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ítolCurs" sheetId="1" r:id="rId5"/>
    <sheet state="visible" name="CE_ÀreesMatèries" sheetId="2" r:id="rId6"/>
    <sheet state="visible" name="CE_Transversals" sheetId="3" r:id="rId7"/>
    <sheet state="visible" name="Objectius daprenentatge i crite" sheetId="4" r:id="rId8"/>
    <sheet state="visible" name="Sabers" sheetId="5" r:id="rId9"/>
    <sheet state="visible" name="Desenvolupament" sheetId="6" r:id="rId10"/>
    <sheet state="visible" name="Activitats" sheetId="7" r:id="rId11"/>
    <sheet state="visible" name="Vector  Mesures i suport" sheetId="8" r:id="rId12"/>
    <sheet state="hidden" name="Exportació" sheetId="9" r:id="rId13"/>
    <sheet state="hidden" name="Desplegables" sheetId="10" r:id="rId14"/>
    <sheet state="hidden" name="ESO - CE i CA" sheetId="11" r:id="rId15"/>
    <sheet state="hidden" name="PRI - CE i CA" sheetId="12" r:id="rId16"/>
    <sheet state="hidden" name="PRI - Sabers" sheetId="13" r:id="rId17"/>
    <sheet state="hidden" name="ESO - Sabers" sheetId="14" r:id="rId18"/>
  </sheets>
  <definedNames/>
  <calcPr/>
</workbook>
</file>

<file path=xl/sharedStrings.xml><?xml version="1.0" encoding="utf-8"?>
<sst xmlns="http://schemas.openxmlformats.org/spreadsheetml/2006/main" count="24622" uniqueCount="4287">
  <si>
    <r>
      <rPr>
        <rFont val="Lexend"/>
        <b/>
        <color theme="1"/>
        <sz val="36.0"/>
      </rPr>
      <t>Situació d'aprenentatge</t>
    </r>
    <r>
      <rPr>
        <rFont val="Lexend"/>
        <b val="0"/>
        <color theme="1"/>
        <sz val="13.0"/>
      </rPr>
      <t xml:space="preserve"> (1)</t>
    </r>
  </si>
  <si>
    <t>Competències específiques de les àrees o matèries</t>
  </si>
  <si>
    <t>Competències específiques de les competències transversals</t>
  </si>
  <si>
    <t>Objectius d'aprenentatge i criteris d'avaluació</t>
  </si>
  <si>
    <t>Sabers</t>
  </si>
  <si>
    <t>Desenvolupament</t>
  </si>
  <si>
    <t>Activitats</t>
  </si>
  <si>
    <t>Vectors / Mesures i suport</t>
  </si>
  <si>
    <t>Títol</t>
  </si>
  <si>
    <t>Un Concert amb El Pony Menut!</t>
  </si>
  <si>
    <t>Nivell educatiu</t>
  </si>
  <si>
    <t>Educació primària</t>
  </si>
  <si>
    <t>Curs</t>
  </si>
  <si>
    <t>5è</t>
  </si>
  <si>
    <r>
      <rPr>
        <rFont val="Lexend"/>
        <b/>
        <color theme="1"/>
        <sz val="14.0"/>
      </rPr>
      <t>Àrees / Matèries</t>
    </r>
    <r>
      <rPr>
        <rFont val="Lexend"/>
        <b val="0"/>
        <color theme="1"/>
        <sz val="8.0"/>
      </rPr>
      <t xml:space="preserve"> (2)</t>
    </r>
  </si>
  <si>
    <t>Educació artística</t>
  </si>
  <si>
    <t>Coneixement del Medi Natural, Social i Cultural</t>
  </si>
  <si>
    <t>Llengua Catalana i Literatura</t>
  </si>
  <si>
    <r>
      <rPr>
        <rFont val="Lexend"/>
        <b/>
        <color theme="1"/>
        <sz val="14.0"/>
      </rPr>
      <t>Descripció</t>
    </r>
    <r>
      <rPr>
        <rFont val="Lexend"/>
        <b/>
        <color theme="1"/>
        <sz val="10.0"/>
      </rPr>
      <t xml:space="preserve">
</t>
    </r>
    <r>
      <rPr>
        <rFont val="Lexend"/>
        <b/>
        <color theme="1"/>
        <sz val="5.0"/>
      </rPr>
      <t xml:space="preserve">
</t>
    </r>
    <r>
      <rPr>
        <rFont val="Lexend"/>
        <b val="0"/>
        <color theme="1"/>
        <sz val="10.0"/>
      </rPr>
      <t>Per què aquesta situació d’aprenentatge?
Està relacionada amb alguna altra? 
Quin és el context?</t>
    </r>
    <r>
      <rPr>
        <rFont val="Lexend"/>
        <b val="0"/>
        <color theme="1"/>
        <sz val="8.0"/>
      </rPr>
      <t xml:space="preserve"> (3)</t>
    </r>
    <r>
      <rPr>
        <rFont val="Lexend"/>
        <b val="0"/>
        <color theme="1"/>
        <sz val="10.0"/>
      </rPr>
      <t xml:space="preserve">
Quin repte planteja?</t>
    </r>
    <r>
      <rPr>
        <rFont val="Lexend"/>
        <b val="0"/>
        <color theme="1"/>
        <sz val="8.0"/>
      </rPr>
      <t xml:space="preserve"> (4)
</t>
    </r>
    <r>
      <rPr>
        <rFont val="Lexend"/>
        <b val="0"/>
        <i/>
        <color rgb="FF0B5394"/>
        <sz val="10.0"/>
      </rPr>
      <t>Utilitzeu Ctrl+Intro per fer salts de línia</t>
    </r>
  </si>
  <si>
    <t xml:space="preserve">Aquesta situació d'aprenentatge està enfocada per aprofundir en el concert de El Pony Menut.Està pensada de manera transversal, 
utilitzant la música coma a vehicle per aconseguir un aprenentatge significatiu de temes curriculars. Hi trobareu activitats per totes les edats, el curs indicat és orientatiu.
Es una situació d’aprenentatge que es pot realitzar de manera individual i, idealment culmina anant a escoltar el concert del Pony Menut.
Fa servir les cançons del concert de El Pony Pisador per tal de que l'experiència dels assistents al concert sigui mes completa i n'aprofita el context per desenvolupar altres conceptes curriculars.
Els reptes que planteja surten de la transversalitat de la situació d’aprenentatge . La combinació de treball autònom, en grup, que la musica sigui el motor principal i el fet de que es treballin àrees tant diferents fa que els alumnes hagin de connectar idees de molts camps diferents. </t>
  </si>
  <si>
    <t>(1) Les situacions d’aprenentatge són els escenaris que l’alumnat es troba a la vida real i que els centres educatius poden utilitzar per desenvolupar aprenentatges. Plantegen un context concret, una realitat actual, passada o previsible en el futur, en forma de pregunta o problema, en sentit ampli, que cal comprendre, i a la qual cal donar resposta o sobre la qual s’ha d’intervenir. És en la seva resolució que l’alumnat assoleix les competències. Annex 5. Aprenentatge basat en situacions. Són propostes pedagògiques orientades al desenvolupament de les competències.</t>
  </si>
  <si>
    <t>(2) A l’educació primària fem referència a les àrees i a l’educació secundària obligatòria i el batxillerat a les matèries. En el cas que la situació peryanyi a un àmbit (agrupació d’àrees o matèries que s’imparteixen de manera integrada) indicar totes les àrees o matèries implicades</t>
  </si>
  <si>
    <t>(3) Context: conjunt de circumstàncies que expliquen un esdeveniment o una situació i que envolten un individu, un col·lectiu o una comunitat, etc.</t>
  </si>
  <si>
    <t>(4) Un repte és un desafiament que sorgeix d’una pregunta, un problema, un cas, una polèmica, una recerca, un encàrrec, un projecte, un servei..., situat en un context.
Resoldre’l implica mobilitzar sabers i connectar accions a partir dels quals es desenvolupen capacitats personals.</t>
  </si>
  <si>
    <t>Portada</t>
  </si>
  <si>
    <t>Àrea o Matèria</t>
  </si>
  <si>
    <t>Competència específica</t>
  </si>
  <si>
    <t>Criteri d'avaluació</t>
  </si>
  <si>
    <t>C01-Descobrir propostes artístiques de diferents cultures, èpoques i estils, mitjançant la percepció i la vivència, per desenvolupar la curiositat, el respecte i el gaudi.</t>
  </si>
  <si>
    <t>5è i 6è CA 1.1-Distingir i valorar obres de manifestacions culturals i artístiques de diferents gèneres i estils, èpoques i cultures amb visió de perspectiva de gènere, evidenciant interès, curiositat i gaudi cap a aquestes, a través de la percepció i la vivència</t>
  </si>
  <si>
    <t>5è i 6è CA 1.2-Analitzar manifestacions culturals i artístiques en diferents contextos a partir de l’exploració de les seves característiques establint relacions entre elles i valorant la diversitat que les genera</t>
  </si>
  <si>
    <t>C02-Investigar i analitzar diferents manifestacions culturals i artístiques i els seus contextos emprant diversos canals i mitjans d’accés a la informació, per desenvolupar el pensament propi, la identitat cultural i l’esperit crític.</t>
  </si>
  <si>
    <t>5è i 6è CA 2.1-Desenvolupar estratègies de forma personal i/o col·laborativa per a la cerca de manifestacions culturals i artístiques, a través de canals i mitjans d’accés a la informació</t>
  </si>
  <si>
    <t>5è i 6è CA 2.2-Comparar i compartir múltiples lectures de diferents manifestacions culturals i artístiques que formen part del patrimoni de diversos entorns, analitzant els elements i les tècniques utilitzades que les caracteritzen i desenvolupant criteris de valoració propis, amb actitud oberta, de diàleg i de respecte</t>
  </si>
  <si>
    <t>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t>
  </si>
  <si>
    <t>5è i 6è CA 2.2-Reconèixer en produccions orals i multimodals formals les idees principals i les secundàries, els missatges explícits i implícits, valorar-ne el contingut i la forma (elements no verbals).</t>
  </si>
  <si>
    <t>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t>
  </si>
  <si>
    <t>5è i 6è CA 3.1-Produir textos orals i multimodals de manera autònoma, coherent i fluida, amb preparació prèvia, en contextos formals senzills amb adequació de l’entonació, el to de veu i el gest a la situació i un ús correcte de recursos verbals i no verbals amb suports audiovisuals.</t>
  </si>
  <si>
    <t>5è i 6è CA 3.2-Participar en interaccions orals espontànies i reglades, i respectar les normes de la cortesia lingüística, integrant en el propi discurs les opinions i punts de vista dels altres participants, i utilitzant el registre adequat i aplicant estratègies d’escolta activa i de gestió conversacional.</t>
  </si>
  <si>
    <t>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t>
  </si>
  <si>
    <t>5è i 6è CA 4.2-Comprendre textos escrits i multimodals progressivament complexos, a través de la identificació del sentit global i la informació rellevant, amb l’ajuda d’elements gràfics, textuals i paratextuals, utilitzant l’estructura i el format de cada gènere textual, i també estratègies bàsiques de comprensió, més enllà de la interpretació literal.</t>
  </si>
  <si>
    <t>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t>
  </si>
  <si>
    <t>5è i 6è CA 5.1-Redactar textos escrits i multimodals, de tipus divers, amb suports puntuals, a través de la selecció del model discursiu que millor respongui a cada situació comunicativa, progressant en l’ús de les normes gramaticals i ortogràfiques bàsiques, amb adequació, coherència, cohesió i correcció lingüística.</t>
  </si>
  <si>
    <t>C01-Seleccionar i utilitzar dispositius i recursos digitals de forma responsable i eficient per tal de buscar informació, comunicar-se i treballar col·laborativament i en xarxa i per crear continguts segons les necessitats digitals del context.</t>
  </si>
  <si>
    <t>5è i 6è CA 1.1-Fer ús de diferents fonts digitals, tant en grup com individualment, per identificar i seleccionar la informació adient, verificant la fiabilitat de la font en funció de l’autoria i de la data d’actualització</t>
  </si>
  <si>
    <t>5è i 6è CA 1.2-Utilitzar dispositius i recursos digitals de forma responsable i eficient, per contrastar, organitzar i comunicar la informació i per donar a conèixer els propis aprenentatges</t>
  </si>
  <si>
    <t>Competència tranvsersal</t>
  </si>
  <si>
    <t>Competència personal, social i d’aprendre a aprendre</t>
  </si>
  <si>
    <t>C01-Conèixer les pròpies emocions, idees i comportaments personals i emprar estratègies per gestionarlos en situacions de tensió o conflicte, adaptant-se als canvis i harmonitzant-los per assolir els seus objectius.</t>
  </si>
  <si>
    <t>5è i 6è CA 1.1-Regular les emocions i els  sentiments en diferents situacions  d’interacció social.</t>
  </si>
  <si>
    <t>C03-Reconèixer i respectar les emocions i experiències dels altres, participar activament en el treball en grup, assumir les responsabilitats individuals assignades i utilitzar estratègies cooperatives dirigides a la consecució d’objectius compartits.</t>
  </si>
  <si>
    <t>5è i 6è CA 3.1-Mostrar una actitud empàtica  i respectuosa envers les emocions  i les experiències dels altres,  aplicant estratègies d’escolta  activa i de gestió conversacional i  utilitzant un llenguatge positiu.</t>
  </si>
  <si>
    <t>C04-Reconèixer el valor de l’esforç i la dedicació personal per a la millora de l’aprenentatge i adoptar posicions crítiques quan es produeixen processos de reflexió guiats.</t>
  </si>
  <si>
    <t>5è i 6è CA 4.2-Enfrontar-se autònomament  als reptes d’aprenentatge  en les situacions d’aula  amb perseverança, esforç i  responsabilitat demanant ajuda,  si cal, després de cercar diverses  solucions.</t>
  </si>
  <si>
    <t>5è i 6è CA 4.4-Identificar, amb suport del  o de la docent, les informacions  falses8   de les fonts utilitzades en  les tasques i els treballs de recerca  d’aula i en les relacions personals.</t>
  </si>
  <si>
    <r>
      <rPr>
        <rFont val="Lexend"/>
        <b/>
        <sz val="17.0"/>
      </rPr>
      <t>Objectiu d'aprenentatge</t>
    </r>
    <r>
      <rPr>
        <rFont val="Lexend"/>
        <b val="0"/>
        <sz val="8.0"/>
      </rPr>
      <t xml:space="preserve"> (7)</t>
    </r>
    <r>
      <rPr>
        <rFont val="Lexend"/>
        <b/>
        <sz val="14.0"/>
      </rPr>
      <t xml:space="preserve">
</t>
    </r>
    <r>
      <rPr>
        <rFont val="Lexend"/>
        <b/>
        <sz val="6.0"/>
      </rPr>
      <t xml:space="preserve">
</t>
    </r>
    <r>
      <rPr>
        <rFont val="Lexend"/>
        <b val="0"/>
        <sz val="10.0"/>
      </rPr>
      <t xml:space="preserve">Què volem que aprengui l’alumnat i per a què?
CAPACITAT + SABER + FINALITAT
</t>
    </r>
    <r>
      <rPr>
        <rFont val="Lexend"/>
        <b val="0"/>
        <i/>
        <color rgb="FF1155CC"/>
        <sz val="10.0"/>
      </rPr>
      <t>Base d'orientació per redactar els objectius d'aprenentatge</t>
    </r>
  </si>
  <si>
    <r>
      <rPr>
        <rFont val="Lexend"/>
        <b/>
        <sz val="17.0"/>
      </rPr>
      <t>Criteri d'avaluació</t>
    </r>
    <r>
      <rPr>
        <rFont val="Lexend"/>
        <b val="0"/>
        <sz val="8.0"/>
      </rPr>
      <t xml:space="preserve"> (8)</t>
    </r>
    <r>
      <rPr>
        <rFont val="Lexend"/>
        <b/>
        <sz val="14.0"/>
      </rPr>
      <t xml:space="preserve">
</t>
    </r>
    <r>
      <rPr>
        <rFont val="Lexend"/>
        <b/>
        <sz val="6.0"/>
      </rPr>
      <t xml:space="preserve">
</t>
    </r>
    <r>
      <rPr>
        <rFont val="Lexend"/>
        <b val="0"/>
        <sz val="10.0"/>
      </rPr>
      <t xml:space="preserve">Com sabem que ho ha après?
ACCIÓ + SABER + CONTEXT
</t>
    </r>
    <r>
      <rPr>
        <rFont val="Lexend"/>
        <b val="0"/>
        <i/>
        <color rgb="FF1155CC"/>
        <sz val="10.0"/>
      </rPr>
      <t>Base d'orientació per redactar els criteris d'avaluació dels objectius d'aprenentatge</t>
    </r>
  </si>
  <si>
    <t xml:space="preserve">Educació Artística C01 i C02: Escoltant les cançons proposades els/les alumnes entren en contacte amb diferents estils i gèneres musicals amb l’objectiu de desenvolupar una sensibilitat per reconèixer les diferències i característiques de cadascun d’ells. </t>
  </si>
  <si>
    <t>Reconeixen la sonoritat dels diferents instruments i els identifiquen.</t>
  </si>
  <si>
    <t>Diferencien els diferents tempos i compassos de les cançons.</t>
  </si>
  <si>
    <t>Saben reconèixer les característiques dels gèneres i instruments en altres cançons.</t>
  </si>
  <si>
    <t>Llengua Catalana i Literatura C02,C03, C04 i C05: A partir de l’escolta de les cançons i el treball de les fitxes es treballa la comprensió oral i escrita de la llengua Catalana.</t>
  </si>
  <si>
    <t>Entenen les lletres de les cançons.</t>
  </si>
  <si>
    <t>Entenen les fitxes de treball.</t>
  </si>
  <si>
    <t>Fan consciència dels jocs de paraules i rimes que contenen les lletres de les cançons i en gaudeixen.</t>
  </si>
  <si>
    <t>Coneixement del Medi Natural, Social i Cultural C01: L’objectiu és familiaritzar l’alumnat amb les eines de reproducció de contingut digital audiovisual mitjançant la utilització de les plataformes que la persona docent trobi adequades segons la situació, alguns exemples poden ser: Youtube, Spotify, CD, plataforma 3CAT...</t>
  </si>
  <si>
    <t>Saben escollir quina plataforma és la més adequada segons les necessitats i el context del moment.</t>
  </si>
  <si>
    <t>Son conscients de l’entorn quan reprodueixen música, segueixen les normes bàsiques de conducte social per no molestar.</t>
  </si>
  <si>
    <t>Coneixement del Medi Natural, Social i Cultural C01: Són capaços de buscar la informació necessària per respondre les diferents inquietuds que es busca despertar en aquesta situació d’aprenentatge.</t>
  </si>
  <si>
    <t>Saben buscar d’informació específica referent a tots els continguts de la SdA, per exemple: músiques de generes similars o informació sobre el sincrotró Alba.</t>
  </si>
  <si>
    <t>(7) Les competències específiques estan formulades de forma general i convé concretar-les per definir quins seran els aprenentatges que s’adquiriran amb la realització de la situació d’aprenentatge. Aquesta concreció ha de permetre formular unes competències pròpies de la situació d’aprenentatge que són l’equivalent dels objectius d’aprenentatge.</t>
  </si>
  <si>
    <t>(8)  Els criteris d’avaluació es poden desplegar en indicadors. Un objectiu d’aprenentatge pot relacionar-se amb un, dos o més criteris d’avaluació.</t>
  </si>
  <si>
    <t>Bloc de sabers</t>
  </si>
  <si>
    <t>Saber</t>
  </si>
  <si>
    <t>Educació musical - Percepció i anàlisi</t>
  </si>
  <si>
    <t>Descobriment i descripció de propostes musicals vocals i instrumentals de diferents corrents estètics, procedències i èpoques produïdes per creadores i creadors locals, regionals, nacionals i d’altres llocs a través del gaudi en audicions actives de concerts registrats o en viu.</t>
  </si>
  <si>
    <t>Percepció i expressió de les sensacions i sentiments que ens evoquen les audicions i obres treballades.</t>
  </si>
  <si>
    <t>Reconeixement de professions vinculades a la creació i interpretació musical amb perspectiva de gènere a les audicions i obres treballades.</t>
  </si>
  <si>
    <t>Discriminació auditiva, classificació i representació del so i les seves qualitats a través de diferents grafies convencionals i no convencionals durant l’audició i la pràctica musical.</t>
  </si>
  <si>
    <t>Discriminació visual i auditiva dels diferents materials sonors, de la veu i dels instruments musicals digitals o analògics de les principals famílies i agrupacions per les seves característiques visuals i sonores de la pràctica musical i les audicions treballades.</t>
  </si>
  <si>
    <t>Reconeixement i capacitat de relació del caràcter i el tempo en audicions en viu o gravades i en les interpretacions pròpies…</t>
  </si>
  <si>
    <t>Adquisició d’hàbits de comportament i actitud positiva en la percepció de propostes musicals. El silenci com a element i condició indispensable per mantenir l’atenció durant l’audició i la pràctica musical.</t>
  </si>
  <si>
    <t>Cultura científica - Matèria, forces i energia</t>
  </si>
  <si>
    <t>Construcció i ús del vocabulari científic relacionat amb les diferents investigacions i temàtiques estudiades.</t>
  </si>
  <si>
    <t>Cultura científica - La vida al nostre planeta</t>
  </si>
  <si>
    <t>Estudi del cicle de la matèria i del flux d’energia en els ecosistemes, reconeixement de les xarxes de relacions entre productors, herbívors, carnívors i descomponedors, per comprendre les dinàmiques de les poblacions.</t>
  </si>
  <si>
    <t>Educació literària</t>
  </si>
  <si>
    <t>Utilització de metallenguatge específic bàsic en el marc de propostes de producció i comprensió de textos orals, escrits o multimodals.</t>
  </si>
  <si>
    <t>Educació musical - Creació i interpretació</t>
  </si>
  <si>
    <t>Desenvolupament de la situació d'aprenentatge</t>
  </si>
  <si>
    <r>
      <rPr>
        <rFont val="Lexend"/>
        <b/>
        <color theme="1"/>
        <sz val="14.0"/>
      </rPr>
      <t xml:space="preserve">Quines són les principals estratègies metodològiques que es preveuen utilitzar? Quins tipus d’agrupament realitzarem? Quins són els principals materials que necessitarem? Etc.
</t>
    </r>
    <r>
      <rPr>
        <rFont val="Lexend"/>
        <b/>
        <color theme="1"/>
        <sz val="8.0"/>
      </rPr>
      <t xml:space="preserve">
</t>
    </r>
    <r>
      <rPr>
        <rFont val="Lexend"/>
        <b val="0"/>
        <i/>
        <color rgb="FF0B5394"/>
        <sz val="12.0"/>
      </rPr>
      <t>Utilitzeu Ctrl+Intro per fer salts de línia</t>
    </r>
  </si>
  <si>
    <t xml:space="preserve">
Aquesta programació esta pensada com a complament i/o ajut per a tota persona que estigui interessada en utilitzar el dossier del concert de El Pony Menut, és en allà on trobareu tota la informació referent a aquest apartat. A continuació adjutnem els links corresponents: </t>
  </si>
  <si>
    <t>Activitats d'aprenentatge i avaluació</t>
  </si>
  <si>
    <t>Descripció de l’activitat d’aprenentatge i d’avaluació</t>
  </si>
  <si>
    <t>Tipus d'activitat</t>
  </si>
  <si>
    <t>Temporització</t>
  </si>
  <si>
    <r>
      <rPr>
        <rFont val="Lexend"/>
        <b/>
        <color theme="1"/>
        <sz val="9.0"/>
      </rPr>
      <t xml:space="preserve">Activitats inicials
</t>
    </r>
    <r>
      <rPr>
        <rFont val="Lexend"/>
        <b val="0"/>
        <i/>
        <color theme="1"/>
        <sz val="8.0"/>
      </rPr>
      <t>Què en sé?</t>
    </r>
  </si>
  <si>
    <r>
      <rPr>
        <rFont val="Lexend"/>
        <b/>
        <color theme="1"/>
        <sz val="9.0"/>
      </rPr>
      <t xml:space="preserve">Activitats de desenvolupament
</t>
    </r>
    <r>
      <rPr>
        <rFont val="Lexend"/>
        <b val="0"/>
        <i/>
        <color theme="1"/>
        <sz val="8.0"/>
      </rPr>
      <t>Què estic aprenent?</t>
    </r>
  </si>
  <si>
    <r>
      <rPr>
        <rFont val="Lexend"/>
        <b/>
        <color theme="1"/>
        <sz val="9.0"/>
      </rPr>
      <t xml:space="preserve">Activitats de síntesi i estructuració
</t>
    </r>
    <r>
      <rPr>
        <rFont val="Lexend"/>
        <b val="0"/>
        <color theme="1"/>
        <sz val="8.0"/>
      </rPr>
      <t>Què he après de nou?</t>
    </r>
  </si>
  <si>
    <r>
      <rPr>
        <rFont val="Lexend"/>
        <b/>
        <color theme="1"/>
        <sz val="9.0"/>
      </rPr>
      <t xml:space="preserve">Activitats de transferència
</t>
    </r>
    <r>
      <rPr>
        <rFont val="Lexend"/>
        <b val="0"/>
        <i/>
        <color theme="1"/>
        <sz val="8.0"/>
      </rPr>
      <t>Com sé que ho he après?</t>
    </r>
  </si>
  <si>
    <t>Famílies d'Instruments</t>
  </si>
  <si>
    <t>20' per cançó</t>
  </si>
  <si>
    <t>Un Viatge en Aquest Tren</t>
  </si>
  <si>
    <t>40'</t>
  </si>
  <si>
    <t>Tonada Encantada</t>
  </si>
  <si>
    <t>30'</t>
  </si>
  <si>
    <t>Titella Dansaire</t>
  </si>
  <si>
    <t>Gran Manual</t>
  </si>
  <si>
    <t>90'</t>
  </si>
  <si>
    <t>Recepta Pa de Pessic</t>
  </si>
  <si>
    <t>60'</t>
  </si>
  <si>
    <t>Nuvulòmetre 3000</t>
  </si>
  <si>
    <t>Garotes a Premià de Mar</t>
  </si>
  <si>
    <r>
      <rPr>
        <rFont val="Lexend"/>
        <b/>
        <sz val="14.0"/>
      </rPr>
      <t xml:space="preserve">Breu descripció de com s'aborden els </t>
    </r>
    <r>
      <rPr>
        <rFont val="Lexend"/>
        <b/>
        <color rgb="FF1155CC"/>
        <sz val="14.0"/>
        <u/>
      </rPr>
      <t>vectors</t>
    </r>
    <r>
      <rPr>
        <rFont val="Lexend"/>
        <b val="0"/>
        <sz val="8.0"/>
      </rPr>
      <t xml:space="preserve"> (9)</t>
    </r>
    <r>
      <rPr>
        <rFont val="Lexend"/>
        <b/>
        <sz val="14.0"/>
      </rPr>
      <t xml:space="preserve"> en aquesta situació d'aprenentatge
</t>
    </r>
    <r>
      <rPr>
        <rFont val="Lexend"/>
        <b/>
        <sz val="8.0"/>
      </rPr>
      <t xml:space="preserve">
</t>
    </r>
    <r>
      <rPr>
        <rFont val="Lexend"/>
        <b val="0"/>
        <i/>
        <color rgb="FF0B5394"/>
        <sz val="12.0"/>
      </rPr>
      <t>Utilitzeu Ctrl+Intro per fer salts de línia</t>
    </r>
  </si>
  <si>
    <t xml:space="preserve">L’Aprenentatge Competencial es desenvolupa ja que es activitats estan pensades per que es puguin desenvolupar de manera autònoma pels infants, tant en grup com de manera individual. Generant l’aprenentatge de manera vivencial amb exemples de la vida cotidiana.
Perspectiva de gènere i la Ciutadania democràtica i consciència global es fomenten a través del treball en grup i l’assistència a un concert de música en viu on es trobaran diferents centres educatius amb les seves respectives realitats per conviure i compartir les emocions de l’espectacle.
Universalitat del CV i Benestar emocional. Totes les activitats son autoconcluents de tal manera que es poden escollir i adaptar a les diferents necessitats i ritmes, d’aquesta manera s’aconsegueix un gaudi per l’aprenentatge que s’acompanya de totes les emocions que van incorporades en l’art de la música i els espectacles en directe. 
Per últim, tota la SA, la música proposada i l’espectacle estan en llengua catalana. D’aquesta manera s’apropa la llengua catalana a l’alumnat traient-la de l’àmbit acadèmic i portant-la al terreny del joc ja que tant en les activitats com en les cançons i al concert s’utilitzen les rimes i els jocs de paraules per passar-ho bé utilitzant la llengua catalana.
</t>
  </si>
  <si>
    <r>
      <rPr>
        <rFont val="Lexend"/>
        <b/>
        <sz val="14.0"/>
      </rPr>
      <t xml:space="preserve">Mesures i suports </t>
    </r>
    <r>
      <rPr>
        <rFont val="Lexend"/>
        <b/>
        <color rgb="FF1155CC"/>
        <sz val="14.0"/>
        <u/>
      </rPr>
      <t>universals</t>
    </r>
    <r>
      <rPr>
        <rFont val="Lexend"/>
        <b val="0"/>
        <sz val="8.0"/>
      </rPr>
      <t xml:space="preserve"> (10)</t>
    </r>
    <r>
      <rPr>
        <rFont val="Lexend"/>
        <b/>
        <sz val="14.0"/>
      </rPr>
      <t xml:space="preserve">
</t>
    </r>
    <r>
      <rPr>
        <rFont val="Lexend"/>
        <b/>
        <sz val="8.0"/>
      </rPr>
      <t xml:space="preserve">
</t>
    </r>
    <r>
      <rPr>
        <rFont val="Lexend"/>
        <b val="0"/>
        <i/>
        <color rgb="FF0B5394"/>
        <sz val="12.0"/>
      </rPr>
      <t>Utilitzeu Ctrl+Intro per fer salts de línia</t>
    </r>
  </si>
  <si>
    <t>Com ja s’ha comentat, totes les activitats estan pensades per tenir diferents nivells de profunditat i per tant son adaptables a tots els ritmes i nivells. De totes maneres, és recomanable acompanyar als infants per aconseguir arribar al nivell que es proposin.</t>
  </si>
  <si>
    <r>
      <rPr>
        <rFont val="Lexend"/>
        <b/>
        <sz val="14.0"/>
      </rPr>
      <t xml:space="preserve">Mesures i suports </t>
    </r>
    <r>
      <rPr>
        <rFont val="Lexend"/>
        <b/>
        <color rgb="FF1155CC"/>
        <sz val="14.0"/>
        <u/>
      </rPr>
      <t>addicionals</t>
    </r>
    <r>
      <rPr>
        <rFont val="Lexend"/>
        <b val="0"/>
        <sz val="8.0"/>
      </rPr>
      <t xml:space="preserve"> (11)</t>
    </r>
    <r>
      <rPr>
        <rFont val="Lexend"/>
        <b/>
        <sz val="14.0"/>
      </rPr>
      <t xml:space="preserve">
</t>
    </r>
    <r>
      <rPr>
        <rFont val="Lexend"/>
        <b/>
        <sz val="8.0"/>
      </rPr>
      <t xml:space="preserve">
</t>
    </r>
    <r>
      <rPr>
        <rFont val="Lexend"/>
        <b val="0"/>
        <i/>
        <color rgb="FF0B5394"/>
        <sz val="12.0"/>
      </rPr>
      <t>Utilitzeu Ctrl+Intro per fer salts de línia</t>
    </r>
  </si>
  <si>
    <r>
      <rPr>
        <rFont val="Lexend"/>
        <b/>
        <sz val="14.0"/>
      </rPr>
      <t xml:space="preserve">o </t>
    </r>
    <r>
      <rPr>
        <rFont val="Lexend"/>
        <b/>
        <color rgb="FF1155CC"/>
        <sz val="14.0"/>
        <u/>
      </rPr>
      <t>intensius</t>
    </r>
    <r>
      <rPr>
        <rFont val="Lexend"/>
        <b/>
        <sz val="14.0"/>
      </rPr>
      <t xml:space="preserve"> (12)</t>
    </r>
  </si>
  <si>
    <t>Aplica el mateix que l’apartat anterior.</t>
  </si>
  <si>
    <t>(9) 1. Aprenentatges competencials. 2. Perspectiva de gènere. 3. Universalitat del currículum. 4. Qualitat de l’educació de les llengües. 5. Benestar emocional. 6. Ciutadania democràtica i consciència global.</t>
  </si>
  <si>
    <t xml:space="preserve">(10) Les mesures i els suports universals són els que s’adrecen a tot l’alumnat. Han de permetre flexibilitzar el context d’aprenentatge, proporcionar als alumnes i als docents estratègies per minimitzar les barreres d’accés a l’aprenentatge i a la participació que es troben a l’entorn, i garantir la convivència i el compromís de tota la comunitat educativa. </t>
  </si>
  <si>
    <t>(11) Les mesures i els suports addicionals s’adrecen a alguns alumnes. Permeten ajustar la resposta educativa de forma flexible, preventiva i temporal, focalitzant la intervenció educativa en aquells aspectes del procés d’aprenentatge que poden comprometre l’avenç personal i escolar.</t>
  </si>
  <si>
    <t>(12) Les mesures i els suports intensius són específics per als i les alumnes amb necessitats educatives especials, estan adaptats a la seva singularitat i permeten ajustar la resposta educativa de forma extensa, amb una freqüència regular i, normalment, sense límit temporal.</t>
  </si>
  <si>
    <t>Criteris d'avaluació matèries</t>
  </si>
  <si>
    <t>Criteris d'avaluació  transversals</t>
  </si>
  <si>
    <t>Àrea/Matèria/Àmbit</t>
  </si>
  <si>
    <t>Àrees o matèries triades</t>
  </si>
  <si>
    <t>CE_Àrees/Matèries_1</t>
  </si>
  <si>
    <t>CE_Àrees/Matèries_2</t>
  </si>
  <si>
    <t>CE_Àrees/Matèries_3</t>
  </si>
  <si>
    <t>CE_Àrees/Matèries_4</t>
  </si>
  <si>
    <t>CE_Àrees/Matèries_5</t>
  </si>
  <si>
    <t>CE_Àrees/Matèries_6</t>
  </si>
  <si>
    <t>CE_Àrees/Matèries_7</t>
  </si>
  <si>
    <t>CE_Àrees/Matèries_8</t>
  </si>
  <si>
    <t>CE_Àrees/Matèries_9</t>
  </si>
  <si>
    <t>CE_Àrees/Matèries_10</t>
  </si>
  <si>
    <t>CE_Àrees/Matèries_11</t>
  </si>
  <si>
    <t>CE_Àrees/Matèries_12</t>
  </si>
  <si>
    <t>CE_Àrees/Matèries_13</t>
  </si>
  <si>
    <t>CE_Àrees/Matèries_14</t>
  </si>
  <si>
    <t>CE_Àrees/Matèries_15</t>
  </si>
  <si>
    <t>CE_Àrees/Matèries_16</t>
  </si>
  <si>
    <t>CE_Àrees/Matèries_17</t>
  </si>
  <si>
    <t>CE_Àrees/Matèries_18</t>
  </si>
  <si>
    <t>CE_Àrees/Matèries_19</t>
  </si>
  <si>
    <t>CE_Àrees/Matèries_20</t>
  </si>
  <si>
    <t>CE_Àrees/Matèries_21</t>
  </si>
  <si>
    <t>CE_Àrees/Matèries_22</t>
  </si>
  <si>
    <t>CA_Àrees/Matèries_1</t>
  </si>
  <si>
    <t>CA_Àrees/Matèries_2</t>
  </si>
  <si>
    <t>CA_Àrees/Matèries_3</t>
  </si>
  <si>
    <t>CA_Àrees/Matèries_4</t>
  </si>
  <si>
    <t>CA_Àrees/Matèries_5</t>
  </si>
  <si>
    <t>CA_Àrees/Matèries_6</t>
  </si>
  <si>
    <t>CA_Àrees/Matèries_7</t>
  </si>
  <si>
    <t>CA_Àrees/Matèries_8</t>
  </si>
  <si>
    <t>CA_Àrees/Matèries_9</t>
  </si>
  <si>
    <t>CA_Àrees/Matèries_10</t>
  </si>
  <si>
    <t>CA_Àrees/Matèries_11</t>
  </si>
  <si>
    <t>CA_Àrees/Matèries_12</t>
  </si>
  <si>
    <t>CA_Àrees/Matèries_13</t>
  </si>
  <si>
    <t>CA_Àrees/Matèries_14</t>
  </si>
  <si>
    <t>CA_Àrees/Matèries_15</t>
  </si>
  <si>
    <t>CA_Àrees/Matèries_16</t>
  </si>
  <si>
    <t>CA_Àrees/Matèries_17</t>
  </si>
  <si>
    <t>CA_Àrees/Matèries_18</t>
  </si>
  <si>
    <t>CA_Àrees/Matèries_19</t>
  </si>
  <si>
    <t>CA_Àrees/Matèries_20</t>
  </si>
  <si>
    <t>CA_Àrees/Matèries_21</t>
  </si>
  <si>
    <t>CA_Àrees/Matèries_22</t>
  </si>
  <si>
    <t>CE_Transversals_1</t>
  </si>
  <si>
    <t>CE_Transversals_2</t>
  </si>
  <si>
    <t>CE_Transversals_3</t>
  </si>
  <si>
    <t>CE_Transversals_4</t>
  </si>
  <si>
    <t>CE_Transversals_5</t>
  </si>
  <si>
    <t>CE_Transversals_6</t>
  </si>
  <si>
    <t>CE_Transversals_7</t>
  </si>
  <si>
    <t>CE_Transversals_8</t>
  </si>
  <si>
    <t>CE_Transversals_9</t>
  </si>
  <si>
    <t>CE_Transversals_10</t>
  </si>
  <si>
    <t>CE_Transversals_11</t>
  </si>
  <si>
    <t>CE_Transversals_12</t>
  </si>
  <si>
    <t>CE_Transversals_13</t>
  </si>
  <si>
    <t>CE_Transversals_14</t>
  </si>
  <si>
    <t>CE_Transversals_15</t>
  </si>
  <si>
    <t>CE_Transversals_16</t>
  </si>
  <si>
    <t>CE_Transversals_17</t>
  </si>
  <si>
    <t>CE_Transversals_18</t>
  </si>
  <si>
    <t>CE_Transversals_19</t>
  </si>
  <si>
    <t>CE_Transversals_20</t>
  </si>
  <si>
    <t>CE_Transversals_21</t>
  </si>
  <si>
    <t>CE_Transversals_22</t>
  </si>
  <si>
    <t>CA_Transversals_1</t>
  </si>
  <si>
    <t>CA_Transversals_2</t>
  </si>
  <si>
    <t>CA_Transversals_3</t>
  </si>
  <si>
    <t>CA_Transversals_4</t>
  </si>
  <si>
    <t>CA_Transversals_5</t>
  </si>
  <si>
    <t>CA_Transversals_6</t>
  </si>
  <si>
    <t>CA_Transversals_7</t>
  </si>
  <si>
    <t>CA_Transversals_8</t>
  </si>
  <si>
    <t>CA_Transversals_9</t>
  </si>
  <si>
    <t>CA_Transversals_10</t>
  </si>
  <si>
    <t>CA_Transversals_11</t>
  </si>
  <si>
    <t>CA_Transversals_12</t>
  </si>
  <si>
    <t>CA_Transversals_13</t>
  </si>
  <si>
    <t>CA_Transversals_14</t>
  </si>
  <si>
    <t>CA_Transversals_15</t>
  </si>
  <si>
    <t>CA_Transversals_16</t>
  </si>
  <si>
    <t>CA_Transversals_17</t>
  </si>
  <si>
    <t>CA_Transversals_18</t>
  </si>
  <si>
    <t>CA_Transversals_19</t>
  </si>
  <si>
    <t>CA_Transversals_20</t>
  </si>
  <si>
    <t>CA_Transversals_21</t>
  </si>
  <si>
    <t>CA_Transversals_22</t>
  </si>
  <si>
    <t>Bloc_sabers_1</t>
  </si>
  <si>
    <t>Bloc_sabers_2</t>
  </si>
  <si>
    <t>Bloc_sabers_3</t>
  </si>
  <si>
    <t>Bloc_sabers_4</t>
  </si>
  <si>
    <t>Bloc_sabers_5</t>
  </si>
  <si>
    <t>Bloc_sabers_6</t>
  </si>
  <si>
    <t>Bloc_sabers_7</t>
  </si>
  <si>
    <t>Bloc_sabers_8</t>
  </si>
  <si>
    <t>Bloc_sabers_9</t>
  </si>
  <si>
    <t>Bloc_sabers_10</t>
  </si>
  <si>
    <t>Bloc_sabers_11</t>
  </si>
  <si>
    <t>Bloc_sabers_12</t>
  </si>
  <si>
    <t>Bloc_sabers_13</t>
  </si>
  <si>
    <t>Bloc_sabers_14</t>
  </si>
  <si>
    <t>Bloc_sabers_15</t>
  </si>
  <si>
    <t>Bloc_sabers_16</t>
  </si>
  <si>
    <t>Bloc_sabers_17</t>
  </si>
  <si>
    <t>Bloc_sabers_18</t>
  </si>
  <si>
    <t>Bloc_sabers_19</t>
  </si>
  <si>
    <t>Bloc_sabers_20</t>
  </si>
  <si>
    <t>Bloc_sabers_21</t>
  </si>
  <si>
    <t>Bloc_sabers_22</t>
  </si>
  <si>
    <t>Bloc_sabers_23</t>
  </si>
  <si>
    <t>Bloc_sabers_24</t>
  </si>
  <si>
    <t>Bloc_sabers_25</t>
  </si>
  <si>
    <t>Bloc_sabers_26</t>
  </si>
  <si>
    <t>Bloc_sabers_27</t>
  </si>
  <si>
    <t>Bloc_sabers_28</t>
  </si>
  <si>
    <t>Bloc_sabers_29</t>
  </si>
  <si>
    <t>Bloc_sabers_30</t>
  </si>
  <si>
    <t>Bloc_sabers_31</t>
  </si>
  <si>
    <t>Bloc_sabers_32</t>
  </si>
  <si>
    <t>Saber_1</t>
  </si>
  <si>
    <t>Saber_2</t>
  </si>
  <si>
    <t>Saber_3</t>
  </si>
  <si>
    <t>Saber_4</t>
  </si>
  <si>
    <t>Saber_5</t>
  </si>
  <si>
    <t>Saber_6</t>
  </si>
  <si>
    <t>Saber_7</t>
  </si>
  <si>
    <t>Saber_8</t>
  </si>
  <si>
    <t>Saber_9</t>
  </si>
  <si>
    <t>Saber_10</t>
  </si>
  <si>
    <t>Saber_11</t>
  </si>
  <si>
    <t>Saber_12</t>
  </si>
  <si>
    <t>Saber_13</t>
  </si>
  <si>
    <t>Saber_14</t>
  </si>
  <si>
    <t>Saber_15</t>
  </si>
  <si>
    <t>Saber_16</t>
  </si>
  <si>
    <t>Saber_17</t>
  </si>
  <si>
    <t>Saber_18</t>
  </si>
  <si>
    <t>Saber_19</t>
  </si>
  <si>
    <t>Saber_20</t>
  </si>
  <si>
    <t>Saber_21</t>
  </si>
  <si>
    <t>Saber_22</t>
  </si>
  <si>
    <t>Saber_23</t>
  </si>
  <si>
    <t>Saber_24</t>
  </si>
  <si>
    <t>Saber_25</t>
  </si>
  <si>
    <t>Saber_26</t>
  </si>
  <si>
    <t>Saber_27</t>
  </si>
  <si>
    <t>Saber_28</t>
  </si>
  <si>
    <t>Saber_29</t>
  </si>
  <si>
    <t>Saber_30</t>
  </si>
  <si>
    <t>Saber_31</t>
  </si>
  <si>
    <t>Saber_32</t>
  </si>
  <si>
    <t>Àrees primària</t>
  </si>
  <si>
    <t>Codi primària</t>
  </si>
  <si>
    <t>Matèries secundària</t>
  </si>
  <si>
    <t>Codi secundària</t>
  </si>
  <si>
    <t>Competències transversals</t>
  </si>
  <si>
    <t>LLC</t>
  </si>
  <si>
    <t>Arts escèniques i dansa</t>
  </si>
  <si>
    <t>AED</t>
  </si>
  <si>
    <t>Competència ciutadana</t>
  </si>
  <si>
    <t>2n</t>
  </si>
  <si>
    <t>Llengua Castellana i Literatura</t>
  </si>
  <si>
    <t>LLS</t>
  </si>
  <si>
    <t>Biologia i Geologia</t>
  </si>
  <si>
    <t>BiG</t>
  </si>
  <si>
    <t>Competència digital</t>
  </si>
  <si>
    <t>3r</t>
  </si>
  <si>
    <t>Aranès i Literatura a l’Aran</t>
  </si>
  <si>
    <t>ALA</t>
  </si>
  <si>
    <t>Ciències Socials: Geografia i Història</t>
  </si>
  <si>
    <t>SOC</t>
  </si>
  <si>
    <t>Competència emprenedora</t>
  </si>
  <si>
    <t>4t</t>
  </si>
  <si>
    <t>MED</t>
  </si>
  <si>
    <t>Cultura científica</t>
  </si>
  <si>
    <t>CCIE</t>
  </si>
  <si>
    <t>EA</t>
  </si>
  <si>
    <t>Cultura Clàssica</t>
  </si>
  <si>
    <t>CCL</t>
  </si>
  <si>
    <t>6è</t>
  </si>
  <si>
    <t>Educació Física</t>
  </si>
  <si>
    <t>EF</t>
  </si>
  <si>
    <t>Digitalització</t>
  </si>
  <si>
    <t>DIG</t>
  </si>
  <si>
    <t>Llengua Estrangera</t>
  </si>
  <si>
    <t>LLE</t>
  </si>
  <si>
    <t>Economia Bàsica</t>
  </si>
  <si>
    <t>ECO</t>
  </si>
  <si>
    <t>Matemàtiques</t>
  </si>
  <si>
    <t>MA</t>
  </si>
  <si>
    <t>Educació en Valors Cívics i Ètics</t>
  </si>
  <si>
    <t>EVC</t>
  </si>
  <si>
    <t>EV</t>
  </si>
  <si>
    <t>Educació Plàstica, Visual i Audiovisual</t>
  </si>
  <si>
    <t>EVP</t>
  </si>
  <si>
    <t>Expressió artística</t>
  </si>
  <si>
    <t>Emprenedoria (1r, 2n i 3r ESO)</t>
  </si>
  <si>
    <t>EMP</t>
  </si>
  <si>
    <t>Emprenedoria (4t d’ESO)</t>
  </si>
  <si>
    <t>EMP4</t>
  </si>
  <si>
    <t>Filosofia</t>
  </si>
  <si>
    <t>FIL</t>
  </si>
  <si>
    <t>Física i Química</t>
  </si>
  <si>
    <t>FIQ</t>
  </si>
  <si>
    <t>Formació i orientació personal i professional</t>
  </si>
  <si>
    <t>FOP</t>
  </si>
  <si>
    <t>Llatí: Llengua i Cultura</t>
  </si>
  <si>
    <t>LLA</t>
  </si>
  <si>
    <t>Música</t>
  </si>
  <si>
    <t>MU</t>
  </si>
  <si>
    <t>Optativa</t>
  </si>
  <si>
    <t>OPT</t>
  </si>
  <si>
    <t>Robòtica i programació</t>
  </si>
  <si>
    <t>RIP</t>
  </si>
  <si>
    <t>Segona Llengua Estrangera</t>
  </si>
  <si>
    <t>2LE</t>
  </si>
  <si>
    <t>Tecnologia</t>
  </si>
  <si>
    <t>TE</t>
  </si>
  <si>
    <t>Tecnologia i Digitalització</t>
  </si>
  <si>
    <t>TID</t>
  </si>
  <si>
    <t>Num</t>
  </si>
  <si>
    <t>Abr</t>
  </si>
  <si>
    <t>Matèria</t>
  </si>
  <si>
    <t>Codi Comp</t>
  </si>
  <si>
    <t>Descripció competències específiques</t>
  </si>
  <si>
    <t>Codi_Comp</t>
  </si>
  <si>
    <t>Codi Crit</t>
  </si>
  <si>
    <t>Codi_Crit</t>
  </si>
  <si>
    <t>Exportació</t>
  </si>
  <si>
    <t>C01</t>
  </si>
  <si>
    <t>Analitzar produccions d’arts escèniques i dansa a través de la identificació d’elements i la reflexió per a entendre la seva evolució i funcions dins la cultura.</t>
  </si>
  <si>
    <t>4t CA 1.1</t>
  </si>
  <si>
    <t>Explicar els factors històrics, culturals i socials que envolten determinades produccions escèniques i de la dansa, comprenent-ne les característiques i la funció a través de l’anàlisi d’exemples, amb una actitud oberta i respectuosa.</t>
  </si>
  <si>
    <t/>
  </si>
  <si>
    <t>4t CA 1.2</t>
  </si>
  <si>
    <t>Valorar tot tipus de manifestacions escèniques i de la dansa del segle XX i de l’actualitat, incloent-hi el cinema, en relació amb els seus elements característics com a reflex de la societat en què van ser creades, des d’una actitud d’obertura, interès i respecte.</t>
  </si>
  <si>
    <t>4t CA 1.3</t>
  </si>
  <si>
    <t>Relacionar l’opinió personal i les emocions experimentades amb els coneixements, de manera respectuosa i crítica, sobre exemples estudiats a través del visionat o de l’assistència a esdeveniments escènics i de la dansa.</t>
  </si>
  <si>
    <t>C02</t>
  </si>
  <si>
    <t>Expressar-se a través d’improvisacions escèniques i de moviment tenint en compte les emocions que provoquen per a desenvolupar la creativitat amb una actitud col·laborativa.</t>
  </si>
  <si>
    <t>4t CA 2.1</t>
  </si>
  <si>
    <t>Aplicar tècniques d’improvisació individuals o grupals, utilitzant el cos, la veu, objectes o les eines tecnològiques i desenvolupant la creativitat i l’autoconfiança.</t>
  </si>
  <si>
    <t>4t CA 2.2</t>
  </si>
  <si>
    <t>Desenvolupar habilitats expressives individuals i grupals a través de la interpretació, enfortint l’autoestima i la consciència col·lectiva.</t>
  </si>
  <si>
    <t>C03</t>
  </si>
  <si>
    <t>Interpretar a través de la veu i/o el cos per a explorar les possibilitats creatives, expressives i emocionals i desenvolupar l’autoestima.</t>
  </si>
  <si>
    <t>4t CA 3.1</t>
  </si>
  <si>
    <t>Utilitzar tècniques d’interpretació adequades al context per a l’aprofundiment de les destreses artístiques, potenciant l’expressió d’emocions i la seguretat en si mateix.</t>
  </si>
  <si>
    <t>4t CA 3.2</t>
  </si>
  <si>
    <t>Mostrar autonomia i responsabilitat en els processos creatius participant com a intèrpret en actuacions i manifestacions escèniques i de la dansa dins i fora del centre.</t>
  </si>
  <si>
    <t>4t CA 3.3</t>
  </si>
  <si>
    <t>Proposar tècniques d’interpretació per a esdeveniments dins i fora de l’aula, desenvolupant la creativitat i el respecte cap als altres.</t>
  </si>
  <si>
    <t>C04</t>
  </si>
  <si>
    <t>Crear projectes escènics i de moviment a través de la veu, el cos, els objectes i l’espai escènic amb el suport de les eines tecnològiques per desenvolupar oportunitats personals, socials i professionals de forma inclusiva.</t>
  </si>
  <si>
    <t>4t CA 4.1</t>
  </si>
  <si>
    <t>Crear composicions escèniques, coreogràfiques i multidisciplinàries de manera individual i/o col·laborativa, mostrant respecte a idees, emocions i sentiments del grup.</t>
  </si>
  <si>
    <t>4t CA 4.2</t>
  </si>
  <si>
    <t>Organitzar produccions que utilitzin la veu, el cos, els objectes i/o les eines digitals en l’espai escènic per al desenvolupament de projectes artístics, generant les oportunitats de desenvolupament personal, social i professional fruit de la feina col·laborativa.</t>
  </si>
  <si>
    <t>Interpretar fenòmens de la naturalesa, predient i argumentant el seu comportament a partir de models, lleis i teories propis de la biologia i la geologia per apropiar-se de conceptes i processos propis de la ciència.</t>
  </si>
  <si>
    <t>1r, 2n i 3r CA 1.1</t>
  </si>
  <si>
    <t>Analitzar conceptes, fenòmens i processos relacionats amb els sabers de la biologia i la geologia, interpretant informació en diferents formats (models, gràfics, taules, diagrames, fórmules, esquemes, símbols, pàgines web…), mantenint una actitud crítica i obtenint conclusions fonamentades en raons científiques.</t>
  </si>
  <si>
    <t>1r, 2n i 3r CA 1.2</t>
  </si>
  <si>
    <t>Interpretar i predir el comportament de fenòmens quotidians rellevants, relacionant-los amb models, lleis i teories adequades de la biologia i la geologia.</t>
  </si>
  <si>
    <t>1r, 2n i 3r CA 1.3</t>
  </si>
  <si>
    <t>Identificar els conceptes relacionats amb situacions problemàtiques reals de caràcter científic i proporcionar possible solucions.</t>
  </si>
  <si>
    <t>Analitzar conceptes, fenòmens i processos relacionats amb els sabers de la biologia i la geologia, interpretant informació en diferents formats (models, gràfics, taules, diagrames, fórmules, esquemes, símbols, pàgines web…), mantenint una actitud crítica i obtenint conclusions fonamentades en raons científiques i defensant amb criteri opinions pròpies fonamentades.</t>
  </si>
  <si>
    <t>Interpretar i predir el comportament de fenòmens quotidians, argumentant-ho amb rigor sobre la base de models, lleis i teories adequades de la biologia i la geologia.</t>
  </si>
  <si>
    <t>Identificar els conceptes relacionats amb situacions problemàtiques reals de caràcter científic, proporcionar possibles solucions i argumentar sobre la seva validesa.</t>
  </si>
  <si>
    <t>Identificar, seleccionar, organitzar i avaluar críticament dades i informació, contrastant-ne la fiabilitat per resoldre preguntes relacionades amb la biologia i la geologia i descartar solucions pseudocientífiques.</t>
  </si>
  <si>
    <t>1r, 2n i 3r CA 2.1</t>
  </si>
  <si>
    <t>Resoldre qüestions relacionades amb els sabers de la matèria de Biologia i Geologia localitzant, seleccionant fonts fiables i organitzant informació mitjançant l’ús i citació correctes de diferents fonts.</t>
  </si>
  <si>
    <t>1r, 2n i 3r CA 2.2</t>
  </si>
  <si>
    <t>Reconèixer la informació amb base científica distingint-la de pseudociències, rumors, teories conspiratòries, falses notícies i creences, etc., i mantenint una actitud escèptica davant d’aquests.</t>
  </si>
  <si>
    <t>Resoldre qüestions i aprofundir en aspectes relacionats amb els sabers de la matèria de Biologia i Geologia localitzant, seleccionant, organitzant i analitzant críticament la informació de diferents fonts, citant-les correctament amb respecte per la propietat intel·lectual.</t>
  </si>
  <si>
    <t>Contrastar la fiabilitat de la informació sobre temes relacionats amb els sabers de la matèria de Biologia i Geologia, utilitzant fonts fiables (tenint en compte si s’identifica l’autor o responsable, si hi ha una institució al darrere, quina és la finalitat o intenció de publicar aquella informació, si es pot verificar amb altres fonts, si hi ha bibliografia, etc.) adoptant una actitud crítica i escèptica vers informacions no fonamentades en la ciència, com pseudociències, teories conspiratòries, creences, falses notícies, mentides, etc.</t>
  </si>
  <si>
    <t>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t>
  </si>
  <si>
    <t>1r, 2n i 3r CA 3.1</t>
  </si>
  <si>
    <t>Plantejar preguntes sobre fenòmens quotidians i formular hipòtesis que puguin ser respostes o contrastades en el context escolar a través de l’experimentació, la presa de dades i l’anàlisi de fenòmens biològics i geològics</t>
  </si>
  <si>
    <t>1r, 2n i 3r CA 3.2</t>
  </si>
  <si>
    <t>Dissenyar, fent servir metodologies pròpies de la ciència, procediments de recerca que impliquin l’ús de la deducció, el treball experimental i el raonament logicomatemàtic.</t>
  </si>
  <si>
    <t>1r, 2n i 3r CA 3.3</t>
  </si>
  <si>
    <t>Portar a terme dissenys experimentals fent servir els instruments, eines o tècniques adequades amb correcció i interpretar-ne els resultats utilitzant, quan sigui necessari, eines matemàtiques i tecnològiques.</t>
  </si>
  <si>
    <t>1r, 2n i 3r CA 3.4</t>
  </si>
  <si>
    <t>Cooperar en un projecte científic assumint responsablement una funció concreta, utilitzant espais virtuals quan sigui necessari, respectant la diversitat i afavorint la inclusió.</t>
  </si>
  <si>
    <t>1r, 2n i 3r CA 3.5</t>
  </si>
  <si>
    <t>Presentar els resultats i les conclusions obtingudes mitjançant l’experimentació i observació de camp utilitzant el format adequat (taules, gràfics, informes, etc.) i, quan sigui necessari, eines digitals.</t>
  </si>
  <si>
    <t>1r, 2n i 3r CA 3.6</t>
  </si>
  <si>
    <t>Valorar la contribució de la ciència a la societat i la tasca de les persones que s’hi han dedicat, reflexionant sobre els biaixos de gènere en les ciències i la tecnologia, i entenent la recerca com una tasca col·lectiva i interdisciplinària en constant evolució,influïda pel context polític i els recursos econòmics.</t>
  </si>
  <si>
    <t>Plantejar preguntes sobre fenòmens quotidians i formular hipòtesis que puguin ser respostes o contrastades en el context escolar a través de l’experimentació, la presa de dades i l’anàlisi de fenòmens biològics i geològics, diferenciant-les d’aquelles qüestions pseudocientífiques que no admeten comprovació experimental.</t>
  </si>
  <si>
    <t>Portar a terme l’experimentació plantejada fent servir els instruments, eines o tècniques adequades amb correcció i interpretar-ne els resultats quan sigui necessari amb eines matemàtiques i tecnològiques per obtenir conclusions raonades i fonamentades o valorar la impossibilitat de fer-ho.</t>
  </si>
  <si>
    <t>4t CA 3.4</t>
  </si>
  <si>
    <t>Establir col·laboracions quan sigui necessari en les diferents fases del projecte científic per treballar amb més eficiència, valorant la importància de la cooperació en la investigació, respectant la diversitat i afavorint la inclusió.</t>
  </si>
  <si>
    <t>4t CA 3.5</t>
  </si>
  <si>
    <t>Presentar de manera clara i rigorosa els resultats i les conclusions obtingudes mitjançant l’experimentació, argumentant la connexió entre uns i altres, i l’observació de camp, utilitzant el format adequat (taules, gràfics, informes, etc.) i eines digitals.</t>
  </si>
  <si>
    <t>4t CA 3.6</t>
  </si>
  <si>
    <t>Valorar la contribució de la ciència a la societat i la tasca de les persones que s’hi han dedicat, argumentant sobre els biaixos de gènere en les ciències i la tecnologia i entenent la recerca com una tasca col·lectiva i interdisciplinària en constant evolució, influïda pel context polític i els recursos econòmics.</t>
  </si>
  <si>
    <t>Fer servir diverses formes de raonament, com el pensament hipoteticodeductiu i el pensament computacional, per resoldre problemes o donar explicació a fenòmens naturals i processos de la vida quotidiana relacionats amb la biologia i la geologia, mitjançant l’anàlisi crítica de les respostes i solucions i reformulant el procediment, si fos necessari.</t>
  </si>
  <si>
    <t>1r, 2n i 3r CA 4.1</t>
  </si>
  <si>
    <t>Resoldre problemes o donar explicació a processos biològics o geològics utilitzant coneixements, dades i informació aportades, el raonament lògic, el pensament computacional o recursos digitals.</t>
  </si>
  <si>
    <t>1r, 2n i 3r CA 4.2</t>
  </si>
  <si>
    <t>Analitzar críticament la solució a un problema sobre fenòmens biològics i geològics.</t>
  </si>
  <si>
    <t>Analitzar críticament la solució a un problema o fenòmens biològics i geològics i canviar els procediments usats o revisar les conclusions si aquesta solució no fos viable o davant de noves dades aportades amb posterioritat.</t>
  </si>
  <si>
    <t>C05</t>
  </si>
  <si>
    <t>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t>
  </si>
  <si>
    <t>1r, 2n i 3r CA 5.1</t>
  </si>
  <si>
    <t>Justificar amb fonaments científics la importància de la preservació de la biodiversitat, la conservació de l’entorn, la protecció dels éssers vius de l’entorn, el desenvolupament sostenible i la qualitat de vida.</t>
  </si>
  <si>
    <t>1r, 2n i 3r CA 5.2</t>
  </si>
  <si>
    <t>Justificar la necessitat de tenir hàbits sostenibles analitzant d’una manera crítica les activitats pròpies i alienes i basant-se en els raonaments propis, coneixements adquirits i informació disponible.</t>
  </si>
  <si>
    <t>1r, 2n i 3r CA 5.3</t>
  </si>
  <si>
    <t>Justificar la necessitat de tenir hàbits saludables, analitzant les accions pròpies i alienes (alimentació, higiene, postura corporal, activitat física, desplaçaments, relacions interpersonals, descans, exposició a les pantalles, maneig de l’estrès, seguretat en les pràctiques sexuals, consum de substàncies... ), amb actitud crítica i basant-se en fonaments de la fisiologia.</t>
  </si>
  <si>
    <t>1r, 2n i 3r CA 5.4</t>
  </si>
  <si>
    <t>Identificar algunes situacions en què els coneixements derivats de la biologia i la geologia poden contribuir a millorar la sostenibilitat ambiental i la salut individual i col·lectiva.</t>
  </si>
  <si>
    <t>1r, 2n i 3r CA 5.5</t>
  </si>
  <si>
    <t>Emprendre, de manera guiada i amb la metodologia adequada, projectes científics relacionats amb la millora de la societat i que afavoreixin el creixement entre iguals com a base d’una comunitat científica escolar crítica i ètica.</t>
  </si>
  <si>
    <t>1r, 2n i 3r CA 5.6</t>
  </si>
  <si>
    <t>Justificar la necessitat de la seguretat i la sostenibilitat en la mobilitat de les persones i preveure les conseqüències del comportament viari tant per a la pròpia persona com per a altres, des de la perspectiva de la salut i el medi ambient.</t>
  </si>
  <si>
    <t>4t CA 5.1</t>
  </si>
  <si>
    <t>Justificar amb fonaments científics la importància de la preservació de la biodiversitat, la conservació de l’entorn, la protecció dels éssers vius de l’entorn, el desenvolupament sostenible i la qualitat de vida i identificar els possibles riscos naturals potenciats per determinades accions humanes sobre una zona geogràfica, tenint en compte les seves característiques litològiques, el relleu i la vegetació.</t>
  </si>
  <si>
    <t>4t CA 5.2</t>
  </si>
  <si>
    <t>Argumentar sobre la necessitat de tenir hàbits sostenibles, analitzant les accions pròpies i alienes (hàbits de consum, generació residus, transport...), amb actitud crítica i basant-se en fonaments del funcionament dels sistemes naturals.</t>
  </si>
  <si>
    <t>4t CA 5.3</t>
  </si>
  <si>
    <t>Argumentar sobre la necessitat de tenir hàbits saludables, analitzant les accions pròpies i alienes (alimentació, higiene, postura corporal, activitat física, desplaçaments segurs, relacions interpersonals, descans, exposició a les pantalles, maneig de l’estrès, seguretat en les pràctiques sexuals, consum de substàncies ... ), amb actitud crítica i basant-se en fonaments de la fisiologia.</t>
  </si>
  <si>
    <t>4t CA 5.4</t>
  </si>
  <si>
    <t>Argumentar, justificant les raons aportades, sobre com els coneixements derivats de la biologia i la geologia poden contribuir a millorar la sostenibilitat ambiental i la salut individual i col·lectiva.</t>
  </si>
  <si>
    <t>4t CA 5.5</t>
  </si>
  <si>
    <t>Emprendre, de forma autònoma amb la metodologia adequada, projectes científics relacionats amb la millora de la societat i que afavoreixin el creixement entre iguals com a base d’una comunitat científica escolar crítica i ètica.</t>
  </si>
  <si>
    <t>4t CA 5.6</t>
  </si>
  <si>
    <t>Adoptar actituds compromeses i actives davant de pràctiques, comportaments i hàbits per a una mobilitat segura i sostenible que suposen un risc per a la nostra salut, contrastant informacions fiables, objectives i amb una base científica vàlida.</t>
  </si>
  <si>
    <t>C06</t>
  </si>
  <si>
    <t>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t>
  </si>
  <si>
    <t>1r, 2n i 3r CA 6.1</t>
  </si>
  <si>
    <t>Identificar els diferents elements del paisatge i justificar el seu grau de desenvolupament.</t>
  </si>
  <si>
    <t>1r, 2n i 3r CA 6.2</t>
  </si>
  <si>
    <t>Reconèixer la transformació dels paisatges associada als canvis geològics, biològics i ambientals que experimenten.</t>
  </si>
  <si>
    <t>1r, 2n i 3r CA 6.3</t>
  </si>
  <si>
    <t>Relacionar les activitats humanes amb els impactes que reben els paisatges.</t>
  </si>
  <si>
    <t>4t CA 6.1</t>
  </si>
  <si>
    <t>Justificar les relacions i la influència mútua que mantenen els diferents elements del paisatge</t>
  </si>
  <si>
    <t>4t CA 6.2</t>
  </si>
  <si>
    <t>Relacionar el grau de desenvolupament integral d’un paisatge amb els esdeveniments biològics, geològics i ambientals esdevinguts.</t>
  </si>
  <si>
    <t>4t CA 6.3</t>
  </si>
  <si>
    <t>Identificar i analitzar críticament les activitats humanes que impacten en el paisatge i fer propostes plausibles de reversió.</t>
  </si>
  <si>
    <t>4t CA 6.4</t>
  </si>
  <si>
    <t>Identificar els principals riscos geològics derivats de causes naturals o antròpiques i proposar mesures de prevenció i correcció.</t>
  </si>
  <si>
    <t>4t CA 6.5</t>
  </si>
  <si>
    <t>Deduir i explicar la història d’un paisatge concret identificar-ne els elements més rellevants, utilitzant el raonament, els coneixements sobre la successió i els principis geològics bàsics (horitzontalitat, superposició, actualisme, neocatastrofisme...).</t>
  </si>
  <si>
    <t>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t>
  </si>
  <si>
    <t>1r i 2n CA 1.1</t>
  </si>
  <si>
    <t>Desenvolupar estratègies de cerca, tractament i organització de la informació per a la resolució de demandes relacionades amb fets i processos rellevants del present i del passat.</t>
  </si>
  <si>
    <t>1r i 2n CA 1.2</t>
  </si>
  <si>
    <t>Analitzar de manera crítica, responsable i creativa les fonts d’informació analògiques i digitals, contrastant les dades obtingudes i aplicant-les a diferents situacions i contextos.</t>
  </si>
  <si>
    <t>1r i 2n CA 1.3</t>
  </si>
  <si>
    <t>Elaborar i comunicar els coneixements adquirits mitjançant recursos expressius que incorporin diferents llenguatges i formats, emprant les possibilitats que ofereixen els entorns i recursos digitals.</t>
  </si>
  <si>
    <t>1r i 2n CA 1.4</t>
  </si>
  <si>
    <t>Incorporar i utilitzar adequadament el vocabulari propi de les ciències socials mitjançant intervencions orals, textos escrits i altres produccions, tot avançant en la construcció d’un discurs precís i rigorós.</t>
  </si>
  <si>
    <t>3r i 4t CA 1.1</t>
  </si>
  <si>
    <t>Elaborar continguts propis en diferents formats, mitjançant aplicacions i estratègies de recollida i representació de dades més complexes, contrastant críticament fonts actuals i del passat, tant analògiques com digitals.</t>
  </si>
  <si>
    <t>3r i 4t CA 1.2</t>
  </si>
  <si>
    <t>Establir connexions i relacions entre els coneixements i les informacions adquirides, elaborant síntesis interpretatives i explicatives, mitjançant informes, estudis o dossiers que mostrin un avenç en els aprenentatges assolits.</t>
  </si>
  <si>
    <t>3r i 4t CA 1.3</t>
  </si>
  <si>
    <t>Transferir adequadament la informació i el coneixement a través de diferents mitjans a contextos i conjuntures actuals, i construir nou coneixement valorant solucions i alternatives diverses.</t>
  </si>
  <si>
    <t>3r i 4t CA 1.4</t>
  </si>
  <si>
    <t>Analitzar la veracitat i la fiabilitat de les fonts per diferenciar fets d’opinions, identificant la desinformació i utilitzant la informació seleccionada de manera efectiva per resoldre problemes.</t>
  </si>
  <si>
    <t>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t>
  </si>
  <si>
    <t>1r i 2n CA 2.1</t>
  </si>
  <si>
    <t>Identificar i mostrar interès pels principals problemes que afecten la societat, adoptant una posició crítica, proactiva i de rebuig a situacions injustes i discriminatòries.</t>
  </si>
  <si>
    <t>1r i 2n CA 2.2</t>
  </si>
  <si>
    <t>Argumentar de forma crítica sobre problemes socials rellevants utilitzant els coneixements propis de les ciències socials i valorant la importància de trobar solucions dialogades.</t>
  </si>
  <si>
    <t>1r i 2n CA 2.3</t>
  </si>
  <si>
    <t>Mantenir una actitud d’alerta i de reflexió davant dels problemes socials, que ajudi a la permanent revisió dels propis criteris i a comprometre’s en la construcció de futurs millors.</t>
  </si>
  <si>
    <t>1r i 2n CA 2.4</t>
  </si>
  <si>
    <t>Fonamentar els propis arguments en els valors democràtics, els drets humans i la justícia social, assumint els valors de la cultura de la pau en el decurs de debats i tasques cooperatives.</t>
  </si>
  <si>
    <t>1r i 2n CA 2.5</t>
  </si>
  <si>
    <t>Posicionar-se amb criteris propis i esdevenir ciutadans crítics amb consciència global mitjançant l’elaboració de productes personals o cooperatius ben argumentats, tot respectant les opinions dels altres.</t>
  </si>
  <si>
    <t>3r i 4t CA 2.1</t>
  </si>
  <si>
    <t>Generar productes originals i creatius tot connectant i reelaborant els coneixements previs mitjançant les eines d’investigació pròpies de les ciències socials.</t>
  </si>
  <si>
    <t>3r i 4t CA 2.2</t>
  </si>
  <si>
    <t>Explicar problemes passats i presents de la humanitat a diferents escales temporals i espacials, des del món local al global, utilitzant conceptes, situacions i dades rellevants de les ciències socials.</t>
  </si>
  <si>
    <t>3r i 4t CA 2.3</t>
  </si>
  <si>
    <t>Construir la identitat individual i col·lectiva en el context del món actual, dels seus reptes i conflictes, des d’una perspectiva crítica, sistèmica i global, tot reconeixent la diversitat com a element enriquidor de la convivència.</t>
  </si>
  <si>
    <t>3r i 4t CA 2.4</t>
  </si>
  <si>
    <t>Elaborar i comunicar productes propis, crítics i argumentats, amb una mirada oberta al diàleg i al respecte a judicis i plantejaments diferents, tot reflexionant sobre el propi procés d’aprenentatge.</t>
  </si>
  <si>
    <t>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t>
  </si>
  <si>
    <t>1r i 2n CA 3.1</t>
  </si>
  <si>
    <t>Identificar els canvis i les continuïtats entre les etapes històriques, a través de processos inductius, reptes i projectes de recerca, i trobar relacions amb el món actual.</t>
  </si>
  <si>
    <t>1r i 2n CA 3.2</t>
  </si>
  <si>
    <t>Diferenciar les causes i les conseqüències dels processos històrics i aplicar-ho en problemes actuals relacionats amb els objectius de desenvolupament sostenible.</t>
  </si>
  <si>
    <t>1r i 2n CA 3.3</t>
  </si>
  <si>
    <t>Representar adequadament informació geogràfica i històrica a través de diverses formes de representació gràfica, cartogràfica i visual.</t>
  </si>
  <si>
    <t>1r i 2n CA 3.4</t>
  </si>
  <si>
    <t>Situar fets i processos històrics en eixos cronològics, trobant relacions entre diferents períodes i simultaneïtats temporals entre diferents territoris.</t>
  </si>
  <si>
    <t>1r i 2n CA 3.5</t>
  </si>
  <si>
    <t>Identificar i utilitzar les fonts primàries i secundàries, valorant les seves aportacions al coneixement del medi i de les formes de vida en el present i el passat.</t>
  </si>
  <si>
    <t>3r i 4t CA 3.1</t>
  </si>
  <si>
    <t>Distingir els grans canvis del món actual, als sectors productius, mercats i relacions socials, debatent les seves implicacions per a les generacions futures.</t>
  </si>
  <si>
    <t>3r i 4t CA 3.2</t>
  </si>
  <si>
    <t>Realitzar propostes per assolir els objectius de desenvolupament sostenible, mitjançant projectes de recerca, argumentades a partir de gràfics, imatges i mapes.</t>
  </si>
  <si>
    <t>3r i 4t CA 3.3</t>
  </si>
  <si>
    <t>Reflexionar sobre els reptes del passat, present i futur, i afrontar-los des de la perspectiva del sistema-món, la justícia social i la sostenibilitat.</t>
  </si>
  <si>
    <t>Descobrir i analitzar els elements i dinàmiques que configuren el territori, mitjançant l’estudi de casos i problemàtiques geogràfiques, per valorar els diferents paisatges i proposar alternatives de gestió territorial, amb criteris de sostenibilitat i justícia social.</t>
  </si>
  <si>
    <t>1r i 2n CA 4.1</t>
  </si>
  <si>
    <t>Interpretar l’espai des d’una perspectiva sistèmica, a través del concepte de paisatge, identificant-ne els elements i les interrelacions existents.</t>
  </si>
  <si>
    <t>1r i 2n CA 4.2</t>
  </si>
  <si>
    <t>Analitzar l’acció humana en els paisatges, dins dels diferents ecosistemes planetaris, valorant la riquesa del patrimoni natural i cultural, i detectant-ne les amenaces de degradació.</t>
  </si>
  <si>
    <t>1r i 2n CA 4.3</t>
  </si>
  <si>
    <t>Criticar i denunciar situacions d’injustícia social i de degradació ambiental, a diferents escales, tant en l’àmbit urbà com en el rural, comprometent-se per a la seva millora.</t>
  </si>
  <si>
    <t>3r i 4t CA 4.1</t>
  </si>
  <si>
    <t>Realitzar estudis de casos amb variables múltiples i fer propostes per gestionar les activitats humanes en el territori amb criteris de sostenibilitat i justícia social.</t>
  </si>
  <si>
    <t>3r i 4t CA 4.2</t>
  </si>
  <si>
    <t>Actuar en defensa, protecció o millora de l’entorn (natural, rural i urbà) a través d’iniciatives a favor de la sostenibilitat i el repartiment just i solidari dels recursos.</t>
  </si>
  <si>
    <t>3r i 4t CA 4.3</t>
  </si>
  <si>
    <t>Comparar models d’organització política, econòmica i territorial per valorar com afecten la vida de les persones i fer propostes d’actuació.</t>
  </si>
  <si>
    <t>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t>
  </si>
  <si>
    <t>1r i 2n CA 5.1</t>
  </si>
  <si>
    <t>Identificar i analitzar els mecanismes que han regulat la vida en comú d’algunes societats del passat, interpretant els principals models d’organització social i política.</t>
  </si>
  <si>
    <t>1r i 2n CA 5.2</t>
  </si>
  <si>
    <t>Distingir els trets fonamentals de les societats democràtiques i valorar les consecucions de la democràcia i la vigència dels drets humans individuals i col·lectius i de les llibertats.</t>
  </si>
  <si>
    <t>1r i 2n CA 5.3</t>
  </si>
  <si>
    <t>Analitzar els trets bàsics de l’organització social, política i econòmica d’algunes societats del passat i valorar de manera crítica el grau d’equitat dels intercanvis i relacions amb altres poblacions.</t>
  </si>
  <si>
    <t>1r i 2n CA 5.4</t>
  </si>
  <si>
    <t>Mostrar actituds pacífiques i tolerants i assumir els drets i deures del marc de convivència, demostrant capacitat crítica i responent de manera assertiva davant de situacions d’injustícia i desigualtat.</t>
  </si>
  <si>
    <t>3r i 4t CA 5.1</t>
  </si>
  <si>
    <t>Assumir els valors democràtics en la convivència escolar i de l’entorn, fent propostes constructives i rebutjant situacions injustes i discriminatòries.</t>
  </si>
  <si>
    <t>3r i 4t CA 5.2</t>
  </si>
  <si>
    <t>Identificar les fites més importants en la lluita per a la democràcia i les llibertats al llarg del segle XX a l’estat espanyol, reconèixer els moviments socials i polítics que les han protagonitzat i preservar llurs memòries plurals.</t>
  </si>
  <si>
    <t>3r i 4t CA 5.3</t>
  </si>
  <si>
    <t>Exposar els objectius d’alguns moviments socials que treballen per a l’eliminació de les desigualtats i la resolució pacífica dels conflictes, identificant els elements que promouen la cohesió social i que generen una consciència solidària.</t>
  </si>
  <si>
    <t>3r i 4t CA 5.4</t>
  </si>
  <si>
    <t>Reconèixer els desafiaments de les modernes democràcies per a l’exercici d’una ciutadania activa, compromesa, participativa i inclusiva.</t>
  </si>
  <si>
    <t>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t>
  </si>
  <si>
    <t>1r i 2n CA 6.1</t>
  </si>
  <si>
    <t>Explicar els trets definitoris d’algunes civilitzacions històriques, identificar elements de canvi i continuïtat en les formes de vida i subsistència i en l’organització de la societat i reconèixer aspectes significatius de la seva aportació a la cultura universal.</t>
  </si>
  <si>
    <t>1r i 2n CA 6.2</t>
  </si>
  <si>
    <t>Reconèixer les desigualtats socials en diferents èpoques històriques, els mecanismes de domini i control que s’hi han donat i les conseqüències en el món actual.</t>
  </si>
  <si>
    <t>1r i 2n CA 6.3</t>
  </si>
  <si>
    <t>Identificar els col·lectius que han estat sotmesos, silenciats i invisibilitzats al llarg de la història fins al present i destacar les diferents perspectives i aportacions.</t>
  </si>
  <si>
    <t>1r i 2n CA 6.4</t>
  </si>
  <si>
    <t>Caracteritzar els drets humans individuals i col·lectius i l’estat de dret com a sistema institucional que garanteix el seu compliment a través dels seus òrgans i institucions.</t>
  </si>
  <si>
    <t>3r i 4t CA 6.1</t>
  </si>
  <si>
    <t>Identificar les fites més importants del procés d’institucionalització dels drets humans al llarg del segle XX i XXI, valorar-ne les consecucions i identificar els mecanismes de protecció i garantia.</t>
  </si>
  <si>
    <t>3r i 4t CA 6.2</t>
  </si>
  <si>
    <t>Identificar els sabers i les aportacions dels pobles originaris, especialment dels territoris dominats per pobles colonitzadors, les amenaces que afronten actualment i els moviments socials que defensen els seus drets.</t>
  </si>
  <si>
    <t>3r i 4t CA 6.3</t>
  </si>
  <si>
    <t>Caracteritzar els mecanismes dels estats per garantir el dret dels ciutadans a l’accés equitatiu als serveis públics, reduir les desigualtats i garantir una vida digna per a tothom.</t>
  </si>
  <si>
    <t>3r i 4t CA 6.4</t>
  </si>
  <si>
    <t>Formar-se un criteri propi sobre alguns problemes rellevants de l’entorn i participar de manera activa i compromesa, individualment i en equip, en projectes socials i cívics que comportin la defensa dels drets de determinats col·lectius.</t>
  </si>
  <si>
    <t>C07</t>
  </si>
  <si>
    <t>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t>
  </si>
  <si>
    <t>1r i 2n CA 7.1</t>
  </si>
  <si>
    <t>Explicar els trets definitoris d’algunes cultures històriques, identificar elements de canvi i continuïtat en les seves expressions culturals i artístiques i reconèixer aspectes significatius de la seva aportació a la cultura universal.</t>
  </si>
  <si>
    <t>1r i 2n CA 7.2</t>
  </si>
  <si>
    <t>Reflexionar sobre els elements culturals que han conformat les diferents identitats individuals i col·lectives de l’entorn i les aportacions de cadascuna d’elles a la cultura humana universal i a la cohesió social, mostrant una actitud respectuosa envers els sentiments de pertinença.</t>
  </si>
  <si>
    <t>1r i 2n CA 7.3</t>
  </si>
  <si>
    <t>Assenyalar alguns elements bàsics del llegat històric i cultural d’Europa, així com els fonaments d’una ciutadania europea inclusiva i solidària.</t>
  </si>
  <si>
    <t>1r i 2n CA 7.4</t>
  </si>
  <si>
    <t>Valorar, protegir i conservar alguns elements del patrimoni artístic, històric i cultural, material i immaterial, com a fonament de les diverses identitats col·lectives i de la cohesió social i com a gaudi dels pobles.</t>
  </si>
  <si>
    <t>3r i 4t CA 7.1</t>
  </si>
  <si>
    <t>Interpretar els processos que han conformat les societats europees actuals per mitjà d’una anàlisi intercultural i que incorpora una multiplicitat de factors i de perspectives.</t>
  </si>
  <si>
    <t>3r i 4t CA 7.2</t>
  </si>
  <si>
    <t>Analitzar les manifestacions artístiques i culturals i relacionar-les amb els seus creadors i la seva època, per interpretar les diverses cosmovisions i la seva finalitat.</t>
  </si>
  <si>
    <t>3r i 4t CA 7.3</t>
  </si>
  <si>
    <t>Identificar la importància representativa, expressiva i comunicativa de les imatges en la vida quotidiana de les persones i les societats i crear productes audiovisuals per expressar-se i comunicar resultats de recerques.</t>
  </si>
  <si>
    <t>3r i 4t CA 7.4</t>
  </si>
  <si>
    <t>Posicionar-se de manera argumentada davant de situacions de desigualtat, domini, injustícia i discriminació exercida sobre determinats col·lectius i minories.</t>
  </si>
  <si>
    <t>3r i 4t CA 7.5</t>
  </si>
  <si>
    <t>Comprometre’s en l’exercici d’accions col·lectives orientades a la cohesió social, la solidaritat i la conservació del patrimoni artístic i cultural dins les comunitats de pertinença.</t>
  </si>
  <si>
    <t>C08</t>
  </si>
  <si>
    <t>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t>
  </si>
  <si>
    <t>1r i 2n CA 8.1</t>
  </si>
  <si>
    <t>Relacionar alguns canvis en els hàbits de vida tradicional i el treball domèstic i contrastar-los amb l’actualitat, identificant les pràctiques compatibles amb la salut, la sostenibilitat, la dignitat i el respecte, i assumir responsabilitats i compromisos en l’àmbit familiar, l’entorn escolar i la comunitat.</t>
  </si>
  <si>
    <t>1r i 2n CA 8.2</t>
  </si>
  <si>
    <t>Identificar els reptes en relació amb la corresponsabilitat en el treball reproductiu i comunitari entre homes i dones, remarcant-ne la importància per al funcionament de les societats.</t>
  </si>
  <si>
    <t>1r i 2n CA 8.3</t>
  </si>
  <si>
    <t>Identificar les limitacions socials i culturals que han impedit que les persones puguin desenvolupar aspiracions al llarg de diferents generacions i reconèixer la riquesa que aporten els vincles intergeneracionals.</t>
  </si>
  <si>
    <t>1r i 2n CA 8.4</t>
  </si>
  <si>
    <t>Prendre consciència de les causes que han relegat les dones a un rol secundari al llarg de la història i emprendre accions per valorar, dignificar i visibilitzar determinades aportacions com a font de riquesa per a tothom.</t>
  </si>
  <si>
    <t>1r i 2n CA 8.5</t>
  </si>
  <si>
    <t>Identificar i rebutjar les violències i les actituds irracionals i discriminatòries envers persones i col·lectius, amb una atenció especial a la diversitat d’identitats i expressions de gènere i diversitat afectivosexual.</t>
  </si>
  <si>
    <t>3r i 4t CA 8.1</t>
  </si>
  <si>
    <t>Reconèixer els diferents moviments, causes i lideratges que han lluitat i treballen per a l’eliminació de la desigualtat i la discriminació per raó de gènere i d’opció afectivosexual en l’àmbit local i les seves connexions internacionals.</t>
  </si>
  <si>
    <t>3r i 4t CA 8.2</t>
  </si>
  <si>
    <t>Reconèixer les aportacions dels valors, habilitats i actituds que fomenten la convivència i els sentiments de comunitat exercides per les dones en diferents àmbits socials, econòmics i polítics.</t>
  </si>
  <si>
    <t>3r i 4t CA 8.3</t>
  </si>
  <si>
    <t>Justificar el principi d’igualtat entre homes i dones en l’àmbit laboral, analitzant críticament la desigualtat en la distribució, gestió i retribució del treball i els reptes en la conciliació familiar i la redistribució dels treballs de cures.</t>
  </si>
  <si>
    <t>3r i 4t CA 8.4</t>
  </si>
  <si>
    <t>Adoptar un paper actiu i compromès amb l’entorn, a partir de l’anàlisi crítica de la realitat econòmica i social, i els reptes pendents perquè les persones puguin desenvolupar les seves aspiracions, superant estereotips i prejudicis, de manera respectuosa amb la dignitat humana.</t>
  </si>
  <si>
    <t>C09</t>
  </si>
  <si>
    <t>Valorar críticament les dinàmiques d’interdependència entre diferents factors dins un món globalitzat i les desigualtats i conflictes que es generen, i relacionar les problemàtiques locals i globals per proposar alternatives basades en la cultura de la pau i adquirir compromisos que permetin la consecució d’un món més solidari i sostenible.</t>
  </si>
  <si>
    <t>1r i 2n CA 9.1</t>
  </si>
  <si>
    <t>Analitzar aspectes del funcionament de l’economia en el món, destacant la interdependència entre països, i el seu impacte en la realitat econòmica de l’entorn proper, i les desigualtats que generen, posant èmfasi en els col·lectius més vulnerables.</t>
  </si>
  <si>
    <t>1r i 2n CA 9.2</t>
  </si>
  <si>
    <t>Interpretar el paper dels moviments de població a escala global i local i conèixer les situacions que impulsen les persones a migrar per causes econòmiques o a desplaçar-se per buscar refugi.</t>
  </si>
  <si>
    <t>1r i 2n CA 9.3</t>
  </si>
  <si>
    <t>Analitzar i entendre l’evolució dels factors que generen conflictes violents, i les estratègies econòmiques, polítiques i socials per prevenir-los.</t>
  </si>
  <si>
    <t>1r i 2n CA 9.4</t>
  </si>
  <si>
    <t>Reconèixer les contribucions històriques i actuals a la solució pacífica dels conflictes, la negociació i la transformació social, política, econòmica i cultural en entorns inclusius.</t>
  </si>
  <si>
    <t>3r i 4t CA 9.1</t>
  </si>
  <si>
    <t>Reconèixer els compromisos internacionals a favor de la pau, la seguretat de la mobilitat humana i la cooperació que es desenvolupen des de les institucions i des d’altres entitats no governamentals i de la societat civil.</t>
  </si>
  <si>
    <t>3r i 4t CA 9.2</t>
  </si>
  <si>
    <t>Interpretar la interdependència entre el passat i el present i reflexionar sobre la capacitat de decisió personal i col·lectiva com a subjectes històrics, adquirint compromisos per actuar en la millora de l’entorn proper.</t>
  </si>
  <si>
    <t>3r i 4t CA 9.3</t>
  </si>
  <si>
    <t>Aplicar estratègies basades en la cultura de la pau, la seguretat humana i la resiliència en la resolució dels conflictes que puguin sorgir en l’entorn escolar i comunitari.</t>
  </si>
  <si>
    <t>Analitzar i interpretar fenòmens de la naturalesa, a partir de diferents formats i fonts d’informació, predient-ne i argumentant-ne el comportament a partir de models, lleis i teories propis de la ciència. Obtenir-ne conclusions i comunicar-les utilitzant la metodologia i el llenguatge científic com a eina d’intercanvi de coneixement.</t>
  </si>
  <si>
    <t>Analitzar conceptes, fenòmens i processos relacionats amb els sabers de la ciència interpretant informació en diferents formats (models, simuladors, resultats experimentals, gràfics, taules, diagrames, fórmules, esquemes, pàgines web…), mantenint una actitud crítica i obtenint conclusions basades en raonaments científics i defensant amb criteri opinions pròpies fonamentades.</t>
  </si>
  <si>
    <t>Interpretar i predir el comportament de fenòmens quotidians, argumentant-los amb rigor d’acord amb models, lleis i teories adequades de la ciència. Comunicar les prediccions i/o conclusions utilitzant el llenguatge científic i els suports i formats adequats a cada cas.</t>
  </si>
  <si>
    <t>Identificar els conceptes relacionats amb situacions problemàtiques reals de caràcter científic, proporcionar possibles solucions i presentar de manera clara i rigorosa els resultats i les conclusions obtingudes, utilitzant el format adequat i argumentant-ne la validesa.</t>
  </si>
  <si>
    <t>Utilitzar de forma crítica i eficient plataformes tecnològiques i recursos variats, tant en el treball individual com en equip, per a la cerca d’informació, la creació de materials i la comunicació fonamentada en coneixements de la ciència, entorn de fenòmens i qüestions socialment rellevants, organitzant informació mitjançant l’ús i la citació correctes de les fonts, amb respecte per la propietat intel·lectual.</t>
  </si>
  <si>
    <t>Utilitzar de forma crítica, creativa i eficient els entorns digitals i els diferents recursos en formats diversos per presentar i defensar assertivament el punt de vista propi sobre fenòmens i qüestions socialment rellevants, fonamentades en els raonaments científics.</t>
  </si>
  <si>
    <t>Construir i justificar el punt de vista propi, fonamentat en la ciència, sobre qüestions socialment rellevants, treballant tant individualment com en equip, respectant les aportacions de tothom i promovent la inclusió de gènere i social.</t>
  </si>
  <si>
    <t>4t CA 2.3</t>
  </si>
  <si>
    <t>Cercar i analitzar informació amb mitjans convencionals i digitals i crear continguts relacionats amb la ciència, seleccionant amb criteri les fonts més fiables i organitzant la informació mitjançant l’ús i la citació correctes de les fonts, amb respecte per la propietat intel·lectual.</t>
  </si>
  <si>
    <t>Analitzar els efectes de determinades accions sobre el medi ambient i la salut, basant-se en els fonaments de la ciència, per fer propostes d’actuacions que permetin prendre decisions de manera informada i crítica en problemàtiques actuals, i reconèixer i adoptar hàbits que minimitzin els impactes mediambientals, que siguin compatibles amb els objectius de desenvolupament sostenible (ODS) i que permetin mantenir i millorar la salut individual i col·lectiva.</t>
  </si>
  <si>
    <t>Justificar amb fonaments científics la importància de la qualitat de l’aire, de l’equilibri en la seva composició en els diversos nivells atmosfèrics, dels corrents d’aigua i del sòl lliure de contaminants i identificar els possibles riscos naturals potenciats per determinades accions humanes sobre els sistemes fisicoquímics i biològics de l’entorn, per a un desenvolupament sostenible.</t>
  </si>
  <si>
    <t>Argumentar sobre la necessitat de tenir hàbits sostenibles, analitzant les accions pròpies i alienes (hàbits de consum, generació de residus, transport, etc.), amb actitud crítica i basant-se en fonaments del funcionament dels sistemes naturals.</t>
  </si>
  <si>
    <t>Argumentar, justificant les raons aportades, sobre com els coneixements derivats de la ciència poden contribuir a millorar la sostenibilitat ambiental i la salut individual i col·lectiva.</t>
  </si>
  <si>
    <t>Argumentar sobre la necessitat de tenir hàbits saludables, analitzant les accions pròpies i alienes (alimentació, higiene, postura corporal, activitat física, desplaçaments segurs, relacions interpersonals, descans, exposició a les pantalles, maneig de l’estrès, seguretat en les pràctiques sexuals, consum de substàncies, etc.), amb actitud crítica i basant-se en fonaments de la ciència.</t>
  </si>
  <si>
    <t>Justificar amb fonaments científics la importància dels objectius de desenvolupament sostenible (ODS) en la preservació de la biodiversitat, la conservació de l’entorn, la protecció dels éssers vius de l’entorn, el desenvolupament sostenible i la qualitat de vida, i identificar els possibles riscos naturals potenciats per determinades accions humanes sobre una zona geogràfica.</t>
  </si>
  <si>
    <t>Emprendre, de forma autònoma amb la metodologia adequada, projectes científics relacionats amb la millora de la societat i que afavoreixin el creixement entre iguals com a base d’una comunitat científica ciutadana crítica i ètica.</t>
  </si>
  <si>
    <t>Interpretar i valorar la ciència com una construcció col·lectiva en canvi i evolució continus, que requereix la interacció amb la resta de la societat per generar millores que repercuteixin en l’avenç tecnològic, econòmic, ambiental i social, i reconèixer el valor i les potencialitats de la ciència ciutadana com a recurs al servei de les comunitats per garantir l’accés a la informació, la transparència i la participació per a la construcció de societats més justes i sostenibles.</t>
  </si>
  <si>
    <t>Interpretar la ciència com un procés en construcció, tant a través de l’anàlisi amb perspectiva històrica dels avenços científics dels homes i dones que hi van participar, com de les línies de recerca actuals, i valorar-ne les repercussions i les implicacions socials, econòmiques i mediambientals de la ciència actual en la societat.</t>
  </si>
  <si>
    <t>Argumentar la capacitat de la ciència per proposar, mitjançant la implicació ciutadana, solucions sostenibles per a les necessitats tecnològiques, ambientals, econòmiques i socials detectades en l’entorn, sense biaixos de gènere ni de cap altre tipus.</t>
  </si>
  <si>
    <t>4t CA 4.3</t>
  </si>
  <si>
    <t>Identificar carències o necessitats de l’entorn més proper que es puguin reduir o resoldre mitjançant actuacions o aplicacions senzilles de ciència ciutadana que repercuteixin a impulsar la transformació de les ciutats en hàbitats més justos, amables i sostenibles. Fer-ne difusió o comunicar les propostes als col·lectius indicats quan s’escaigui.</t>
  </si>
  <si>
    <t>Analitzar i diferenciar els diferents models d’organització política, social, econòmica i territorial del període grecoromà amb el moment històric present per ser conscient de les arrels clàssiques del món actual.</t>
  </si>
  <si>
    <t>Identificar i establir els espais geogràfics on es va desenvolupar la civilització grega i romana, i quins van ser els seus sistemes polítics i econòmics més representatius, així com les institucions que van vertebrar la seva societat, per mitjà de mapes, plànols i diverses fonts històriques, tot identificant, a més, els elements de canvi i continuïtat entre ambdues civilitzacions.</t>
  </si>
  <si>
    <t>Justificar i valorar la importància la influència dels fets històrics del període grecoromà respecte al moment històric present, per mitjà de l’anàlisi comparativa de textos antics i moderns en els seus més variats formats.</t>
  </si>
  <si>
    <t>Valorar críticament les formes de vida, costums i actituds de la societat romana en comparació amb els de les nostres societats a partir del contingut de fonts gregues i llatines en diferents suports, aplicant la perspectiva de gènere.</t>
  </si>
  <si>
    <t>Analitzar i avaluar críticament les cosmovisions que contenen les manifestacions culturals grecoromanes amb l’objectiu d’establir vincles amb les manifestacions cultural actuals, fent ús d’eines digitals per a la cerca i el tractament de la informació.</t>
  </si>
  <si>
    <t>Llegir i interpretar manifestacions culturals grecoromanes a partir del seu context històric, així com la intencionalitat dels seus autors o autores.</t>
  </si>
  <si>
    <t>Relacionar les manifestacions culturals grecoromanes amb manifestacions culturals d’èpoques posteriors, a partir d’imatges, fotografies i reproduccions de pintures, escultures, edificacions, ceràmiques, joies, fragments d’obres literàries, documents, etc.</t>
  </si>
  <si>
    <t>Analitzar els canvis i continuïtats que es donen en les manifestacions culturals actuals d’arrel grecoromana, tenint en compte la seva evolució històrica, plantejant la seva perspectiva de futur i desenvolupant estratègies de cerca d’informació en diferents suports (amb especial referència als digitals) i d’argumentació i exposició oral a l’aula, tot mostrant interès, respecte i empatia per les opinions i argumentacions dels companys i companyes.</t>
  </si>
  <si>
    <t>Valorar i argumentar el patrimoni cultural grecoromà com a herència rebuda del passat, per defensar-ne la conservació.</t>
  </si>
  <si>
    <t>Identificar, reconèixer i valorar les principals manifestacions artístiques grecoromanes en el seu context històric a partir de la lectura de textos grecs i llatins traduïts i d’imatges contingudes en ceràmiques i en estàtues d’època grega i romana, sense renunciar a denunciar aquelles expressions que atempten contra la igualtat de gènere i d’oportunitats i que, segons els criteris actuals, mereixen un clar rebuig.</t>
  </si>
  <si>
    <t>Entendre i valorar el concepte de patrimoni cultural (material i immaterial) com a herència pròpia del passat, amb la qual el poble viu el present i el transmet a generacions futures, tot analitzant exemples concrets que permetin rastrejar la seva continuïtat des de l’antiguitat fins als nostres dies.</t>
  </si>
  <si>
    <t>Investigar, de manera guiada, el patrimoni històric, arqueològic, artístic i cultural heretat de les civilitzacions grega i romana, amb l’objectiu d’actuar de forma adequada, empàtica i respectuosa vers aquest patrimoni, interessant-se pels processos de construcció, preservació, conservació i restauració i per aquelles actituds cíviques que n’asseguren la sostenibilitat.</t>
  </si>
  <si>
    <t>3r i 4t CA 3.4</t>
  </si>
  <si>
    <t>Valorar les implicacions culturals, econòmiques i identitàries, de memòria històrica i de convivència, que hi ha al darrere de la conservació i la difusió del patrimoni cultural grecoromà, a través de la comprensió i assimilació dels conceptes de colonització i romanització.</t>
  </si>
  <si>
    <t>Percebre i valorar com a llengües originàries la llengua grega i la llengua llatina i conèixer els principals autors i autores de la seva literatura, per ser conscient de l’estreta dependència de les llengües i literatures actuals respecte dels seus referents grecoromans.</t>
  </si>
  <si>
    <t>Valorar críticament la diversitat lingüística i cultural a la qual donen origen el grec i el llatí i adequar-s’hi, identificant i explicant semblances i diferències entre els elements lingüístics de l’entorn de l’alumnat, relacionant-los amb els de la cultura pròpia i desenvolupant una cultura compartida i una ciutadania compromesa amb els valors democràtics.</t>
  </si>
  <si>
    <t>Inferir significats de termes grecs i llatins aplicant els coneixements lèxics i fonètics d’altres llengües del repertori individual de l’alumnat, sobre la base de l’anàlisi comparativa de les llengües grega i llatina i la llengua o llengües d’ús habitual per part de l’alumnat.</t>
  </si>
  <si>
    <t>Analitzar i explicar de manera oral, escrita o multimodal el caràcter clàssic i humanista de les diverses manifestacions literàries i artístiques de la civilització grega i llatina, utilitzant un vocabulari correcte i una expressió adequada.</t>
  </si>
  <si>
    <t>Gestionar les eines i dispositius informàtics i de comunicació d’ús quotidià aplicant els coneixements de maquinari i sistemes operatius per resoldre problemes tècnics senzills.</t>
  </si>
  <si>
    <t>Connectar dispositius i gestionar xarxes locals aplicant els coneixements i processos associats a sistemes de comunicació amb fil i sense fil amb una actitud proactiva</t>
  </si>
  <si>
    <t>Gestionar, a nivell bàsic, sistemes operatius configurant-ne les característiques en funció de les necessitats personals.</t>
  </si>
  <si>
    <t>Resoldre problemes tècnics senzills analitzant components i funcions dels dispositius digitals, avaluant les solucions de manera crítica i reformulant el procediment, si cal.</t>
  </si>
  <si>
    <t>4t CA 1.4</t>
  </si>
  <si>
    <t>Fer un ús responsable dels dispositius i de la seva utilització per promoure la sostenibilitat, tot fomentant la reutilització i l’estalvi i l’eficiència energètica</t>
  </si>
  <si>
    <t>Idear solucions innovadores i creatives aplicant diferents formes de raonament, integrant-les en l’entorn personal d’aprenentatge tot fent ús de les eines i els recursos d'edició, la creació de continguts digitals i el desenvolupament d'aplicacions per optimitzar l'aprenentatge permanent.</t>
  </si>
  <si>
    <t>Cercar i seleccionar informació per a la ideació de solucions innovadores, amb responsabilitat i sentit crític.</t>
  </si>
  <si>
    <t>Dissenyar solucions possibles a problemes plantejats aplicant diferents formes de raonament, com el pensament de disseny i el pensament computacional, tenint en compte les tecnologies emergents, la realitat virtual, augmentada i mixta.</t>
  </si>
  <si>
    <t>Generar o modificar, de forma individual o col·laborativa, continguts amb suport digital i creacions audiovisuals, integrant imatge, so i vídeo per a la construcció de produccions multimèdia.</t>
  </si>
  <si>
    <t>4t CA 2.4</t>
  </si>
  <si>
    <t>Desenvolupar aplicacions fent servir el programari i els llenguatges de programació adients, per la resolució de problemes concrets tenint en compte criteris d’autoria i llicències d’ús</t>
  </si>
  <si>
    <t>4t CA 2.5</t>
  </si>
  <si>
    <t>Integrar els continguts digitals en entorns personals d’aprenentatge (pàgina web, espai al núvol, carpetes, etc.) autoregulant el propi aprenentatge de manera autònoma</t>
  </si>
  <si>
    <t>Identificar riscos i amenaces i aplicar mesures preventives i correctives, adquirint hàbits que fomentin el benestar digital per protegir dispositius, dades personals i la pròpia salut.</t>
  </si>
  <si>
    <t>Configurar adequadament les opcions de privadesa de les aplicacions, xarxes socials i espais virtuals i utilitzar les eines i tècniques de seguretat, per protegir les dades personals, la petjada digital i preservar la seva identitat a la xarxa.</t>
  </si>
  <si>
    <t>Configurar i actualitzar mesures de protecció i seguretat de dispositius i sistemes digitals d’ús habitual (antivirus, contrasenyes, bloqueig de pantalla, protecció de la comunicació, etc.</t>
  </si>
  <si>
    <t>Identificar i prendre mesures per protegir-se davant d’amenaces, atacs, intrusions o infeccions que esdevenen a la xarxa.</t>
  </si>
  <si>
    <t>Identificar situacions de risc per a la salut associades a l’ús de les tecnologies digitals i adoptar les mesures necessàries per tenir cura de la pròpia salut.</t>
  </si>
  <si>
    <t>Fer un ús actiu, responsable i ètic de les tecnologies digitals, valorant les possibles accions que cal fer a la xarxa i identificar-ne les repercussions per exercir una ciutadania digital crítica.</t>
  </si>
  <si>
    <t>Respectar els drets d’autoria i les llicències d’ús en la comunicació, col·laboració i participació a la xarxa, fent un ús ètic de les dades i de les produccions, i justificar-ne les raons.</t>
  </si>
  <si>
    <t>Analitzar i valorar críticament les aportacions de les tecnologies digitals a les gestions administratives i el comerç electrònic, identificant els problemes derivats de la bretxa social d’accés i l’ús per a determinats col·lectius</t>
  </si>
  <si>
    <t>Valorar la importància de l’oportunitat, la facilitat i la llibertat d’expressió que suposen els mitjans digitals connectats, analitzant de manera crítica els missatges que es reben tenint en compte la seva objectivitat, ideologia, intencionalitat, biaixos i caducitat.</t>
  </si>
  <si>
    <t>4t CA 4.4</t>
  </si>
  <si>
    <t>Participar, col·laborar i interactuar en espais virtuals de comunicació i plataformes d’aprenentatge col·laboratiu, compartint i publicant informació i dades, adaptant-se a diferents audiències amb una actitud respectuosa, responsable i participativa</t>
  </si>
  <si>
    <t>Analitzar l’impacte de les tecnologies digitals a la societat, a partir de la identificació dels canvis econòmics i socials a escala global, i aplicar les tecnologies emergents pel disseny de solucions a problemes reals tenint en compte els objectius de desenvolupament sostenible.</t>
  </si>
  <si>
    <t>Identificar els canvis econòmics i socials derivats de l’ús de les tecnologies digitals aplicades a diferents àmbits</t>
  </si>
  <si>
    <t>Analitzar i valorar l’impacte de les tecnologies digitals en la societat tenint en compte els ODS.</t>
  </si>
  <si>
    <t>Aplicar les tecnologies emergents en el disseny de solucions a problemes reals tenint en compte els objectius de desenvolupament sostenible. (Intel·ligència artificial, IoT, etc.).</t>
  </si>
  <si>
    <t>Analitzar l’ús d’eines de simulació i supercomputadors en el tractament de dades i valorar-ne l’impacte en la societat de la informació i l’aplicació a tecnologies associades</t>
  </si>
  <si>
    <t>Reconèixer els rols individuals i col·lectius de les persones dintre del sistema econòmic i constituir dinàmiques de participació ciutadana, prenent consciència de la interdependència dels factors econòmics, per valorar les desigualtats en l’accés als recursos i la distribució de la riquesa.</t>
  </si>
  <si>
    <t>Analitzar les relacions d’interdependència i interconnexió de les decisions dels individus i la societat al sistema econòmic, posant en pràctica habilitats personals i socials de lideratge, cooperació i innovació, tant de manera presencial com virtual, en diferents contextos de treball en equip.</t>
  </si>
  <si>
    <t>Identificar desigualtats en l’accés als recursos i la distribució de la riquesa, per contribuir a un món més equitatiu i sostenible, mitjançant mecanismes de participació ciutadana basats en el diàleg, l’equitat, el respecte a la diversitat i la inclusió en la societat.</t>
  </si>
  <si>
    <t>Valorar com les decisions econòmiques, tant individuals com col·lectives, afecten la distribució de la riquesa al món i al medi ambient.</t>
  </si>
  <si>
    <t>Integrar i promoure pràctiques econòmiques basades en valors humans, solidaris i sostenibles, amb consciència ciutadana, per contribuir a una societat més equitativa, justa i sostenible en un món global i divers.</t>
  </si>
  <si>
    <t>Analitzar experiències, en l’àmbit local i global, desenvolupades en el marc de les economies plurals (economia feminista, economia ecològica, economia circular, entre d’altres), i aprofundir entorn de propostes innovadores.</t>
  </si>
  <si>
    <t>Reconèixer valors alternatius com el de la vida per sobre del diner, la cooperació per sobre de la competència, la responsabilitat social de les pròpies accions i la regulació responsable per part dels governs.</t>
  </si>
  <si>
    <t>Valorar els drets econòmics i socials com a ciutadans, i implicar-se activament en els reptes relacionats amb el consum ètic i responsable.</t>
  </si>
  <si>
    <t>Analitzar i contrastar informació de diferents fonts i suports, a través de mètodes de recerca, amb rigor i sentit crític, per suggerir mesures econòmiques que millorin l’entorn social i el medi ambient.</t>
  </si>
  <si>
    <t>Cercar, seleccionar i contrastar informació, amb rigorositat i de fonts fiables, orals, impreses o digitals, sobre temes d’interès i/o actualitat, present a l’entorn global i divers, amb criteris ètics.</t>
  </si>
  <si>
    <t>Confeccionar una petita recerca d’una situació econòmica de l’entorn proper de l’alumnat.</t>
  </si>
  <si>
    <t>Analitzar en grup, amb el suport de mitjans digitals, casos de problemes econòmics, valorant críticament la situació econòmica local i global, per proposar solucions en l’àmbit econòmic.</t>
  </si>
  <si>
    <t>Reconèixer el funcionament bàsic del sistema financer i els instruments de política fiscal del sector públic, coneixent les fonts financeres i aplicant la tria d'aquestes per prendre decisions sobre estalvi i inversió, i per regular l’activitat econòmica amb criteris ètics i de sostenibilitat.</t>
  </si>
  <si>
    <t>Analitzar les principals fonts financeres i els productes financers més habituals per a l’estalvi i la inversió, per ajudar a la planificació financera, tenint en compte les finances ètiques, en un món globalitzat.</t>
  </si>
  <si>
    <t>Classificar les principals partides d’un pressupost públic, analitzant amb criteris de coherència i equitat la seva organització, distribució i ús, per determinar els efectes que suposa la intervenció del sector públic sobre l’economia.</t>
  </si>
  <si>
    <t>Analitzar el deute públic i el dèficit públic valorant les conseqüències del frau fiscal per a la societat i la sostenibilitat.</t>
  </si>
  <si>
    <t>Dissenyar un pla financer personal i/o familiar, aplicant estratègies de planificació i presa de decisions, avaluant la seva coherència i consistència al llarg del temps, per donar resposta a les necessitats vitals presents i futures, i millorar la qualitat de vida.</t>
  </si>
  <si>
    <t>Conèixer la situació patrimonial i les necessitats financeres actuals, i preveure el moment i la magnitud de les futures (consum i oci, crèdit/finançament, estalvi i inversió i les assegurances com a mitjà de cobertura de riscos), en funció dels objectius personals i/o familiars; i estimar-ne el valor econòmic.</t>
  </si>
  <si>
    <t>Utilitzar, amb iniciativa, estratègies de planificació i presa de decisions en la creació d’un pla financer personal i/o familiar que cobreixi les necessitats identificades i faciliti la consecució dels objectius establerts.</t>
  </si>
  <si>
    <t>Analitzar l’elaboració, viabilitat i sostenibilitat del pla financer dissenyat, i millorar-lo en funció de la valoració realitzada, reflexionant sobre la importància de planificar les finances personals i familiars per contribuir al desenvolupament personal.</t>
  </si>
  <si>
    <t>Indagar i analitzar aspectes vinculats a la construcció de la pròpia identitat i a les qüestions ètiques relatives al projecte vital, en un context social, analitzant de forma reflexiva i crítica la informació obtinguda, per promoure l’autoconeixement i la resolució de dilemes morals de forma autònoma i raonada.</t>
  </si>
  <si>
    <t>Implicar-se en el procés d’autoconeixement i creixement personal mostrant-se actiu i proactiu davant les propostes educatives d’aula, de centre i de la comunitat.</t>
  </si>
  <si>
    <t>Construir un autoconcepte ajustat manifestant idees i propòsits personals realistes en el seu context educatiu i social.</t>
  </si>
  <si>
    <t>Analitzar de forma crítica i raonada la informació obtinguda per mitjà de diverses fonts aplicant criteris ètics de forma autònoma.</t>
  </si>
  <si>
    <t>Resoldre dilemes morals i altres situacions relatives al projecte vital amb responsabilitat i autonomia moral a través de la indagació.</t>
  </si>
  <si>
    <t>4t CA 1.5</t>
  </si>
  <si>
    <t>Avaluar de forma proactiva els riscos derivats de l’ús acrític i de l’abús de les xarxes socials com a factor de prevenció de situacions de ciberassetjament en diferents contextos.</t>
  </si>
  <si>
    <t>Integrar de forma crítica normes i valors cívics i ètics i actuar i interactuar, a partir del reconeixement de la seva importància en la regulació de la vida individual i comunitària, per aplicar-los de forma efectiva i justificada en diferents contextos i per promoure una convivència pacífica, respectuosa, democràtica i compromesa amb el bé comú i una societat inclusiva.</t>
  </si>
  <si>
    <t>Manifestar actituds que promouen una convivència pacífica, respectuosa, democràtica i compromesa amb el bé comú i una societat inclusiva.</t>
  </si>
  <si>
    <t>Manifestar actituds de ciutadania activa i democràtica a partir del coneixement del moviment associatiu i la participació respectuosa i constructiva en activitats de grup.</t>
  </si>
  <si>
    <t>Aplicar principis ètics en la presa de decisions col·lectives, en la planificació d’accions coordinades i en la resolució de problemes.</t>
  </si>
  <si>
    <t>Mostrar un compromís actiu amb el bé comú a través del diàleg raonat sobre qüestions ètiques d’actualitat.</t>
  </si>
  <si>
    <t>Reflexionar sobre el problema de la violència contra les dones i actuar a favor de la defensa d’una efectiva igualtat de gènere, a través de l’anàlisi de les mesures de prevenció de la desigualtat i la discriminació per raó de gènere.</t>
  </si>
  <si>
    <t>4t CA 2.6</t>
  </si>
  <si>
    <t>Analitzar críticament el paper de les institucions públiques, dels organismes internacionals i les organitzacions no governamentals en la promoció de la pau, dels drets humans, del respecte per la diversitat, de la solidaritat i de la cooperació entre nacions, a través del diàleg argumentatiu i raonat.</t>
  </si>
  <si>
    <t>Integrar i avaluar les relacions sistèmiques entre l’individu, la societat i la natura i l’ecodependència de les activitats humanes, mitjançant la identificació i l’anàlisi de problemes ecosocials de rellevància, per desenvolupar hàbits i actituds èticament compromeses amb l’assoliment d’un estil de vida sostenible.</t>
  </si>
  <si>
    <t>Avaluar la interconnexió i l’ecodependència de les activitats humanes adoptant compromisos i participant en la societat amb accions locals de millora, sostenibles, en relació amb els problemes ecosocials de més rellevància.</t>
  </si>
  <si>
    <t>Realitzar i promoure accions que afavoreixen l’assoliment dels objectius de desenvolupament sostenible a través d’acords i actuacions individuals i col·lectives de forma activa i compromesa.</t>
  </si>
  <si>
    <t>Desenvolupar actituds i valors de compromís basats en el respecte, cura i protecció de les persones, dels animals i del planeta, a través d’accions individuals i col·lectives, a escala local i global, vinculades al consum responsable i de productes de proximitat, a la mobilitat sostenible, a la preservació del patrimoni natural i al respecte per la diversitat etnicocultural.</t>
  </si>
  <si>
    <t>Desenvolupar i mostrar una adequada estima de si mateix i de l’entorn, reconeixent i valorant les emocions i els sentiments propis i aliens, per a l’assoliment d’una actitud empàtica, respectuosa i acurada envers un mateix, els altres i la natura.</t>
  </si>
  <si>
    <t>Expressar de manera respectuosa i assertiva les pròpies emocions manifestant una ajustada autoestima en diferents contextos educatius i socials.</t>
  </si>
  <si>
    <t>Regular adequadament les pròpies emocions a partir de la identificació d’aquestes i de les dels altres, en situacions de participació tant individuals com col·lectives.</t>
  </si>
  <si>
    <t>Manifestar una actitud empàtica i respectuosa envers un mateix, els altres i la natura, en activitats realitzades en l’entorn escolar i comunitari.</t>
  </si>
  <si>
    <t>Avaluar situacions de conflicte i prendre-hi partit des d’un posicionament proactiu com a factor de prevenció de relacions abusives, de situacions d’assetjament i de maltractament entre iguals en el context educatiu.</t>
  </si>
  <si>
    <t>Adquirir un estil de vida actiu i saludable incorporant la pràctica d’activitats físiques i d’hàbits beneficiosos per a la contribució del benestar físic, mental i social.</t>
  </si>
  <si>
    <t>Executar activitats i exercicis orientats a l’adquisició d’un estil de vida actiu i saludable.</t>
  </si>
  <si>
    <t>Identificar els elements d’un pla de treball de la condició física a través de la pràctica motriu.</t>
  </si>
  <si>
    <t>Incorporar hàbits saludables (alimentació i hidratació, descans, educació postural, relaxació i higiene) valorant la millora integral.</t>
  </si>
  <si>
    <t>Aplicar els protocols d’actuació de prevenció i intervenció en accidents i mesures bàsiques de primers auxilis.</t>
  </si>
  <si>
    <t>1r i 2n CA 1.5</t>
  </si>
  <si>
    <t>Utilitzar recursos i aplicacions digitals per a la pràctica d’activitat física i l’adquisició d’hàbits saludables.</t>
  </si>
  <si>
    <t>Planificar la pràctica d’activitat física orientada a un estil de vida actiu i saludable.</t>
  </si>
  <si>
    <t>Dissenyar un pla de treball de la condició física en relació amb la salut d’acord a les necessitats individuals.</t>
  </si>
  <si>
    <t>Aplicar hàbits saludables (alimentació i hidratació, descans, educació postural, relaxació i higiene) valorant la millora integral de la salut.</t>
  </si>
  <si>
    <t>Aplicar els protocols d’actuació de prevenció i intervenció en accidents i tècniques de primers auxilis.</t>
  </si>
  <si>
    <t>3r i 4t CA 1.5</t>
  </si>
  <si>
    <t>Aplicar els recursos digitals en la planificació de l’activitat física i l’adquisició d’hàbits saludables.</t>
  </si>
  <si>
    <t>Aplicar la tècnica, la tàctica i l’estratègia vinculades amb els jocs i els esports per a la resolució de situacions motrius.</t>
  </si>
  <si>
    <t>Executar habilitats motrius específiques i tècniques en reptes, formes jugades i joc reduït.</t>
  </si>
  <si>
    <t>Resoldre situacions motrius variades en activitats lúdiques, jocs modificats i esports aplicant habilitats tècniques, tàctiques i estratègiques.</t>
  </si>
  <si>
    <t>Executar habilitats motrius específiques i tècniques en reptes, formes jugades i joc real.</t>
  </si>
  <si>
    <t>Resoldre situacions motrius variades de jocs o esports aplicant habilitats tècniques, tàctiques i estratègiques.</t>
  </si>
  <si>
    <t>Organitzar esdeveniments o competicions esportives gestionant tots els aspectes essencials per a un funcionament adequat.</t>
  </si>
  <si>
    <t>Utilitzar els recursos expressius com a mitjà de relació, comunicació i integració social per a l’autoconeixement.</t>
  </si>
  <si>
    <t>Expressar emocions, sentiments i missatges mitjançant diferents tècniques d’expressió corporal.</t>
  </si>
  <si>
    <t>Representar composicions individuals o col·lectives amb i sense base musical utilitzant el cos com a eina d’expressió i comunicació.</t>
  </si>
  <si>
    <t>Prendre part en danses i jocs populars i tradicionals de diferents territoris valorant la seva influència cultural i social.</t>
  </si>
  <si>
    <t>Escenificar produccions artisticoexpressives utilitzant diferents tècniques d’expressió corporal.</t>
  </si>
  <si>
    <t>Crear composicions individuals o col·lectives amb i sense base musical.</t>
  </si>
  <si>
    <t>Elaborar composicions artístiques integrant tècniques de circ.</t>
  </si>
  <si>
    <t>Planificar activitats físiques a l’entorn de manera sostenible i segura per a l’ocupació i gaudi del temps de lleure.</t>
  </si>
  <si>
    <t>Realitzar activitat física en el medi natural i urbà minimitzant l’empremta ecològica.</t>
  </si>
  <si>
    <t>Aplicar les normes de seguretat, l’equipament, eines i tècniques adequades de les activitats físiques en el medi natural i urbà.</t>
  </si>
  <si>
    <t>Utilitzar les possibilitats que ofereix l’entorn per a la practica activitat física i l’ocupació del temps de lleure de forma activa.</t>
  </si>
  <si>
    <t>Realitzar activitat física en el medi natural i urbà desenvolupant actuacions per a la seva conservació.</t>
  </si>
  <si>
    <t>Organitzar activitats fisicoesportives en el medi natural i urbà aplicant normes de seguretat i utilitzant l’equipament, eines i tècniques adequades.</t>
  </si>
  <si>
    <t>Gestionar la pròpia activitat física aprofitant les possibilitats del medi natural i urbà.</t>
  </si>
  <si>
    <t>Adquirir actituds, valors i habilitats socials en la pràctica d’activitat física i esportiva per a la millora de la convivència i la cohesió social.</t>
  </si>
  <si>
    <t>Aplicar els valors positius de l’esport en les activitats físiques i esportives valorant el joc per davant del resultat.</t>
  </si>
  <si>
    <t>Identificar emocions en la pràctica d’activitat física i esportiva.</t>
  </si>
  <si>
    <t>Mostrar actituds de respecte i escolta envers els altres independentment del seu nivell d’habilitat.</t>
  </si>
  <si>
    <t>Identificar estereotips i actuacions discriminatòries en situacions de pràctica esportiva.</t>
  </si>
  <si>
    <t>Aplicar estratègies per a l’autoregulació emocional durant la pràctica d’activitat física i esportiva.</t>
  </si>
  <si>
    <t>Utilitzar habilitats socials en la resolució de conflictes fomentant la convivència i la cohesió social.</t>
  </si>
  <si>
    <t>Mostrar una actitud crítica davant dels estereotips i les actuacions discriminatòries de la societat en l’àmbit de l’activitat física i l’esport.</t>
  </si>
  <si>
    <t>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t>
  </si>
  <si>
    <t>Identificar els valors estilístics, històrics i socials, de diferents produccions artístiques, visuals i audiovisuals, així com la seva funció i finalitat, mitjançant estratègies guiades de cerca d’informació, incloses les digitals, descrivint-les de forma oral, escrita o visual, incorporant la perspectiva de gènere i la interculturalitat.</t>
  </si>
  <si>
    <t>Valorar la importància de conservar el patrimoni cultural i artístic, a través del coneixement i l’anàlisi de les produccions artístiques, de diferents societats i cultures, relacionant-les amb la pròpia identitat cultural.</t>
  </si>
  <si>
    <t>Observar i reflexionar sobre la presència de la imatge, el disseny i l’art en l’entorn, i la seva finalitat, amb una actitud oberta, reconeixent les oportunitats professionals que se’n deriven i la seva importància en la societat.</t>
  </si>
  <si>
    <t>1r, 2n i 3r CA 1.4</t>
  </si>
  <si>
    <t>Seleccionar amb sentit crític produccions culturals i artístiques contemporànies del seu interès, com a referència en les seves creacions, construint la seva pròpia identitat cultural.</t>
  </si>
  <si>
    <t>Analitzar produccions artístiques, pròpies i alienes, argumentant opinions amb respecte i sentit crític, per construir una cultura artística àmplia, gaudir i generar nous coneixements.</t>
  </si>
  <si>
    <t>Descriure amb curiositat i respecte produccions d’art i disseny, incloses les contemporànies, detectant els elements clau que les integren, mitjançant l’observació reflexiva i utilitzant el vocabulari adequat.</t>
  </si>
  <si>
    <t>Relacionar aspectes formals, estètics, simbòlics, constructius, tècnics, expressius i comunicatius de diverses produccions artístiques, amb el seu context, funció i finalitat.</t>
  </si>
  <si>
    <t>1r, 2n i 3r CA 2.3</t>
  </si>
  <si>
    <t>Opinar sobre les produccions pròpies i alienes, valorant-ne el procés i el resultat, fent propostes de millora de manera argumentada.</t>
  </si>
  <si>
    <t>1r, 2n i 3r CA 2.4</t>
  </si>
  <si>
    <t>Valorar el potencial creatiu de l’art, compartint experiències i emocions, expressant obertament l’opinió personal.</t>
  </si>
  <si>
    <t>Representar idees, formes i emocions, utilitzant els llenguatges, les tècniques i els mitjans propis de l’àmbit, a través de processos analítics i creatius, per desenvolupar la imaginació, la comunicació i l’autoconfiança.</t>
  </si>
  <si>
    <t>Comunicar idees i emocions, amb creativitat i sensibilitat, a partir de l’observació de l’entorn i la societat, les manifestacions culturals contemporànies i el patrimoni cultural, i els recursos del seu imaginari, en la representació visual.</t>
  </si>
  <si>
    <t>Utilitzar recursos expressius, tècnics, comunicatius, simbòlics —aplicant, si escau, convencions—, adequats a la situació comunicativa i a la seva finalitat, en la representació d’idees, formes i emocions.</t>
  </si>
  <si>
    <t>Imaginar i comunicar propostes, a través d’esbossos, esquemes, diagrames, dibuixos, guions il·lustrats, croquis, plànols i d’altres, amb qualsevol eina, incloses les eines tecnològiques i les digitals.</t>
  </si>
  <si>
    <t>Connectar idees i coneixements, aplicant-los, donant nous sentits, en projectes artístics de contextos diversos per fomentar una mirada creativa multidimensional.</t>
  </si>
  <si>
    <t>Transferir coneixements de qualsevol àmbit a la producció artística.</t>
  </si>
  <si>
    <t>Utilitzar missatges, mitjans i processos, de diferents disciplines artístiques, en les seves pròpies produccions, de manera oberta i creativa.</t>
  </si>
  <si>
    <t>Explorar tècniques, mitjans i recursos dels llenguatges artístics, a través de l’experimentació i la recerca, amb perseverança i entenent l’error com una oportunitat per aprendre, per aplicar-los en el disseny i la realització d’un projecte artístic.</t>
  </si>
  <si>
    <t>Identificar les característiques de cada llenguatge artístic i els seus diferents processos en funció del context i del progrés tecnològic, mostrant eficàcia en la recerca d’informació.</t>
  </si>
  <si>
    <t>Experimentar amb tècniques i mitjans, inclosos els digitals, i recursos dels llenguatges artístics, de manera guiada, analitzant i valorant els resultats de l’experimentació.</t>
  </si>
  <si>
    <t>Aplicar diferents tècniques, mitjans, recursos i convencions, en funció dels requeriments i la intenció del missatge i del projecte a dur a terme.</t>
  </si>
  <si>
    <t>Realitzar projectes, disciplinaris o transdisciplinaris, personals o col·lectius, a partir de situacions i establint connexions amb la realitat propera, amb implicació i compromís, per comunicar, reflexionar i resoldre problemes.</t>
  </si>
  <si>
    <t>Donar resposta a plantejaments diversos de manera guiada, analitzant la proposta de treball, documentant-se i utilitzant recursos adequats a les necessitats i la finalitat comunicativa del projecte.</t>
  </si>
  <si>
    <t>Organitzar un projecte de manera individual o col·laborativa, seguint un mètode de treball, fent valoracions per prendre decisions al llarg del seu desenvolupament.</t>
  </si>
  <si>
    <t>Compartir idees i imaginari, amb altres camps del coneixement, en l’elaboració de projectes artístics interdisciplinaris i col·laboratius.</t>
  </si>
  <si>
    <t>1r, 2n i 3r CA 6.4</t>
  </si>
  <si>
    <t>Expressar respectuosament opinions i reflexions raonades, per arribar a un consens a través del diàleg en la realització d’un projecte.</t>
  </si>
  <si>
    <t>Explicar amb respecte els valors estilístics, històrics i socials de diferents produccions artístiques, visuals i audiovisuals, incloses les contemporànies, així com la seva funció i finalitat, mitjançant la recerca autònoma d’informació en diferents fonts, analitzant les diferències i incorporant la perspectiva de gènere i la interculturalitat</t>
  </si>
  <si>
    <t>Reflexionar sobre la presència del disseny, la imatge i l’art en el propi entorn, i la seva finalitat, compartint conclusions sobre les oportunitats professionals que se’n deriven, amb una actitud oberta i interès per conèix</t>
  </si>
  <si>
    <t>Seleccionar amb sentit crític produccions culturals i artístiques contemporànies del seu interès, com a font d’inspiració en les seves creacions, adequades a la proposta a realitzar, construint-se una identitat cultural pròpia.</t>
  </si>
  <si>
    <t>Descriure respectuosament produccions d’art i disseny, incloses les contemporànies, explicant els aspectes formals, els recursos expressius i tècnics utilitzats, establint relacions amb el missatge que transmeten, el context i la funció de manera argumentada.</t>
  </si>
  <si>
    <t>Reconèixer la multiplicitat de solucions expressives i tècniques que ofereixen produccions artístiques diverses, per comunicar idees afins.</t>
  </si>
  <si>
    <t>Avaluar les produccions pròpies i alienes, reflexionant sobre el procés i el resultat i analitzant-los, justificant propostes alternatives i de millora.</t>
  </si>
  <si>
    <t>Valorar el potencial creatiu de l’art, a través de l’anàlisi crítica i el debat constructiu, comprenent els canvis que s’han produït al llarg de la història en les tendències artístiques.</t>
  </si>
  <si>
    <t>Comunicar idees i emocions, amb creativitat i sensibilitat, reflexionant sobre la societat i l’entorn, les manifestacions culturals contemporànies i el patrimoni cultural i els recursos del seu imaginari, en la representació visual.</t>
  </si>
  <si>
    <t>Utilitzar recursos expressius, tècnics, comunicatius, simbòlics, aplicant, si escau, convencions de manera rigorosa, adequats a la situació comunicativa i a la seva finalitat, en la representació d’idees, formes i emocions.</t>
  </si>
  <si>
    <t>Imaginar i comunicar propostes, a través d’esbossos, esquemes, diagrames, dibuixos, guions il·lustrats, croquis, plànols i d’altres, amb qualsevol eina, incloses les tecnològiques i les digitals</t>
  </si>
  <si>
    <t>Transferir coneixements de qualsevol àmbit a la producció artística</t>
  </si>
  <si>
    <t>Utilitzar missatges, mitjans i processos, de diferents disciplines artístiques, en les seves pròpies produccions, de manera oberta i creativa</t>
  </si>
  <si>
    <t>Diferenciar els trets de cada llenguatge artístic i els seus processos en funció del context i de progrés tecnològic, mostrant autonomia i eficàcia en la investigació i la recerca d’informació</t>
  </si>
  <si>
    <t>Experimentar amb tècniques i mitjans, inclosos els digitals, i recursos dels llenguatges artístics, de manera autònoma i amb un objectiu prefixat, analitzant i avaluant els resultats de l’experimentació</t>
  </si>
  <si>
    <t>Experimentar, triar i aplicar diferents tècniques, mitjans, recursos i convencions, en funció dels requeriments i la intenció del missatge i del projecte a dur a terme</t>
  </si>
  <si>
    <t>Donar resposta a plantejaments diversos de forma autònoma, analitzant la proposta de treball, documentant-se i utilitzant recursos adequats a les necessitats i la finalitat comunicativa del projecte</t>
  </si>
  <si>
    <t>Organitzar un projecte de manera individual o col·laborativa, seguint un mètode de treball propi, fent valoracions per prendre decisions al llarg del seu desenvolupament</t>
  </si>
  <si>
    <t>Compartir idees, missatges, imaginari i objectius, amb altres camps del coneixement, en l’elaboració de projectes artístics interdisciplinaris i col·laboratius</t>
  </si>
  <si>
    <t>Expressar respectuosament opinions i reflexions raonades, per arribar a un consens a través del diàleg en la realització d’un projecte</t>
  </si>
  <si>
    <t>Analitzar i valorar aptituds, reconeixent les fortaleses i debilitats pròpies i dels altres, gestionant de forma eficaç les emocions i destreses necessàries per promoure una actitud vital emprenedora davant entorns incerts, canviants i globalitzats, amb la creació d’un projecte personal que generi valor per als altres.</t>
  </si>
  <si>
    <t>Crear un projecte personal original i generador de valor per als altres amb una projecció emprenedora, partint de la valoració crítica sobre les pròpies aptituds i adaptant-se a entorns complexos i globals.</t>
  </si>
  <si>
    <t>Utilitzar estratègies d’anàlisi raonada de les fortaleses i debilitats personals, socials, acadèmiques i professionals, així com la iniciativa i creativitat pròpia i dels altres.</t>
  </si>
  <si>
    <t>Gestionar de forma eficaç les emocions i destreses personals, desenvolupant actituds creatives i innovadores.</t>
  </si>
  <si>
    <t>Col·laborar eficaçment amb altres persones i constituir dinàmiques de treball en diferents contextos, utilitzant estratègies de formació d’equips des del diàleg, l’equitat, el respecte a la diversitat i la inclusió per desenvolupar idees emprenedores.</t>
  </si>
  <si>
    <t>Posar en pràctica habilitats socials, de comunicació oberta, motivació, lideratge i de cooperació i innovació tant de manera presencial com a distància en diferents contextos de treball en equip per desenvolupar idees emprenedores.</t>
  </si>
  <si>
    <t>Formar equips de treball mixtos basats en el diàleg, l’equitat, el respecte a la diversitat i la inclusió, partint de la identificació dels recursos humans necessaris i visualitzant les metes comunes per desenvolupar idees emprenedores.</t>
  </si>
  <si>
    <t>Valorar i respectar les aportacions dels altres en els treballs de grup i acceptar les decisions preses de forma col·lectiva per desenvolupar idees emprenedores.</t>
  </si>
  <si>
    <t>Promoure actuacions locals i globals compromeses amb la societat i l’entorn, amb visió creativa, emprenedora i compromesa per contribuir al desenvolupament sostenible.</t>
  </si>
  <si>
    <t>Proposar actuacions locals i globals de cura de l’entorn natural, social, cultural i artístic, amb visió creativa i emprenedora.</t>
  </si>
  <si>
    <t>Gestionar problemes vinculats a l’entorn, proposant solucions sostenibles mitjançant projectes individuals i/o col·lectius que es tradueixin en una millora col·lectiva.</t>
  </si>
  <si>
    <t>Afrontar els reptes relacionats amb el desenvolupament sostenible, amb compromís i actitud de servei als altres, incentivant una ètica ecològica.</t>
  </si>
  <si>
    <t>Analitzar i contrastar informació de diferents fonts i suports, a través de mètodes de recerca, amb rigor i sentit crític, per detectar necessitats i oportunitats en un món global i divers.</t>
  </si>
  <si>
    <t>Cercar, seleccionar i contrastar informació, amb rigor, criteris ètics i de fonts fiables, orals, impreses o digitals, sobre temes d’interès i/o actualitat present a l’entorn global i divers.</t>
  </si>
  <si>
    <t>Identificar, amb sentit crític, necessitats i oportunitats presents en l’àmbit personal, social, cultural, artístic i econòmic.</t>
  </si>
  <si>
    <t>1r, 2n i 3r CA 4.3</t>
  </si>
  <si>
    <t>Utilitzar, de manera autònoma, mètodes d’obtenció d’informació, organització, emmagatzematge i recuperació d’aquesta informació, valorant críticament i respectant la propietat intel·lectual dels continguts que reutilitza.</t>
  </si>
  <si>
    <t>Seleccionar els recursos disponibles en el procés de disseny de les idees o solucions emprenedores, creatives i sostenibles, utilitzant metodologies àgils i actives d’ideació amb sentit ètic i solidari, per donar una resposta sostenible a les necessitats i demandes de la societat.</t>
  </si>
  <si>
    <t>Idear solucions emprenedores originals, viables i sostenibles que satisfacin les necessitats i aprofitin les oportunitats identificades.</t>
  </si>
  <si>
    <t>Aplicar les metodologies àgils en el procés individual i col·lectiu d’ideació de solucions emprenedores.</t>
  </si>
  <si>
    <t>Avaluar l’impacte que aquestes solucions emprenedores puguin generar en l’entorn personal, social, cultural i econòmic, amb sentit ètic i solidari.</t>
  </si>
  <si>
    <t>Analitzar i valorar aptituds, reconeixent les fortaleses i debilitats pròpies i dels altres, gestionant de forma eficaç les emocions i destreses necessàries per promoure una actitud vital emprenedora davant entorns incerts, canviants i globalitzats, amb la creació d’un projecte personal que generi valor pels altres.</t>
  </si>
  <si>
    <t>Dissenyar solucions emprenedores, creatives i sostenibles, utilitzant metodologies àgils i actives d’ideació amb sentit ètic i solidari, per donar resposta sostenible a les necessitats i demandes de la societat.</t>
  </si>
  <si>
    <t>Seleccionar els recursos disponibles durant el procés de desenvolupament de la idea o solució creativa, coneixent els mitjans de producció i les fonts financeres, aplicant estratègies de tria dels mateixos per posar en marxa el projecte.</t>
  </si>
  <si>
    <t>Elaborar un projecte viable que porti a la realitat la solució emprenedora.</t>
  </si>
  <si>
    <t>Utilitzar, amb eficàcia i autonomia, estratègies de captació i gestió dels recursos materials, immaterials, humans i digitals necessaris per desenvolupar el projecte, valorant la importància d’aconseguir una adequada optimització d’aquests i recollir la perspectiva de gènere.</t>
  </si>
  <si>
    <t>Reunir, analitzar i seleccionar els recursos disponibles, planificant amb coherència la seva organització, distribució i ús.</t>
  </si>
  <si>
    <t>Comunicar-se de manera efectiva i respectuosa, amb l’ús d’estratègies comunicatives diverses, tenint en compte el context i la situació per presentar, exposar i validar una idea o solució emprenedora.</t>
  </si>
  <si>
    <t>4t CA 7.1</t>
  </si>
  <si>
    <t>Seleccionar les estratègies de comunicació efectiva que s’adeqüin als contextos i als objectius concrets de cada situació comunicativa.</t>
  </si>
  <si>
    <t>4t CA 7.2</t>
  </si>
  <si>
    <t>Presentar i exposar, amb claredat i coherència, les idees i solucions per a avaluar- les i validar-les al llarg del procés de desenvolupament del projecte.</t>
  </si>
  <si>
    <t>4t CA 7.3</t>
  </si>
  <si>
    <t>Valorar la importància d’una comunicació respectuosa que tingui en compte les diferències lingüístiques, socials i culturals.</t>
  </si>
  <si>
    <t>Valorar críticament els aspectes bàsics de l’economia i les finances en relació amb el problema de l’escassetat i la necessitat de triar, així com la interacció entre els agents econòmics, de manera eficaç, equitativa i sostenible per afrontar els reptes plantejats.</t>
  </si>
  <si>
    <t>4t CA 8.1</t>
  </si>
  <si>
    <t>Relacionar els coneixements bàsics sobre economia i finances amb els recursos necessaris per al desenvolupament de la idea o solució emprenedora proposada.</t>
  </si>
  <si>
    <t>4t CA 8.2</t>
  </si>
  <si>
    <t>Analitzar informació econòmica i financera diversa, i aplicar-la amb coherència a resoldre reptes econòmics concrets, amb criteris ètics.</t>
  </si>
  <si>
    <t>4t CA 8.3</t>
  </si>
  <si>
    <t>Afrontar els reptes plantejats de manera eficaç, equitativa i sostenible, en diferents contextos i situacions, reals o simulades, transferint els coneixements econòmics i financers necessaris.</t>
  </si>
  <si>
    <t>Dissenyar prototips innovadors, aplicant estratègies de planificació, gestió i presa de decisions, de manera cooperativa i autònoma per resoldre els reptes proposats i reflexionar sobre el procés i el resultat obtingut.</t>
  </si>
  <si>
    <t>4t CA 9.1</t>
  </si>
  <si>
    <t>Crear prototips innovadors que generin valor social i que donin resposta als reptes.</t>
  </si>
  <si>
    <t>4t CA 9.2</t>
  </si>
  <si>
    <t>Utilitzar, amb iniciativa, estratègies de planificació, gestió i presa de decisions en la creació de prototips que facilitin la consecució dels objectius establerts.</t>
  </si>
  <si>
    <t>4t CA 9.3</t>
  </si>
  <si>
    <t>Reflexionar, per aprendre, tant sobre el procés com sobre el resultat obtingut.</t>
  </si>
  <si>
    <t>C10</t>
  </si>
  <si>
    <t>Analitzar la viabilitat i sostenibilitat dels prototips creats, avaluant les fases del procés d’elaboració, de manera crítica i ètica, considerant l'experiència com una oportunitat per a la millora d’aquests, i per a l'aprenentatge.</t>
  </si>
  <si>
    <t>4t CA 10.1</t>
  </si>
  <si>
    <t>Millorar amb autonomia els prototips creats en funció de la valoració realitzada sobre l’elaboració d’aquests i la seva viabilitat i sostenibilitat.</t>
  </si>
  <si>
    <t>4t CA 10.2</t>
  </si>
  <si>
    <t>Analitzar de manera crítica i ètica la viabilitat i sostenibilitat dels prototips creats posant en relació la seva aplicació i adequació amb els resultats esperats.</t>
  </si>
  <si>
    <t>4t CA 10.3</t>
  </si>
  <si>
    <t>Valorar la contribució del procés d’elaboració del prototip en l’aprenentatge i desenvolupament personal i col·lectiu.</t>
  </si>
  <si>
    <t>Identificar i valorar l’especificitat del saber filosòfic i dels sabers que aporten certesa enfront d’altres tipus de saber, per tal d'avaluar críticament els discursos i arguments.</t>
  </si>
  <si>
    <t>Distingir entre opinions i arguments en els raonaments.</t>
  </si>
  <si>
    <t>Valorar críticament els sabers que aporten certesa i aquells que no, a partir de la identificació de les seves característiques i l’anàlisi de les estructures argumentatives que els sostenen.</t>
  </si>
  <si>
    <t>Valorar críticament el paper de la filosofia i de la ciència en l’abordatge de problemes rellevants per a la natura i el saber humà.</t>
  </si>
  <si>
    <t>Avaluar i generar arguments per a valorar i produir discursos orals i escrits de forma rigorosa, evitar dogmatismes, biaixos i fal·làcies per tal de desenvolupar i sostenir opinions.</t>
  </si>
  <si>
    <t>Produir rigorosament arguments, aplicant les normes lògiques, retòriques i argumentatives, i detectant i evitant maneres dogmàtiques, fal·laces i esbiaixades per exposar les pròpies opinions i idees, tant oralment com per escrit.</t>
  </si>
  <si>
    <t>Avaluar críticament discursos, orals i escrits, sobre qüestions i problemes filosòfics, demostrant una comprensió correcta de les estructures argumentatives.</t>
  </si>
  <si>
    <t>Reconèixer i aplicar les normes de l’argumentació i del diàleg filosòfic, en diferents suports i activitats, per expressar-se amb rigor argumentatiu i desenvolupar el diàleg respectuós i constructiu amb els altres i poder arribar a idees comunes.</t>
  </si>
  <si>
    <t>Intercanviar i avaluar críticament idees sobre qüestions filosòfiques a partir del diàleg filosòfic.</t>
  </si>
  <si>
    <t>Argumentar rigorosament les pròpies idees en activitats de diàleg filosòfic.</t>
  </si>
  <si>
    <t>Participar de manera oberta, compromesa i respectuosa en activitats de diàleg sobre qüestions i problemes filosòficament rellevants.</t>
  </si>
  <si>
    <t>Avaluar de manera global, sistèmica i transdisciplinària els problemes ètics i polítics fonamentals i d’actualitat analitzant-los filosòficament per a poder tractar-les de manera creativa i prendre una posició.</t>
  </si>
  <si>
    <t>Distingir les principals preguntes de la filosofia i les diferents respostes filosòfiques a través de la indagació, l’anàlisi i la interpretació de textos filosòfics i altres formes d’expressió cultural.</t>
  </si>
  <si>
    <t>Desenvolupar una concepció complexa i no dogmàtica dels problemes i qüestions fonamentals i d’actualitat, mitjançant l’anàlisi filosòfica d’aquests.</t>
  </si>
  <si>
    <t>Desenvolupar una actitud oberta, respectuosa i compromesa amb la resolució de conflictes ètics i polítics a través de l’exposició argumentada i crítica de les idees.</t>
  </si>
  <si>
    <t>Interpretar fenòmens de la naturalesa, predient i argumentant-ne el comportament a partir de models, lleis i teories propis de la física i química per apropiar-se de conceptes i processos propis de la ciència.</t>
  </si>
  <si>
    <t>Analitzar conceptes, fenòmens i processos relacionats amb els sabers de la física i la química interpretant informació en diferents formats (models, gràfics, taules, diagrames, fórmules, esquemes, símbols, pàgines web…), mantenint una actitud crítica i obtenint conclusions fonamentades en raons científiques.</t>
  </si>
  <si>
    <t>Interpretar i predir el comportament de fenòmens quotidians rellevants, relacionant-lo amb models, lleis i teories adequades de la física i la química.</t>
  </si>
  <si>
    <t>Identificar els conceptes relacionats amb situacions problemàtiques reals de caràcter científic i proporcionar possibles solucions.</t>
  </si>
  <si>
    <t>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t>
  </si>
  <si>
    <t>Plantejar preguntes sobre fenòmens quotidians i formular hipòtesis que puguin ser respostes o contrastades en el context escolar a través de l’experimentació, la presa de dades i l’anàlisi de fenòmens físics i químics.</t>
  </si>
  <si>
    <t>Portar a terme dissenys experimentals fent servir els instruments, les eines o les tècniques adequades amb correcció i interpretar-ne els resultats utilitzant, quan sigui necessari, eines matemàtiques i tecnològiques.</t>
  </si>
  <si>
    <t>1r, 2n i 3r CA 2.5</t>
  </si>
  <si>
    <t>Presentar els resultats i les conclusions obtingudes mitjançant l’experimentació i l’observació de camp utilitzant el format adequat (taules, gràfics, informes, etc.) i, quan sigui necessari, eines digitals.</t>
  </si>
  <si>
    <t>1r, 2n i 3r CA 2.6</t>
  </si>
  <si>
    <t>Valorar la contribució de la ciència a la societat i la tasca de les persones que s’hi han dedicat, reflexionant sobre els biaixos de gènere en les ciències i la tecnologia, i entenent la recerca com una tasca col·lectiva i interdisciplinària en constant evolució, influïda pel context polític i els recursos econòmics.</t>
  </si>
  <si>
    <t>Generar, interpretar i validar dades i informació en diferents formats i fonts, fent servir de manera adient el llenguatge científic específic de la física i la química, i usar de manera responsable i segura el  material de laboratori, per valorar el llenguatge científic com a eina universal de comunicació i intercanvi de coneixement.</t>
  </si>
  <si>
    <t>Generar i usar dades de fonts i formats diversos (textos, taules, gràfiques, diagrames, etc.) per interpretar, validar i comunicar informació relativa a un procés físic o químic concret, mitjançant la selecció crítica d’allò més rellevant per a la resolució del problema.</t>
  </si>
  <si>
    <t>Utilitzar adequadament les regles bàsiques de la física i la química, incloent-hi l’ús d’unitats de mesura, les eines matemàtiques i la formulació i nomenclatura IUPAC, com a elements bàsics del llenguatge científic i d’una comunicació efectiva per a l’intercanvi de coneixement entre la comunitat científica.</t>
  </si>
  <si>
    <t>Utilitzar de manera pràctica i responsable les normes d’ús dels espais específics de ciència, com el laboratori de física i química, com a mitjà per preservar la salut pròpia i col·lectiva, la conservació sostenible del medi ambient i el respecte per les instal·lacions.</t>
  </si>
  <si>
    <t>Utilitzar de forma crítica i eficient plataformes tecnològiques i recursos variats, tant per al treball individual com en equip, per a la cerca d’informació, la creació de materials i la comunicació fonamentada en coneixements de la física i la química, entorn de fenòmens i qüestions ecosocialment rellevants.</t>
  </si>
  <si>
    <t>Utilitzar de forma crítica, creativa i eficient entorns digitals i diferents recursos en formats diversos per defensar el punt de vista propi sobre fenòmens i qüestions ecosocialment rellevants.</t>
  </si>
  <si>
    <t>Justificar el punt de vista propi sobre qüestions ecosocialment rellevants, utilitzant tant el treball individual com en equip, respectant les aportacions de tothom i promovent la inclusió de gènere i social.</t>
  </si>
  <si>
    <t>Cercar i analitzar informació amb mitjans convencionals i digitals i crear continguts relacionats amb la física i la química, seleccionant amb criteri les fonts més fiables i organitzant informació mitjançant l’ús i la citació correctes de diferents fonts.</t>
  </si>
  <si>
    <t>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t>
  </si>
  <si>
    <t>Justificar amb fonaments científics la importància de la preservació dels sistemes fisicoquímics de l’entorn (qualitat de l’aire, de l’aigua, del sòl).</t>
  </si>
  <si>
    <t>Justificar la necessitat de tenir hàbits sostenibles, analitzant d’una manera crítica les activitats pròpies i alienes i basant-se en els raonaments propis, els coneixements adquirits i la informació disponible.</t>
  </si>
  <si>
    <t>Identificar algunes situacions en què els coneixements derivats de la física i la química poden contribuir a millorar la sostenibilitat ambiental i la salut individual i col·lectiva.</t>
  </si>
  <si>
    <t>Interpretar i valorar la ciència com una construcció col·lectiva en continu canvi i evolució, que requereix la interacció amb la resta de la societat per generar millores que repercuteixin en l’avenç tecnològic, econòmic, ambiental i social.</t>
  </si>
  <si>
    <t>Interpretar la ciència com un procés en construcció, a través de l’anàlisi amb perspectiva històrica dels avenços científics dels homes i dones que hi van participar, i valorar les repercussions mútues de la ciència actual amb la tecnologia, la societat i el medi ambient.</t>
  </si>
  <si>
    <t>Raonar la capacitat de la ciència per proposar, mitjançant la implicació ciutadana, solucions sostenibles per a les necessitats tecnològiques, ambientals, econòmiques i socials, detectades en l’entorn, sense biaixos de gènere.</t>
  </si>
  <si>
    <t>Analitzar conceptes, fenòmens i processos relacionats amb els sabers de la física i la química interpretant informació en diferents formats (models, gràfics, taules, diagrames, fórmules, esquemes, símbols, pàgines web…), mantenint una actitud crítica i obtenint conclusions fonamentades en raons científiques i defensant amb criteri opinions pròpies fonamentades</t>
  </si>
  <si>
    <t>Interpretar i predir el comportament de fenòmens quotidians, argumentant-lo amb rigor d’acord amb models, lleis i teories adequades de la física i la química</t>
  </si>
  <si>
    <t>Identificar els conceptes relacionats amb situacions problemàtiques reals de caràcter científic, proporcionar possibles solucions i argumentar-ne la validesa.</t>
  </si>
  <si>
    <t>Plantejar preguntes sobre fenòmens quotidians i formular hipòtesis que puguin ser respostes o contrastades en el context escolar a través de l’experimentació, la presa de dades i l’anàlisi de fenòmens físics i químics, diferenciant-les d’aquelles qüestions pseudocientífiques que no admeten comprovació experimental.</t>
  </si>
  <si>
    <t>Portar a terme l’experimentació plantejada fent servir els instruments, les eines o les tècniques adequades amb correcció i interpretar-ne els resultats, quan sigui necessari, amb eines matemàtiques i tecnològiques per obtenir conclusions raonades i fonamentades o valorar la impossibilitat de fer-ho</t>
  </si>
  <si>
    <t>Presentar de manera clara i rigorosa els resultats i les conclusions obtingudes mitjançant l’experimentació, argumentant la connexió entre uns i altres, i l’observació de camp utilitzant el format adequat (taules, gràfics, informes, etc.) i eines digitals.</t>
  </si>
  <si>
    <t>Generar i usar dades de fonts i formats diversos (textos, taules, gràfiques, diagrames, etc.) per interpretar, validar i comunicar informació relativa a un procés físic o químic concret, mitjançant la selecció crítica d’allò més rellevant per a la resolució del problema</t>
  </si>
  <si>
    <t>Utilitzar adequadament les regles bàsiques de la física i la química, incloent-hi l’ús adequat de diversos sistemes d’unitats de mesura, les eines matemàtiques necessàries i la formulació i nomenclatura IUPAC, com a elements bàsics del llenguatge científic i d’una comunicació efectiva per a l’intercanvi de coneixement entre la comunitat científica</t>
  </si>
  <si>
    <t>Utilitzar de manera pràctica, responsable i rigorosa les normes d’ús dels espais específics de ciència, com el laboratori de física i química, com a mitjà per assegurar la salut pròpia i col·lectiva, la conservació sostenible del medi ambient i el respecte per les instal·lacions.</t>
  </si>
  <si>
    <t>Cercar i analitzar informació amb mitjans convencionals i digitals i crear continguts relacionats amb la física i la química, seleccionant amb criteri les fonts més fiables i organitzant informació mitjançant l’ús i la citació correctes de les fonts, amb respecte per la propietat intel·lectual.</t>
  </si>
  <si>
    <t>Justificar amb fonaments científics la importància de la qualitat de l’aire, de l’equilibri en la seva composició en els diversos nivells atmosfèrics, dels corrents d’aigua i del sòl lliure de contaminants i el desenvolupament sostenible i identificar els possibles riscos naturals potenciats per determinades accions humanes sobre els sistemes físic-químics de l’entorn</t>
  </si>
  <si>
    <t>Interpretar la ciència com un procés en construcció, tant a través de l’anàlisi amb perspectiva històrica dels avenços científics dels homes i dones que hi van participar, com de les línies de recerca actuals, i valorar les repercussions mútues i les implicacions socials, econòmiques i mediambientals de la ciència actual en la societat.,</t>
  </si>
  <si>
    <t>Argumentar la capacitat de la ciència per proposar, mitjançant la implicació ciutadana, solucions sostenibles per a les necessitats tecnològiques, ambientals, econòmiques i socials, detectades en l’entorn, sense biaixos de gènere.</t>
  </si>
  <si>
    <t>Integrar els processos físics i psicològics implicats en la cognició, la motivació, i l'aprenentatge, analitzant les seves implicacions en la conducta per desenvolupar estratègies de gestió emocional i d’autoaprenentatge en els àmbits personal, social i acadèmic.</t>
  </si>
  <si>
    <t>Identificar les bases teòriques fonamentals dels processos físics i psicològics que intervenen en la cognició, la motivació, l’aprenentatge i la gestió emocional, i analitzar les implicacions d’aquests processos en la pròpia conducta.</t>
  </si>
  <si>
    <t>Desenvolupar estratègies de gestió emocional en els àmbits personal, social i acadèmic.</t>
  </si>
  <si>
    <t>Elaborar estratègies d’aprenentatge en els àmbits personal, social i acadèmic.</t>
  </si>
  <si>
    <t>Identificar les principals característiques del desenvolupament evolutiu de la persona, analitzant els elements que condicionen la conducta i potenciant les qualitats personals i de relació social pròpies i dels altres, per afrontar de forma autònoma i eficaç els reptes de l’itinerari vital.</t>
  </si>
  <si>
    <t>Discriminar els trets característics i diferencials del desenvolupament evolutiu de les persones en els àmbits social, cognitiu i emocional.</t>
  </si>
  <si>
    <t>Analitzar els elements de la personalitat que condicionen els comportaments o les actuacions de la persona en el pla cognitiu, social i emocional.</t>
  </si>
  <si>
    <t>2.3-Identificar les qualitats personals necessàries per afrontar eficaçment els reptes en l’itinerari vital.</t>
  </si>
  <si>
    <t>Reflexionar sobre l’ésser humà, des de diferents perspectives, psicològica, antropològica y social, mostrant els trets diferencials de forma respectuosa i empàtica per tal de fomentar l’esperit crític envers els altres i l’entorn i promoure el compromís d’un desenvolupament sostenible en la societat.</t>
  </si>
  <si>
    <t>Analitzar la complexitat i el funcionament de l’ésser humà, de forma crítica, respectuosa i empàtica, en els àmbits psicològic, social i cultural.</t>
  </si>
  <si>
    <t>Promoure actituds de respecte envers la diversitat cultural i el pluralisme social com a elements enriquidors i necessaris en la vida democràtica.</t>
  </si>
  <si>
    <t>Manifestar actituds de compromís per a un desenvolupament sostenible en la societat.</t>
  </si>
  <si>
    <t>Integrar la dimensió social i antropològica de l’ésser humà, considerant els factors personals i socioculturals que intervenen en la configuració psicològica de la persona, per desenvolupar, de forma inclusiva, les estratègies i habilitats socials necessàries en l’adaptació als canvis de la societat.</t>
  </si>
  <si>
    <t>Desenvolupar la comprensió d’un mateix en relació amb els altres i amb el món a través de la integració de la dimensió social i antropològica de l’ésser humà.</t>
  </si>
  <si>
    <t>Aplicar estratègies i habilitats personals i socials que facilitin l’adaptació als canvis de la societat.</t>
  </si>
  <si>
    <t>Valorar la diversitat, des del respecte i la inclusió, considerant-la un element enriquidor i de valor personal, social i cultural.</t>
  </si>
  <si>
    <t>Descobrir les pròpies competències i interessos professionals, així com les oportunitats acadèmiques i professionals de l’entorn, desenvolupant actituds d’autosuperació, adaptabilitat i iniciativa, i les destreses necessàries per a una presa de decisions ajustada al projecte vital, acadèmic i professional.</t>
  </si>
  <si>
    <t>Descriure les pròpies competències i interessos professionals desenvolupant actituds d’autosuperació, adaptabilitat i iniciativa.</t>
  </si>
  <si>
    <t>Identificar les oportunitats acadèmiques i professionals de l’entorn i relacionar-les amb les competències i els interessos professionals propis.</t>
  </si>
  <si>
    <t>Desenvolupar les destreses necessàries per a la presa de decisions en el disseny i la prospecció d’un itinerari vital, acadèmic i professional.</t>
  </si>
  <si>
    <t>Valorar i argumentar el paper de la civilització llatina en l’origen de la identitat catalana i europea en general a partir del reconeixement de les semblances i diferències entre llengües i cultures, per combatre els estereotips i prejudicis lingüístics i culturals, i valorar aquesta diversitat com a font de riquesa cultural.</t>
  </si>
  <si>
    <t>Analitzar manifestacions culturals del present, mitjançant la comparació de similituds i diferències amb l’antiguitat llatina, i descriure’n el significat en el context del desenvolupament cultural a Catalunya i a Europa.</t>
  </si>
  <si>
    <t>Valorar de manera crítica les formes de vida, costums i actituds de la societat romana en comparació amb els de les nostres societats, a partir del contingut de fonts llatines en diferents suports</t>
  </si>
  <si>
    <t>Comprendre i valorar els períodes de la història de Roma, els esdeveniments, personatges i aspectes de la civilització romana en el seu context històric, tot comparantlos, amb una mirada crítica, amb els referents actuals, sobre la base dels coneixements adquirits.</t>
  </si>
  <si>
    <t>Analitzar i percebre els aspectes bàsics de la llengua llatina, comparant-la amb la llengua d’ensenyament i amb altres llengües del repertori individual de l’alumnat, per valorar els trets comuns i la diversitat lingüística.</t>
  </si>
  <si>
    <t>Valorar críticament la diversitat lingüística i cultural a la qual dona origen el llatí i adequar-s’hi, identificant i explicant semblances i diferències entre els elements lingüístics del seu entorn, relacionant-los amb els de la cultura pròpia i desenvolupant una cultura compartida i una ciutadania compromesa amb els valors democràtics.</t>
  </si>
  <si>
    <t>Inferir significats de termes llatins aplicant els coneixements lèxics i fonètics d’altres llengües del repertori individual de l’alumnat</t>
  </si>
  <si>
    <t>Ampliar el cabal lèxic de l’alumnat i millorar-ne l’expressió oral i escrita, incorporant llatinismes i locucions usuals d’origen llatí de manera coherent.</t>
  </si>
  <si>
    <t>Reconèixer els elements llatins en diferents contextos lingüístics i produir definicions etimològiques de termes quotidians, científics i tècnics, establint, si s’escau, la relació semàntica entre un terme patrimonial i un cultisme.</t>
  </si>
  <si>
    <t>Interpretar i valorar, amb sentit crític i diferents propòsits de lectura, textos llatins, reconeixent el sentit global i les idees principals i secundàries, assumint l’aproximació als textos com un procés dinàmic i prenent consciència dels coneixements i experiències pròpies, per identificar el seu caràcter clàssic i fonamental.</t>
  </si>
  <si>
    <t>Analitzar i explicar de manera oral, escrita o multimodal el caràcter clàssic i humanista de les diverses manifestacions literàries i artístiques de la civilització llatina, utilitzant un vocabulari correcte i una expressió adequada</t>
  </si>
  <si>
    <t>Reconèixer i valorar el sentit global i les idees principals i secundàries d’un text, contextualitzant i identificant les referències històriques, socials, polítiques o religioses que hi apareixen, i servint-se de coneixements sobre personatges i esdeveniments històrics.</t>
  </si>
  <si>
    <t>Interpretar de manera crítica el contingut de textos llatins de dificultat adequada, atès el context en què es van produir, connectant-los amb l’experiència i valorant com contribueixen a entendre les formes de vida, els costums i les actituds de la nostra societat.</t>
  </si>
  <si>
    <t>Interpretar i crear produccions llatines (escrites o orals) de tipologia diversa i estructura morfosintàctica senzilla, aplicant estratègies de planificació, redacció, revisió, correcció i edició, i mobilitzant el coneixement sobre l’estructura de la llengua per promoure una capacitat àgil de raonament i aprenentatge.</t>
  </si>
  <si>
    <t>Analitzar els aspectes morfològics i sintàctics elementals de la llengua llatina, identificant-los i comparant-los amb els de la llengua pròpia.</t>
  </si>
  <si>
    <t>Traduir textos i/o produir continguts orals breus i senzills amb termes adequats i expressió correcta en la llengua d’ensenyament, justificant-ne el resultat i manifestant la correspondència entre l’original i la versió realitzada.</t>
  </si>
  <si>
    <t>Produir oracions bàsiques utilitzant les estructures pròpies de la llengua llatina</t>
  </si>
  <si>
    <t>Avesar l’alumnat al maneig de recursos fonamentalment digitals per a la comprensió de textos llatins (en format escrit o oral) i la creació de produccions pròpies en aquest idioma, per tal de fomentar-ne la competència plurilingüe i digital.</t>
  </si>
  <si>
    <t>Analitzar i valorar el patrimoni cultural, arqueològic i artístic romà, apreciant- lo i reconeixent-lo com a manifestació de la creació humana i com a testimoni de la histzria, per identificar-hi les fonts d’inspiració i distingir els processos de construcció, preservació, conservació i restauració, i garantir- ne la sostenibilitat.</t>
  </si>
  <si>
    <t>Identificar i interpretar elements de la civilització llatina, especialment els relacionats amb la mitologia clàssica, com a font d’inspiració de manifestacions literàries i artístiques</t>
  </si>
  <si>
    <t>Reconèixer i valorar les empremtes de la romanització en el patrimoni cultural i arqueològic de l’entorn, identificant els processos de preservació, conservació i restauració com un aspecte fonamental d’una ciutadania compromesa amb la sostenibilitat ambiental i la cura del seu llegat.</t>
  </si>
  <si>
    <t>Exposar correctament de forma oral, escrita o multimodal les conclusions obtingudes a partir de la investigació, individual o col·laborativa, del llegat material i immaterial de la civilització romana i la seva pervivència en el present a través de suports analògics i digitals, seleccionant informació, contrastant-la i organitzant-la</t>
  </si>
  <si>
    <t>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t>
  </si>
  <si>
    <t>Reconèixer la llengua catalana i la llengua castellana i llurs varietats dialectals, així com la resta de llengües de l’Estat espanyol i les llengües d’origen de l’alumnat, identificant-ne algunes nocions bàsiques i contrastant alguns dels seus trets en manifestacions orals, escrites i multimodals.</t>
  </si>
  <si>
    <t>Identificar prejudicis i estereotips lingüístics adoptant una actitud de respecte i valoració de la riquesa cultural, lingüística i dialectal, a partir de l’observació de la diversitat lingüística de l’entorn.</t>
  </si>
  <si>
    <t>Reconèixer i valorar la llengua catalana i la llengua castellana i llurs varietats dialectals, diferenciant-ne els trets sociolectals i de registre, a partir de l’explicació del seu origen o el seu desenvolupament històric i sociolingüístic, i contrastant aspectes lingüístics i discursius en manifestacions orals, escrites i multimodals.</t>
  </si>
  <si>
    <t>Identificar i qüestionar prejudicis i estereotips lingüístics adoptant una actitud de respecte i valoració de la riquesa cultural, lingüística i dialectal, a partir de la indagació i la reflexió sobre els drets lingüístics individuals i col·lectius, així com la reflexió sobre fenòmens de contacte entre llengües.</t>
  </si>
  <si>
    <t>Comprendre i interpretar textos orals i multimodals recollint el sentit general i la informació més rellevant, la seva forma i el seu contingut, per construir coneixement, formar-se opinió i eixamplar les possibilitats de gaudi i lleure.</t>
  </si>
  <si>
    <t>Comprendre el sentit global, l’estructura, la informació més rellevant en funció de les necessitats comunicatives i la intenció de l’emissor, de textos orals i multimodals senzills de diferents àmbits, analitzant la interacció entre els diferents codis.</t>
  </si>
  <si>
    <t>Valorar la forma i el contingut de textos orals i multimodals senzills, avaluant-ne la qualitat, la fiabilitat i la idoneïtat del canal utilitzat, així com l’eficàcia dels procediments comunicatius emprats.</t>
  </si>
  <si>
    <t>Comprendre el sentit global, l’estructura, la informació més rellevant en funció de les necessitats comunicatives i la intenció de l’emissor, de textos orals i multimodals de certa complexitat de diferents àmbits, analitzant la interacció entre els diferents codis.</t>
  </si>
  <si>
    <t>Valorar la forma i el contingut de textos orals i multimodals de certa complexitat, avaluant-ne la qualitat, la fiabilitat i la idoneïtat del canal utilitzat, així com l’eficàcia dels procediments comunicatius emprats.</t>
  </si>
  <si>
    <t>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t>
  </si>
  <si>
    <t>Realitzar narracions i exposicions orals senzilles amb diferents graus de planificació sobre temes d’interès personal, social i educatiu ajustant-se a les convencions pròpies dels diversos gèneres discursius, amb fluïdesa, coherència i el registre adequat, en diferents suports i utilitzant de manera eficaç recursos verbals i no verbals.</t>
  </si>
  <si>
    <t>Participar de manera activa i adequada en interaccions orals informals, en el treball en equip i en situacions orals formals de caràcter dialogat, amb actituds d’escolta activa i estratègies de cooperació conversacional i cortesia lingüística.</t>
  </si>
  <si>
    <t>Realitzar exposicions i argumentacions orals d’una certa extensió i complexitat amb diferents graus de planificació sobre temes d’interès personal, social, educatiu i professional ajustant-se a les convencions pròpies dels diversos gèneres discursius, amb fluïdesa, coherència i el registre adequat en diferents suports, utilitzant de manera eficaç recursos verbals i no verbals.</t>
  </si>
  <si>
    <t>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t>
  </si>
  <si>
    <t>Comprendre i interpretar el sentit global, l’estructura, la informació més rellevant i la intenció de l’emissor de textos escrits i multimodals senzills de diferents àmbits que responguin a diferents propòsits de lectura, realitzant-ne les inferències necessàries.</t>
  </si>
  <si>
    <t>Valorar el contingut i la forma de textos escrits i multimodals senzills avaluant-ne la qualitat, la fiabilitat i la idoneïtat del canal utilitzat, així com l’eficàcia dels procediments comunicatius emprats.</t>
  </si>
  <si>
    <t>Comprendre i interpretar el sentit global, l’estructura, la informació més rellevant i la intenció de l’emissor de textos escrits i multimodals de certa complexitat, que responguin a diferents propòsits de lectura, realitzant-ne les inferències necessàries.</t>
  </si>
  <si>
    <t>Valorar críticament el contingut i la forma de textos escrits i multimodals de certa complexitat avaluant-ne la qualitat, la fiabilitat i la idoneïtat del canal utilitzat, així com l’eficàcia dels procediments comunicatius emprats.</t>
  </si>
  <si>
    <t>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t>
  </si>
  <si>
    <t>Planificar la redacció de textos escrits i multimodals senzills, atesa la situació comunicativa, destinatari, propòsit i canal; redactar esborranys i revisar-los amb ajuda del diàleg entre iguals i instruments de consulta, i presentar un text final coherent, cohesionat i amb el registre adequat.</t>
  </si>
  <si>
    <t>Incorporar procediments bàsics per enriquir els textos, tenint en compte aspectes discursius, lingüístics i d’estil, amb precisió lèxica i correcció ortogràfica i gramatical.</t>
  </si>
  <si>
    <t>Planificar la redacció d’escrits i multimodals, de certa extensió i complexitat, atesa la situació comunicativa, destinatari, propòsit i canal; redactar esborranys i revisar-los amb ajuda del diàleg entre iguals i instruments de consulta, i presentar un text final coherent, cohesionat i amb el registre adequat.</t>
  </si>
  <si>
    <t>Incorporar procediments per enriquir els textos tenint en compte aspectes discursius, lingüístics i d’estil, amb precisió lèxica i correcció ortogràfica i gramatical.</t>
  </si>
  <si>
    <t>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t>
  </si>
  <si>
    <t>Aplicar estratègies de cerca d’informació (localització, selecció i contrast), en diferents fonts, incloses les digitals, calibrant-ne la fiabilitat i pertinència en funció dels objectius de lectura, sobre temes d’interès acadèmic, personal, ecològic i social, de forma progressivament autònoma, a la xarxa i a les biblioteques, valorant críticament el resultat de la cerca.</t>
  </si>
  <si>
    <t>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t>
  </si>
  <si>
    <t>Adoptar hàbits d’ús crític, segur, sostenible i saludable de les tecnologies digitals en relació amb la cerca i la comunicació de la informació.</t>
  </si>
  <si>
    <t>Aplicar estratègies de cerca d’informació (localització, selecció i contrast), en diferents fonts, incloses les digitals, calibrant-ne la fiabilitat i pertinència en funció dels objectius de lectura, sobre temes d’interès acadèmic, personal, ecològic i social, de forma autònoma, a la xarxa i a la biblioteca, valorant críticament el resultat de la cerca.</t>
  </si>
  <si>
    <t>Elaborar treballs d’investigació i comunicar de forma creativa i respectant els drets de la propietat intel·lectual, els resultats d’un procés d’investigació ,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t>
  </si>
  <si>
    <t>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t>
  </si>
  <si>
    <t>Triar i llegir textos i obres prèviament seleccionats a partir dels propis gustos, interessos i necessitats que permetin crear el propi itinerari lector.</t>
  </si>
  <si>
    <t>Compartir l’experiència de lectura en suports diversos, tot relacionant el sentit de l’obra amb la pròpia experiència biogràfica i lectora.</t>
  </si>
  <si>
    <t>Llegir de manera autònoma textos i obres seleccionats en funció dels propis gustos, interessos i necessitats, i deixar constància del progrés del propi itinerari lector i cultural explicant els criteris de selecció de les lectures, les formes d’accés a la cultura literària i l’experiència de lectura.</t>
  </si>
  <si>
    <t>Compartir l’experiència de lectura en suports diversos, tot relacionant el sentit de l’obra amb la pròpia experiència biogràfica, lectora i cultural.</t>
  </si>
  <si>
    <t>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t>
  </si>
  <si>
    <t>Explicar i argumentar, amb l’ajuda de pautes i models, la interpretació de les obres llegides a partir de l’anàlisi de les relacions internes dels seus elements constitutius amb el sentit de l’obra, atesa la configuració dels gèneres i subgèneres literaris.</t>
  </si>
  <si>
    <t>Establir, de manera guiada, vincles argumentats entre els textos llegits i altres textos escrits, orals o multimodals i altres manifestacions artístiques en funció de temes, tòpics, estructures, llenguatge i valors ètics i estètics, mostrant la implicació i la resposta personal del lector en la lectura.</t>
  </si>
  <si>
    <t>Crear textos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t>
  </si>
  <si>
    <t>Explicar i argumentar la interpretació de les obres llegides a partir de l’anàlisi de les relacions internes dels seus elements constitutius amb el sentit de l’obra, i de les relacions externes del text amb el seu context sociohistòric, atesa la configuració i evolució dels gèneres i subgèneres literaris.</t>
  </si>
  <si>
    <t>Establir, de manera progressivament autònoma, vincles argumentats entre els textos llegits i altres textos escrits, orals o multimodals i altres manifestacions artístiques en funció de temes, tòpics, estructures, llenguatge i valors ètics i estètics, mostrant la implicació i la resposta personal del lector en la lectura.</t>
  </si>
  <si>
    <t>Crear textos personals o col·lectius amb intenció literària i consciència d’estil, en diferents suports i amb ajuda d’altres llenguatges artístics i audiovisuals, a partir de la lectura d’obres o fragments significatius en els quals s’utilitzin les convencions formals dels diversos gèneres i estils literaris.</t>
  </si>
  <si>
    <t>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t>
  </si>
  <si>
    <t>Revisar els propis textos de manera guiada i fer propostes de millora argumentant els canvis a partir de la reflexió metalingüística i amb un metallenguatge específic, i identificar i esmenar alguns problemes de comprensió i producció de textos utilitzant els coneixements explícits sobre la llengua i el seu ús.</t>
  </si>
  <si>
    <t>Explicar i argumentar la interrelació entre el propòsit comunicatiu i les eleccions lingüístiques de l’emissor, així com els seus efectes en el receptor, utilitzant el coneixement explícit de la llengua i un metallenguatge específic.</t>
  </si>
  <si>
    <t>Formular generalitzacions sobre aspectes bàsics del funcionament de la llengua a partir de l’experimentació, comparació i transformació d’enunciats, així com de la formulació d’hipòtesis i la cerca d’exemples, utilitzant un metallenguatge específic i consultant de manera guiada diccionaris, manuals i gramàtiques.</t>
  </si>
  <si>
    <t>Revisar els textos propis de manera progressivament autònoma i fer propostes de millora argumentant els canvis a partir de la reflexió metalingüística amb el metallenguatge específic, i identificar i esmenar alguns problemes de comprensió i producció de textos utilitzant els coneixements explícits sobre la llengua i el seu ús.</t>
  </si>
  <si>
    <t>Explicar i argumentar la interrelació entre el propòsit comunicatiu i les eleccions lingüístiques de l’emissor, així com els seus efectes en el receptor, utilitzant el coneixement explícit de la llengua i el metallenguatge específic.</t>
  </si>
  <si>
    <t>Formular generalitzacions sobre alguns aspectes del funcionament de la llengua a partir de l’experimentació, comparació i transformació d’enunciats, així com de la formulació d’hipòtesis i la cerca d’exemples, utilitzant el metallenguatge específic i consultant de manera progressivament autònoma diccionaris, manuals i gramàtiques.</t>
  </si>
  <si>
    <t xml:space="preserve">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t>
  </si>
  <si>
    <t>1r i 2n CA 10.1</t>
  </si>
  <si>
    <t>Identificar i rebutjar els usos discriminatoris de la llengua, els abusos de poder a través de la paraula i els usos manipuladors del llenguatge a partir de la reflexió i l’anàlisi dels elements lingüístics, textuals i discursius utilitzats, així com dels elements no verbals que regeixen la comunicació entre les persones.</t>
  </si>
  <si>
    <t>1r i 2n CA 10.2</t>
  </si>
  <si>
    <t>Utilitzar estratègies per a la resolució dialogada dels conflictes i la cerca de consensos tant en l’àmbit personal com educatiu i social.</t>
  </si>
  <si>
    <t>3r i 4t CA 10.1</t>
  </si>
  <si>
    <t>Identificar i rebutjar els usos discriminatoris de la llengua, els abusos de poder a través de la paraula i els usos manipuladors del llenguatge a partir de la reflexió i l’anàlisi dels elements lingüístics, textuals i discursius utilitzats, així com dels elements no verbals de la comunicació.</t>
  </si>
  <si>
    <t>3r i 4t CA 10.2</t>
  </si>
  <si>
    <t>Utilitzar estratègies per a la resolució dialogada dels conflictes i la cerca de consensos, tant en l’àmbit personal com educatiu i social.</t>
  </si>
  <si>
    <t>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t>
  </si>
  <si>
    <t>Acceptar i adequar-se a la diversitat lingüística, cultural i artística pròpia de països on es parla la llengua estrangera com a font d’enriquiment personal, mostrant interès per compartir elements culturals i lingüístics que fomentin la sostenibilitat i la democràcia.</t>
  </si>
  <si>
    <t>Participar de manera empàtica i respectuosa en situacions interculturals, construint vincles entre les diferents llengües i cultures, rebutjant qualsevol tipus de discriminació, prejudici i estereotip en contextos comunicatius quotidians.</t>
  </si>
  <si>
    <t>Aplicar, de forma guiada, estratègies per explicar i apreciar la diversitat lingüística, cultural i artística.</t>
  </si>
  <si>
    <t>Comprendre i interpretar textos orals i multimodals, en la llengua estàndard, recollint el sentit general i la informació més rellevant, la seva forma i el seu contingut, per construir coneixement, formar-se opinió i eixamplar les possibilitats de gaudi i lleure.</t>
  </si>
  <si>
    <t>Interpretar i analitzar el sentit global i la informació específica i explícita de textos orals i multimodals breus i senzills sobre temes freqüents i quotidians, de rellevància personal i pròxims a la seva experiència, propis dels àmbits de les relacions interpersonals, de l’aprenentatge, dels mitjans de comunicació i de la ficció, expressats de forma clara i en la llengua estàndard a través de diversos suports.</t>
  </si>
  <si>
    <t>Seleccionar, organitzar i aplicar de manera guiada les estratègies i els coneixements més adequats en situacions comunicatives quotidianes per comprendre el sentit general, la informació essencial i els detalls més rellevants dels textos; interpretar elements no verbals, i cercar i seleccionar informació.</t>
  </si>
  <si>
    <t>Extreure i analitzar el sentit global i les idees principals, i seleccionar informació pertinent de textos orals i multimodals sobre temes quotidians, de rellevància personal o d’interès públic propers a la seva experiència expressats de manera clara i en la llengua estàndard a través de diversos suports.</t>
  </si>
  <si>
    <t>Interpretar i valorar el contingut i els trets discursius de textos progressivament més complexos propis dels àmbits de les relacions interpersonals, dels mitjans de comunicació social i de l’aprenentatge, i també de textos literaris adequats al nivell de maduresa de l’alumnat.</t>
  </si>
  <si>
    <t>Seleccionar, organitzar i aplicar les estratègies i els coneixements més adequats en cada situació comunicativa per comprendre el sentit general, la informació essencial i els detalls més rellevants dels textos; inferir significats i interpretar elements no verbals, i cercar, seleccionar i gestionar informació veraç.</t>
  </si>
  <si>
    <t>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t>
  </si>
  <si>
    <t>Expressar oralment textos breus, senzills, estructurats, comprensibles i adequats a la situació comunicativa sobre temes quotidians i freqüents, de rellevància per a l’alumnat, per tal de descriure, narrar i informar sobre temes concrets, en diferents suports, utilitzant de forma guiada recursos verbals i no verbals, així com estratègies de planificació i control de la producció.</t>
  </si>
  <si>
    <t>Aplicar de forma guiada coneixements i estratègies per planificar, produir i revisar textos comprensibles, coherents i adequats a les intencions comunicatives, les característiques contextuals i la tipologia textual, amb ajuda dels recursos físics o digitals més adequats en funció de la tasca i les necessitats de cada moment, tenint en compte el destinatari del text.</t>
  </si>
  <si>
    <t>Participar en situacions interactives breus i senzilles sobre temes quotidians, de rellevància personal i pròxims a la seva experiència, a través de diversos suports, utilitzant recursos com ara la repetició, el ritme pausat o el llenguatge no verbal, i mostrant empatia i respecte per la cortesia lingüística i l’etiqueta digital, així com per les diferents necessitats, idees, inquietuds, iniciatives i motivacions dels interlocutors.</t>
  </si>
  <si>
    <t>Utilitzar, de forma guiada i en entorns propers, estratègies adequades per iniciar, mantenir i acabar la comunicació, prendre i cedir la paraula, sol·licitar i formular aclariments i explicacions.</t>
  </si>
  <si>
    <t>Expressar oralment textos senzills, estructurats, comprensibles, coherents i adequats a la situació comunicativa sobre temes quotidians, de rellevància personal o d’interès públic proper a la seva experiència, per tal de descriure, narrar, argumentar i informar, en diferents suports, utilitzant recursos verbals i no verbals, així com estratègies de planificació, control, compensació i cooperació.</t>
  </si>
  <si>
    <t>Aplicar coneixements i estratègies per planificar, produir, revisar i cooperar en l’elaboració de textos coherents, cohesionats i adequats a les intencions comunicatives, les característiques contextuals, els aspectes socioculturals i la tipologia textual, usant els recursos físics o digitals més adequats en funció de la tasca i de les necessitats de l’audiència o el destinatari del text.</t>
  </si>
  <si>
    <t>Participar i col·laborar activament, a través de diversos suports, en situacions interactives sobre temes quotidians, de rellevància personal o d’interès públic propers a la seva experiència, mostrant iniciativa, empatia i respecte per la cortesia lingüística i l’etiqueta digital, així com per les diferents necessitats, idees, inquietuds, iniciatives i motivacions dels interlocutors.</t>
  </si>
  <si>
    <t>Utilitzar estratègies adequades per iniciar, mantenir i acabar la comunicació, prendre i cedir la paraula, sol·licitar i formular aclariments i explicacions, reformular, comparar i contrastar, resumir, col·laborar, debatre, resoldre problemes i gestionar situacions compromeses.</t>
  </si>
  <si>
    <t>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t>
  </si>
  <si>
    <t>Comprendre i interpretar el sentit global, l’estructura, la informació més rellevant i la intenció de l’emissor de textos escrits i multimodals senzills de diferents àmbits que responguin a diferents propòsits de lectura, realitzant les inferències necessàries.</t>
  </si>
  <si>
    <t>Valorar la forma i el contingut de textos senzills avaluant-ne la qualitat, la fiabilitat i la idoneïtat de canal utilitzat, així com l’eficàcia dels procediments comunicatius emprats.</t>
  </si>
  <si>
    <t>Comprendre i interpretar el sentit global, l’estructura, la informació més rellevant i la intenció de l’emissor de textos escrits i multimodals de certa complexitat, que responguin a diferents propòsits de lectura, realitzant les inferències necessàries.</t>
  </si>
  <si>
    <t>Valorar críticament el contingut i la forma de textos de certa complexitat, avaluant-ne la qualitat, la fiabilitat i la idoneïtat de canal utilitzat, així com l’eficàcia dels procediments lingüístics emprats.</t>
  </si>
  <si>
    <t>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t>
  </si>
  <si>
    <t>Organitzar i redactar textos breus i comprensibles, amb claredat, coherència, cohesió i adequació a la situació comunicativa proposada, seguint pautes establertes, a través d’eines analògiques i digitals, sobre assumptes quotidians i freqüents, de rellevància per a l’alumnat i pròxims a la seva experiència.</t>
  </si>
  <si>
    <t>Aplicar de forma guiada coneixements i estratègies per planificar, produir i revisar textos comprensibles, coherents i adequats a les intencions comunicatives, les característiques contextuals i la tipologia textual, usant, de manera progressivament autònoma, els recursos físics o digitals més adequats en funció de la tasca i les necessitats de cada moment, tenint en compte la persona a qui va dirigit el text.</t>
  </si>
  <si>
    <t>Redactar i difondre textos d’extensió mitjana amb acceptable claredat, coherència, cohesió, correcció i adequació a la situació comunicativa proposada, a la tipologia textual i a les eines analògiques i digitals utilitzades, sobre assumptes quotidians, de rellevància personal o d’interès públic pròxims a la seva experiència, respectant la propietat intel·lectual i evitant el plagi.</t>
  </si>
  <si>
    <t>Aplicar coneixements i estratègies per a planificar, produir, revisar i cooperar en l’elaboració de textos coherents, cohesionats i adequats a les intencions comunicatives, les característiques contextuals, els aspectes socioculturals i la tipologia textual, usant els recursos físics o digitals més adequats en funció de la tasca i de les necessitats de l’audiència o del lector potencial a qui s’adreça el text.</t>
  </si>
  <si>
    <t>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t>
  </si>
  <si>
    <t>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t>
  </si>
  <si>
    <t>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t>
  </si>
  <si>
    <t>Triar i llegir textos i obres prèviament seleccionats a partir dels propis gustos, interessos i necessitats per crear el propi itinerari lector.</t>
  </si>
  <si>
    <t>Compartir l’experiència de lectura en suports diversos tot relacionant el sentit de l’obra amb la pròpia experiència biogràfica i lectora.</t>
  </si>
  <si>
    <t>Compartir l’experiència de lectura en suports diversos tot relacionant el sentit de l’obra amb la pròpia experiència biogràfica, lectora i cultural.</t>
  </si>
  <si>
    <t>Mediar entre diferents llengües, fent servir estratègies i coneixements senzills orientats a explicar conceptes o simplificar missatges, per transmetre informació de manera eficaç, clara i responsable.</t>
  </si>
  <si>
    <t>Inferir i explicar textos, conceptes i comunicacions breus i senzilles en situacions de diversitat lingüística, social i cultural, mostrant respecte i empatia per les i els interlocutors i per les llengües emprades, i interès per participar en la solució de problemes d’intercomprensió i d’entesa en l’entorn proper.</t>
  </si>
  <si>
    <t>Aplicar, de forma guiada, estratègies que ajudin a crear ponts i facilitin la comprensió i producció d’informació i la comunicació, adequades a les intencions comunicatives, utilitzant recursos i suports físics o digitals en funció de les necessitats de cada moment.</t>
  </si>
  <si>
    <t>Inferir i explicar textos, conceptes i comunicacions breus i senzilles en situacions de diversitat lingüística, social i cultural, mostrant respecte i empatia per les i els interlocutors i per les llengües emprades, i participant en la solució de problemes d’intercomprensió i d’entesa en l’entorn.</t>
  </si>
  <si>
    <t>Aplicar estratègies que ajudin a crear ponts, facilitin la comunicació i serveixin per explicar i simplificar textos, conceptes i missatges, i que siguin adequades a les intencions comunicatives, les característiques contextuals i la tipologia textual, usant recursos i suports físics o digitals en funció de les necessitats de cada moment.</t>
  </si>
  <si>
    <t>Ampliar i usar els repertoris lingüístics personals entre diferents llengües, reflexionant de manera crítica sobre el seu funcionament i prenent consciència de les estratègies i coneixements propis, per millorar la resposta a necessitats comunicatives concretes.</t>
  </si>
  <si>
    <t>Comparar i contrastar les similituds i diferències entre diferents llengües reflexionant de manera progressivament autònoma sobre el seu funcionament.</t>
  </si>
  <si>
    <t>Utilitzar i diferenciar els coneixements i estratègies de millora de la pròpia capacitat de comunicar i d’aprendre la llengua estrangera, amb suport d’altres participants i de suports analògics i digitals.</t>
  </si>
  <si>
    <t>Identificar i registrar, seguint models, els progressos i dificultats d’aprenentatge de la llengua estrangera, seleccionant de forma guiada les estratègies més eficaces per superar aquestes dificultats i progressar en el seu aprenentatge, realitzant activitats d’autoavaluació i coavaluació, fent-los explícits i compartint-los.</t>
  </si>
  <si>
    <t>Comparar i argumentar les similituds i diferències entre diferents llengües reflexionant de manera progressivament autònoma sobre el seu funcionament.</t>
  </si>
  <si>
    <t>Utilitzar de forma creativa estratègies i coneixements de millora de la pròpia capacitat de comunicar i d’aprendre la llengua estrangera, amb suport d’altres participants i de suports analògics i digitals.</t>
  </si>
  <si>
    <t>Registrar i reflexionar sobre els progressos i dificultats d’aprenentatge de la llengua estrangera, seleccionant les estratègies més eficaces per superar aquestes dificultats i consolidar el seu aprenentatge, realitzant activitats de planificació del propi aprenentatge, autoavaluació i coavaluació, fent-los explícits i compartint-los.</t>
  </si>
  <si>
    <t>Utilitzar estratègies per a la resolució dialogada dels conflictes i la recerca de consensos tant en l’àmbit personal com educatiu i social.</t>
  </si>
  <si>
    <t>Utilitzar estratègies per a la resolució dialogada dels conflictes i la recerca de consensos, tant en l’àmbit personal com educatiu i social.</t>
  </si>
  <si>
    <t>Interpretar, modelitzar i resoldre situacions de la vida quotidiana, pròpies de les matemàtiques i d’altres àmbits del coneixement aplicant diferents estratègies i formes de raonament per explorar procediments i obtenir solucions.</t>
  </si>
  <si>
    <t>Interpretar problemes matemàtics organitzant-ne la informació donada i comprenent les preguntes formulades.</t>
  </si>
  <si>
    <t>Elaborar representacions matemàtiques eficaces, amb recursos manipulables, gràfics i digitals, que condueixin a la comprensió i resolució de problemes i situacions de la vida quotidiana.</t>
  </si>
  <si>
    <t>Analitzar i seleccionar eines i estratègies elaborades valorant-ne i contrastant-ne l’eficàcia i idoneïtat de manera raonada en la resolució de problemes.</t>
  </si>
  <si>
    <t>Obtenir solucions matemàtiques d’un problema mobilitzant els coneixements necessaris i discriminant l’existència o no d’una o més solucions d’un problema.</t>
  </si>
  <si>
    <t>Argumentar la idoneïtat de les solucions d’un problema, avaluant les respostes obtingudes a través del raonament i la lògica matemàtica, per verificar la seva validesa i generar noves preguntes i reptes.</t>
  </si>
  <si>
    <t>Construir i expressar amb coherència idees i raonaments que permetin justificar la validesa de les solucions, processos i conclusions des de diferents perspectives (de gènere, de sostenibilitat, de consum responsable...).</t>
  </si>
  <si>
    <t>Generar preguntes a partir d’arguments matemàtics que permetin plantejar nous reptes relacionats amb el problema resolt.</t>
  </si>
  <si>
    <t>Formular conjectures senzilles o problemes, utilitzant el raonament i l’argumentació, la creativitat i les eines tecnològiques, per integrar i generar nou coneixement matemàtic.</t>
  </si>
  <si>
    <t>Plantejar preguntes en contextos diversos que es puguin respondre a través del coneixement matemàtic.</t>
  </si>
  <si>
    <t>Fer conjectures matemàtiques senzilles de manera autònoma i raonada en un context en què l’alumne/a tingui llibertat creativa fent ús, si cal, d’eines tecnològiques (llenguatges de programació, fulls de càlcul, GeoGebra, fotografia matemàtica, vídeo, etc.).</t>
  </si>
  <si>
    <t>Proposar problemes de manera autònoma, creativa i raonada en un context.</t>
  </si>
  <si>
    <t>Utilitzar el pensament computacional, organitzant dades, descomponent en parts, reconeixement patrons, interpretant, modificant, generalitzant i creant algoritmes per modelitzar situacions i resoldre problemes de forma eficient.</t>
  </si>
  <si>
    <t>Descompondre un problema o situació de la vida quotidiana en diferents parts, abordant-les d’una en una per poder trobar la solució global amb dispositius digitals.</t>
  </si>
  <si>
    <t>Reconèixer patrons, similituds i tendències en els problemes o situacions que es volen solucionar.</t>
  </si>
  <si>
    <t>Trobar els principis que generen els patrons d’un problema descartant les dades irrellevants tot identificant les parts més importants.</t>
  </si>
  <si>
    <t>1r, 2n i 3r CA 4.4</t>
  </si>
  <si>
    <t>Generar instruccions pas a pas per resoldre un problema i d’altres similars provant i duent a terme possibles solucions amb dispositius digitals.</t>
  </si>
  <si>
    <t>Connectar diferents elements matemàtics relacionant conceptes, procediments, arguments i models per desenvolupar una visió de les matemàtiques com un tot integrat.</t>
  </si>
  <si>
    <t>Identificar i usar les connexions entre diferents representacions d’un mateix concepte matemàtic quan s’extreu informació d’una d’aquestes per aplicar-la a l’altra.</t>
  </si>
  <si>
    <t>Reconèixer i relacionar connexions entre diferents conceptes i coneixements matemàtics a través de situacions de la vida quotidiana per treure’n conclusions i tenir una visió integrada de les matemàtiques.</t>
  </si>
  <si>
    <t>Vincular i contextualitzar les matemàtiques amb altres àrees de coneixement, interrelacionant conceptes i procediments, per resoldre problemes i desenvolupar la capacitat crítica, creativa i innovadora en situacions diverses.</t>
  </si>
  <si>
    <t>Reconèixer i utilitzar les matemàtiques presents en la vida quotidiana usant els processos inherents a la investigació científica i matemàtica: inferir, mesurar, comunicar, classificar, predir…, en situacions susceptibles de ser abordades en termes matemàtics.</t>
  </si>
  <si>
    <t>Reconèixer i utilitzar les connexions entre les matemàtiques i altres matèries, en situacions susceptibles de ser abordades en termes matemàtics.</t>
  </si>
  <si>
    <t>Identificar i valorar l’aportació actual i històrica de les matemàtiques al progrés de la humanitat, també des d’una perspectiva de gènere, davant dels reptes que planteja la societat actual.</t>
  </si>
  <si>
    <t>Desenvolupar l’esperit crític i el potencial creatiu de la matemàtica argumentant propostes innovadores en contextos científics, tecnològics, socials, artístics i culturals.</t>
  </si>
  <si>
    <t>Comunicar i representar, de forma individual i col·lectiva, conceptes, procediments i resultats matemàtics usant el llenguatge oral, escrit, gràfic, multimodal i la terminologia matemàtica apropiada, per donar significat i permanència a les idees matemàtiques.</t>
  </si>
  <si>
    <t>1r, 2n i 3r CA 7.1</t>
  </si>
  <si>
    <t>Comunicar informació de manera organitzada, utilitzant el llenguatge matemàtic adequat, oralment i per escrit, per a descriure, explicar justificar raonaments, procediments i conclusions.</t>
  </si>
  <si>
    <t>1r, 2n i 3r CA 7.2</t>
  </si>
  <si>
    <t>Representar conceptes, procediments i resultats matemàtics amb claredat, utilitzant diferents eines i formes d’expressió, com per exemple a través del dibuix, la fotografia, els vídeos, les obres visuals i musicals, per visualitzar idees i estructurar processos matemàtics.</t>
  </si>
  <si>
    <t>1r, 2n i 3r CA 7.3</t>
  </si>
  <si>
    <t>Dialogar entre iguals i debatre idees matemàtiques per descriure, explicar i justificar raonaments, processos i conclusions.</t>
  </si>
  <si>
    <t>Desenvolupar destreses personals, com l’autoregulació, que ajudin a identificar i gestionar emocions, aprenent de l’error i afrontant les situacions d’incertesa com una oportunitat, per perseverar i gaudir del procés d’aprendre matemàtiques.</t>
  </si>
  <si>
    <t>1r, 2n i 3r CA 8.1</t>
  </si>
  <si>
    <t>Gestionar les pròpies emocions i desenvolupar l’autoconfiança per encarar nous reptes matemàtics perseverant en la seva resolució en qualsevol situació d’aprenentatge proposada.</t>
  </si>
  <si>
    <t>1r, 2n i 3r CA 8.2</t>
  </si>
  <si>
    <t>Tenir consciència que s’està aprenent i de com s’està aprenent en qualsevol situació d’aprenentatge proposada.</t>
  </si>
  <si>
    <t>1r, 2n i 3r CA 8.3</t>
  </si>
  <si>
    <t>Identificar els errors propis i expressar de manera raonada quin és el motiu que els provoquen (conceptuals, de procediment, d’estratègia...), en la resolució de reptes o problemes, perseverant en la seva resolució.</t>
  </si>
  <si>
    <t>1r, 2n i 3r CA 8.4</t>
  </si>
  <si>
    <t>Participar de la pròpia avaluació gestionant estratègies que ajudin a superar les dificultats, en la revisió de les produccions realitzades.</t>
  </si>
  <si>
    <t>1r, 2n i 3r CA 8.5</t>
  </si>
  <si>
    <t>Apreciar el potencial creatiu de la matemàtica així com la seva capacitat de generar harmonia i bellesa, en les creacions i produccions realitzades.</t>
  </si>
  <si>
    <t>4t CA 8.4</t>
  </si>
  <si>
    <t>4t CA 8.5</t>
  </si>
  <si>
    <t>Desenvolupar destreses socials, com la cooperació, participant activament en equips de treball inclusius reconeixent la diversitat i el valor de les aportacions dels altres, per compartir i construir coneixement de matemàtic de manera col·lectiva.</t>
  </si>
  <si>
    <t>1r, 2n i 3r CA 9.1</t>
  </si>
  <si>
    <t>Cooperar en el treball en equip tant en entorns presencials com virtuals, escoltant els altres i valorant les seves aportacions, respectant la perspectiva de gènere, en situacions en què es comparteixi i construeixi coneixement de manera conjunta.</t>
  </si>
  <si>
    <t>1r, 2n i 3r CA 9.2</t>
  </si>
  <si>
    <t>Col·laborar activament amb els altres, arribant a acords i complint-los, per assolir els objectius del grup relatius a la construcció del coneixement matemàtic, valorant l’èxit col·lectiu com una estratègia de millora personal.</t>
  </si>
  <si>
    <t>1r, 2n i 3r CA 9.3</t>
  </si>
  <si>
    <t>Equilibrar les necessitats personals amb les del grup, des de l’empatia i el respecte, reconeixent la diversitat i el valor de les aportacions dels altres per generar nou aprenentatge matemàtic, tant individual com col·lectiu.</t>
  </si>
  <si>
    <t>1r, 2n i 3r CA 9.4</t>
  </si>
  <si>
    <t>Ajudar a identificar errors i dificultats d’aprenentatge de les companyes i companys fent aportacions constructives i concretes que puguin ajudar a superar-los i a millorar.</t>
  </si>
  <si>
    <t>4t CA 9.4</t>
  </si>
  <si>
    <t>Analitzar produccions musicals a través de l’escolta activa, la identificació d’elements i la reflexió per entendre’n l’evolució i funcions dins la cultura.</t>
  </si>
  <si>
    <t>Identificar els factors històrics, culturals i socials que envolten determinades produccions musicals, comprenent-ne les característiques i la funció a través de l’anàlisi d’exemples, amb una actitud oberta i respectuosa.</t>
  </si>
  <si>
    <t>Identificar les característiques, elements i tècniques de diferents propostes musicals de la nostra cultura i d’altres, a través de diferents suports audiovisuals, evidenciant una actitud d’obertura, interès i respecte.</t>
  </si>
  <si>
    <t>Expressar l’opinió personal i les emocions experimentades, de manera respectuosa i crítica sobre exemples de músiques estudiades a través de l’audició, visionat o l’assistència a esdeveniments musicals.</t>
  </si>
  <si>
    <t>Expressar-se musicalment a través d’improvisacions vocals o instrumentals tenint en compte les emocions que provoquen i per desenvolupar la creativitat amb una actitud col·laborativa.</t>
  </si>
  <si>
    <t>Improvisar lliurement o a partir de pautes guiades, individuals o grupals, utilitzant el cos, la veu o els instruments i desenvolupant la creativitat i l’autoconfiança.</t>
  </si>
  <si>
    <t>Mostrar habilitats musicals individuals i grupals a través de la interpretació, enfortint l’autoestima i la consciència col·lectiva.</t>
  </si>
  <si>
    <t>Interpretar a través de la veu, els instruments i la dansa per explorar les possibilitats creatives, expressives i emocionals i desenvolupar l’autoestima.</t>
  </si>
  <si>
    <t>Utilitzar tècniques d’interpretació musical i corporal per al desenvolupament de les destreses musicals, potenciant l’expressió d’emocions i la seguretat en si mateix/a.</t>
  </si>
  <si>
    <t>Mostrar iniciativa en els processos creatius participant com a intèrpret en actuacions i manifestacions musicals i escèniques dins i/o fora de centre.</t>
  </si>
  <si>
    <t>Aplicar tècniques d’interpretació musical i de moviment en audicions i concerts a l’aula i fora, desenvolupant la creativitat i el respecte cap als altres.</t>
  </si>
  <si>
    <t>Crear projectes musicals a través de la veu, els instruments i el cos amb el suport de les eines tecnològiques per desenvolupar oportunitats personals, socials i professionals de forma inclusiva.</t>
  </si>
  <si>
    <t>Crear composicions bàsiques vocals, instrumentals, coreogràfiques i multidisciplinàries de manera individual i/o col·laborativa, mostrant respecte a idees, emocions i sentiments del grup.</t>
  </si>
  <si>
    <t>Organitzar produccions que utilitzin la veu, el cos, els instruments i/o les eines digitals per al desenvolupament de projectes musicals, amb actitud inclusiva i cohesionadora, tenint en compte les oportunitats personals, socials i professionals.</t>
  </si>
  <si>
    <t>REL</t>
  </si>
  <si>
    <t>Religió catòlica</t>
  </si>
  <si>
    <t>Identificar, valorar i expressar els elements clau de la dignitat i identitat personal a través de la interpretació de biografies significatives, per a assumir la pròpia dignitat i acceptar la identitat personal, respectar la dels altres, i desenvolupar amb llibertat un projecte de vida amb sentit.</t>
  </si>
  <si>
    <t>Descriure i acceptar els trets i dimensions fonamentals de la identitat personal, analitzant relats bíblics de vocació i missió, així com altres biografies significatives.</t>
  </si>
  <si>
    <t>Identificar les característiques de la visió bíblica sobre l'ésser humà, relacionant-la amb la dignitat personal, reconeixent-la en els altres.</t>
  </si>
  <si>
    <t>Reconèixer els trets essencials de l'antropologia cristiana, relacionant-los amb els drets fonamentals i la defensa de la dignitat humana, verificant-los en situacions globals.</t>
  </si>
  <si>
    <t>Formular un projecte personal de vida amb sentit que respongui a valors de cura pròpia, dels altres i de la naturalesa, respectant els dels altres, prenent com a referència a Jesucrist, sent capaç de modular aquestes opcions en situacions vitals complexes.</t>
  </si>
  <si>
    <t>Valorar la condició relacional de l'ésser humà, desenvolupant destreses i actituds socials orientades a la justícia i a la millora de la convivència tenint en compte el magisteri social de l'Església, per a aprendre a viure amb els altres i contribuir a la fraternitat universal i la sostenibilitat del planeta.</t>
  </si>
  <si>
    <t>Adquirir habilitats i actituds de relació amb els altres, posant en pràctica estratègies efectives de reflexió i de comunicació, d'ajuda mútua, de participació i d'inclusió, orientades a la millora de la convivència en la família i a l'escola com a expressió de la fraternitat universal.</t>
  </si>
  <si>
    <t>Desenvolupar empatia i reconeixement de la diversitat personal i social, inspirant-se en el ser relacional de Déu, manifestat en la història de la salvació.</t>
  </si>
  <si>
    <t>Assumir valors i actituds de cura personal, dels altres, de la naturalesa i dels espais comuns, afavorint actituds de respecte, gratuïtat, reconciliació, inclusió social i sostenibilitat.</t>
  </si>
  <si>
    <t>Cooperar a la construcció de societats justes i democràtiques, enfortint vincles socials i intergeneracionals, i les relacions en models d'interdependència, analitzant la realitat, tenint en compte els principis i valors del magisteri social de l'Església i promovent el desenvolupament humà integral.</t>
  </si>
  <si>
    <t>Assumir els desafiaments de la humanitat des d'una perspectiva inclusiva reconeixent les necessitats individuals i socials, destriant-los amb les claus del “Regne de Déu”, per a implicar-se personal i professionalment en la transformació social i l'assoliment del bé comú.</t>
  </si>
  <si>
    <t>Generar actituds de justícia i solidaritat, respectant la diversitat i prenent consciència de la responsabilitat compartida i la comuna pertinença, en l'horitzó del Regne de Déu.</t>
  </si>
  <si>
    <t>Analitzar les necessitats socials, identificant les situacions d'injustícia, violència i discriminació, amb les seves causes, destriant-les segons el projecte del Regne de Déu, implicant-se en propostes de transformació social.</t>
  </si>
  <si>
    <t>Cooperar activament en projectes de cura i responsabilitat cap al bé comú, inspirats en la perspectiva cristiana, participant en accions de millora de l'entorn i en el plantejament de les opcions professionals.</t>
  </si>
  <si>
    <t>Contribuir a la fraternitat universal, contrastant críticament el paradigma científic tecnològic vigent i les narratives de progrés, amb l'antropologia, la moral i l'escatologia cristiana, responent amb sensibilitat i implicació a situacions d'empobriment i vulnerabilitat.</t>
  </si>
  <si>
    <t>Interpretar i admirar el patrimoni cultural en les seves diferents expressions, reconeixent que són portadores d'identitats i sentit, apreciant com el cristianisme s'ha encarnat en manifestacions diverses, per a desenvolupar sentit de pertinença, participar en la construcció de la convivència i promoure el diàleg intercultural en el marc dels drets humans.</t>
  </si>
  <si>
    <t>Situar i interpretar les expressions culturals i els seus llenguatges en els seus contextos històrics, apreciant la seva contribució a la identitat personal i social i als Drets Humans, facilitant la convivència i el diàleg intercultural.</t>
  </si>
  <si>
    <t>Raonar com la fe cristiana, en el present i al llarg de la història, s'ha fet cultura, interpretant el patrimoni literari, artístic i cultural i valorant-lo com a expressió de l'encarnació del missatge cristià en diferents llenguatges.</t>
  </si>
  <si>
    <t>Participar críticament en la promoció de la diversitat cultural, expressant i aportant creativament les experiències pròpies, respectant les diferències entre persones i comunitats.</t>
  </si>
  <si>
    <t>Desenvolupar sentit de pertinença a una tradició cultural, amb expressions socials, artístiques, ètiques i estètiques, valorant adequadament la seva contribució en el seu moment històric, relacionant-les amb contextos actuals i promovent la seva memòria com a llegat viu.</t>
  </si>
  <si>
    <t>Reconèixer i apreciar la pròpia interioritat, l'experiència espiritual i religiosa, present en totes les cultures i societats, comprenent l'experiència de personatges rellevants i valorant les possibilitats del fet religiós, per a destriar possibles respostes a les preguntes sobre el sentit de la vida, i afavorir el respecte entre les diferents tradicions religioses.</t>
  </si>
  <si>
    <t>Valorar l'experiència espiritual i religiosa com a dimensió humana i social pròpia de tots els pobles i cultures, coneixent l'especificitat de l'espiritualitat judeocristiana i d'altres religions.</t>
  </si>
  <si>
    <t>Respectar les diferents esglésies i tradicions religioses, coneixent i valorant les creences, ritus, símbols i principis de cadascuna d'elles, tenint elements de judici personal que afavoreixin el diàleg interreligiós.</t>
  </si>
  <si>
    <t>Formular possibles respostes a les preguntes de sentit, coneixent i valorant les aportacions de les tradicions religioses, especialment la proposta de sentit de la vida de Jesucrist, elaborant les seves pròpies respostes partint d'una anàlisi crítica i l'adaptació a la seva situació personal.</t>
  </si>
  <si>
    <t>Afavorir la convivència social en contextos plurals, respectant les opcions personals i generant espais de diàleg i trobada.</t>
  </si>
  <si>
    <t>Identificar i comprendre els continguts essencials de la Teologia cristiana, contemplant i valorant la contribució de la tradició cristiana a la cerca de la veritat, per a disposar d'una síntesi del cristianisme que permeti dialogar amb altres tradicions, paradigmes i cosmovisions.</t>
  </si>
  <si>
    <t>Identificar a Jesucrist com a nucli essencial del cristianisme, i la Bíblia com a llibre del Poble de Déu, valorant les seves aportacions a la vida de les persones i les societats.</t>
  </si>
  <si>
    <t>Elaborar una primera síntesi de la fe cristiana, subratllant la seva capacitat per al diàleg entre la fe i la raó, entre la fe i la cultura, mantenint les conviccions pròpies amb ple respecte a les dels altres.</t>
  </si>
  <si>
    <t>Reconèixer l'Església, comunitat dels deixebles de Jesucrist, i el seu compromís en l'amistat social com a nuclis essencials del cristianisme, valorant críticament la seva contribució cultural i històrica.</t>
  </si>
  <si>
    <t>Posar en diàleg el saber religiós amb altres disciplines, tradicions culturals, paradigmes científics i tecnològics i altres cosmovisions, tenint en compte els mètodes propis de cada disciplina i respectant la pluralitat.</t>
  </si>
  <si>
    <t>Dissenyar prototips creatius i funcionals per respondre a problemes i reptes concrets a partir de projectes col·laboratius, utilitzant tècniques de pensament de disseny</t>
  </si>
  <si>
    <t>Identificar i analitzar problemes o reptes concrets, descomponent-los en parts més senzilles que permetin la seva solució.</t>
  </si>
  <si>
    <t>Definir i avaluar de forma col·laborativa les possibles solucions als problemes i reptes analitzats, valorant-ne la viabilitat i la seva sostenibilitat.</t>
  </si>
  <si>
    <t>Argumentar i compartir idees en grup per donar solució a un problema comú, amb actitud respectuosa.</t>
  </si>
  <si>
    <t>Plantejar dissenys, tenint en compte les funcionalitats a desenvolupar, amb actitud emprenedora i creativa, integrant els elements mecànics i electrònics adients.</t>
  </si>
  <si>
    <t>1r, 2n i 3r CA 1.5</t>
  </si>
  <si>
    <t>Utilitzar diferents eines i suports per al disseny del prototip i per a la seva valoració prèvia.</t>
  </si>
  <si>
    <t>Aplicar estratègies de pensament computacional de manera organitzada i òptima per crear, reelaborar o millorar algoritmes que ajudin a resoldre problemes reals</t>
  </si>
  <si>
    <t>Analitzar processos fent servir estratègies de pensament lògic.</t>
  </si>
  <si>
    <t>Descriure i representar seqüències lògiques que ajudin a comprendre processos o algoritmes fent servir diagrames de flux.</t>
  </si>
  <si>
    <t>Desenvolupar programes que impliquin la seqüenciació de passos, la iteració, i el testatge, la validació i la depuració de seqüències.</t>
  </si>
  <si>
    <t>Comparar els programes propis amb altres algoritmes que donin solució a un mateix problema, incorporant els canvis necessaris o combinant diferents programes per elaborar noves solucions.</t>
  </si>
  <si>
    <t>Configurar i programar plaques de prototipatge programables i sensors i actuadors que permetin donar resposta als reptes o problemes, fent servir estructures lògiques a partir de llenguatges de programació.</t>
  </si>
  <si>
    <t>Desenvolupar programes, o reelaborar-ne a partir de programes existents, fent servir el programari i els llenguatges de programació de manera apropiada.</t>
  </si>
  <si>
    <t>Utilitzar les estructures lògiques de forma apropiada, tenint en compte criteris d’optimització de programes.</t>
  </si>
  <si>
    <t>Identificar, corregir i depurar errors de programació en programes informàtics, fent ús de depuradors.</t>
  </si>
  <si>
    <t>Configurar i programar sensors i actuadors, ajustant-los a les necessitats del prototip i fent ús correcte de les seves funcionalitats.</t>
  </si>
  <si>
    <t>Construir estructures i mecanismes per respondre als requeriments mecànics necessaris, a partir de components específics o dissenyats i produïts mitjançant la utilització d’eines de disseny digital</t>
  </si>
  <si>
    <t>Dissenyar, fent servir les eines digitals i programari adient, els elements necessaris per a la construcció física dels prototips ideats, l’assemblatge de sensors, actuadors i els sistemes mecànics.</t>
  </si>
  <si>
    <t>Produir o fabricar els elements necessaris per a la implementació d’estructures i mecanismes, utilitzant de manera segura les eines, dispositius, tècniques i materials adequats.</t>
  </si>
  <si>
    <t>Realitzar el muntatge físic d’estructures i mecanismes, i avaluar el disseny i la construcció.</t>
  </si>
  <si>
    <t>Identificar i proposar problemes tecnològics amb iniciativa i creativitat, tot estudiant les necessitats de l’entorn proper, aplicant estratègies i processos col·laboratius i iteratius relatius a projectes, per idear i planificar solucions de manera eficient i innovadora.</t>
  </si>
  <si>
    <t>Idear i planificar solucions tecnològiques emprenedores que generin un valor a la comunitat, a partir de l’observació i l’anàlisi de l’entorn més proper, tot estudiant les necessitats, els requisits i les possibilitats de millora.</t>
  </si>
  <si>
    <t>Aplicar, amb iniciativa, estratègies col·laboratives de gestió de projectes amb perspectiva interdisciplinària, seguint un procés iteratiu de validació, des de la fase d’ideació fins a la resolució de problemes.</t>
  </si>
  <si>
    <t>Desenvolupar la gestió del projecte de manera creativa, aplicant estratègies i tècniques col·laboratives, així com mètodes de recerca per a la ideació de solucions eficients, innovadores i respectuoses amb el medi ambient.</t>
  </si>
  <si>
    <t>Aplicar diferents tècniques i coneixements interdisciplinaris utilitzant procediments i recursos tecnològics tot preveient el cicle de vida dels productes per construir solucions tecnològiques sostenibles que donin resposta a necessitats plantejades.</t>
  </si>
  <si>
    <t>Analitzar el disseny d’un producte que doni resposta a una necessitat plantejada, avaluant-ne la demanda, l’evolució i la previsió de fi del cicle de vida amb criteri ètic, sostenible i responsable.</t>
  </si>
  <si>
    <t>Fabricar productes i solucions tecnològiques, fent ús del disseny assistit, utilitzant les diferents tècniques d’elaboració manual, mecànica i digital, emprant de manera adequada els diferents materials i recursos mecànics, elèctrics, electrònics i digitals.</t>
  </si>
  <si>
    <t>Argumentar les solucions tecnològiques aportades a les necessitats plantejades, valorant-ne la viabilitat econòmica, l’ús funcional, sostenible i eficient.</t>
  </si>
  <si>
    <t>Comunicar, argumentar i difondre idees i solucions tecnològiques en diferents espais virtuals, emprant diversos recursos tot aplicant els elements i les tècniques necessàries per intercanviar la informació i fomentar el treball en equip</t>
  </si>
  <si>
    <t>Intercanviar informació i fomentar el treball en equip de manera assertiva, emprant les eines digitals, el vocabulari tècnic, símbols i esquemes de sistemes tecnològics apropiats.</t>
  </si>
  <si>
    <t>Presentar i difondre les propostes o solucions tecnològiques de manera concreta, emprant l’entonació, l’expressió, l’adaptació del discurs i del temps, usant un llenguatge inclusiu i lliure d’estereotips sexistes.</t>
  </si>
  <si>
    <t>Desenvolupar solucions sostenibles a problemes plantejats que incorporin l’automatització i les tecnologies emergents, per dissenyar i construir sistemes de control programables i robòtics</t>
  </si>
  <si>
    <t>Dissenyar, construir, controlar i/o simular sistemes automàtics programables i robots que siguin capaços de fer tasques de forma autònoma, aplicant coneixements de mecànica, electrònica, pneumàtica i components dels sistemes de control, així com altres coneixements interdisciplinaris.</t>
  </si>
  <si>
    <t>Integrar a les màquines i sistemes tecnològics aplicacions digitals emergents de control i simulació com Internet de les coses, tractament massiu de dades (big data) i intel·ligència artificial amb sentit crític, ètic i sostenible.</t>
  </si>
  <si>
    <t>Emprar les eines digitals de disseny i fabricació, adaptant-les i configurant-les a les necessitats tot aplicant els coneixements interdisciplinaris, per a una producció més eficient i sostenible</t>
  </si>
  <si>
    <t>Resoldre tasques proposades de manera eficient mitjançant l’ús i la configuració de diferents aplicacions i eines digitals, tot aplicant coneixements interdisciplinaris amb autonomia.</t>
  </si>
  <si>
    <t>Utilitzar en el disseny de solucions, eines de representació en tres dimensions i d’experimentació virtual mitjançant simuladors, per a la construcció del coneixement tecnològic.</t>
  </si>
  <si>
    <t>Emprar diferents gestors de presentació, eines de difusió o publicació de la informació per a la realització de tasques col·laboratives.</t>
  </si>
  <si>
    <t>Configurar programes o aplicacions informàtiques per al control de diferents automatismes.</t>
  </si>
  <si>
    <t>Analitzar processos tecnològics, valorant l'impacte en la societat i l'entorn, tot aplicant criteris de sostenibilitat, per fer un ús ètic i ecosocialment responsable de la tecnologia.</t>
  </si>
  <si>
    <t>Fer un ús responsable de la tecnologia, mitjançant l’anàlisi i l’aplicació de criteris de sostenibilitat en la selecció de materials, el disseny i els processos de fabricació dels productes tecnològics, tot minimitzant l’impacte en la societat i el planeta.</t>
  </si>
  <si>
    <t>Analitzar els beneficis i valorar la contribució de les tecnologies al desenvolupament sostenible i la cura de l’entorn, que aporten l’arquitectura bioclimàtica, les energies renovables i la mobilitat eficient.</t>
  </si>
  <si>
    <t>Identificar i valorar la repercussió i els beneficis del desenvolupament de projectes tecnològics de caràcter social per mitjà de comunitats obertes, accions de voluntariat o projectes de servei a la comunitat.</t>
  </si>
  <si>
    <t>Buscar, analitzar i seleccionar la informació adequada, de manera crítica i segura, tot aplicant processos de recerca, mètodes d’anàlisi de productes i experimentant amb eines de simulació, per delimitar problemes tecnològics i proposar solucions a partir de la informació obtinguda</t>
  </si>
  <si>
    <t>Identificar i definir problemes o necessitats plantejades, tot cercant i contrastant la informació procedent de diferents fonts de manera crítica i segura, fent ús dels coneixements científics i tecnològics, avaluant-ne la fiabilitat i la pertinència.</t>
  </si>
  <si>
    <t>Analitzar i examinar productes tecnològics d’ús habitual a través de l’anàlisi d’objectes i sistemes, fent ús dels coneixements científics i tecnològics, utilitzant, si s’escau, eines de simulació, en la construcció de coneixement.</t>
  </si>
  <si>
    <t>Planificar, dissenyar i desenvolupar solucions a problemes tecnològics amb autonomia i actitud creativa, tot aplicant el procés tecnològic, coneixements interdisciplinaris i treballant de manera ordenada i cooperativa, per resoldre problemes o necessitats de manera eficaç, innovadora i sostenible.</t>
  </si>
  <si>
    <t>Idear i dissenyar solucions tecnològiques originals a problemes plantejats, tot aplicant el procés tecnològic amb conceptes, tècniques i procediments interdisciplinaris amb actitud emprenedora, perseverant i creativa, documentant la informació en una memòria de projecte.</t>
  </si>
  <si>
    <t>Seleccionar, planificar i organitzar el temps, els materials i les eines, així com les tasques necessàries per a la construcció d’una solució definida en un projecte, treballant individualment o en grup de manera cooperativa.</t>
  </si>
  <si>
    <t>Aplicar criteris de sostenibilitat en el disseny de solucions tecnològiques considerant tot el cicle de vida útil de l’objecte.</t>
  </si>
  <si>
    <t>Aplicar de manera apropiada diferents tècniques i coneixements interdisciplinaris, tot utilitzant operadors, sistemes tecnològics i eines, seguint la planificació i el disseny sostenible previ per construir solucions tecnològiques que donin resposta a necessitats en diferents contextos.</t>
  </si>
  <si>
    <t>Fabricar objectes o models mitjançant la manipulació i la conformació de materials, tot emprant instruments de mesura, eines i màquines adequades, posant en pràctica els fonaments d’estructures, mecanismes, electricitat i electrònica seguint les normes de seguretat i de salut.</t>
  </si>
  <si>
    <t>Avaluar el resultat d’una construcció tot contrastant les seves funcions en relació amb els requeriments tècnics del projecte, mitjançant l’observació i l’ús d’instruments de mesura per validar el resultat final.</t>
  </si>
  <si>
    <t>Descriure, representar i intercanviar idees o solucions a problemes tecnològics o digitals, utilitzant els mitjans de representació, simbologia i vocabulari adequats, així com els instruments i els recursos disponibles, utilitzant les eines digitals per argumentar, comunicar i difondre informació.</t>
  </si>
  <si>
    <t>Documentar el procés de la creació d’un producte des del disseny fins a l’avaluació, elaborant la documentació tècnica i gràfica amb l’ajuda d’eines digitals, emprant els formats i el vocabulari tècnic adequats, de manera col·laborativa, tant presencialment com en remot.</t>
  </si>
  <si>
    <t>Representar objectes, diagrames i esquemes tècnics mitjançant eines digitals col·laboratives, tot aplicant les normes tècniques corresponents.</t>
  </si>
  <si>
    <t>Utilitzar dispositius i recursos digitals per a comunicar-se amb els altres, per difondre els propis aprenentatges i argumentar-los.</t>
  </si>
  <si>
    <t>Desenvolupar algorismes i aplicacions informàtiques en diferents entorns, tot aplicant els principis del pensament computacional i incorporant les tecnologies emergents, per resoldre problemes concrets, automatitzar processos i aplicar-los en sistemes de control o robòtica.</t>
  </si>
  <si>
    <t>Descriure, interpretar i dissenyar solucions a problemes informàtics mitjançant algorismes i diagrames de flux, tot aplicant els elements i les tècniques de programació de manera creativa.</t>
  </si>
  <si>
    <t>Programar aplicacions senzilles per a diferents dispositius (ordinadors, dispositius mòbils i altres) emprant els elements de programació de manera apropiada, fent servir el programari i els llenguatges de programació adients i mòduls d’intel·ligència artificial que afegeixin funcionalitats.</t>
  </si>
  <si>
    <t>Automatitzar processos, màquines i objectes de manera autònoma, amb o sense connexió a Internet, mitjançant l’anàlisi, la construcció i la programació de robots i sistemes de control.</t>
  </si>
  <si>
    <t>Utilitzar els fonaments del funcionament dels dispositius i de les aplicacions habituals de l’entorn digital d’aprenentatge, analitzant-ne els components i les funcions i ajustant-los a les necessitats per fer-ne un ús més eficient i segur, per detectar i resoldre problemes tècnics senzills.</t>
  </si>
  <si>
    <t>Fer un ús eficient i segur dels dispositius digitals d’ús quotidià en la resolució de problemes senzills, analitzant els components i els sistemes de comunicació, per identificar els riscos i adoptar mesures de seguretat per a la protecció de dades i equips.</t>
  </si>
  <si>
    <t>Crear continguts, elaborar materials i difondre’ls en diferents plataformes, configurant correctament les eines digitals habituals de l’entorn d’aprenentatge, ajustant-les a les necessitats i respectant les llicències i els drets d’autoria.</t>
  </si>
  <si>
    <t>Organitzar la informació de manera estructurada, aplicant tècniques d’emmagatzematge segur.</t>
  </si>
  <si>
    <t>Fer ús ètic, sostenible i ecosocialment responsable de la tecnologia, identificant les repercussions i les aportacions, per valorar l’impacte del desenvolupament tecnològic a la societat i a l’entorn.</t>
  </si>
  <si>
    <t>Identificar la influència de l’activitat tecnològica en la societat i en la sostenibilitat ambiental al llarg de la història, analitzant-ne les aportacions i les repercussions tot valorant-ne la importància per al desenvolupament sostenible.</t>
  </si>
  <si>
    <t>Fer un ús responsable i ètic de les tecnologies emergents, tot identificant les seves aportacions al benestar, a la igualtat social i a la reducció de l’impacte ambiental.</t>
  </si>
  <si>
    <t>Valorar l’economia circular com una aportació tecnològica i social a la sostenibilitat per reduir la necessitat de matèries primeres i aconseguir la reducció de residus.</t>
  </si>
  <si>
    <t>CC</t>
  </si>
  <si>
    <t>Analitza i comprèn idees relatives a la dimensió social i ciutadana de la seva pròpia identitat, així com als fets socials, històrics i normatius que la determinen, demostrant respecte per les normes, empatia, equitat i esperit constructiu en la interacció amb els altres en diferents contextos socioinstitucionals.</t>
  </si>
  <si>
    <t>Identificar les relacions entre esdeveniments històrics i el present, incloent-hi la pròpia història personal, i imaginant possibles escenaris futurs, a través de la comprensió de determinades problemàtiques i reptes identificats.</t>
  </si>
  <si>
    <t>Valorar críticament els processos de construcció de la pròpia identitat, reflexionant sobre les diferències, les semblances i les interdependències que ens vinculen amb persones i col·lectius de l’entorn i de l’àmbit global.</t>
  </si>
  <si>
    <t>Construir relacions de convivència assertives i respectuoses amb totes les persones i grups socials, independentment del seu origen o grup de pertinença.</t>
  </si>
  <si>
    <t>Justificar els grans canvis del món actual en els diferents àmbits de les humanitats i de les tecnologies, debatent les seves implicacions per a les generacions actuals i futures, a partir de l’anàlisi de problemes de l’entorn local i les seves implicacions globals.</t>
  </si>
  <si>
    <t>Avaluar els processos de construcció de la identitat individual i col·lectiva, a través de la implementació de pràctiques i estratègies que promouen la reflexió crítica sobre els reptes i conflictes socials, des d’una comprensió sistèmica i global.</t>
  </si>
  <si>
    <t>Proposar accions que promoguin relacions de convivència amb totes les persones i grups socials, tant de l’entorn proper com de l’àmbit global</t>
  </si>
  <si>
    <t>Analitza i assumeix amb fonament els principis i valors que emanen del procés d’integració europeu, de l’ordenament jurídic de l’Estat espanyol i de Catalunya i dels drets humans i de l’infant, participant en activitats comunitàries, com la presa de decisions o la resolució de conflictes, amb actitud democràtica, respecte per la diversitat, i compromís amb la igualtat de gènere, la cohesió social, el desenvolupament sostenible i l’assoliment de la ciutadania mundial.</t>
  </si>
  <si>
    <t>Esquematitzar els trets bàsics de l’organització social, política i econòmica d’algunes societats europees, valorant de manera crítica el grau d’equitat en els intercanvis i les relacions amb altres països o pobles</t>
  </si>
  <si>
    <t>Participar activament en l’organització i desenvolupament de projectes de l’entorn que integrin la capacitat per treballar en equip, la presa de decisions consensuades, la comunicació efectiva i la resolució de problemes.</t>
  </si>
  <si>
    <t>Distingir els trets fonamentals de les societats democràtiques, valorant les consecucions de la democràcia i la vigència dels drets humans individuals i col·lectius i de les llibertats, i proposar accions per protegir-los.</t>
  </si>
  <si>
    <t>Caracteritzar els mecanismes dels estats per garantir l’accés equitatiu als serveis públics dels ciutadans i ciutadanes amb l’objectiu de reduir les desigualtats i assegurar una vida digna per a tothom.</t>
  </si>
  <si>
    <t>Participar de manera activa i compromesa en l’organització i desenvolupament de projectes comunitaris, que fomentin la reflexió crítica i la millora de les habilitats socials necessàries per treballar en equip i contribuir a la construcció d’una societat més lliure, justa, equitativa i cohesionada.</t>
  </si>
  <si>
    <t>Exposar amb criteri propi algunes problemàtiques que afectin els drets de determinats col·lectius per mitjà de la participació activa i compromesa, individualment i en equip, en projectes socials i cívics que comportin la defensa d’aquests drets.</t>
  </si>
  <si>
    <t>Comprèn i analitza problemes ètics fonamentals i d’actualitat, considerant críticament els valors propis i aliens, i desenvolupant els seus propis judicis per afrontar la controvèrsia moral amb actitud dialogant, argumentativa, respectuosa i oposada a qualsevol tipus de discriminació o violència —incloent-hi la violència masclista, LGTBI-fòbica, racista o capacitista— o fonamentalisme ideològic.</t>
  </si>
  <si>
    <t>Pronunciar-se, aportant els arguments pertinents, i actuar enfront de les actituds violentes i discriminatòries envers persones i col·lectius, amb una atenció especial a la diversitat d’identitats i expressions de gènere i diversitat afectivosexual.</t>
  </si>
  <si>
    <t>Identificar les limitacions socials i culturals que han impedit que algunes persones hagin pogut desenvolupar les seves aspiracions al llarg de diferents generacions.</t>
  </si>
  <si>
    <t>Identificar les causes que han relegat les dones i altres col·lectius i minories a un rol secundari al llarg de la història i en el present, rebutjant actituds discriminatòries i per posar en valor la importància de la cura de les persones.</t>
  </si>
  <si>
    <t>Citar de manera contextualitzada diferents moviments, causes i lideratges que han lluitat i lluiten per a l’eliminació de la desigualtat i la discriminació per raó de gènere i d’opció afectivosexual.</t>
  </si>
  <si>
    <t>Adoptar un paper actiu i compromès en la lluita per la superació d’estereotips i prejudicis, perquè totes les persones puguin desenvolupar les seves aspiracions</t>
  </si>
  <si>
    <t>Formar-se un criteri propi a través de la participació activa i compromesa, individualment i en equip, en projectes socials i cívics que comportin la dignificació de les aportacions de determinats col·lectius i la defensa dels seus drets per garantir la cura i el benestar de les persones.</t>
  </si>
  <si>
    <t>Comprèn les relacions sistèmiques d’interdependència, ecodependència i interconnexió entre actuacions locals i globals i adopta, conscientment i motivadament, un estil de vida sostenible i ecosocialment responsable.</t>
  </si>
  <si>
    <t>Analitzar aspectes del funcionament de les societats en el món i l’accés als recursos, destacant les relacions d’interdependència i les desigualtats que es generen, i posant èmfasi en els col·lectius vulnerables.</t>
  </si>
  <si>
    <t>Participar en accions comunitàries per contribuir a la millora ambiental de l’entorn, com la reducció de residus, l’ús responsable de l’aigua i l’energia o la creació de campanyes i materials de conscienciació mediambiental.</t>
  </si>
  <si>
    <t>Justificar la necessitat de potenciar hàbits sostenibles per al benestar dels individus i la salut del planeta i la importància de la protecció dels éssers vius de l’entorn aplicant el concepte científic de la biodiversitat.</t>
  </si>
  <si>
    <t>Interpretar algunes problemàtiques ambientals en l’entorn proper, com ara la contaminació, la degradació dels ecosistemes i la pèrdua de biodiversitat.</t>
  </si>
  <si>
    <t>Proporcionar arguments sobre el risc per a la salut i la sostenibilitat ambiental de determinades pràctiques, comportaments i hàbits, contrastant informacions fiables, objectives i amb una base científica vàlida.</t>
  </si>
  <si>
    <t>Justificar amb fonaments científics la importància de la preservació de la biodiversitat i la conservació i la protecció dels éssers vius de l’entorn, per contribuir al desenvolupament sostenible i la millora de la qualitat de vida.</t>
  </si>
  <si>
    <t>CD</t>
  </si>
  <si>
    <t>Fa cerques avançades a Internet atenent a criteris de validesa, qualitat, actualitat i fiabilitat, seleccionant-les de manera crítica i arxivant-les per recuperar, referenciar i reutilitzar aquestes recerques respecte a la propietat intel·lectual.</t>
  </si>
  <si>
    <t>Utilitzar cercadors genèrics fent ús d’opcions i d’estratègies avançades a Internet en relació amb el repte plantejat.</t>
  </si>
  <si>
    <t>Verificar, de manera autònoma, la validesa (font digital, autoria, data d’actualització, etc.), la qualitat, l’actualitat i la fiabilitat de la informació en relació amb el repte plantejat.</t>
  </si>
  <si>
    <t>Organitzar i emmagatzemar, de manera autònoma, la informació trobada amb recursos digitals.</t>
  </si>
  <si>
    <t>Recuperar, de manera autònoma, la informació emmagatzemada necessària per donar resposta al repte plantejat</t>
  </si>
  <si>
    <t>Utilitzar cercadors genèrics i específics fent ús d’opcions avançades i seleccionant i aplicant les estratègies més eficients en relació amb el repte plantejat.</t>
  </si>
  <si>
    <t>Seleccionar, de manera autònoma, la informació trobada amb actitud crítica a partir de la verificació realitzada en relació amb el repte plantejat.</t>
  </si>
  <si>
    <t>Emmagatzemar la informació trobada referenciant les cerques per reutilitzar-la en relació amb el repte plantejat, respectant la propietat intel·lectual.</t>
  </si>
  <si>
    <t>Recuperar eficientment la informació emmagatzemada necessària per donar resposta al repte plantejat.</t>
  </si>
  <si>
    <t>Gestiona i utilitza el seu propi entorn personal digital d’aprenentatge permanent per construir nou coneixement i crear continguts digitals, mitjançant estratègies de tractament de la informació i l’ús de diferents eines digitals, seleccionant i configurant la més adequada en funció de la tasca i de les seves necessitats en cada ocasió.</t>
  </si>
  <si>
    <t>Seleccionar i configurar l’eina i el format més adequat en la creació de continguts digitals, en funció de la tasca i de les seves necessitats, de manera guiada.</t>
  </si>
  <si>
    <t>Crear i editar produccions digitals avançades de manera guiada en tasques pròpies del context escolar.</t>
  </si>
  <si>
    <t>Aplicar els drets d’autoria propis i d’altres persones, identificant els continguts de la xarxa sotmesos a drets d’autoria i els de lliure distribució.</t>
  </si>
  <si>
    <t>Seleccionar i configurar l’eina i el format més adequat en la creació de continguts digitals, en funció de la tasca i de les seves necessitats, de manera autònoma</t>
  </si>
  <si>
    <t>Crear i editar produccions digitals avançades de manera autònoma en tasques pròpies del context escolar.</t>
  </si>
  <si>
    <t>Aplicar els drets d’autoria propis i d’altres persones, identificant els continguts de la xarxa sotmesos a drets d’autoria i també els de lliure distribució.</t>
  </si>
  <si>
    <t>Participa, col·labora i interactua mitjançant eines i/o plataformes virtuals per comunicar-se, treballar col·laborativament i compartir continguts, dades i informació, gestionant de manera responsable les seves accions, presència i visibilitat a la xarxa i exercint una ciutadania digital activa, cívica i reflexiva.</t>
  </si>
  <si>
    <t>Seleccionar la plataforma de comunicació més adequada en funció de les necessitats i utilitzar-la i configurar-la amb responsabilitat</t>
  </si>
  <si>
    <t>Realitzar productes digitals de manera col·laborativa, tant per a creacions digitals com per a l’organització del treball en grup, seleccionant les eines col·laboratives més adequades.</t>
  </si>
  <si>
    <t>Publicar creacions digitals a la xarxa restringida de manera reflexiva i responsable, tenint en compte la visibilitat que tindrà.</t>
  </si>
  <si>
    <t>Aplicar diferents normes de comportament cívic i coneixements tècnics utilitzant tecnologies digitals i interactuant en entorns digitals.</t>
  </si>
  <si>
    <t>Valorar i utilitzar múltiples maneres d’expressar la identitat, la personalitat i el coneixement a través de mitjans digitals garantint la pròpia seguretat i la dels altres i protegint la identitat digital.</t>
  </si>
  <si>
    <t>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t>
  </si>
  <si>
    <t>Adoptar mesures de seguretat dels comptes i dels dispositius a partir d’accions avançades (detectar enllaços maliciosos, evitar descàrregues de llocs poc fiables, etc.).</t>
  </si>
  <si>
    <t>Utilitzar els recursos digitals de manera legal, en entorns personals i educatius amb l’acompanyament del o de la docent.</t>
  </si>
  <si>
    <t>Fer un ús responsable de la identitat digital, respectant la dels altres i denunciant actituds inadequades en l’ús de les tecnologies.</t>
  </si>
  <si>
    <t>1r i 2n CA 4.4</t>
  </si>
  <si>
    <t>Evitar els riscos físics, de manera autònoma, mantenint una postura saludable a partir de criteris ergonòmics en l’ús de tecnologies.</t>
  </si>
  <si>
    <t>1r i 2n CA 4.5</t>
  </si>
  <si>
    <t>Preveure conductes addictives de manera autònoma, en l’ús de les tecnologies</t>
  </si>
  <si>
    <t>1r i 2n CA 4.6</t>
  </si>
  <si>
    <t>Fer un ús eficient i sostenible dels dispositius digitals vetllant per la seva reutilització i el seu reciclatge en l’entorn educatiu.</t>
  </si>
  <si>
    <t>Garantir la seguretat dels comptes i dels dispositius a partir d’accions avançades (detectar enllaços maliciosos, evitar descàrregues de llocs poc fiables, etc.).</t>
  </si>
  <si>
    <t>Utilitzar els recursos digitals de manera legal, en entorns personals i educatius.</t>
  </si>
  <si>
    <t>Fer un ús responsable de la identitat digital, respectant la dels altres i denunciant i actuant davant d’actituds no adequades en l’ús de les tecnologies.</t>
  </si>
  <si>
    <t>3r i 4t CA 4.4</t>
  </si>
  <si>
    <t>3r i 4t CA 4.5</t>
  </si>
  <si>
    <t>3r i 4t CA 4.6</t>
  </si>
  <si>
    <t>Fer un ús eficient i sostenible dels dispositius digitals promovent la seva reutilització i el seu reciclatge, en l’entorn personal i educatiu.</t>
  </si>
  <si>
    <t>Desenvolupa aplicacions informàtiques senzilles i solucions tecnològiques creatives i sostenibles per resoldre problemes concrets o respondre a reptes proposats, i mostra interès i curiositat per l’evolució de les tecnologies digitals i pel seu desenvolupament sostenible i ús ètic.</t>
  </si>
  <si>
    <t>Programar, amb l’orientació del o de la docent, aplicacions senzilles per a diferents dispositius (ordinadors, dispositius mòbils i altres) emprant els elements de programació de manera apropiada, fent servir el programari i els llenguatges de programació adients, per resoldre problemes concrets.</t>
  </si>
  <si>
    <t>Dissenyar i implementar construccions i estructures complexes per resoldre reptes proposats a través de la robòtica.</t>
  </si>
  <si>
    <t>Fer un ús responsable i ètic de les tecnologies, amb l’orientació del o de la docent, tot identificant les seves aportacions al benestar i promovent accions per a la reducció de l’impacte ambiental, en un context educatiu.</t>
  </si>
  <si>
    <t>Programar aplicacions senzilles per a diferents dispositius (ordinadors, dispositius mòbils i altres) emprant els elements de programació de manera apropiada, fent servir el programari i els llenguatges de programació adients, per resoldre problemes concrets.</t>
  </si>
  <si>
    <t>Dissenyar i implementar construccions i estructures complexes per resoldre problemes concrets amb solucions creatives a través de la robòtica.</t>
  </si>
  <si>
    <t>Fer un ús responsable i ètic de les tecnologies, tot identificant les seves aportacions al benestar i promovent accions per a la reducció de l’impacte ambiental, en un context personal i educatiu.</t>
  </si>
  <si>
    <t>CE</t>
  </si>
  <si>
    <t>Analitza necessitats i oportunitats i afronta reptes amb sentit crític, fent balanç de la seva sostenibilitat i valorant l’impacte que puguin suposar en l’entorn, per presentar idees i solucions innovadores, ètiques i sostenibles dirigides a crear valor en l’àmbit personal, social, cultural i econòmic.</t>
  </si>
  <si>
    <t>Diagnosticar i analitzar les necessitats de l’entorn social i natural, tenint en compte les causes que les han provocat i valorant-ne la importància.</t>
  </si>
  <si>
    <t>Generar idees argumentades, de forma individual i col·lectiva, utilitzant estratègies de creativitat, per desenvolupar solucions innovadores al repte.</t>
  </si>
  <si>
    <t>Decidir de forma raonada una idea basada en criteris ètics i de viabilitat que generi una millora en el desenvolupament sostenible de l’entorn social i mediambiental.</t>
  </si>
  <si>
    <t>Diagnosticar i analitzar les necessitats o problemes de l’entorn social i mediambiental, tenint en compte les causes, les conseqüències, els agents involucrats i afectats i l’impacte que podria generar la seva solució des d’una perspectiva ètica, tenint com a horitzó els objectius de desenvolupament sostenible.</t>
  </si>
  <si>
    <t>Generar una gran varietat d’idees argumentades, de forma individual i col·lectiva, utilitzant diferents estratègies de creativitat i amb la retroacció a partir del diàleg, per tal de desenvolupar les aportacions de cadascú i trobar solucions innovadores al repte escollit, i integrar noves tècniques productives de creativitat al propi repertori.</t>
  </si>
  <si>
    <t>Justificar la idea escollida de forma metòdica i argumentada, basada en criteris ètics i de viabilitat que tingui en compte el desenvolupament sostenible de l’entorn.</t>
  </si>
  <si>
    <t>Avalua les fortaleses i debilitats pròpies fent ús d’estratègies d’autoconeixement i autoeficàcia, comprèn els elements fonamentals de l’economia i les finances i aplica coneixements econòmics i financers a activitats i situacions concretes utilitzant habilitats que afavoreixin el treball col·laboratiu i en equip, per reunir i optimitzar els recursos necessaris que portin a l ’ acció una experiència emprenedora de valor.</t>
  </si>
  <si>
    <t>Analitzar les pròpies debilitats i les fortaleses que poden ajudar a desenvolupar la idea triada i saberles compartir amb els membres del grup.</t>
  </si>
  <si>
    <t>Fer cerca, en l’entorn proper, de solucions a idees similars per tal de detectar recursos que puguin ser útils per desenvolupar la idea pròpia.</t>
  </si>
  <si>
    <t>Dissenyar la idea triada cooperativament tenint present els recursos materials i humans necessaris i el seu cost econòmic.</t>
  </si>
  <si>
    <t>Justificar les pròpies fortaleses i habilitats que exigeix el repte, per tal de conèixer-se millor i saber-ho identificar amb les característiques d’una persona emprenedora.</t>
  </si>
  <si>
    <t>Investigar, en un entorn proper i a escala global, solucions a idees similars, per tal de detectar recursos que puguin ser útils per desenvolupar la idea pròpia.</t>
  </si>
  <si>
    <t>Dissenyar cooperativament la idea triada tenint en compte els recursos materials, econòmics i financers, i humans òptims i necessaris, de manera detallada i acurada.</t>
  </si>
  <si>
    <t>Desenvolupa el procés de creació d’idees i solucions valuoses i pren decisions, de manera raonada, utilitzant estratègies àgils de planificació i gestió i reflexionant sobre el procés realitzat i el resultat obtingut, per dur a terme el procés de creació de prototips innovadors i de valor, considerant l’experiència com una oportunitat per aprendre.</t>
  </si>
  <si>
    <t>Concretar totes les fases a seguir per desenvolupar la idea triada: tasques, temporalització, espais i persones responsables.</t>
  </si>
  <si>
    <t>Desenvolupar el projecte emprenedor seguint la planificació de manera detallada i introduint els canvis necessaris.</t>
  </si>
  <si>
    <t>Reflexionar de manera individual i grupal sobre el procés realitzat i el producte final obtingut, introduint propostes de millora i saber-ho comunicar formalment i en públic.</t>
  </si>
  <si>
    <t>Planificar l’execució de la idea triada a partir del disseny realitzat, definint les tasques, la temporalització, els espais i les persones responsables de cada fase</t>
  </si>
  <si>
    <t>Desenvolupar el projecte emprenedor utilitzant una metodologia avançada de gestió, que identifiqui els canvis necessaris per donar resposta a les necessitats detectades amb la presa de decisions col·lectiva.</t>
  </si>
  <si>
    <t>Avaluar i coavaluar de manera crítica el projecte emprenedor aportant propostes de millora i donar a conèixer el procés realitzat i el producte final obtingut de manera formal i pública.</t>
  </si>
  <si>
    <t>CPSAA</t>
  </si>
  <si>
    <t>Regula i expressa les seves emocions enfortint l’optimisme, la resiliència, l’autoeficàcia i la recerca de propòsit i motivació cap a l’aprenentatge per gestionar els reptes i canvis i harmonitzar-los amb els seus propis objectius.</t>
  </si>
  <si>
    <t>Expressar les emocions i els sentiments de forma respectuosa i assertiva, a través de diferents mitjans en situacions d’interacció social.</t>
  </si>
  <si>
    <t>Emprar, amb iniciativa, estratègies de regulació emocional que afavoreixin el propi aprenentatge.</t>
  </si>
  <si>
    <t>Analitzar la gestió de les emocions en les relacions amb els altres dins el context educatiu i social.</t>
  </si>
  <si>
    <t>Validar i emprar de forma proactiva estratègies de regulació emocional anticipant-se a situacions d’incertesa i de canvi que suposin un repte.</t>
  </si>
  <si>
    <t>Coneix els riscos per a la salut relacionats amb factors socials, per consolidar hàbits de vida saludable en el terreny físic i mental.</t>
  </si>
  <si>
    <t>Incorporar, en la vida quotidiana, hàbits saludables que parteixen de la reflexió crítica en la cerca de la millora del benestar físic i emocional propi i col·lectiu.</t>
  </si>
  <si>
    <t>Analitzar críticament els riscos6 de la manca d’hàbits saludables per a la salut física, emocional i mental, en l’àmbit personal i col·lectiu, valorant les relacions personals i els entorns socials saludables.</t>
  </si>
  <si>
    <t>Consolidar, en la vida quotidiana, els hàbits de vida saludable, fent-ne propostes de millora justificades i amb sentit crític mitjançant el treball en grup i la retroacció.</t>
  </si>
  <si>
    <t>Proposar, a partir de la reflexió crítica, accions dirigides a produir canvis en l’entorn per reduir els riscos per a la salut física, emocional i mental, en l’àmbit personal i col·lectiu.</t>
  </si>
  <si>
    <t>Comprèn proactivament les perspectives i les experiències dels altres i les incorpora al seu aprenentatge per participar en el treball en grup distribuint i acceptant tasques i responsabilitats de manera equitativa i emprant estratègies cooperatives.</t>
  </si>
  <si>
    <t>Mostrar respecte per les perspectives, les experiències i les emocions dels altres sense jutjar-les fent que les altres persones se sentin escoltades i compreses mitjançant estratègies de comunicació efectiva, activa i empàtica.</t>
  </si>
  <si>
    <t>Emprar estratègies de treball cooperatiu, complint els acords, prioritzant l’objectiu de l’equip i valorant les aportacions del grup amb respecte i responsabilitat.</t>
  </si>
  <si>
    <t>Emprendre accions, de forma proactiva, que mostrin comprensió i respecte per les emocions, perspectives i experiències dels altres valorant la diversitat mitjançant estratègies de comunicació efectiva, activa i empàtica.</t>
  </si>
  <si>
    <t>Emprar de forma proactiva estratègies cooperatives dirigides a l’autogestió del grup vetllant per la distribució equitativa de les tasques i els rols i assumint l’èxit col·lectiu com una millora personal</t>
  </si>
  <si>
    <t>Fa autoavaluacions sobre el seu procés d’aprenentatge, buscant fonts fiables per validar, sustentar i contrastar la informació i per obtenir conclusions rellevants.</t>
  </si>
  <si>
    <t>Argumentar de forma constructiva, amb ajuda si escau, sobre les fortaleses i les debilitats pròpies mitjançant l’ús d’estratègies d’autoavaluació i coavaluació.</t>
  </si>
  <si>
    <t>Planificar i anticipar, amb ajuda si escau, les accions necessàries per fer front als reptes d’aprenentatge en les situacions d’aula amb responsabilitat, esforç i constància proposant diverses solucions i demanant ajuda quan calgui.</t>
  </si>
  <si>
    <t>Argumentar, a partir d’estratègies de pensament crític, sobre la veracitat i la qualitat de diferents fonts d’informació diferenciant fets d’opinions</t>
  </si>
  <si>
    <t>Analitzar la informació seleccionada procedent de diferents fonts en les tasques i els treballs d’investigació de l’aula, discriminant autònomament la veracitat de la informació.</t>
  </si>
  <si>
    <t>Argumentar de forma constructiva i amb autonomia, sobre les fortaleses i les debilitats pròpies mitjançant l’ús d’estratègies d’autoavaluació i coavaluació.</t>
  </si>
  <si>
    <t>Planificar i anticipar, amb autonomia, les accions necessàries per fer front als reptes d’aprenentatge en les situacions d’aula amb responsabilitat, constància, esforç i rigor, formulant diverses solucions i ajudant quan calgui.</t>
  </si>
  <si>
    <t>Proposar actuacions responsables i creatives, a partir de l’anàlisi crítica, sobre la veracitat, la qualitat i la fiabilitat de les diferents fonts d’informació.</t>
  </si>
  <si>
    <t>Argumentar amb criteri si una informació rebuda és certa o no, en les tasques i els treballs d’investigació de l’aula.</t>
  </si>
  <si>
    <t>Planifica objectius a mitjà termini i desenvolupa processos metacognitius de retroalimentació per aprendre dels seus errors en el procés de construcció de coneixement.</t>
  </si>
  <si>
    <t>Mostrar, a través de diferents mitjans i amb suport si escau, l’apropiació i diferenciació dels objectius d’aprenentatge a mitjà i llarg termini.</t>
  </si>
  <si>
    <t>Anticipar i planificar, amb suport, les accions més pertinents per aprendre mitjançant processos de metacognició i identificant l’error com una font d’aprenentatge.</t>
  </si>
  <si>
    <t>Seleccionar i aplicar, amb suport, les estratègies d’aprenentatge pertinents a la tasca proposada que afavoreixin l’aprenentatge en contextos educatius.</t>
  </si>
  <si>
    <t>Seleccionar i aplicar, de forma autònoma, instruments i estratègies d’autoavaluació i coavaluació en processos d’autoregulació de l’aprenentatge.</t>
  </si>
  <si>
    <t>Mostrar, a través de diferents mitjans i de manera autònoma, l’apropiació i diferenciació dels objectius d’aprenentatge a mitjà i llarg termini.</t>
  </si>
  <si>
    <t>Anticipar i planificar, de manera autònoma, les accions més pertinents per aprendre mitjançant processos de metacognició i identificant l’error com una font d’aprenentatge.</t>
  </si>
  <si>
    <t>Seleccionar i aplicar, de manera autònoma, les estratègies d’aprenentatge pertinents a la tasca proposada que afavoreixi l’aprenentatge en qualsevol context.</t>
  </si>
  <si>
    <t>Crear, amb suport si escau, instruments i estratègies d’autoavaluació i coavaluació en processos d’autoregulació de l’aprenentatge.</t>
  </si>
  <si>
    <t>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t>
  </si>
  <si>
    <t>Identificar les diferents llengües de l’entorn, inclosa la llengua de signes, i les seves variants dialectals, a través de la descripció d’algunes expressions d’ús quotidià.</t>
  </si>
  <si>
    <t>Detectar i rebutjar, de manera acompanyada i en contextos senzills i propers, alguns prejudicis i estereotips lingüístics, de gènere i culturals molt freqüents.</t>
  </si>
  <si>
    <t>Descriure i valorar la pluralitat lingüística de l’entorn com a font de riquesa cultural, a partir de l’observació i la identificació de la realitat pròxima.</t>
  </si>
  <si>
    <t>Identificar les diferents llengües de l’entorn, inclosa la llengua de signes, i les seves variants dialectals, a través de la descripció i interpretació d’algunes expressions d’ús quotidià.</t>
  </si>
  <si>
    <t>Detectar i rebutjar, amb autonomia creixent i en contextos senzills i propers, prejudicis i estereotips lingüístics, de gènere i culturals freqüents.</t>
  </si>
  <si>
    <t>Descriure i valorar la pluralitat lingüística del món com a font de riquesa cultural, a partir de l’observació i comprensió de la realitat de l’entorn.</t>
  </si>
  <si>
    <t>5è i 6è CA 1.1</t>
  </si>
  <si>
    <t>Identificar les diferents llengües de l’entorn, inclosa la llengua de signes, i les seves variants dialectals, a través de la descripció i interpretació de les característiques fonamentals de les del seu entorn geogràfic, així com alguns trets dels dialectes i llengües familiars de l’alumnat.</t>
  </si>
  <si>
    <t>5è i 6è CA 1.2</t>
  </si>
  <si>
    <t>Detectar i rebutjar, amb autonomia creixent i en contextos diversos, prejudicis i estereotips lingüístics, de gènere i culturals freqüents.</t>
  </si>
  <si>
    <t>5è i 6è CA 1.3</t>
  </si>
  <si>
    <t>Descriure, analitzar i valorar la pluralitat lingüística del món com a font de riquesa cultural, a partir de l’observació i comprensió de la realitat global.</t>
  </si>
  <si>
    <t>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t>
  </si>
  <si>
    <t>Extreure informació rellevant de produccions orals i multimodals relacionats amb situacions d’aprenentatge i la vida quotidiana de l’aula.</t>
  </si>
  <si>
    <t>Reconèixer, de forma acompanyada, el tema, idees principals i missatges explícits de textos orals i multimodals. Iniciar-se, també de forma acompanyada, en la valoració del contingut i de la forma (elements no verbals).</t>
  </si>
  <si>
    <t>Comprendre i extreure informació rellevant de produccions orals i multimodals relacionades amb situacions d’aprenentatge i la vida quotidiana de l’aula.</t>
  </si>
  <si>
    <t>Reconèixer en produccions orals i multimodals idees principals i secundàries, els missatges explícits i els implícits més senzills. Progressar, de manera acompanyada, en la valoració crítica del contingut i de la forma (elements no verbals).</t>
  </si>
  <si>
    <t>5è i 6è CA 2.1</t>
  </si>
  <si>
    <t>Extreure i interpretar informació rellevant de produccions orals i multimodals formals provinents de diferents mitjans i situacions.</t>
  </si>
  <si>
    <t>5è i 6è CA 2.2</t>
  </si>
  <si>
    <t>Reconèixer en produccions orals i multimodals formals les idees principals i les secundàries, els missatges explícits i implícits, valorar-ne el contingut i la forma (elements no verbals).</t>
  </si>
  <si>
    <t>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t>
  </si>
  <si>
    <t>Produir textos orals i multimodals coherents a partir d’una situació comunicativa propera (vivències, fets i aprenentatges), amb planificació acompanyada, adaptant el to de veu i el gest a la situació, i utilitzant recursos no verbals elementals i elements de suport.</t>
  </si>
  <si>
    <t>Participar en interaccions orals espontànies i en les situacions comunicatives habituals del context escolar respectant les normes d’interacció oral, mostrant interès i respecte quan parlen els altres i iniciant-se en l’ús d’estratègies d’escolta activa.</t>
  </si>
  <si>
    <t>Produir textos orals i multimodals coherents a partir d’una situació comunicativa coneguda, amb planificació acompanyada, ajustant el discurs i adaptant el to de veu i el gest a la situació, i usant recursos no verbals i elements de suport.</t>
  </si>
  <si>
    <t>Participar en interaccions orals espontànies i reglades aportant idees i respectant les dels altres, així com les normes bàsiques de la cortesia lingüística i aplicant estratègies d’escolta activa.</t>
  </si>
  <si>
    <t>5è i 6è CA 3.1</t>
  </si>
  <si>
    <t>Produir textos orals i multimodals de manera autònoma, coherent i fluida, amb preparació prèvia, en contextos formals senzills amb adequació de l’entonació, el to de veu i el gest a la situació i un ús correcte de recursos verbals i no verbals amb suports audiovisuals.</t>
  </si>
  <si>
    <t>5è i 6è CA 3.2</t>
  </si>
  <si>
    <t>Participar en interaccions orals espontànies i reglades, i respectar les normes de la cortesia lingüística, integrant en el propi discurs les opinions i punts de vista dels altres participants, i utilitzant el registre adequat i aplicant estratègies d’escolta activa i de gestió conversacional.</t>
  </si>
  <si>
    <t>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t>
  </si>
  <si>
    <t>Llegir textos propers, de la vida quotidiana, dels mitjans de comunicació i textos escolars, de forma silenciosa i en veu alta, amb fluïdesa suficient (velocitat, precisió en el reconeixement de les paraules, ritme, fraseig i entonació).</t>
  </si>
  <si>
    <t>Comprendre textos escrits i multimodals propers, adequats al desenvolupament cognitiu, amb l’ajuda d’elements gràfics i paratextuals bàsics, a través de la identificació del sentit global i informació rellevant i emprant, de forma guiada, estratègies bàsiques de comprensió.</t>
  </si>
  <si>
    <t>Valorar, de manera acompanyada, el contingut i aspectes formals i paratextuals en textos escrits i multimodals senzills.</t>
  </si>
  <si>
    <t>Llegir textos progressivament complexos relacionats amb la vida quotidiana, els mitjans de comunicació i textos escolars, de fets i esdeveniments d’interès general, de manera silenciosa i en veu alta, amb fluïdesa (velocitat, precisió en el reconeixement de les paraules, ritme, fraseig i entonació).</t>
  </si>
  <si>
    <t>Comprendre textos escrits i multimodals progressivament complexos, a través de la identificació del sentit global i la informació rellevant, amb l’ajuda d’elements gràfics, textuals i paratextuals, i distingir idees principals i secundàries i també estratègies bàsiques de comprensió de forma progressivament autònoma.</t>
  </si>
  <si>
    <t>Valorar, de manera acompanyada, el contingut i aspectes formals i paratextuals en textos escrits i multimodals, iniciant-se en l’avaluació de la seva fiabilitat.</t>
  </si>
  <si>
    <t>5è i 6è CA 4.1</t>
  </si>
  <si>
    <t>Llegir tot tipus de textos de manera silenciosa i en veu alta amb bona fluïdesa (velocitat, precisió en el reconeixement de les paraules, ritme, fraseig i entonació).</t>
  </si>
  <si>
    <t>5è i 6è CA 4.2</t>
  </si>
  <si>
    <t>Comprendre textos escrits i multimodals progressivament complexos, a través de la identificació del sentit global i la informació rellevant, amb l’ajuda d’elements gràfics, textuals i paratextuals, utilitzant l’estructura i el format de cada gènere textual, i també estratègies bàsiques de comprensió, més enllà de la interpretació literal.</t>
  </si>
  <si>
    <t>5è i 6è CA 4.3</t>
  </si>
  <si>
    <t>Valorar, de manera acompanyada, el contingut i aspectes formals i paratextuals en textos escrits i multimodals, avaluant la seva qualitat, la fiabilitat i la seva idoneïtat en funció del propòsit de lectura.</t>
  </si>
  <si>
    <t>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t>
  </si>
  <si>
    <t>Redactar textos escrits i multimodals propers i viscuts, des de les diferents etapes del procés evolutiu de l’escriptura, de manera acompanyada, per a un destinatari i amb una intenció concreta, amb adequació, coherència, cohesió i correcció adaptades al moment evolutiu (ortografia natural o de base).</t>
  </si>
  <si>
    <t>Aplicar estratègies de planificació, redacció, revisió i edició de textos amb acompanyament, de manera individual o grupal.</t>
  </si>
  <si>
    <t>Redactar textos escrits i multimodals, propers, viscuts i escolars, de manera progressivament autònoma, a través de la selecció del model discursiu que millor respongui a la situació comunicativa, amb adequació, coherència i cohesió, iniciant-se en l’ús de les normes gramaticals i ortogràfiques més senzilles.</t>
  </si>
  <si>
    <t>Aplicar estratègies de planificació, redacció, revisió i edició de textos de manera progressivament autònoma, amb ús de bastides, si escau, de manera individual o grupal.</t>
  </si>
  <si>
    <t>5è i 6è CA 5.1</t>
  </si>
  <si>
    <t>Redactar textos escrits i multimodals, de tipus divers, amb suports puntuals, a través de la selecció del model discursiu que millor respongui a cada situació comunicativa, progressant en l’ús de les normes gramaticals i ortogràfiques bàsiques, amb adequació, coherència, cohesió i correcció lingüística.</t>
  </si>
  <si>
    <t>5è i 6è CA 5.2</t>
  </si>
  <si>
    <t>Aplicar estratègies de planificació, redacció, revisió i edició de textos, de forma autònoma, amb ús de bastides, si escau, de manera individual o grupal.</t>
  </si>
  <si>
    <t>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t>
  </si>
  <si>
    <t>Aplicar estratègies de cerca d’informació (localització, selecció i contrast) en diferents fonts, incloses les digitals, sobre temes propers i d’interès personal, de forma guiada, a la xarxa i a les biblioteques.</t>
  </si>
  <si>
    <t>Comunicar els resultats d’un procés d’investigació, individual o grupal, realitzat de forma acompanyada, sobre temes propers i d’interès personal.</t>
  </si>
  <si>
    <t>Adoptar hàbits d’ús segur i saludable de les tecnologies digitals de forma guiada en relació amb l’accés a la informació i a la comunicació en l’entorn immediat.</t>
  </si>
  <si>
    <t>Aplicar estratègies de cerca d’informació (localització, selecció i contrast) en diferents fonts, incloses les digitals, sobre temes d’interès personal, ecològic i social, de forma progressivament autònoma, a la xarxa i a les biblioteques.</t>
  </si>
  <si>
    <t>Comunicar de forma creativa i respectant els drets de la propietat intel·lectual, els resultats d’un procés d’investigació, individual o grupal, realitzat de forma acompanyada, sobre temes d’interès personal, ecològic i social, que incloguin els objectius de desenvolupament sostenible.</t>
  </si>
  <si>
    <t>Adoptar hàbits d’ús segur, sostenible i saludable de les tecnologies digitals, amb acompanyament, en relació amb l’accés, la fiabilitat i verificació de les fonts d’informació i la comunicació al seu entorn immediat i a la xarxa.</t>
  </si>
  <si>
    <t>5è i 6è CA 6.1</t>
  </si>
  <si>
    <t>Aplicar estratègies de cerca d’informació (localització, selecció i contrast) en diferents fonts, incloses les digitals, sobre temes d’interès personal, ecològic i social, de forma progressivament autònoma, a la xarxa i a les biblioteques, valorant-ne críticament el resultat.</t>
  </si>
  <si>
    <t>5è i 6è CA 6.2</t>
  </si>
  <si>
    <t>Comunicar de forma creativa i respectant els drets de la propietat intel·lectual, els resultats d’un procés d’investigació senzill, individual o grupal, sobre temes d’interès personal, ecològic i social que incloguin els objectius de desenvolupament sostenible.</t>
  </si>
  <si>
    <t>5è i 6è CA 6.3</t>
  </si>
  <si>
    <t>Adoptar hàbits d’ús crític, segur, sostenible i saludable de les tecnologies digitals, de forma progressivament autònoma, en relació amb la fiabilitat i la verificació de les fonts, la credibilitat de la informació i la comunicació a l’entorn immediat i a la xarxa.</t>
  </si>
  <si>
    <t>Llegir de manera autònoma textos de diferents autors i autores que s’adeqüin als seus gustos i interessos, seleccionats de manera acompanyada, des de les diferents etapes del procés evolutiu de la lectura.</t>
  </si>
  <si>
    <t>Compartir lectures, per mitjà de recomanacions, presentacions i a partir d’interaccions orals, mitjançant la biblioteca d’aula i de centre, per expressar gustos i interessos i iniciar-se en una comunitat lectora.</t>
  </si>
  <si>
    <t>Llegir de manera autònoma o acompanyada textos de diversos autors i autores que s’adeqüin als seus gustos i interessos i seleccionats amb autonomia creixent, avançant en la construcció de la seva identitat lectora.</t>
  </si>
  <si>
    <t>Compartir lectures per mitjà de recomanacions, presentacions i a partir d’interaccions orals, mitjançant la biblioteca d’aula i de centre, per expressar gustos i interessos, valorar les obres de forma argumentada i sentir-se membre d’una comunitat lectora.</t>
  </si>
  <si>
    <t>5è i 6è CA 7.1</t>
  </si>
  <si>
    <t>Llegir de manera autònoma textos de diversos autors i autores que s’adeqüin als seus gustos i interessos, seleccionats amb criteri propi, progressant en la construcció de la seva identitat lectora.</t>
  </si>
  <si>
    <t>5è i 6è CA 7.2</t>
  </si>
  <si>
    <t>Compartir lectures per mitjà de recomanacions, presentacions i a partir d’interaccions orals, per mitjans analògics i digitals, mitjançant la biblioteca d’aula i de centre, per expressar gustos i interessos, valorar les obres de forma crítica i sentir-se membre d’una comunitat lectora.</t>
  </si>
  <si>
    <t>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t>
  </si>
  <si>
    <t>Escoltar i llegir textos orals i escrits de la literatura infantil, d’autors i autores reconeguts, descobrint de manera acompanyada els elements essencials de l’obra i establint relacions elementals entre els textos i amb altres manifestacions artístiques i culturals.</t>
  </si>
  <si>
    <t>Produir textos individuals o col·lectius amb intenció literària, segons les diferents etapes del procés evolutiu de l’escriptura, de manera acompanyada, en diferents suports, i complementant-los amb altres llenguatges artístics.</t>
  </si>
  <si>
    <t>Escoltar i llegir textos orals i escrits de la literatura infantil, d’autors i autores reconeguts, relacionant-los en funció de temes i aspectes elementals del gènere literari, i interpretant-los i relacionant-los amb altres manifestacions artístiques i culturals de manera acompanyada.</t>
  </si>
  <si>
    <t>Produir textos individuals o col·lectius amb intenció literària, de manera acompanyada, emprant algun recurs literari i recreant de manera personal els models donats, en diferents suports, i complementant-los amb altres llenguatges artístics.</t>
  </si>
  <si>
    <t>5è i 6è CA 8.1</t>
  </si>
  <si>
    <t>Escoltar i llegir de manera acompanyada textos literaris adequats a la seva edat, d’autors i autores reconeguts, relacionant-los en funció dels temes i aspectes elementals del gènere literari, i interpretant-los, valorant-los i relacionant-los amb altres manifestacions artístiques i culturals de manera progressivament autònoma.</t>
  </si>
  <si>
    <t>5è i 6è CA 8.2</t>
  </si>
  <si>
    <t>Produir, de manera progressivament autònoma, textos individuals o col·lectius amb intenció literària, emprant diversitat de recursos literaris de manera original, en diferents suports, i complementant-los amb altres llenguatges artístics.</t>
  </si>
  <si>
    <t>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t>
  </si>
  <si>
    <t>Formular conclusions elementals sobre la construcció de paraules, frases i textos utilitzant l’ordre adequat i la concordança dels mots en una frase a partir de l’experimentació amb les paraules.</t>
  </si>
  <si>
    <t>Revisar i millorar les diferents produccions, escrites, orals i multimodals, de manera acompanyada i usant la terminologia lingüística bàsica adequada.</t>
  </si>
  <si>
    <t>Formular conclusions elementals sobre el funcionament de la llengua fent especial atenció a la concordança, a partir de l’experimentació amb les paraules, els enunciats i els textos, en un procés acompanyat de producció i comprensió de textos en contextos significatius.</t>
  </si>
  <si>
    <t>Revisar i millorar els textos propis i aliens i esmenar alguns problemes de comprensió i producció, de manera acompanyada, a partir de la reflexió metalingüística i usant la terminologia bàsica adequada.</t>
  </si>
  <si>
    <t>5è i 6è CA 9.1</t>
  </si>
  <si>
    <t>Formular generalitzacions sobre aspectes bàsics del funcionament de la llengua de manera acompanyada, formulant hipòtesis i buscant exemples similars i contraris, a partir de l’experimentació amb les paraules, els enunciats i els textos, en un procés acompanyat de producció o comprensió de textos en contextos significatius.</t>
  </si>
  <si>
    <t>5è i 6è CA 9.2</t>
  </si>
  <si>
    <t>Revisar i millorar els textos propis i aliens i esmenar alguns problemes de comprensió i producció, de manera progressivament autònoma, a partir de la reflexió metalingüística i usant la terminologia bàsica adequada.</t>
  </si>
  <si>
    <t>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t>
  </si>
  <si>
    <t>Rebutjar els usos lingüístics discriminatoris identificats a partir de la reflexió grupal acompanyada sobre els aspectes elementals, verbals i no verbals, que regeixen la comunicació, tenint en compte la perspectiva de gènere.</t>
  </si>
  <si>
    <t>Utilitzar, amb l’acompanyament i planificació necessaris, estratègies elementals per a l’escolta activa i el consens, iniciant-se en la gestió dialogada de conflictes.</t>
  </si>
  <si>
    <t>Rebutjar els usos lingüístics discriminatoris i identificar els abusos de poder a través de la paraula mitjançant la reflexió grupal acompanyada sobre els aspectes bàsics, verbals i no verbals, que regeixen la comunicació, tenint en compte la perspectiva de gènere.</t>
  </si>
  <si>
    <t>Utilitzar, amb l’acompanyament i planificació necessaris, estratègies bàsiques per a la comunicació assertiva i el consens, progressant en la gestió dialogada de conflictes.</t>
  </si>
  <si>
    <t>5è i 6è CA 10.1</t>
  </si>
  <si>
    <t>Rebutjar els usos lingüístics discriminatoris i els abusos de poder a través de la paraula identificats mitjançant la reflexió grupal acompanyada sobre diferents aspectes, verbals i no verbals, que regeixen la comunicació, tenint en compte la perspectiva de gènere.</t>
  </si>
  <si>
    <t>5è i 6è CA 10.2</t>
  </si>
  <si>
    <t>Utilitzar, amb l’acompanyament i planificació necessaris, estratègies bàsiques per a la deliberació argumentada i la gestió dialogada de conflictes, proposant solucions creatives.</t>
  </si>
  <si>
    <t>Detectar i rebutjar, de manera acompanyada i en contextos senzills i propers, alguns prejudicis i estereotips lingüístics, de gènere i culturals molt freqüents</t>
  </si>
  <si>
    <t>Descriure i valorar la pluralitat lingüística de l’entorn com a font de riquesa cultural, a partir de l’observació i la identificació de la realitat pròxima</t>
  </si>
  <si>
    <t>Identificar les diferents llengües de l’entorn, inclosa la llengua de signes, i les seves variants dialectals, a través de la descripció i interpretació d’algunes expressions d’ús quotidià</t>
  </si>
  <si>
    <t>Detectar i rebutjar, amb autonomia creixent i en contextos senzills i propers, prejudicis i estereotips lingüístics, de gènere i culturals freqüents</t>
  </si>
  <si>
    <t>Descriure i valorar la pluralitat lingüística del món com a font de riquesa cultural, a partir de l’observació i comprensió de la realitat de l’entorn</t>
  </si>
  <si>
    <t>Identificar les diferents llengües de l’entorn, inclosa la llengua de signes, i les seves variants dialectals, a través de la descripció i interpretació de les característiques fonamentals de les del seu entorn geogràfic, així com alguns trets dels dialectes i llengües familiars de l’alumnat</t>
  </si>
  <si>
    <t>Detectar i rebutjar, amb autonomia creixent i en contextos diversos, prejudicis i estereotips lingüístics, de gènere i culturals freqüents</t>
  </si>
  <si>
    <t>Descriure, analitzar i valorar la pluralitat lingüística del món com a font de riquesa cultural, a partir de l’observació i comprensió de la realitat global</t>
  </si>
  <si>
    <t>Extreure informació rellevant de produccions orals i multimodals relacionats amb situacions d’aprenentatge i la vida quotidiana de l’aula</t>
  </si>
  <si>
    <t>Reconèixer, de forma acompanyada, el tema, idees principals i missatges explícits de textos orals i multimodals. Iniciar-se, també de forma acompanyada, en la valoració del contingut i de la forma (elements no verbals)</t>
  </si>
  <si>
    <t>Comprendre i extreure informació rellevant de produccions orals i multimodals relacionades amb situacions d’aprenentatge i la vida quotidiana de l’aula</t>
  </si>
  <si>
    <t xml:space="preserve"> Reconèixer en produccions orals i multimodals idees principals i secundàries, els missatges explícits i els implícits més senzills. Progressar, de manera acompanyada, en la valoració crítica del contingut i de la forma (elements no verbals)</t>
  </si>
  <si>
    <t>Extreure i interpretar informació rellevant de produccions orals i multimodals formals provinents de diferents mitjans i situacions</t>
  </si>
  <si>
    <t>Reconèixer en produccions orals i multimodals formals les idees principals i les secundàries, els missatges explícits i implícits, valorar-ne el contingut i la forma (elements no verbals)</t>
  </si>
  <si>
    <t>Produir textos orals i multimodals coherents a partir d’una situació comunicativa propera (vivències, fets i aprenentatges), amb planificació acompanyada, adaptant el to de veu i el gest a la situació, i utilitzant recursos no verbals elementals i elements de suport</t>
  </si>
  <si>
    <t>Participar en interaccions orals espontànies i en les situacions comunicatives habituals del context escolar respectant les normes d’interacció oral, mostrant interès i respecte quan parlen els altres i iniciant-se en l’ús d’estratègies d’escolta activa</t>
  </si>
  <si>
    <t>Produir textos orals i multimodals coherents a partir d’una situació comunicativa coneguda, amb planificació acompanyada, ajustant el discurs i adaptant el to de veu i el gest a la situació, i usant recursos no verbals i elements de suport</t>
  </si>
  <si>
    <t>Participar en interaccions orals espontànies i reglades aportant idees i respectant les dels altres, així com les normes bàsiques de la cortesia lingüística i aplicant estratègies d’escolta activa</t>
  </si>
  <si>
    <t>Produir textos orals i multimodals de manera autònoma, coherent i fluida, amb preparació prèvia, en contextos formals senzills amb adequació de l’entonació, el to de veu i el gest a la situació i un ús correcte de recursos verbals i no verbals amb suports audiovisuals</t>
  </si>
  <si>
    <t>Participar en interaccions orals espontànies i reglades, i respectar les normes de la cortesia lingüística, integrant en el propi discurs les opinions i punts de vista dels altres participants, i utilitzant el registre adequat i aplicant estratègies d’escolta activa i de gestió conversacional</t>
  </si>
  <si>
    <t>Llegir textos propers, de la vida quotidiana, dels mitjans de comunicació i textos escolars, de forma silenciosa i en veu alta, amb fluïdesa suficient (velocitat, precisió en el reconeixement de les paraules, ritme, fraseig i entonació)</t>
  </si>
  <si>
    <t>Comprendre textos escrits i multimodals propers, adequats al desenvolupament cognitiu, amb l’ajuda d’elements gràfics i paratextuals bàsics, a través de la identificació del sentit global i informació rellevant i emprant, de forma guiada, estratègies bàsiques de comprensió</t>
  </si>
  <si>
    <t>Valorar, de manera acompanyada, el contingut i aspectes formals i paratextuals en textos escrits i multimodals senzills</t>
  </si>
  <si>
    <t>Llegir textos progressivament complexos relacionats amb la vida quotidiana, els mitjans de comunicació i textos escolars, de fets i esdeveniments d’interès general, de manera silenciosa i en veu alta, amb fluïdesa (velocitat, precisió en el reconeixement de les paraules, ritme, fraseig i entonació)</t>
  </si>
  <si>
    <t>Comprendre textos escrits i multimodals progressivament complexos, a través de la identificació del sentit global i la informació rellevant, amb l’ajuda d’elements gràfics, textuals i paratextuals, i distingir idees principals i secundàries i també estratègies bàsiques de comprensió de forma progressivament autònoma</t>
  </si>
  <si>
    <t>Valorar, de manera acompanyada, el contingut i aspectes formals i paratextuals en textos escrits i multimodals, iniciant-se en l’avaluació de la seva fiabilitat</t>
  </si>
  <si>
    <t>Llegir tot tipus de textos de manera silenciosa i en veu alta amb bona fluïdesa (velocitat, precisió en el reconeixement de les paraules, ritme, fraseig i entonació)</t>
  </si>
  <si>
    <t>Comprendre textos escrits i multimodals progressivament complexos, a través de la identificació del sentit global i la informació rellevant, amb l’ajuda d’elements gràfics, textuals i paratextuals, utilitzant l’estructura i el format de cada gènere textual, i també estratègies bàsiques de comprensió, més enllà de la interpretació literal</t>
  </si>
  <si>
    <t>Valorar, de manera acompanyada, el contingut i aspectes formals i paratextuals en textos escrits i multimodals, avaluant la seva qualitat, la fiabilitat i la seva idoneïtat en funció del propòsit de lectura</t>
  </si>
  <si>
    <t>Redactar textos escrits i multimodals propers i viscuts, des de les diferents etapes del procés evolutiu de l’escriptura, de manera acompanyada, per a un destinatari i amb una intenció concreta, amb adequació, coherència, cohesió i correcció adaptades al moment evolutiu (ortografia natural o de base)</t>
  </si>
  <si>
    <t>Aplicar estratègies de planificació, redacció, revisió i edició de textos amb acompanyament, de manera individual o grupal</t>
  </si>
  <si>
    <t>Redactar textos escrits i multimodals, propers, viscuts i escolars, de manera progressivament autònoma, a través de la selecció del model discursiu que millor respongui a la situació comunicativa, amb adequació, coherència i cohesió, iniciant-se en l’ús de les normes gramaticals i ortogràfiques més senzilles</t>
  </si>
  <si>
    <t>Aplicar estratègies de planificació, redacció, revisió i edició de textos de manera progressivament autònoma, amb ús de bastides, si escau, de manera individual o grupal</t>
  </si>
  <si>
    <t>Redactar textos escrits i multimodals, de tipus divers, amb suports puntuals, a través de la selecció del model discursiu que millor respongui a cada situació comunicativa, progressant en l’ús de les normes gramaticals i ortogràfiques bàsiques, amb adequació, coherència, cohesió i correcció lingüística</t>
  </si>
  <si>
    <t>Aplicar estratègies de planificació, redacció, revisió i edició de textos, de forma autònoma, amb ús de bastides, si escau, de manera individual o grupal</t>
  </si>
  <si>
    <t>Aplicar estratègies de cerca d’informació (localització, selecció i contrast) en diferents fonts, incloses les digitals, sobre temes propers i d’interès personal, de forma guiada, a la xarxa i a les biblioteques</t>
  </si>
  <si>
    <t>Comunicar els resultats d’un procés d’investigació, individual o grupal, realitzat de forma acompanyada, sobre temes propers i d’interès personal</t>
  </si>
  <si>
    <t>Adoptar hàbits d’ús segur i saludable de les tecnologies digitals de forma guiada en relació amb l’accés a la informació i a la comunicació en l’entorn immediat</t>
  </si>
  <si>
    <t>Aplicar estratègies de cerca d’informació (localització, selecció i contrast) en diferents fonts, incloses les digitals, sobre temes d’interès personal, ecològic i social, de forma progressivament autònoma, a la xarxa i a les biblioteques</t>
  </si>
  <si>
    <t>Comunicar de forma creativa i respectant els drets de la propietat intel·lectual, els resultats d’un procés d’investigació, individual o grupal, realitzat de forma acompanyada, sobre temes d’interès personal, ecològic i social, que incloguin els objectius de desenvolupament sostenible</t>
  </si>
  <si>
    <t>Adoptar hàbits d’ús segur, sostenible i saludable de les tecnologies digitals, amb acompanyament, en relació amb l’accés, la fiabilitat i verificació de les fonts d’informació i la comunicació al seu entorn immediat i a la xarxa</t>
  </si>
  <si>
    <t>Aplicar estratègies de cerca d’informació (localització, selecció i contrast) en diferents fonts, incloses les digitals, sobre temes d’interès personal, ecològic i social, de forma progressivament autònoma, a la xarxa i a les biblioteques, valorant-ne críticament el resultat</t>
  </si>
  <si>
    <t>Comunicar de forma creativa i respectant els drets de la propietat intel·lectual, els resultats d’un procés d’investigació senzill, individual o grupal, sobre temes d’interès personal, ecològic i social que incloguin els objectius de desenvolupament sostenible</t>
  </si>
  <si>
    <t>Adoptar hàbits d’ús crític, segur, sostenible i saludable de les tecnologies digitals, de forma progressivament autònoma, en relació amb la fiabilitat i la verificació de les fonts, la credibilitat de la informació i la comunicació a l’entorn immediat i a la xarxa</t>
  </si>
  <si>
    <t>Llegir de manera autònoma textos de diferents autors i autores que s’adeqüin als seus gustos i interessos, seleccionats de manera acompanyada, des de les diferents etapes del procés evolutiu de la lectura</t>
  </si>
  <si>
    <t>Compartir lectures, per mitjà de recomanacions, presentacions i a partir d’interaccions orals, mitjançant la biblioteca d’aula i de centre, per expressar gustos i interessos i iniciar-se en una comunitat lectora</t>
  </si>
  <si>
    <t>Llegir de manera autònoma o acompanyada textos de diversos autors i autores que s’adeqüin als seus gustos i interessos i seleccionats amb autonomia creixent, avançant en la construcció de la seva identitat lectora</t>
  </si>
  <si>
    <t>Compartir lectures per mitjà de recomanacions, presentacions i a partir d’interaccions orals, mitjançant la biblioteca d’aula i de centre, per expressar gustos i interessos, valorar les obres de forma argumentada i sentir-se membre d’una comunitat lectora</t>
  </si>
  <si>
    <t>Llegir de manera autònoma textos de diversos autors i autores que s’adeqüin als seus gustos i interessos, seleccionats amb criteri propi, progressant en la construcció de la seva identitat lectora</t>
  </si>
  <si>
    <t>Compartir lectures per mitjà de recomanacions, presentacions i a partir d’interaccions orals, per mitjans analògics i digitals, mitjançant la biblioteca d’aula i de centre, per expressar gustos i interessos, valorar les obres de forma crítica i sentir-se membre d’una comunitat lectora</t>
  </si>
  <si>
    <t>Escoltar i llegir textos orals i escrits de la literatura infantil, d’autors i autores reconeguts, descobrint de manera acompanyada els elements essencials de l’obra i establint relacions elementals entre els textos i amb altres manifestacions artístiques i culturals</t>
  </si>
  <si>
    <t>Produir textos individuals o col·lectius amb intenció literària, segons les diferents etapes del procés evolutiu de l’escriptura, de manera acompanyada, en diferents suports, i complementant-los amb altres llenguatges artístics</t>
  </si>
  <si>
    <t>Escoltar i llegir textos orals i escrits de la literatura infantil, d’autors i autores reconeguts, relacionant-los en funció de temes i aspectes elementals del gènere literari, i interpretant-los i relacionant-los amb altres manifestacions artístiques i culturals de manera acompanyada</t>
  </si>
  <si>
    <t>Produir textos individuals o col·lectius amb intenció literària, de manera acompanyada, emprant algun recurs literari i recreant de manera personal els models donats, en diferents suports, i complementant-los amb altres llenguatges artístics</t>
  </si>
  <si>
    <t>Escoltar i llegir de manera acompanyada textos literaris adequats a la seva edat, d’autors i autores reconeguts, relacionant-los en funció dels temes i aspectes elementals del gènere literari, i interpretant-los, valorant-los i relacionant-los amb altres manifestacions artístiques i culturals de manera progressivament autònoma</t>
  </si>
  <si>
    <t>Produir, de manera progressivament autònoma, textos individuals o col·lectius amb intenció literària, emprant diversitat de recursos literaris de manera original, en diferents suports, i complementant-los amb altres llenguatges artístics</t>
  </si>
  <si>
    <t>Formular conclusions elementals sobre la construcció de paraules, frases i textos utilitzant l’ordre adequat i la concordança dels mots en una frase a partir de l’experimentació amb les paraules</t>
  </si>
  <si>
    <t>Revisar i millorar les diferents produccions, escrites, orals i multimodals, de manera acompanyada i usant la terminologia lingüística bàsica adequada</t>
  </si>
  <si>
    <t>Formular conclusions elementals sobre el funcionament de la llengua fent especial atenció a la concordança, a partir de l’experimentació amb les paraules, els enunciats i els textos, en un procés acompanyat de producció i comprensió de textos en contextos significatius</t>
  </si>
  <si>
    <t>Revisar i millorar els textos propis i aliens i esmenar alguns problemes de comprensió i producció, de manera acompanyada, a partir de la reflexió metalingüística i usant la terminologia bàsica adequada</t>
  </si>
  <si>
    <t>Formular generalitzacions sobre aspectes bàsics del funcionament de la llengua de manera acompanyada, formulant hipòtesis i buscant exemples similars i contraris, a partir de l’experimentació amb les paraules, els enunciats i els textos, en un procés acompanyat de producció o comprensió de textos en contextos significatius</t>
  </si>
  <si>
    <t>Revisar i millorar els textos propis i aliens i esmenar alguns problemes de comprensió i producció, de manera progressivament autònoma, a partir de la reflexió metalingüística i usant la terminologia bàsica adequada</t>
  </si>
  <si>
    <t xml:space="preserve"> Rebutjar els usos lingüístics discriminatoris identificats a partir de la reflexió grupal acompanyada sobre els aspectes elementals, verbals i no verbals, que regeixen la comunicació, tenint en compte la perspectiva de gènere</t>
  </si>
  <si>
    <t xml:space="preserve"> Utilitzar, amb l’acompanyament i planificació necessaris, estratègies elementals per a l’escolta activa i el consens, iniciant-se en la gestió dialogada de conflictes</t>
  </si>
  <si>
    <t xml:space="preserve"> Rebutjar els usos lingüístics discriminatoris i identificar els abusos de poder a través de la paraula mitjançant la reflexió grupal acompanyada sobre els aspectes bàsics, verbals i no verbals, que regeixen la comunicació, tenint en compte la perspectiva de gènere</t>
  </si>
  <si>
    <t xml:space="preserve"> Utilitzar, amb l’acompanyament i planificació necessaris, estratègies bàsiques per a la comunicació assertiva i el consens, progressant en la gestió dialogada de conflictes</t>
  </si>
  <si>
    <t xml:space="preserve"> Rebutjar els usos lingüístics discriminatoris i els abusos de poder a través de la paraula identificats mitjançant la reflexió grupal acompanyada sobre diferents aspectes, verbals i no verbals, que regeixen la comunicació, tenint en compte la perspectiva de gènere</t>
  </si>
  <si>
    <t xml:space="preserve"> Utilitzar, amb l’acompanyament i planificació necessaris, estratègies bàsiques per a la deliberació argumentada i la gestió dialogada de conflictes, proposant solucions creatives</t>
  </si>
  <si>
    <t>Identificar les diferents llengües de l’entorn, inclosa la llengua de signes, i les seves variants dialectals, a través de la descripció d’algunes expressions d’ús quotidià</t>
  </si>
  <si>
    <t>Seleccionar i utilitzar dispositius i recursos digitals de forma responsable i eficient per tal de buscar informació, comunicar-se i treballar col·laborativament i en xarxa i per crear continguts segons les necessitats digitals del context.</t>
  </si>
  <si>
    <t>Fer ús, de forma responsable i guiada, de diferents fonts digitals per a la cerca d’informació, tant en grup com individualment</t>
  </si>
  <si>
    <t>Utilitzar dispositius i recursos digitals per comunicar-se amb els altres i com a suport per donar a conèixer els propis aprenentatges</t>
  </si>
  <si>
    <t>Crear, de manera guiada, continguts digitals senzills per construir el coneixement segons la necessitat del context</t>
  </si>
  <si>
    <t>Fer ús, de forma responsable, de diferents fonts digitals per a la cerca d’informació, tant en grup com individualment</t>
  </si>
  <si>
    <t>Utilitzar dispositius i recursos digitals per comunicar-se amb els altres i per donar a conèixer els propis aprenentatges</t>
  </si>
  <si>
    <t>Crear continguts digitals senzills per construir el coneixement segons la necessitat del context</t>
  </si>
  <si>
    <t>Fer ús de diferents fonts digitals, tant en grup com individualment, per identificar i seleccionar la informació adient, verificant la fiabilitat de la font en funció de l’autoria i de la data d’actualització</t>
  </si>
  <si>
    <t>Utilitzar dispositius i recursos digitals de forma responsable i eficient, per contrastar, organitzar i comunicar la informació i per donar a conèixer els propis aprenentatges</t>
  </si>
  <si>
    <t>Crear continguts digitals per construir el coneixement seleccionant i utilitzant dispositius i recursos digitals, segons la necessitat del context</t>
  </si>
  <si>
    <t>5è i 6è CA 1.4</t>
  </si>
  <si>
    <t>Participar en la realització de tasques col·laboratives fent ús de recursos digitals en entorns de treball col·laboratiu dins i fora del centre</t>
  </si>
  <si>
    <t>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t>
  </si>
  <si>
    <t>Demostrar curiositat, formulant-se preguntes i realitzant prediccions possibles per conèixer objectes, fets i fenòmens</t>
  </si>
  <si>
    <t>Buscar informació de fonts digitals i analògiques, segures i fiables, seleccionades de manera pautada per utilitzar-la en investigacions relacionades amb el coneixement del medi</t>
  </si>
  <si>
    <t>Planificar experiments amb ajuda, usant tècniques d’indagació, i fer servir instruments simples de forma segura per registrar les observacions i les dades per respondre la pregunta plantejada</t>
  </si>
  <si>
    <t>Comparar i relacionar les informacions i els resultats obtinguts amb les prediccions realitzades per formular possibles respostes a les qüestions plantejades</t>
  </si>
  <si>
    <t>Comunicar el resultat de les investigacions realitzades de manera oral, corporal i gràfica explicant el procés seguit amb ajuda d’un guió</t>
  </si>
  <si>
    <t>Demostrar curiositat, formulant-se preguntes investigables i fer prediccions raonades per conèixer objectes, fets i fenòmens</t>
  </si>
  <si>
    <t>Buscar i seleccionar de forma autònoma informació de diferents fonts digitals i analògiques segures i fiables per emprar-la en les investigacions relacionades amb el coneixement del medi</t>
  </si>
  <si>
    <t>Dissenyar i realitzar experiments senzills, utilitzant diferents tècniques d’indagació, emprant de forma segura instruments i dispositius analògics i digitals, per realitzar observacions, fent mesuraments precisos i registres per respondre la pregunta plantejada</t>
  </si>
  <si>
    <t>Comparar i interpretar la informació, les dades obtingudes en la investigació i les prediccions realitzades per proposar respostes possibles a les qüestions plantejades</t>
  </si>
  <si>
    <t>3r i 4t CA 2.5</t>
  </si>
  <si>
    <t>Presentar els resultats de les investigacions, utilitzar diferents tipus de formats, fent ús, també, de dispositius i recursos digitals i amb un llenguatge acurat per explicar els resultats i el procés de les investigacions realitzades</t>
  </si>
  <si>
    <t>Demostrar i mantenir la curiositat, formulant-se preguntes investigables i fer prediccions raonades sobre temes d’actualitat relacionats amb el medi</t>
  </si>
  <si>
    <t>Buscar, seleccionar i contrastar informació, de fonts digitals i analògiques segures i fiables per usar-la en investigacions relacionades amb el coneixement del medi</t>
  </si>
  <si>
    <t>5è i 6è CA 2.3</t>
  </si>
  <si>
    <t>Dissenyar i realitzar experiments fent ús de la indagació, seleccionant els instruments i dispositius analògics i digitals necessaris per fer observacions, prendre mesures precises i decidint el tipus de registre a utilitzar per respondre la pregunta plantejada</t>
  </si>
  <si>
    <t>5è i 6è CA 2.4</t>
  </si>
  <si>
    <t>Analitzar i interpretar la informació, les dades obtingudes en la investigació i les prediccions realitzades per valorar la coherència de possibles solucions a les qüestions plantejades</t>
  </si>
  <si>
    <t>5è i 6è CA 2.5</t>
  </si>
  <si>
    <t>Adaptar el missatge i el format a l’audiència a què va dirigit, fent ús, també, de dispositius i recursos digitals fent servir un llenguatge acurat i precís per justificar els resultats aconseguits i el procés de les investigacions realitzades</t>
  </si>
  <si>
    <t>Resoldre problemes i reptes generant cooperativament un producte creatiu i innovador a partir de projectes interdisciplinaris, utilitzant diferents formes de raonament, com el pensament de disseny i el pensament computacional, per respondre a necessitats concretes.</t>
  </si>
  <si>
    <t>Reconèixer necessitats o identificar reptes concrets de l’entorn proper i participar en projectes interdisciplinaris cooperatius, de manera guiada, per a la creació de prototips que els resolguin</t>
  </si>
  <si>
    <t>Aportar idees que puguin donar resposta a un problema o necessitat d’acord amb diferents formes de raonament, com el pensament de disseny o el pensament computacional, compartint-les a través de descripcions orals, representacions i models i establir cooperativament criteris per avaluar el projecte i la gestió del treball conjunt</t>
  </si>
  <si>
    <t>Construir un producte final senzill que solucioni un repte o necessitat d’acord amb diferents formes de raonament, com el pensament de disseny o el pensament computacional i provant, en equip, els diferents prototips fent ús de forma segura de les eines i els materials adequats</t>
  </si>
  <si>
    <t>Mostrar, de forma oral o gràfica, el producte final explicant el procés seguit, amb ajuda d’un guió</t>
  </si>
  <si>
    <t>Identificar i analitzar necessitats o reptes de l’entorn proper i establir objectius senzills per a la creació de prototips o solucions digitals que els resolguin</t>
  </si>
  <si>
    <t>Proposar possibles solucions que puguin donar resposta a un problema o necessitat d’acord amb diferents formes de raonament, com el pensament de disseny o el pensament computacional, compartint-les a través de descripcions orals, representacions i models i establir cooperativament criteris per avaluar el projecte i la gestió del treball conjunt</t>
  </si>
  <si>
    <t>Elaborar un producte final senzill que solucioni un repte o necessitat d’acord amb diferents formes de raonament, com el pensament de disseny o el pensament computacional, i provant, en equip, els diferents prototips o solucions digitals fent ús de forma segura dels dispositius, les eines i els materials adequats</t>
  </si>
  <si>
    <t>Presentar els resultats obtinguts explicant el procés seguit i justificant per què el prototip o solució digital compleix amb els requisits del projecte</t>
  </si>
  <si>
    <t>Avaluar les necessitats de l’entorn i establir objectius concrets per a la creació de prototips o solucions digitals que les resolguin</t>
  </si>
  <si>
    <t>Dissenyar possibles solucions a problemes plantejats d’acord amb diferents formes de raonament, com el pensament de disseny o el pensament computacional, mitjançant estratègies bàsiques de gestió de projectes cooperatius, tenint en compte els recursos necessaris, les fases d’execució i establint criteris concrets per avaluar la seva viabilitat</t>
  </si>
  <si>
    <t>5è i 6è CA 3.3</t>
  </si>
  <si>
    <t>Elaborar i desenvolupar un producte final que solucioni un repte o necessitat d’acord amb diferents formes de raonament, com el pensament de disseny o el pensament computacional, i provant, en equip, els diferents prototips o solucions digitals fent ús de forma segura i responsable dels dispositius, eines, tècniques i materials adequats</t>
  </si>
  <si>
    <t>5è i 6è CA 3.4</t>
  </si>
  <si>
    <t>Comunicar els resultats obtinguts i el procés seguit adaptant el missatge i el format a l’audiència, justificant per què el prototip o solució digital compleix amb els requisits del projecte i suggerir possibles reptes per futurs projectes</t>
  </si>
  <si>
    <t>Conèixer i prendre consciència del propi cos, de les emocions i sentiments propis i aliens, a partir de l’adquisició d’hàbits fonamentats en coneixements científics, per aconseguir el benestar físic i emocional i afavorir la convivència.</t>
  </si>
  <si>
    <t>Reconèixer i adoptar hàbits de vida saludable seguint pautes donades sobre higiene, alimentació variada i equilibrada, exercici físic i descans</t>
  </si>
  <si>
    <t>Prendre decisions personals sobre alimentació, higiene i salut a partir de coneixements i criteris científics bàsics, per a la prevenció i guariment de malalties pròpies i usuals</t>
  </si>
  <si>
    <t>Diferenciar accions que afavoreixin el benestar i equilibri emocional i social, reconeixent les emocions pròpies i alienes per generar relacions de respecte</t>
  </si>
  <si>
    <t>Adoptar de forma autònoma hàbits de vida saludable valorant la importància de la higiene, l’alimentació variada i equilibrada, l’exercici físic i el descans</t>
  </si>
  <si>
    <t>Prendre decisions personals i col·lectives sobre alimentació, higiene i salut a partir de coneixements i criteris científics, per a la prevenció i guariment de malalties en el context proper</t>
  </si>
  <si>
    <t>Mostrar actituds que fomenten el benestar i equilibri emocional i social, identificar les emocions pròpies i alienes, mostrant empatia i establint relacions afectives i saludables</t>
  </si>
  <si>
    <t>Analitzar i fer propostes de millora justificades dels hàbits personals i col·lectius de vida saludables valorant la importància d’una alimentació variada i equilibrada, l’exercici físic, el descans i la higiene</t>
  </si>
  <si>
    <t>Prendre decisions personals i col·lectives sobre alimentació, higiene i salut relacionant diferents coneixements i criteris científics, per a la prevenció i guariment de malalties en l’àmbit global</t>
  </si>
  <si>
    <t>Promoure actituds que fomenten el benestar i equilibri emocional i social, validant les emocions que activen relacions afectives saludables i resoldre amb criteri situacions diverses també relacionades amb l’ús de la tecnologia i la gestió del temps lliure</t>
  </si>
  <si>
    <t>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t>
  </si>
  <si>
    <t>Reconèixer les característiques, propietats i l’organització dels elements del medi natural, social i cultural a través de metodologies d’indagació i utilitzant les eines i processos adequats de manera pautada</t>
  </si>
  <si>
    <t>Reconèixer connexions directes entre diferents elements del medi natural, social i cultural</t>
  </si>
  <si>
    <t>Mostrar actituds de respecte cap al patrimoni natural i cultural reconeixent-lo com un bé comú</t>
  </si>
  <si>
    <t>Identificar les característiques, propietats i l’organització dels elements del medi natural, social i cultural a través de metodologies d’indagació i utilitzant les eines i processos adequats</t>
  </si>
  <si>
    <t>Reconèixer connexions entre diferents elements del medi natural social i cultural, comprenent les relacions que s’estableixen i fent prediccions dels possibles efectes</t>
  </si>
  <si>
    <t>Valorar i protegir el patrimoni natural i cultural considerant-lo com un bé comú, adoptant conductes respectuoses per al seu gaudiment i proposant accions per a la seva conservació i millora</t>
  </si>
  <si>
    <t>Identificar i analitzar les característiques, propietats i l’organització dels elements del medi natural, social i cultural a través de metodologies d’indagació i utilitzant les eines i processos adequats</t>
  </si>
  <si>
    <t>Establir connexions entre diferents elements del medi natural social i cultural, analitzant les relacions que s’hi estableixen i fer prediccions dels possibles efectes</t>
  </si>
  <si>
    <t>5è i 6è CA 5.3</t>
  </si>
  <si>
    <t>Valorar i proposar accions de conservació, protecció i millora del patrimoni natural i cultural, a través de compromisos i conductes a favor de la sostenibilitat</t>
  </si>
  <si>
    <t>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t>
  </si>
  <si>
    <t>Identificar la relació de l’ésser humà amb el món que l’envolta en l’ús i aprofitament dels elements i recursos de l’entorn</t>
  </si>
  <si>
    <t>Participar en activitats que permeten avançar cap als objectius de desenvolupament sostenible de manera conscient i contextualitzada</t>
  </si>
  <si>
    <t>Mostrar comportaments i actituds de vida sostenible, conseqüents amb el respecte, la cura i la protecció del planeta</t>
  </si>
  <si>
    <t>Identificar i analitzar la intervenció humana en el món, en problemes ecosocials, proposant solucions possibles a escala local</t>
  </si>
  <si>
    <t>Escollir i realitzar accions cooperatives que facilitin afrontar els reptes i desafiaments proposats en els objectius de desenvolupament sostenible de manera crítica i contextualitzada</t>
  </si>
  <si>
    <t>Adquirir hàbits de vida sostenible i conseqüents amb el respecte, la cura i la protecció de les persones i del planeta</t>
  </si>
  <si>
    <t>Analitzar la intervenció humana en el món i aportar opinions fonamentades per fer front a problemes ecosocials i involucrar-se en la seva resolució</t>
  </si>
  <si>
    <t>Dissenyar propostes o activitats, cooperativament, per avançar cap a la consecució dels objectius de desenvolupament sostenible de manera crítica i contextualitzada</t>
  </si>
  <si>
    <t>Participar en la construcció de models de convivència sostenibles en el temps basats en la cooperació, la cura i  protecció de l’entorn i el respecte a les persones i al planeta</t>
  </si>
  <si>
    <t>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t>
  </si>
  <si>
    <t>Detectar i contextualitzar temporalment esdeveniments propis i propers emprant nocions de mesura i successió bàsiques</t>
  </si>
  <si>
    <t>Observar i detectar canvis i continuïtats del medi en l’entorn proper en el pas del temps</t>
  </si>
  <si>
    <t>Mostrar curiositat per la vida quotidiana de les persones al llarg del temps</t>
  </si>
  <si>
    <t xml:space="preserve"> Identificar i contextualitzar temporalment, esdeveniments de l’entorn proper per poder interpretar el present com a producte del passat i comprendre la incidència de les decisions actuals en el futur</t>
  </si>
  <si>
    <t>Interpretar canvis i continuïtats del  medi establint relacions de causalitat en diferents moments històrics</t>
  </si>
  <si>
    <t>Conèixer els trets de les diferents societats al llarg del temps i el paper que les persones han desenvolupat en la història</t>
  </si>
  <si>
    <t>Relacionar i contextualitzar temporalment, esdeveniments rellevants per poder interpretar els canvis el present com a producte del passat i comprendre la incidència de les decisions actuals en el futur</t>
  </si>
  <si>
    <t>Analitzar els canvis i les continuïtats a partir de les relacions de causalitat, simultaneïtat i successió de diferents moments històrics, culturals, socials i en el medi natural on les societats es desenvolupen</t>
  </si>
  <si>
    <t>5è i 6è CA 7.3</t>
  </si>
  <si>
    <t>Relacionar les diferents èpoques de la història i identificar les accions i fets humans més destacats valorant els canvis que han provocat</t>
  </si>
  <si>
    <t>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t>
  </si>
  <si>
    <t>Mostrar actituds que fomenten l’equitat, la igualtat de gènere i les conductes no sexistes reconeixent models positius en l’entorn pròxim</t>
  </si>
  <si>
    <t>Promoure actituds d’equitat, igualtat de gènere i conductes no sexistes, detectant i contrastant diferents models en l’entorn pròxim</t>
  </si>
  <si>
    <t>Reconèixer les manifestacions i la diversitat cultural des d’una perspectiva de gènere</t>
  </si>
  <si>
    <t>Promoure actituds d’equitat, igualtat de gènere i conductes no sexistes, analitzant i contrastant diferents models en la nostra societat</t>
  </si>
  <si>
    <t>Contribuir al benestar individual i col·lectiu de la societat, amb accions que fomenten l’equitat, la igualtat de gènere i les conductes no sexistes, reconeixent models positius al llarg de la història</t>
  </si>
  <si>
    <t>Valorar les manifestacions i la diversitat cultural i relacionar-les amb qui les ha creat des d’una perspectiva de gènere</t>
  </si>
  <si>
    <t>Posicionar-se críticament a favor actituds d’equitat, igualtat de gènere i conductes no sexistes, analitzant i contrastant diferents models en la nostra societat</t>
  </si>
  <si>
    <t>Actuar per la igualtat efectiva de les persones i desmuntar estereotips i rols en tots els àmbits</t>
  </si>
  <si>
    <t>5è i 6è CA 8.3</t>
  </si>
  <si>
    <t>Valorar les manifestacions culturals i relacionar-les amb qui les ha creat i la seva època, per interpretar les diverses cosmovisions i la seva finalitat</t>
  </si>
  <si>
    <t>Participar en la vida social de manera eficaç i constructiva respectant i aprofundint en el desenvolupament dels drets humans i dels infants i de les minories, per tal d’aconseguir una ciutadania activa, responsable i implicada.</t>
  </si>
  <si>
    <t>Participar en l’entorn social i en la comunitat escolar, de manera assertiva i constructiva, amb responsabilitat i utilitzant un llenguatge inclusiu i no violent</t>
  </si>
  <si>
    <t>Respectar les persones, valorant la seva diversitat i riquesa, i apreciant-la com a font d’aprenentatge</t>
  </si>
  <si>
    <t>Conèixer i interioritzar normes bàsiques de circulació, com a vianants i usuaris dels mitjans de locomoció implicats en el desenvolupament sostenible de la mobilitat de les persones</t>
  </si>
  <si>
    <t>Participar en la comunitat escolar i la vida social realitzant activitats, assumint responsabilitats i establint acords de forma dialogada i democràtica, emprant un llenguatge inclusiu i no violent</t>
  </si>
  <si>
    <t>Contribuir al benestar individual i col·lectiu de la societat, analitzant la importància demogràfica, cultural i econòmica de les migracions en l’actualitat, valorant la diversitat i mostrant empatia i respecte per les cultures</t>
  </si>
  <si>
    <t>Prendre decisions responsables com a vianants i usuaris dels mitjans de locomoció, de la importància de la mobilitat sostenible de les persones, coneixent les normes i els senyals de trànsit fent-ne un bon ús</t>
  </si>
  <si>
    <t>Participar activament en la comunitat escolar, la vida social i l’entorn assumint responsabilitats, establint acords i presentant propostes de millora de la vida al centre, des de l’exercici dels principis democràtics, que emanen dels drets humans i dels infants i de les minories</t>
  </si>
  <si>
    <t>Contribuir al benestar individual i col·lectiu i a l’assoliment dels valors de la integració europea a través del coneixement dels processos geogràfics, històrics i culturals que han conformat la societat actual, valorant la diversitat cultural i mostrant empatia i respecte per les minories</t>
  </si>
  <si>
    <t>5è i 6è CA 9.3</t>
  </si>
  <si>
    <t>Contribuir activament a la mobilitat segura pròpia i de les altres persones durant els desplaçaments i valorant-ne els riscos</t>
  </si>
  <si>
    <t>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t>
  </si>
  <si>
    <t xml:space="preserve"> Identificar institucions properes, assenyalant i valorant les funcions desenvolupades que promouen una bona convivència</t>
  </si>
  <si>
    <t xml:space="preserve"> Conèixer els propis drets i deures per promoure la cohesió social i els valors de la cultura de la pau</t>
  </si>
  <si>
    <t xml:space="preserve"> Conèixer els òrgans de govern de diferents institucions municipals i valorar els seus mecanismes de funcionament per a la participació ciutadana i democràtica</t>
  </si>
  <si>
    <t xml:space="preserve"> Actuar en defensa dels drets i deures propis i dels altres per promoure la cohesió social i els valors de la cultura de la pau</t>
  </si>
  <si>
    <t xml:space="preserve"> Identificar i analitzar el funcionament dels òrgans de govern de les comunitats autònomes, de l’Estat espanyol i de la Unió Europea, valorant les seves accions en la gestió dels serveis públics per a la ciutadania</t>
  </si>
  <si>
    <t xml:space="preserve"> Actuar per protegir els drets i deures propis i dels altres, reconèixer conductes no favorables i reaccionar en conseqüència per promoure la cohesió social i els valors de cultura de la pau</t>
  </si>
  <si>
    <t>Descobrir propostes artístiques de diferents cultures, èpoques i estils, mitjançant la percepció i la vivència, per desenvolupar la curiositat, el respecte i el gaudi.</t>
  </si>
  <si>
    <t>Descobrir obres de manifestacions culturals i artístiques de diferents gèneres i estils, èpoques i cultures amb visió de perspectiva de gènere, evidenciant interès, curiositat i gaudi cap a aquestes, a través de la percepció i la vivència</t>
  </si>
  <si>
    <t>Descriure manifestacions culturals i artístiques en diferents contextos a partir de l’exploració de les característiques amb actitud oberta i interès</t>
  </si>
  <si>
    <t>Reconèixer obres de manifestacions culturals i artístiques de diferents gèneres i estils, èpoques i cultures amb visió de perspectiva de gènere, evidenciant interès, curiositat i gaudi cap a aquestes, a través de la percepció i la vivència</t>
  </si>
  <si>
    <t>Descriure manifestacions culturals i artístiques en diferents contextos a partir de l’exploració de les característiques amb actitud oberta i interès, establint relacions entre elles</t>
  </si>
  <si>
    <t>Distingir i valorar obres de manifestacions culturals i artístiques de diferents gèneres i estils, èpoques i cultures amb visió de perspectiva de gènere, evidenciant interès, curiositat i gaudi cap a aquestes, a través de la percepció i la vivència</t>
  </si>
  <si>
    <t>Analitzar manifestacions culturals i artístiques en diferents contextos a partir de l’exploració de les seves característiques establint relacions entre elles i valorant la diversitat que les genera</t>
  </si>
  <si>
    <t>Investigar i analitzar diferents manifestacions culturals i artístiques i els seus contextos emprant diversos canals i mitjans d’accés a la informació, per desenvolupar el pensament propi, la identitat cultural i l’esperit crític.</t>
  </si>
  <si>
    <t>Utilitzar de forma col·laborativa les estratègies treballades per a la cerca de manifestacions culturals i artístiques, a través de canals i mitjans d’accés a la informació</t>
  </si>
  <si>
    <t>Identificar múltiples lectures, tècniques i/o elements de diferents manifestacions culturals i artístiques que formen part del patrimoni de diversos entorns, i trobar diferències i similituds entre elles amb respecte i interès</t>
  </si>
  <si>
    <t>Identificar i expressar les sensacions i emocions produïdes per diferents manifestacions culturals i artístiques de manera respectuosa i dialogant</t>
  </si>
  <si>
    <t>Usar estratègies de forma personal i/o col·laborativa per a la cerca de manifestacions culturals i artístiques, a través de canals i mitjans d’accés a la informació</t>
  </si>
  <si>
    <t>Interpretar i compartir múltiples lectures de diferents manifestacions culturals i artístiques que formen part del patrimoni de diversos entorns, i analitzant-ne els elements i les tècniques que les caracteritzen, amb actitud d’interès, diàleg i respecte</t>
  </si>
  <si>
    <t>Identificar i compartir les sensacions, emocions i evocacions produïdes per diferents manifestacions culturals i artístiques de manera respectuosa i dialogant</t>
  </si>
  <si>
    <t>Desenvolupar estratègies de forma personal i/o col·laborativa per a la cerca de manifestacions culturals i artístiques, a través de canals i mitjans d’accés a la informació</t>
  </si>
  <si>
    <t>Comparar i compartir múltiples lectures de diferents manifestacions culturals i artístiques que formen part del patrimoni de diversos entorns, analitzant els elements i les tècniques utilitzades que les caracteritzen i desenvolupant criteris de valoració propis, amb actitud oberta, de diàleg i de respecte</t>
  </si>
  <si>
    <t>Valorar i compartir les sensacions i emocions i evocacions produïdes per diferents manifestacions culturals i artístiques, atenent el seu context i relacionant-les de manera inclusiva amb la pròpia identitat cultural de manera respectuosa i dialogant</t>
  </si>
  <si>
    <t>Experimentar i crear amb les possibilitats del so, la imatge, el cos i els mitjans digitals i multimodals, mitjançant activitats i experiències que incorporin l’aprenentatge autoregulat per expressar i comunicar coneixements, idees, sentiments i emocions.</t>
  </si>
  <si>
    <t>Experimentar algunes possibilitats expressives i comunicatives del cos i de diferents eines d’expressió dels llenguatges artístics, a través de l’aplicació pràctica, mostrant confiança en les pròpies capacitats</t>
  </si>
  <si>
    <t>Expressar idees, coneixements, sentiments i emocions amb creacions pròpies fent servir aprenentatges dels referents artístics treballats</t>
  </si>
  <si>
    <t>Compartir creacions personals, evidenciant empatia i respecte envers les dels altres i acceptant-ne les diferents lectures i interpretacions</t>
  </si>
  <si>
    <t>Experimentar algunes possibilitats expressives i comunicatives del cos i de diferents eines d’expressió dels llenguatges artístics, a través de l’aplicació pràctica, amb curiositat, interès i afany de superació</t>
  </si>
  <si>
    <t>Documentar i compartir creacions personals, evidenciant empatia i respecte per les dels altres i acceptant-ne les diferents lectures i interpretacions</t>
  </si>
  <si>
    <t>Produir creacions personals adaptades a una finalitat específica mitjançant l’expressió d’idees, sentiments i emocions utilitzant aprenentatges dels referents artístics treballats</t>
  </si>
  <si>
    <t>Dissenyar, elaborar i difondre creacions culturals i artístiques col·laboratives, assumint diferents rols, posant en valor el procés, per desenvolupar la creativitat, el sentit de pertinença i arribar a un resultat final.</t>
  </si>
  <si>
    <t>Participar en el procés de disseny de produccions culturals i creacions artístiques col·laboratives treballant en la consecució d’un resultat final que compleixi uns objectius acordats mitjançant un enfocament coeducatiu, basat en la igualtat i la perspectiva de gènere, i en el respecte a la diversitat cultural</t>
  </si>
  <si>
    <t>Participar activament, experimentant diferents rols en el procés de creació, utilitzant elements de diferents llenguatges artístics, mostrant interès i respecte</t>
  </si>
  <si>
    <t>Compartir les experiències creatives, gaudint del resultat final obtingut, identificant les parts del procés creatiu realitzat i valorant les opinions i sensacions dels altres</t>
  </si>
  <si>
    <t>Col·laborar en el procés de disseny de produccions culturals i creacions artístiques treballant en la consecució d’un resultat final que compleixi uns objectius acordats mitjançant un enfocament coeducatiu basat en la igualtat i la perspectiva de gènere i en el respecte a la diversitat cultural</t>
  </si>
  <si>
    <t>Participar activament, coneixent i experimentant diferents rols en el procés de creació, usant elements de diferents llenguatges artístics i mostrant interès i respecte</t>
  </si>
  <si>
    <t>Documentar i compartir les experiències creatives, gaudint del resultat final obtingut, descrivint les parts del procés creatiu i els rols establerts, valorant les opinions i sensacions dels altres, mitjançant un enfocament coeducatiu, basat en la igualtat, i el respecte a la diversitat cultural</t>
  </si>
  <si>
    <t>Planificar els processos de disseny de produccions culturals i creacions artístiques col·laboratives treballant en la consecució d’un resultat final que compleixi uns objectius acordats mitjançant un enfocament coeducatiu basat en la igualtat i la perspectiva de gènere i en el respecte a la diversitat cultural</t>
  </si>
  <si>
    <t>Implicar-se i participar activament assumint i experimentant diferents rols en el procés de creació, fent servir elements de diferents llenguatges artístics i exercint responsabilitat i mostrant respecte</t>
  </si>
  <si>
    <t>Resoldre situacions motrius diverses de forma eficaç i creativa, articulant capacitats i habilitats motrius per donar resposta a projectes i pràctiques d’activitats físiques de la vida quotidiana.</t>
  </si>
  <si>
    <t>Experimentar diferents maneres de donar resposta a projectes i pràctiques d’activitats físiques variades individuals i col·lectives, valorant-ne la consecució</t>
  </si>
  <si>
    <t>Adoptar decisions eficaces en la pràctica d’activitats físiques individuals i de col·laboració amb l’ús d’estratègies conegudes</t>
  </si>
  <si>
    <t>Emprar capacitats i habilitats motrius pròpies per resoldre situacions motrius millorant progressivament el control corporal</t>
  </si>
  <si>
    <t>Desenvolupar projectes i pràctiques d’activitats físiques variades individuals i col·lectives, establint reptes possibles d’aconseguir, planificant les accions i valorant-ne la consecució tot identificant en què es pot millorar</t>
  </si>
  <si>
    <t>Adoptar decisions eficaces en la pràctica d’activitats físiques individuals, de cooperació, de col·laboració, d’oposició i de col·laboració-oposició amb l’ús d’estratègies conegudes i modificades</t>
  </si>
  <si>
    <t>Emprar capacitats i habilitats motrius pròpies i apreses de manera eficaç per resoldre situacions motrius millorant progressivament el control i el domini corporal</t>
  </si>
  <si>
    <t>Desenvolupar projectes i pràctiques d’activitats físiques variades individuals i col·lectives, establint reptes possibles d’aconseguir, planificant les accions tot introduint canvis durant el procés per assolir-los, si cal</t>
  </si>
  <si>
    <t>Prendre decisions eficaces en la pràctica d’activitats físiques individuals, de cooperació, de col·laboració, d’oposició i de col·laboració-oposició amb l’ús d’estratègies conegudes, modificades i inèdites</t>
  </si>
  <si>
    <t>Emprar capacitats i habilitats motrius pròpies i apreses de manera eficaç i creativa per resoldre situacions motrius millorant progressivament el control i la coordinació corporal</t>
  </si>
  <si>
    <t>Desenvolupar un estil de vida actiu i saludable, incorporant la pràctica habitual d’activitats físiques i altres comportaments beneficiosos per a la salut durant la vida quotidiana per adquirir hàbits que contribueixin al benestar físic, mental i social.</t>
  </si>
  <si>
    <t>Identificar la pràctica habitual d’activitats físiques en la vida quotidiana, la higiene personal, l’educació postural, l’alimentació saludable, la hidratació i el descans com a comportaments beneficiosos per a la salut</t>
  </si>
  <si>
    <t>Evitar conductes de risc, reconeixent els possibles riscos que poden existir en la pràctica d’activitats físiques a l’escola i a la vida quotidiana</t>
  </si>
  <si>
    <t>Incorporar la pràctica habitual d’activitats físiques en la vida quotidiana, la higiene personal, l’educació postural, l’alimentació saludable, la hidratació i el descans com a comportaments beneficiosos per a la salut valorant-ne la contribució al benestar físic, mental i social</t>
  </si>
  <si>
    <t>Evitar conductes de risc, anticipant els possibles riscos que poden existir en la pràctica d’activitats físiques a l’escola i a la vida quotidiana, aplicant protocols d’actuació bàsics en cas d’accidents o lesions</t>
  </si>
  <si>
    <t>Integrar la pràctica habitual d’activitats físiques en la vida quotidiana, la higiene personal, l’educació postural, l’alimentació saludable, la hidratació i el descans com a comportaments beneficiosos per a la salut, justificant-ne la contribució al benestar físic, mental i social i els perjudicis de no fer-ho</t>
  </si>
  <si>
    <t>Adoptar mesures de seguretat i de prevenció d’accidents com a resultat de la presa de consciència dels possibles riscos que poden existir en la pràctica d’activitats físiques a l’escola i a la vida quotidiana, aplicant protocols d’actuació i tècniques bàsiques de primers auxilis en cas d’accidents o lesions</t>
  </si>
  <si>
    <t>Prendre part en activitats motrius individuals i col·lectives, de joc i d’expressió i comunicació corporal per integrar-les en el repertori motriu i afavorir les relacions interpersonals.</t>
  </si>
  <si>
    <t>Participar activament en els jocs i en activitats col·lectives senzilles d’expressió i comunicació corporal pròpies de l’entorn proper gaudint de la seva pràctica, tot afavorint la seva pervivència</t>
  </si>
  <si>
    <t>Practicar jocs i activitats individuals i col·lectives d’expressió i comunicació corporal tot defugint d’assignar-les a un tipus determinat de persones segons el seu gènere</t>
  </si>
  <si>
    <t>Comunicar vivències, emocions i idees a través de manifestacions expressives senzilles utilitzant els recursos expressius del propi cos</t>
  </si>
  <si>
    <t>Participar activament en els jocs i en activitats col·lectives elaborades d’expressió i comunicació corporal pròpies de l’entorn proper i d’altres llocs del món gaudint de la seva pràctica tot afavorint les relacions interpersonals</t>
  </si>
  <si>
    <t>Practicar jocs i activitats individuals i col·lectives d’expressió i comunicació corporal tot defugint d’assignar-les a un tipus determinat de persones segons el seu gènere identificant i rebutjant comportaments discriminatoris</t>
  </si>
  <si>
    <t>Comunicar vivències, emocions i idees a través de manifestacions expressives elaborades utilitzant els recursos expressius del propi cos</t>
  </si>
  <si>
    <t>Participar activament en els jocs i en activitats col·lectives elaborades d’expressió i comunicació corporal pròpies de l’entorn proper i d’altres llocs del món gaudint de la seva pràctica, tot afavorint la seva difusió</t>
  </si>
  <si>
    <t>Practicar jocs i activitats individuals i col·lectives d’expressió i comunicació corporal tot defugint d’assignar-les a un tipus determinat de persones segons el seu gènere identificant i rebutjant comportaments discriminatoris i estereotips de gènere, sensibilitzant per evitar-ne la reproducció</t>
  </si>
  <si>
    <t>Comunicar vivències, emocions i idees a través de manifestacions expressives elaborades de manera creativa utilitzant els recursos expressius del propi cos</t>
  </si>
  <si>
    <t>Valorar l’entorn com a espai de pràctica d’activitats físiques i d’ocupació del temps de lleure, utilitzant-lo de manera respectuosa i responsable per participar en la seva conservació i millora.</t>
  </si>
  <si>
    <t>Practicar algun tipus d’activitat física vinculada al barri, al poble o a la ciutat o al medi natural com una forma d’enriquir les tipologies d’activitats físiques que es donen en contextos de pràctica motriu a l’escola i d’ocupar el temps de lleure</t>
  </si>
  <si>
    <t>Valorar l’entorn com a espai de pràctica d’activitats físiques saludables i satisfactòries en el temps de lleure fent-ne un ús respectuós</t>
  </si>
  <si>
    <t>Practicar activitats físiques variades vinculades al barri, al poble o a la ciutat o al medi natural com una forma d’enriquir les tipologies d’activitats físiques que es donen en contextos de pràctica motriu a l’escola i d’ocupar el temps de lleure</t>
  </si>
  <si>
    <t>Valorar l’entorn com a espai de pràctica d’activitats físiques saludables i satisfactòries en el temps de lleure, contribuint a la seva conservació utilitzant els espais, els materials i les instal·lacions de manera respectuosa i responsable</t>
  </si>
  <si>
    <t>Practicar activitats físiques variades vinculades al barri, al poble o a la ciutat o al medi natural com una forma d’enriquir les tipologies d’activitats físiques que es donen en contextos de pràctica motriu a l’escola i d’ocupar el temps de lleure identificant les possibilitats que ofereixen els diferents entorns</t>
  </si>
  <si>
    <t>Valorar l’entorn com a espai de pràctica d’activitats físiques saludables i satisfactòries en el temps de lleure, contribuint a la seva conservació utilitzant els espais, els materials i les instal·lacions de manera respectuosa i responsable i de les mesures que cal prendre per minimitzar-ne les afectacions</t>
  </si>
  <si>
    <t>Mostrar comportaments i actituds empàtiques i inclusives en la pràctica d’activitats físiques emprant habilitats socials i processos d’autoregulació per fomentar la convivència.</t>
  </si>
  <si>
    <t>Participar en activitats físiques percebent les emocions i els sentiments propis i de les altres persones, controlant les emocions pròpies negatives que hi puguin aparèixer fomentant la convivència</t>
  </si>
  <si>
    <t>Respectar les normes de funcionament de la classe, les regles de les activitats practicades, els espais i els materials emprats en els contextos de pràctica motriu a l’escola</t>
  </si>
  <si>
    <t>Reconèixer que en la pràctica d’activitats físiques tothom és diferent</t>
  </si>
  <si>
    <t>Desenvolupar habilitats socials a través de la participació en contextos de pràctica motriu a l’escola, iniciant-se en la resolució de conflictes</t>
  </si>
  <si>
    <t>1r i 2n CA 5.5</t>
  </si>
  <si>
    <t>Mostrar una actitud de rebuig vers actuacions contràries a la convivència en la pràctica d’activitats físiques</t>
  </si>
  <si>
    <t>Participar en activitats físiques reconeixent les emocions i els sentiments propis i de les altres persones, autoregulant el propi comportament i les emocions negatives que hi puguin aparèixer fomentant la convivència</t>
  </si>
  <si>
    <t>Respectar les normes consensuades de funcionament de la classe, les regles de les activitats practicades, els espais i els materials emprats en els contextos de pràctica motriu a l’escola</t>
  </si>
  <si>
    <t>Valorar les diferències individuals de tothom en la pràctica d’activitats físiques com un enriquiment personal i col·lectiu</t>
  </si>
  <si>
    <t>Desenvolupar habilitats socials a través de la participació en contextos de pràctica motriu a l’escola, utilitzant estratègies de resolució de conflictes</t>
  </si>
  <si>
    <t>3r i 4t CA 5.5</t>
  </si>
  <si>
    <t>Rebutjar qualsevol tipus d’actuacions contràries a la convivència en la pràctica d’activitats físiques</t>
  </si>
  <si>
    <t>Comprendre les conductes, les emocions i els sentiments propis i de les altres persones, autoregulant el propi comportament i les emocions negatives que hi puguin aparèixer, expressant-les de forma assertiva fomentant la convivència</t>
  </si>
  <si>
    <t>Respectar les normes consensuades de funcionament de la classe, les regles de les activitats practicades, contribuint a la seva creació, modificació i millora, els espais i els materials emprats en els contextos de pràctica motriu a l’escola</t>
  </si>
  <si>
    <t>Valorar les diferències individuals de tothom en la pràctica d’activitats físiques com un enriquiment personal i col·lectiu mostrant una actitud crítica amb els estereotips dels models corporals en els mitjans de comunicació i la publicitat</t>
  </si>
  <si>
    <t>5è i 6è CA 5.4</t>
  </si>
  <si>
    <t>Mostrar habilitats socials en la resolució de conflictes de manera assertiva i respecte per la diversitat de tot tipus en contextos de pràctica motriu a l’escola i en la societat</t>
  </si>
  <si>
    <t>5è i 6è CA 5.5</t>
  </si>
  <si>
    <t>Rebutjar críticament qualsevol tipus d’actuacions contràries a la convivència en la pràctica d’activitats físiques i a la societat</t>
  </si>
  <si>
    <t>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t>
  </si>
  <si>
    <t>Participar amb respecte en la comunicació intercultural, identificant i analitzant, de forma guiada, les discriminacions, els prejudicis i els estereotips més comuns, en situacions quotidianes i habituals</t>
  </si>
  <si>
    <t>Reconèixer i valorar la diversitat lingüística i cultural relacionada amb la llengua estrangera, identificant els seus elements culturals i lingüístics elementals</t>
  </si>
  <si>
    <t>Participar amb respecte en situacions interculturals, identificant i comparant semblances i diferències elementals entre llengües i cultures, i mostrant rebuig davant discriminacions, prejudicis i estereotips de qualsevol tipus en contextos comunicatius quotidians i habituals</t>
  </si>
  <si>
    <t>Reconèixer, comprendre i valorar la diversitat lingüística i cultural pròpia de països on es parla la llengua estrangera com a font d’enriquiment personal, identificant elements culturals i lingüístics elementals que fomentin la cultura de la pau</t>
  </si>
  <si>
    <t>Seleccionar i aplicar, de forma guiada, estratègies bàsiques per a la comprensió dels aspectes més rellevants de la diversitat lingüística</t>
  </si>
  <si>
    <t>Participar amb estima i respecte en situacions interculturals, construint vincles entre les diferents llengües i cultures, i mostrant rebuig davant discriminacions, prejudicis i estereotips de qualsevol tipus en contextos comunicatius quotidians i habituals</t>
  </si>
  <si>
    <t>Reconèixer, comprendre i valorar la diversitat lingüística i cultural pròpia de països on es parla la llengua estrangera com a font d’enriquiment personal, identificant elements culturals i lingüístics bàsics que fomentin la sostenibilitat i la cultura de la pau</t>
  </si>
  <si>
    <t>Seleccionar i aplicar, de forma guiada, estratègies bàsiques per a la comprensió de la diversitat lingüística i cultural</t>
  </si>
  <si>
    <t>Comprendre i interpretar textos orals i multimodals breus i senzills, en la llengua estàndard, i identificar el sentit general i la informació més rellevant, valorant, de manera progressivament autònoma, aspectes formals i de contingut bàsics, per construir coneixement, formar-se una opinió i eixamplar les possibilitats de gaudi i lleure.</t>
  </si>
  <si>
    <t>Reconèixer i comprendre paraules i expressions habituals en textos orals i multimodals breus i senzills sobre temes freqüents i quotidians de rellevància personal i pròxims a la pròpia experiència, expressats de forma entenedora, clara, senzilla i directa, en llengua estàndard i en diferents suports</t>
  </si>
  <si>
    <t>Seleccionar i aplicar de forma guiada estratègies elementals per captar la idea global i identificar elements específics amb ajuda d’elements lingüístics i no lingüístics del context, en situacions comunicatives quotidianes i de rellevància per a l’alumnat</t>
  </si>
  <si>
    <t>Reconèixer i comprendre paraules, frases i el sentit global de textos orals i multimodals breus i senzills sobre temes freqüents i quotidians de rellevància personal i pròxims a la pròpia experiència, així com de textos de ficció adequats al nivell de desenvolupament de l’alumnat, expressats de forma entenedora, clara i en llengua estàndard a través de diferents suports</t>
  </si>
  <si>
    <t>Seleccionar i aplicar de forma guiada estratègies adequades en situacions comunicatives quotidianes i de rellevància per a l’alumnat per captar el sentit global i processar informacions explícites en textos breus i senzills sobre temes familiars</t>
  </si>
  <si>
    <t>Reconèixer i interpretar el sentit global, així com paraules i frases específiques de textos orals i multimodals breus i senzills sobre temes freqüents i quotidians de rellevància personal i àmbits pròxims a la pròpia experiència, així com de textos literaris adequats al nivell de desenvolupament de l’alumnat, expressats de forma entenedora, clara i en llengua estàndard a través de diferents suports</t>
  </si>
  <si>
    <t>Seleccionar i aplicar de forma guiada estratègies i coneixements adequats en situacions comunicatives quotidianes i de rellevància per a l’alumnat per captar el sentit global i processar informacions explícites en textos diversos</t>
  </si>
  <si>
    <t>Expressar oralment frases curtes amb informació bàsica sobre assumptes quotidians i de rellevància per a l’alumnat, utilitzant de forma guiada recursos verbals i no verbals, a partir de models i estructures prèviament presentats i parant atenció al ritme, l’accentuació i l’entonació</t>
  </si>
  <si>
    <t>Seleccionar i aplicar de forma guiada estratègies bàsiques per produir missatges breus i senzills adequats a les intencions comunicatives utilitzant, amb ajuda, recursos i suports físics o digitals en funció de les necessitats de cada moment</t>
  </si>
  <si>
    <t>Participar, de forma guiada, en situacions interactives elementals sobre temes quotidians, preparats prèviament, a través de diversos suports, com ara la repetició, el ritme pausat o el llenguatge no verbal, i mostrant empatia</t>
  </si>
  <si>
    <t>Seleccionar i utilitzar, de forma guiada i en entorns propers, estratègies elementals per saludar, acomiadar-se i presentar-se, expressar missatges senzills i breus, i formular i contestar preguntes bàsiques per a la comunicació</t>
  </si>
  <si>
    <t>Expressar oralment frases curtes amb informació bàsica sobre assumptes quotidians i de rellevància per a l’alumnat, utilitzant de forma guiada recursos verbals i no verbals, parant atenció al ritme, l’accentuació i l’entonació</t>
  </si>
  <si>
    <t>Seleccionar i aplicar de forma guiada estratègies per produir missatges breus i senzills adequats a les intencions comunicatives utilitzant, amb ajuda, recursos i suports físics o digitals en funció de les necessitats de cada moment</t>
  </si>
  <si>
    <t>Participar en situacions interactives d’intercanvis d’informació breus i senzills sobre temes quotidians, de rellevància personal i pròxims a la seva experiència, preparats prèviament, a través de diversos suports, com ara la repetició, el ritme pausat o el llenguatge no verbal, i mostrant empatia i respecte per la cortesia lingüística i l’etiqueta digital</t>
  </si>
  <si>
    <t>Seleccionar i utilitzar, de forma guiada i en situacions quotidianes, estratègies elementals per saludar, acomiadar-se i presentar-se, expressar missatges breus i formular i contestar preguntes senzilles</t>
  </si>
  <si>
    <t>Expressar oralment textos breus i senzills, prèviament preparats, sobre assumptes quotidians i de rellevància per a l’alumnat, utilitzant de forma guiada recursos verbals i no verbals, i usant formes i estructures bàsiques i d’ús freqüent</t>
  </si>
  <si>
    <t>Seleccionar i aplicar de forma guiada coneixements i estratègies per preparar i produir textos adequats a les intencions comunicatives, les característiques contextuals i la tipologia textual, usant, amb ajuda, recursos físics o digitals en funció de la tasca i les necessitats de cada moment</t>
  </si>
  <si>
    <t>Participar en situacions interactives d’intercanvis d’informació breus i senzills sobre temes quotidians, de rellevància personal i pròxims a la pròpia experiència, a través de diversos suports, com ara la repetició, el ritme pausat o el llenguatge no verbal, i mostrant empatia i respecte per la cortesia lingüística i l’etiqueta digital, així com per les diferents necessitats, idees i motivacions dels interlocutors</t>
  </si>
  <si>
    <t>Seleccionar i utilitzar, de forma guiada i en situacions quotidianes, estratègies elementals per saludar, acomiadar-se i presentar-se, formular i contestar preguntes senzilles, expressar missatges, i iniciar i acabar la comunicació</t>
  </si>
  <si>
    <t>Comprendre i interpretar textos escrits i multimodals, reconeixent el sentit global, les idees principals i la informació implícita i explícita, i realitzant, de manera progressivament autònoma, reflexions elementals sobre aspectes formals i de contingut, per adquirir i construir coneixement, i respondre a necessitats i interessos comunicatius diversos.</t>
  </si>
  <si>
    <t>Reconèixer i comprendre paraules i expressions habituals en textos escrits i multimodals breus i senzills sobre temes freqüents i quotidians de rellevància personal i pròxims a la pròpia experiència, expressats de forma entenedora, clara, senzilla i directa, i en llengua estàndard</t>
  </si>
  <si>
    <t>Seleccionar i aplicar, de forma guiada, estratègies elementals en situacions comunicatives quotidianes i de rellevància per a l’alumnat que permetin captar la idea global i identificar elements específics amb ajuda d’elements lingüístics i no lingüístics</t>
  </si>
  <si>
    <t>Reconèixer i comprendre el sentit global, així com paraules i frases prèviament indicades en textos escrits i multimodals breus i senzills sobre temes freqüents i quotidians de rellevància personal i pròxims a la seva experiència, així com de textos de ficció adequats al nivell de desenvolupament de l’alumnat, expressats de forma entenedora, clara i en llengua estàndard a través de diferents suports</t>
  </si>
  <si>
    <t>Seleccionar i aplicar, de forma guiada, estratègies adequades en situacions comunicatives quotidianes i de rellevància per a l’alumnat que permetin captar el sentit global i processar informacions explícites en textos breus i senzills sobre temes familiars</t>
  </si>
  <si>
    <t>Reconèixer i comprendre el sentit global, així com paraules i frases específiques de textos escrits i multimodals breus i senzills sobre temes freqüents i quotidians de rellevància personal i àmbits pròxims a la seva experiència, així com de textos literaris adequats al nivell de desenvolupament de l’alumnat, expressats de forma entenedora, clara i en llengua estàndard a través de diferents suports</t>
  </si>
  <si>
    <t>Seleccionar i aplicar, de forma guiada, estratègies i coneixements adequats en situacions comunicatives quotidianes i de rellevància per a l’alumnat que permetin captar el sentit global i processar informacions explícites en textos diversos</t>
  </si>
  <si>
    <t>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t>
  </si>
  <si>
    <t>Escriure paraules, expressions conegudes i frases, sobre assumptes quotidians i de rellevància personal per a l’alumnat, a partir de models, i amb una finalitat específica, a través d’eines analògiques i digitals, utilitzant estructures i lèxic elemental</t>
  </si>
  <si>
    <t>Redactar textos breus i senzills, sobre assumptes quotidians i de rellevància personal per a l’alumnat, amb adequació a la situació comunicativa proposada, a partir de models, i a través d’eines analògiques i digitals, utilitzant estructures i lèxic elemental</t>
  </si>
  <si>
    <t>Organitzar i redactar textos breus i senzills, sobre assumptes quotidians i freqüents, de rellevància personal per a l’alumnat i pròxims a la seva experiència, prèviament preparats, amb adequació a la situació comunicativa proposada, a través d’eines analògiques i digitals, i usant estructures i lèxic bàsic d’ús comú</t>
  </si>
  <si>
    <t>Seleccionar i aplicar de forma guiada coneixements i estratègies per preparar i produir textos adequats a les intencions comunicatives, les característiques contextuals i la tipologia textual, usant amb ajuda recursos físics o digitals en funció de la tasca i les necessitats de cada moment</t>
  </si>
  <si>
    <t>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t>
  </si>
  <si>
    <t>Seleccionar i llegir de manera autònoma obres diverses atenent els propis gustos i interessos, compartint les experiències de lectura, per iniciar la construcció de la identitat lectora, fomentar el gust per la lectura com a font de plaer i gaudir de la seva dimensió social.</t>
  </si>
  <si>
    <t>Llegir de manera autònoma textos de diferents autors i autores que s’adeqüin als propis gustos i interessos, seleccionats de manera acompanyada, des de les diferents etapes del procés evolutiu de la lectura</t>
  </si>
  <si>
    <t>Compartir lectures, per mitjà de recomanacions, presentacions i a partir d’interaccions orals, en el marc de la biblioteca d’aula i de centre, per expressar gustos i interessos i iniciar-se en una comunitat lectora</t>
  </si>
  <si>
    <t>Llegir de manera autònoma o acompanyada textos de diversos autors i autores que s’adeqüin als propis gustos i interessos i seleccionats amb autonomia creixent, avançant en la construcció de la identitat lectora</t>
  </si>
  <si>
    <t>Compartir lectures per mitjà de recomanacions, presentacions i a partir d’interaccions orals, en el marc de la biblioteca d’aula i de centre, per expressar gustos i interessos, valorar les obres de forma argumentada i que permetin sentir-se membre d’una comunitat lectora</t>
  </si>
  <si>
    <t>Llegir de manera autònoma textos de diversos autors i autores que s’adeqüin als propis gustos i interessos, seleccionats amb criteri propi, progressant en la construcció de la identitat lectora</t>
  </si>
  <si>
    <t>Compartir lectures per mitjà de recomanacions, presentacions i a partir d’interaccions orals, per mitjans analògics i digitals, en el marc de la biblioteca d’aula i de centre, per expressar gustos i interessos, valorar les obres de forma crítica i que permetin sentir-se membre d’una comunitat lectora</t>
  </si>
  <si>
    <t>Mediar entre diferents llengües en situacions predictibles, utilitzant estratègies i coneixements per processar i transmetre informació bàsica i senzilla, per tal de facilitar la comunicació.</t>
  </si>
  <si>
    <t>Interpretar i explicar informació bàsica de conceptes, comunicacions i textos breus i senzills, de manera guiada, en situacions de comunicació de diversitat lingüística, social i cultural, mostrant empatia i interès per entendre’s en un entorn immediat</t>
  </si>
  <si>
    <t>Interpretar i explicar textos, conceptes i comunicacions breus i senzills, de manera guiada, en situacions de comunicació de diversitat lingüística, social i cultural, mostrant empatia i interès per entendre’s en el seu entorn més proper</t>
  </si>
  <si>
    <t>Seleccionar i aplicar, de forma guiada, estratègies elementals que ajudin a crear ponts i que facilitin la comprensió i producció d’informació, així com la comunicació fluida, fent servir, amb ajuda, recursos i suports físics o digitals en funció de les necessitats de cada moment</t>
  </si>
  <si>
    <t>Inferir i comunicar textos, conceptes i comunicacions breus i senzills, de manera guiada, en situacions de comunicació amb diversitat lingüística i cultural, mostrant respecte i empatia per les persones interlocutores, per les llengües emprades i interès per participar en la solució de malentesos en l’entorn proper</t>
  </si>
  <si>
    <t>Seleccionar i aplicar, de forma guiada, estratègies bàsiques que ajudin a crear ponts i facilitin la comprensió i producció d’informació i la comunicació fluida, adequats a les intencions comunicatives, les característiques contextuals i la tipologia textual, fent servir, amb ajuda, recursos i suports físics o digitals en funció de les necessitats de cada moment</t>
  </si>
  <si>
    <t>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t>
  </si>
  <si>
    <t>Comparar i contrastar similituds i diferències evidents entre llengües, reflexionant, de manera guiada, sobre aspectes elementals del seu funcionament</t>
  </si>
  <si>
    <t>Identificar i aplicar, de forma guiada, els coneixements i estratègies que formen el propi repertori lingüístic, per millorar la capacitat de comunicar i d’aprendre la llengua estrangera, amb suport d’altres participants i de suports analògics i digitals</t>
  </si>
  <si>
    <t>Identificar i explicar, de manera guiada, progressos i dificultats elementals d’aprenentatge de la llengua estrangera</t>
  </si>
  <si>
    <t>Comparar i contrastar les similituds i diferències entre llengües, reflexionant, de manera guiada, sobre aspectes bàsics del seu funcionament</t>
  </si>
  <si>
    <t>Utilitzar i diferenciar, de forma guiada, els coneixements i estratègies que formen el propi repertori lingüístic, per millorar la capacitat de comunicar i d’aprendre la llengua estrangera, amb suport d’altres participants i de suports analògics i digitals</t>
  </si>
  <si>
    <t>Identificar, registrar i aplicar, de manera guiada, els progressos i dificultats elementals d’aprenentatge de la llengua estrangera, reconeixent els aspectes que ajuden a millorar i participant en activitats d’autoavaluació i coavaluació</t>
  </si>
  <si>
    <t>Comparar i contrastar les similituds i diferències entre llengües, reflexionant, de manera progressivament autònoma, sobre aspectes bàsics del seu funcionament</t>
  </si>
  <si>
    <t>Utilitzar i diferenciar de forma progressivament autònoma els coneixements i estratègies que formen el propi repertori lingüístic, per millorar la capacitat de comunicar i d’aprendre la llengua estrangera, amb suport d’altres participants i de suports analògics i digitals</t>
  </si>
  <si>
    <t>Identificar, registrar i utilitzar, de manera guiada, els progressos i dificultats d’aprenentatge de la llengua estrangera, reconeixent els aspectes que ajuden a millorar i realitzant activitats d’autoavaluació i coavaluació</t>
  </si>
  <si>
    <t>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t>
  </si>
  <si>
    <t xml:space="preserve"> Rebutjar els usos lingüístics discriminatoris identificats a partir de la reflexió grupal acompanyada sobre els aspectes elementals, verbals i no verbals, que regeixen la comunicació, i tenint en compte la perspectiva de gènere</t>
  </si>
  <si>
    <t xml:space="preserve"> Rebutjar els usos lingüístics discriminatoris i identificar els abusos de poder a través de la paraula, mitjançant la reflexió grupal acompanyada sobre els aspectes bàsics, verbals i no verbals, que regeixen la comunicació, i tenint en compte la perspectiva de gènere</t>
  </si>
  <si>
    <t xml:space="preserve"> Rebutjar els usos lingüístics discriminatoris i els abusos de poder a través de la paraula identificats mitjançant la reflexió grupal acompanyada sobre diferents aspectes, verbals i no verbals, que regeixen la comunicació, i tenint en compte la perspectiva de gènere</t>
  </si>
  <si>
    <t>Traduir problemes i interpretar situacions quotidianes fent-ne una representació matemàtica personal a través de conceptes, eines i estratègies per analitzar-ne els elements més rellevants.</t>
  </si>
  <si>
    <t>Iniciar-se en la interpretació de la informació d’un problema i d’una situació de la vida quotidiana responent a les preguntes plantejades o fent noves preguntes</t>
  </si>
  <si>
    <t>Proposar representacions matemàtiques, amb recursos manipulatius, gràfics i digitals, orientades a la resolució de problemes i de situacions de la vida quotidiana</t>
  </si>
  <si>
    <t>Interpretar la informació d’un problema i d’una situació de la vida quotidiana responent a les preguntes plantejades o fent noves preguntes</t>
  </si>
  <si>
    <t>Proposar representacions matemàtiques, amb recursos manipulatius, gràfics i digitals, que ajudin en la resolució de problemes i de situacions de la vida quotidiana</t>
  </si>
  <si>
    <t>Interpretar i reformular de forma verbal i gràfica, problemes i situacions de la vida quotidiana, responent a les preguntes plantejades o fent noves preguntes</t>
  </si>
  <si>
    <t>Elaborar representacions matemàtiques eficaces, amb recursos manipulatius, gràfics i digitals, que portin a la resolució de problemes i de situacions de la vida quotidiana</t>
  </si>
  <si>
    <t>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t>
  </si>
  <si>
    <t>Emprar estratègies i formes pròpies de raonar per resoldre un problema i explicar el procés</t>
  </si>
  <si>
    <t>Explorar, compartir i resoldre un mateix problema a partir de diferents propostes, parlant-ne sense biaix de gènere</t>
  </si>
  <si>
    <t>Comprovar que les solucions obtingudes es corresponen amb la pregunta formulada relacionant les solucions amb la pregunta</t>
  </si>
  <si>
    <t>Emprar estratègies i formes de raonament diverses per resoldre un problema i explicar-ne el procés</t>
  </si>
  <si>
    <t>Demostrar la correcció matemàtica de les solucions d’un problema i la seva coherència en el context plantejat</t>
  </si>
  <si>
    <t>Seleccionar entre diferents estratègies per resoldre un problema i compartint i justificant l’estratègia seleccionada</t>
  </si>
  <si>
    <t>Compartir i obtenir possibles solucions d’un problema seleccionant d’entre diverses opcions compartides i justificant l’escollida sense biaix de gènere</t>
  </si>
  <si>
    <t>Argumentar la correcció matemàtica de les solucions d’un problema i la seva coherència en el context plantejat generant, si escau, noves preguntes i reptes</t>
  </si>
  <si>
    <t>Explorar, formular i comprovar conjectures senzilles, reconeixent el valor del raonament espacial, raonament lògic i incorporar-hi l’argumentació per integrar i generar nou coneixement matemàtic.</t>
  </si>
  <si>
    <t>Iniciar-se en la realització de conjectures matemàtiques investigant patrons i propietats, fent deduccions i comprovant-les</t>
  </si>
  <si>
    <t>Proposar exemples de problemes i situacions i explicant com es poden resoldre matemàticament</t>
  </si>
  <si>
    <t>Incorporar la utilització de la visualització i del raonament geomètric com a forma de raonament per entendre i gestionar la informació referida a l’espai</t>
  </si>
  <si>
    <t>Formular conjectures matemàtiques senzilles i investigant patrons, propietats i relacions, així com fent deduccions i comprovant-les</t>
  </si>
  <si>
    <t>Proposar exemples de problemes i situacions, explicant com es poden resoldre raonant i argumentant en les situacions en què calgui aplicar-ho</t>
  </si>
  <si>
    <t>Analitzar conjectures matemàtiques senzilles investigant patrons, propietats i relacions, així com fent deduccions i comprovant-les</t>
  </si>
  <si>
    <t>Crear exemples de problemes i situacions justificant que es poden resoldre oferint els propis raonaments i arguments</t>
  </si>
  <si>
    <t>Utilitzar el pensament computacional, descompondre en parts més petites, reconeixent patrons i dissenyant algorismes per solucionar problemes i situacions de la vida quotidiana.</t>
  </si>
  <si>
    <t>Descriure rutines i activitats senzilles que es realitzin pas a pas, en situacions de l’aula i de la vida quotidiana</t>
  </si>
  <si>
    <t>Descompondre un problema o situació de la vida quotidiana en tasques concretes, abordant-les d’una en una per poder trobar la solució global</t>
  </si>
  <si>
    <t>Reconèixer patrons, similituds i tendències en els problemes o situacions que es volen solucionar</t>
  </si>
  <si>
    <t>Explicar instruccions pas a pas per resoldre un problema i d’altres de similars provant i duent a terme possibles solucions amb dispositius digitals i sense</t>
  </si>
  <si>
    <t>Definir instruccions pas a pas per resoldre un problema i d’altres de similars provant i duent a terme possibles solucions amb dispositius digitals i sense</t>
  </si>
  <si>
    <t>Descompondre un problema o situació de la vida quotidiana en tasques, abordant-les d’una en una per poder trobar la solució global, entre d’altres, amb dispositius digitals</t>
  </si>
  <si>
    <t>Trobar els principis que generen els patrons d’un problema, descartant les dades irrellevants tot identificant les parts més importants</t>
  </si>
  <si>
    <t>5è i 6è CA 4.4</t>
  </si>
  <si>
    <t>Definir instruccions pas a pas per resoldre un problema i d’altres de similars provant i duent a terme possibles solucions amb dispositius digitals</t>
  </si>
  <si>
    <t>Utilitzar connexions entre diferents idees matemàtiques, així com identificar les matemàtiques implicades en altres àrees o amb la vida quotidiana, interrelacionant conceptes i procediments per interpretar situacions i contextos diversos.</t>
  </si>
  <si>
    <t>Reconèixer connexions entre els diferents elements matemàtics relacionant i ampliar coneixements en un context matemàtic</t>
  </si>
  <si>
    <t>Reconèixer les matemàtiques presents en la vida quotidiana i en altres àrees en situacions en què se’n pugui fer ús</t>
  </si>
  <si>
    <t>Realitzar connexions entre els diferents elements matemàtics valorant-ne la utilitat per raonar i fixar coneixements en un context matemàtic</t>
  </si>
  <si>
    <t>Interpretar situacions en contextos diversos reconeixent les connexions entre les matemàtiques i la vida quotidiana en situacions en què se’n pugui fer ús (se’n faci ús)</t>
  </si>
  <si>
    <t>Connectar diferents elements de les matemàtiques valorant-ne la utilitat per relacionar i ampliar coneixements en un context matemàtic</t>
  </si>
  <si>
    <t>Utilitzar les connexions entre les matemàtiques i altres àrees i també entre les matemàtiques i situacions de contextos no matemàtics en què se’n pugui fer ús, desenvolupant la capacitat crítica, creativa i innovadora</t>
  </si>
  <si>
    <t>Comunicar i representar, de forma individual i col·lectiva, conceptes, procediments i resultats matemàtics utilitzant el llenguatge oral, escrit, gràfic, multimodal, en diferents formats i amb la terminologia matemàtica adequada, per donar significat i permanència a les idees matemàtiques.</t>
  </si>
  <si>
    <t>Seleccionar el llenguatge matemàtic bàsic present en la vida quotidiana donant-li significat</t>
  </si>
  <si>
    <t>Explicar idees i processos matemàtics utilitzats en la resolució d’un problema o justificant la solució obtinguda de forma verbal, amb l’ajuda del gest o de la representació gràfica</t>
  </si>
  <si>
    <t>Reconèixer i usar llenguatge matemàtic present en el seu entorn donant-li significat</t>
  </si>
  <si>
    <t>Explicar idees i processos matemàtics utilitzats en la resolució d’un problema o justificant la solució obtinguda de forma verbal, amb l’ajuda del gest, la representació gràfica i també la representació digital</t>
  </si>
  <si>
    <t>Interpretar i usar llenguatge matemàtic adequat donant-li significat</t>
  </si>
  <si>
    <t>Representar conceptes, procediments i resultats matemàtics utilitzant diferents eines i formes de representació, inclosa la digital, per visualitzar idees i estructurar processos matemàtics</t>
  </si>
  <si>
    <t>Explicar idees i processos matemàtics utilitzats en la resolució d’un problema o argumentant la solució obtinguda de forma verbal, amb l’ajuda del gest, la representació gràfica i també la representació digital</t>
  </si>
  <si>
    <t>Desenvolupar destreses personals que ajudin a identificar i gestionar emocions, aprenent de l’error i afrontant les situacions d’incertesa com una oportunitat, per perseverar i gaudir del procés d’aprendre matemàtiques.</t>
  </si>
  <si>
    <t>Reconèixer les pròpies emocions en abordar nous reptes matemàtics, sent proactiu en la cerca de possibles solucions, demanant ajuda només després d’un primer intent</t>
  </si>
  <si>
    <t>Expressar actituds positives davant de nous reptes matemàtics, com ara la predisposició i la receptivitat, entenent l’error com una oportunitat d’aprenentatge</t>
  </si>
  <si>
    <t>Identificar les pròpies emocions en abordar nous reptes matemàtics, sent proactiu en la cerca de possibles solucions, demanant ajuda, si cal, formulant clarament la pregunta</t>
  </si>
  <si>
    <t>Mostrar actituds positives davant de nous reptes matemàtics, com ara l’esforç i la flexibilitat, entenent l’error com una oportunitat d’aprenentatge</t>
  </si>
  <si>
    <t>Regular les pròpies emocions i desenvolupar l’autoconfiança per abordar nous reptes matemàtics, identificant les pròpies fortaleses i superant les debilitats</t>
  </si>
  <si>
    <t>Mantenir actituds positives davant de nous reptes matemàtics, com ara la perseverança i la flexibilitat, entenent l’error com una oportunitat d’aprenentatge</t>
  </si>
  <si>
    <t>Desenvolupar destreses socials participant activament en els equips de treball i reconeixent la diversitat i el valor de les aportacions dels altres, per compartir i construir coneixement matemàtic de manera col·lectiva.</t>
  </si>
  <si>
    <t>Participar en el treball en equip, tant en entorn presencial com virtual, escoltant les altres persones reconeixent les seves aportacions, en situacions en què es comparteixi i construeixi coneixement matemàtic de manera conjunta</t>
  </si>
  <si>
    <t>Col·laborar en el treball en equip, tant en entorn presencial com virtual, assumint-ne responsabilitats per construir coneixement matemàtic</t>
  </si>
  <si>
    <t>Implicar-se amb el grup, amb empatia i respecte, compartint les pròpies opinions, maneres de fer, estratègies i pensaments tot escoltant i reconeixent les aportacions de les altres persones per enriquir l’aprenentatge propi i col·lectiu</t>
  </si>
  <si>
    <t>Col·laborar i aportar estratègies i raonaments matemàtics en el treball en equip, tant en entorn presencial com virtual, construint coneixement matemàtic de manera conjunta</t>
  </si>
  <si>
    <t>Equilibrar les necessitats personals amb les del grup, des de l’empatia i el respecte, reconeixent la diversitat i el valor de les aportacions de les altres persones per generar nou aprenentatge matemàtic, tant individual com col·lectiu</t>
  </si>
  <si>
    <t>Identificar aspectes vinculats a la pròpia identitat i a les qüestions ètiques relatives a un mateix, en el seu entorn proper, buscant la informació a l’abast i interpretant-la de forma reflexiva i crítica per promoure l’autoconeixement i el desenvolupament de l’autonomia moral.</t>
  </si>
  <si>
    <t>Reconèixer les pròpies capacitats físiques, sensorials i cognitives tenint en compte els punts forts i febles de la pròpia identitat promovent l’autoconeixement</t>
  </si>
  <si>
    <t>Identificar trets personals que facilitin el procés de construcció de la pròpia identitat amb responsabilitat i autonomia</t>
  </si>
  <si>
    <t>Interpretar críticament la informació de l’entorn afavorint la construcció de la pròpia identitat</t>
  </si>
  <si>
    <t>Mostrar conductes que evidenciïn autonomia moral en un context social amb gran diversitat d’interessos</t>
  </si>
  <si>
    <t>5è i 6è CA 1.5</t>
  </si>
  <si>
    <t>Mostrar una actitud responsable, respectuosa i assertiva amb relació a problemàtiques diverses i riscos derivats de l’ús acrític i de l’abús de les xarxes socials, com a factors de prevenció de situacions de ciberassetjament entre iguals i en el context educatiu</t>
  </si>
  <si>
    <t>Actuar i interactuar atenent a normes i valors cívics i ètics, reflexionant sobre la seva importància per a la vida individual i col·lectiva, per aplicar-los de manera efectiva i argumentada en diferents contextos i amb la finalitat de promoure una convivència pacífica, respectuosa, democràtica i justa.</t>
  </si>
  <si>
    <t>Investigar sobre la naturalesa social i política de l’ésser humà en el marc d’una convivència democràtica</t>
  </si>
  <si>
    <t>Interactuar amb els altres adoptant conductes cíviques i democràtiques en un marc de respecte, empatia i consideració adequada de les relacions afectives que s’estableixin</t>
  </si>
  <si>
    <t>Manifestar actituds alineades amb valors com la justícia, la pau i el rebuig a la violència, la solidaritat i el respecte per les minories i les diferents identitats humanes i personals en el seu entorn</t>
  </si>
  <si>
    <t>Analitzar el paper de les institucions públiques, dels organismes internacionals i les organitzacions no governamentals en la promoció de la pau, la solidaritat i la cooperació entre nacions a través del diàleg argumentatiu</t>
  </si>
  <si>
    <t>Reflexionar sobre la defensa d’una efectiva igualtat de gènere i sobre el problema de la violència contra les dones i la conducta sexista, a través de l’anàlisi de les mesures de prevenció de la desigualtat, la violència i la discriminació per raó de gènere i orientació sexual</t>
  </si>
  <si>
    <t>Interpretar les relacions sistèmiques entre l’individu, la societat i la natura, així com la importància de l’acció local i les seves conseqüències en l’entorn proper, per desenvolupar un paper actiu i conseqüent amb el respecte, la cura i la protecció de les persones i del planeta.</t>
  </si>
  <si>
    <t>Identificar propostes per afavorir l’aturada del canvi climàtic a partir de l’anàlisi de les problemàtiques en el context local i argumentant el deure ètic de protegir i tenir cura de la natura</t>
  </si>
  <si>
    <t>Realitzar accions que afavoreixen l’assoliment dels objectius de desenvolupament sostenible a través d’acords i actuacions individuals i col·lectives</t>
  </si>
  <si>
    <t>Desenvolupar actituds i valors de compromís basats en el respecte, cura i protecció de les persones, dels animals i del planeta, a través d’accions individuals, en l’àmbit local, vinculades al consum responsable i de productes de proximitat, l’ús sostenible de l’aigua, de l’energia, de la mobilitat, la gestió dels residus i el respecte per la diversitat ètnica i cultural</t>
  </si>
  <si>
    <t>Desenvolupar l’autoestima i l’estima de l’entorn, a partir de la identificació, expressió i gestió de les emocions i sentiments propis i reconeixent i valorant els dels altres, amb la finalitat d’assolir una actitud empàtica i respectuosa envers un mateix, els altres i la natura.</t>
  </si>
  <si>
    <t>Expressar de manera respectuosa les pròpies emocions manifestant una ajustada autoestima en activitats creatives individuals i de grup</t>
  </si>
  <si>
    <t>Regular adequadament les pròpies emocions a partir de la identificació d’aquestes i les dels altres, en activitats de reflexió tant individuals com col·lectives</t>
  </si>
  <si>
    <t>Manifestar una actitud empàtica i respectuosa envers un mateix, els altres i la natura, en activitats realitzades en l’entorn escolar</t>
  </si>
  <si>
    <t>Identificar i prendre consciència de fets i accions dirigides a membres de la comunitat educativa que, si persisteixen en el temps, poden derivar en relacions abusives, situacions d’assetjament i maltractament entre iguals en el context educatiu i, en aquest cas, prendre-hi partit des d’un posicionament proactiu com a factor de prevenció</t>
  </si>
  <si>
    <t>Identificar els fets històrics i socials més rellevants relatius a la seva pròpia identitat i cultura, reflexionar sobre les normes de convivència i aplicar-les de manera constructiva, dialogant i inclusiva en qualsevol context.</t>
  </si>
  <si>
    <t>Registrar canvis importants  que s’han produït en l’àmbit  personal, familiar, a l’escola  o al barri que han influït en la  construcció de la pròpia identitat.</t>
  </si>
  <si>
    <t>Identificar la diversitat cultural  present a l’aula i al centre educatiu,  reconeixent i respectant les  diferents expressions culturals.</t>
  </si>
  <si>
    <t xml:space="preserve">Identificar les necessitats,  desitjos, sentiments i valors propis  i de les altres persones, així com  algunes de les habilitats socials  necessàries per a la convivència a  l’aula. </t>
  </si>
  <si>
    <t>Descriure les principals  transformacions històriques en  diferents èpoques i societats,  relacionant-les amb els canvis i  continuïtats en l’entorn, i comprenent  les connexions entre passat, present  i futur i la seva influència en la  construcció de la pròpia identitat</t>
  </si>
  <si>
    <t>Contrastar les característiques  de la pròpia societat, configurada  per persones de diversos orígens,  llengües, costums, amb altres  societats, mostrant una actitud  respectuosa i inclusiva.</t>
  </si>
  <si>
    <t>Aplicar algunes habilitats  socials que contribueixen a la  convivència a l’aula i al centre, a  partir de l’autoestima, el respecte  i la confiança en un mateix i en les  altres persones.</t>
  </si>
  <si>
    <t>Explicar les relacions de  causalitat entre moments històrics  rellevants en la nostra societat i en  altres i els canvis i continuïtats en  l’entorn, identificant els fets i les  accions humanes que han influït  en la construcció de la pròpia  identitat.</t>
  </si>
  <si>
    <t>Mostrar una actitud  respectuosa i inclusiva cap a la  diversitat cultural, comprenent i  valorant positivament els elements  que configuren la pròpia identitat i  la dels altres.</t>
  </si>
  <si>
    <t>Aplicar les habilitats socials  que contribueixen a establir  relacions de convivència a l’aula, al  centre i a l’entorn proper</t>
  </si>
  <si>
    <t>Participar en activitats comunitàries, en la presa de decisions i la resolució dels conflictes de forma dialogada i respectuosa amb els procediments democràtics en el marc de la Unió Europea, de l’ordenament jurídic de l’Estat espanyol i Catalunya, dels drets humans i de l’infant, i del valor de la diversitat i l’assoliment
 de la igualtat de gènere, la cohesió social i els objectius de desenvolupament sostenible.</t>
  </si>
  <si>
    <t>Participar en la presa de  decisions col·lectives, tenint en  compte les aportacions d’altres  membres del grup</t>
  </si>
  <si>
    <t>Participar en la comunitat  escolar (grup classe, cicle…) i  en l’entorn social, de manera  assertiva i constructiva, utilitzant  un llenguatge inclusiu i no violent.</t>
  </si>
  <si>
    <t>Descriure els mecanismes de  funcionament de la participació  ciutadana i democràtica,  descobrint diferents institucions  municipals i el paper que tenen  en la presa de decisions per a la  comunitat.</t>
  </si>
  <si>
    <t>Participar en la comunitat  escolar i la vida social  realitzant activitats, assumint  responsabilitats i establint acords  de forma dialogada i democràtica,  emprant un llenguatge inclusiu i no  violent.</t>
  </si>
  <si>
    <t>5èi 6è CA 2.1</t>
  </si>
  <si>
    <t>Analitzar les funcions bàsiques  dels òrgans de govern de la  comunitat autònoma, de l’Estat  espanyol i de la Unió Europea,  avaluant el seu impacte en la gestió  eficient dels serveis públics i el seu  benefici per a la ciutadania.</t>
  </si>
  <si>
    <t>5èi 6è CA 2.2</t>
  </si>
  <si>
    <t>Participar activament en la  comunitat escolar, la vida social i  l’entorn assumint responsabilitats,  establint acords i presentant  propostes de millora de la vida  al centre, des de l’exercici dels  principis democràtics, que emanen  dels drets humans i els drets dels  infants i de les minories.</t>
  </si>
  <si>
    <t>Reflexionar i dialogar sobre valors i problemes ètics d’actualitat, comprenent la necessitat de respectar diferents cultures i creences, cuidar l’entorn, rebutjar prejudicis i estereotips, i oposar-se a qualsevol forma de discriminació i violència —incloent-hi la violència masclista, LGTBI-fòbica, racista o capacitista— o
 fonamentalisme ideològic.</t>
  </si>
  <si>
    <t>Identificar situacions o comportaments d’equitat, d’igualtat de gènere i de conductes no sexistes reconeixent referents diversos, en l’entorn pròxim.</t>
  </si>
  <si>
    <t>Respectar i tenir cura de  les persones de l’entorn proper,  valorant-ne la diversitat i riquesa, i  demostrant empatia i consideració  cap a les diferents capacitats,  experiències i perspectives.</t>
  </si>
  <si>
    <t>Dur a terme accions que  contribueixen al benestar individual  i col·lectiu de la societat, fomenten  l’equitat, la igualtat de gènere i les  conductes no sexistes, reconeixent  models positius en la societat i al  llarg de la història.</t>
  </si>
  <si>
    <t>Analitzar la importància  demogràfica, cultural i econòmica  de les migracions en l’actualitat,  valorant la diversitat i manifestant  empatia i respecte per les cultures,  per contribuir al benestar individual  i col·lectiu de la societat.</t>
  </si>
  <si>
    <t>5èi 6è CA 3.1</t>
  </si>
  <si>
    <t>Pronunciar-se críticament  aportant els arguments pertinents,  actuant a favor d’actituds d’equitat,  igualtat de gènere i conductes no  sexistes, analitzant i contrastant  diferents models en la nostra  societat, i desmuntant estereotips i  rols en tots els àmbits.</t>
  </si>
  <si>
    <t>5èi 6è CA 3.3</t>
  </si>
  <si>
    <t>Desenvolupar els valors de  la integració europea a través  del coneixement dels processos  geogràfics, històrics i culturals que  han configurat la societat actual,  valorant la diversitat cultural i  mostrant empatia i respecte per les  minories, per contribuir al benestar  individual i col·lectiu.</t>
  </si>
  <si>
    <t>Identificar les relacions sistèmiques entre les accions humanes i l’entorn i iniciar-se en l’adopció d’hàbits de vida sostenibles, per contribuir a la conservació de la biodiversitat des d’una perspectiva tant local com global.</t>
  </si>
  <si>
    <t>Analitzar la intervenció humana  en els elements de l’entorn proper,  identificant connexions directes  entre els diferents elements del  medi natural, social i cultural.</t>
  </si>
  <si>
    <t>Mostrar comportaments  i actituds de vida sostenible,  conseqüents amb el respecte, la  cura i la protecció de les persones  i el patrimoni natural i cultural, i  reconeixent aquest patrimoni com  un bé comú.</t>
  </si>
  <si>
    <t>Fer prediccions dels possibles  efectes que té la intervenció  humana sobre els elements del  medi natural social i cultural,  proposant possibles solucions.</t>
  </si>
  <si>
    <t>Desenvolupar accions de  sostenibilitat conseqüents amb el  respecte, la cura i la protecció de  les persones i el patrimoni natural i  cultural.</t>
  </si>
  <si>
    <t>Fer prediccions dels possibles  efectes de la intervenció humana  sobre els elements del medi natural  social i cultural, involucrant-se en  la seva resolució.</t>
  </si>
  <si>
    <t>Participar en la construcció  de models de convivència i  d’organització social sostenibles en  el temps basats en la cooperació,  la cura i la protecció de l’entorn i el  respecte a les persones.</t>
  </si>
  <si>
    <t>Proposar accions de  conservació, protecció i millora del  patrimoni natural i cultural.</t>
  </si>
  <si>
    <t>Fer cerques guiades a Internet i usar estratègies senzilles per al tractament digital de la informació (paraules clau, selecció d’informació rellevant, organització de dades, etc.) amb una actitud crítica sobre els continguts que s’obtenen.</t>
  </si>
  <si>
    <t>Trobar, de manera guiada,  dades, informació i continguts  a través d’una cerca en entorns  digitals, que doni resposta a la  necessitat inicial.</t>
  </si>
  <si>
    <t>Utilitzar, de manera guiada,  cercadors genèrics fent ús  d’opcions i d’estratègies senzilles  a Internet en relació amb el repte  plantejat.</t>
  </si>
  <si>
    <t>Identificar, de manera guiada,  criteris de validesa (font digital,  autoria, data d’actualització,  etc.) per verificar la informació  obtinguda a les cerques a Internet</t>
  </si>
  <si>
    <t>Utilitzar, de manera guiada,  recursos digitals organitzant i  emmagatzemant la informació  obtinguda a les cerques a Internet  amb una actitud crítica sobre els  continguts que s’obtenen.</t>
  </si>
  <si>
    <t>Utilitzar de forma autònoma  cercadors genèrics fent ús  d’opcions i d’estratègies senzilles  en relació amb el repte plantejat.</t>
  </si>
  <si>
    <t>Verificar, de manera guiada, la  validesa (font digital, autoria, data  d’actualització, etc.) i la fiabilitat  de la informació en relació amb el  repte plantejat.</t>
  </si>
  <si>
    <t>Organitzar i emmagatzemar,  de manera guiada, la informació  trobada amb recursos digitals,  amb una actitud crítica sobre els  continguts que s’obtenen</t>
  </si>
  <si>
    <t>Recuperar, de manera guiada,  la informació emmagatzemada  necessària per donar resposta al  repte plantejat.</t>
  </si>
  <si>
    <t>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t>
  </si>
  <si>
    <t>Crear i editar documents i  presentacions pròpies utilitzant les  eines de format (processador de  textos i aplicacions) en activitats  dirigides pel o per la docent.</t>
  </si>
  <si>
    <t>Crear vídeos, imatges i  àudios (sense edició) i programes  informàtics senzills, en activitats  basades en un context real i proper  dirigides pel o per la docent.</t>
  </si>
  <si>
    <t>Crear i editar documents i  presentacions pròpies utilitzant les  eines de format (processador de  textos i aplicacions) i incorporant  taules en activitats basades en un  context real i proper</t>
  </si>
  <si>
    <t>Crear i editar, amb la guia del  o de la docent, vídeos, imatges,  àudios i programes informàtics  senzills en un context real i proper.</t>
  </si>
  <si>
    <t>Indicar la font dels textos  i les imatges utilitzades en les  produccions digitals.</t>
  </si>
  <si>
    <t>Seleccionar el format (text,  taula, imatge, àudio, vídeo,  esquemes i mapes conceptuals)  més adient de les produccions  digitals que es desenvoluparan  en activitats pròpies del context  escolar.</t>
  </si>
  <si>
    <t>Crear i editar produccions  digitals senzilles de manera  autònoma en activitats pròpies del  context escolar.</t>
  </si>
  <si>
    <t>Citar l’autoria en l’elaboració  de produccions, tant si són de  creació pròpia com d’altres  persones.</t>
  </si>
  <si>
    <t>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t>
  </si>
  <si>
    <t>Reconèixer diferents maneres  de comunicació digital en  situacions quotidianes.</t>
  </si>
  <si>
    <t>Reconèixer diferents maneres  de col·laboració digital en  situacions quotidianes.</t>
  </si>
  <si>
    <t>Comunicar-se a través  del correu electrònic amb els  companys i companyes de classe  i amb els i les docents utilitzant-ne  les funcions bàsiques (destinatari,  assumpte, cos, signatura i fitxers  adjunts).</t>
  </si>
  <si>
    <t>Utilitzar les funcions de  col·laboració de les aplicacions  que s’usen en les produccions  digitals.</t>
  </si>
  <si>
    <t>Fer servir les funcions  bàsiques dels entorns virtuals  d’aprenentatge (accedir-hi, lliurar  tasques, rebre retroacció, etc.).</t>
  </si>
  <si>
    <t>Comunicar-se a través  del correu electrònic amb els  companys i companyes de classe  i amb els i les docents utilitzantne les funcions avançades  (signatura automàtica, organització  de missatges, programació  d’enviaments, etc.).</t>
  </si>
  <si>
    <t>Realitzar productes digitals  de manera col·laborativa, tant per  a creacions digitals com per a  l’organització del treball en grup.</t>
  </si>
  <si>
    <t>Fer servir els entorns virtuals  d’aprenentatge per interactuar amb  els companys i companyes i els  i les docents a través de fòrums,  amb respecte i correcció.</t>
  </si>
  <si>
    <t>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t>
  </si>
  <si>
    <t xml:space="preserve">Adoptar mesures de seguretat  dels comptes i dels dispositius  en entorns personals i educatius  generant contrasenyes simples i  tancant les sessions.  </t>
  </si>
  <si>
    <t>Prendre consciència   de la  necessitat de mantenir una postura  saludable en l’ús de la tecnologia.</t>
  </si>
  <si>
    <t>Aplicar, de manera guiada,  accions concretes dins de l’aula  per preservar la sostenibilitat  dels recursos digitals (apagar  l’ordinador i les pantalles quan no  s’utilitzen, regular la lluminositat de  la pantalla, etc.).</t>
  </si>
  <si>
    <t>Adoptar mesures de seguretat  dels comptes i dels dispositius en  entorns personals i educatius, a  partir d’accions senzilles (generant  contrasenyes segures i privades,  tancant les sessions, etc.).</t>
  </si>
  <si>
    <t>Evitar els riscos físics, de  manera guiada, mantenint una  postura saludable a partir de  criteris ergonòmics en l’ús de  tecnologies.</t>
  </si>
  <si>
    <t>Identificar, de manera guiada,  els riscos emocionals en l’ús de  tecnologies.</t>
  </si>
  <si>
    <t>Utilitzar, de manera guiada,  els recursos del centre i els  recursos personals amb eficiència  i sostenibilitat (impressions,  optimització de l’espai virtual,  malbaratament energètic, etc.).</t>
  </si>
  <si>
    <t>Adoptar mesures de seguretat  dels comptes i dispositius en  entorns personals i educatius, a  partir d’accions senzilles (generant  contrasenyes segures i privades,  mantenint actualitzat el programari,  tancant les sessions, no cedint  dades sensibles, etc.).</t>
  </si>
  <si>
    <t>Evitar els riscos físics, de  manera autònoma, mantenint  una postura saludable a partir  de criteris ergonòmics en l’ús de  tecnologies.</t>
  </si>
  <si>
    <t>5è i 6è CA 4.5</t>
  </si>
  <si>
    <t>Evitar els riscos emocionals,  prevenint conductes addictives i  d’assetjament de manera guiada,  en l’ús de tecnologies.</t>
  </si>
  <si>
    <t>5è i 6è CA 4.6</t>
  </si>
  <si>
    <t>Utilitzar, de manera autònoma,  els recursos del centre i els  recursos personals amb eficiència  i sostenibilitat (impressions,  optimització de l’espai virtual,  malbaratament energètic, etc.).</t>
  </si>
  <si>
    <t>Iniciar-se en el desenvolupament de solucions digitals senzilles i sostenibles (reutilització de materials tecnològics, programació informàtica per blocs, robòtica educativa, etc.) per resoldre problemes concrets o reptes proposats de manera creativa i sol·licitar ajuda en cas necessari.</t>
  </si>
  <si>
    <t xml:space="preserve"> Programar, amb l’orientació  del o de la docent, seqüències  simples amb dispositius digitals  (robots i ordinadors) i sense, per  resoldre un repte concret. </t>
  </si>
  <si>
    <t>Programar, amb l’orientació del  o de la docent, seqüències simples  amb programació per blocs amb  dispositius digitals (robots, plaques  programables i ordinadors) per  resoldre un repte concret.</t>
  </si>
  <si>
    <t>Identificar els elements que  formen els robots i les plaques  programables (peces estructurals,  sensors i actuadors).</t>
  </si>
  <si>
    <t>Reutilitzar materials en el  desenvolupament de les solucions  a reptes proposats, valorant el seu  impacte en la sostenibilitat.</t>
  </si>
  <si>
    <t>Desenvolupar algorismes  senzills amb programació per blocs  per resoldre de manera creativa un  problema concret.</t>
  </si>
  <si>
    <t>Dissenyar i implementar  construccions i estructures  senzilles per resoldre reptes  proposats a través de la robòtica.</t>
  </si>
  <si>
    <t>Reutilitzar materials en el  desenvolupament de les solucions  a reptes proposats, valorant el  seu impacte econòmic i en la  sostenibilitat.</t>
  </si>
  <si>
    <t>Reconèixer necessitats i reptes a afrontar i elaborar idees originals utilitzant destreses creatives i prenent consciència de les conseqüències i efectes que les idees puguin provocar en l’entorn per proposar solucions valuoses que responguin a les necessitats detectades.</t>
  </si>
  <si>
    <t>Identificar necessitats o reptes  concrets de l’entorn proper amb  l’acompanyament de l’adult i  experts.</t>
  </si>
  <si>
    <t>Participar en la creació d’idees  que aportin solucions al repte.</t>
  </si>
  <si>
    <t>Escollir una idea que doni  resposta al repte, tenint-ne en  compte els punts forts i els punts  febles</t>
  </si>
  <si>
    <t>Detectar de manera  compartida i raonada necessitats o  reptes de l’entorn proper.</t>
  </si>
  <si>
    <t>Plantejar idees creatives que  aportin solucions al repte i saberles raonar.</t>
  </si>
  <si>
    <t>Escollir una idea que doni  resposta al repte, tenint-ne en  compte els punts forts i els punts  febles, dialogant i reflexionant  sobre les seves possibles  conseqüències en l’entorn.</t>
  </si>
  <si>
    <t>Analitzar de manera crítica les  necessitats o reptes de l’entorn  proper de forma dialògica i  participativa.</t>
  </si>
  <si>
    <t>Elaborar solucions creatives  i originals, saber-les argumentar  i generar-ne de noves a partir  del diàleg i fent ús de tècniques  creatives.</t>
  </si>
  <si>
    <t>Escollir una idea que doni  resposta al repte, tenint-ne en  compte els punts forts i els punts  febles, dialogant i reflexionant  sobre les seves possibles  conseqüències en l’entorn i  valorant-ne la viabilitat.</t>
  </si>
  <si>
    <t>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t>
  </si>
  <si>
    <t xml:space="preserve"> Afrontar experiències i reptes  de la vida quotidiana, reconeixent,  amb ajuda, les pròpies fortaleses i  debilitats.</t>
  </si>
  <si>
    <t>Observar, amb l’ajuda de  l’adult, solucions a reptes similars  en l’entorn proper, que puguin  ajudar a desenvolupar la idea  pròpia.</t>
  </si>
  <si>
    <t>Detallar la idea  cooperativament, de forma  verbal o visual, tenint present  els materials i les persones  necessàries per portar-la a terme, i  prenent consciència de la despesa  que suposa.</t>
  </si>
  <si>
    <t>Reconèixer les pròpies  fortaleses i debilitats a partir de  reptes personals i socials.</t>
  </si>
  <si>
    <t>Detectar múltiples solucions a  reptes similars en l’entorn proper,  que puguin ajudar a desenvolupar  la idea pròpia.</t>
  </si>
  <si>
    <t>Detallar la idea  cooperativament, fent un càlcul  aproximat de la despesa que  suposa, els materials necessaris  i les persones que hi han de  col·laborar per portar-la a terme.</t>
  </si>
  <si>
    <t>Reconèixer les pròpies  fortaleses i treballar les debilitats  afrontant els reptes personals i  socials amb esperit de superació.</t>
  </si>
  <si>
    <t>Identificar, en l’entorn,  solucions a reptes similars i  recursos materials i humans que  puguin ajudar a desenvolupar la  idea pròpia.</t>
  </si>
  <si>
    <t>Detallar la idea  cooperativament tenint present  la seva viabilitat i identificant  els recursos materials i humans  necessaris.</t>
  </si>
  <si>
    <t>Crear idees i solucions originals, planificar tasques i cooperar amb altres i en equip, valorant el procés realitzat i el resultat obtingut, per dur a terme una iniciativa emprenedora, considerant l’experiència com una oportunitat per aprendre.</t>
  </si>
  <si>
    <t xml:space="preserve">Organitzar, amb l’ajuda de  l’adult, els passos que s’han de  seguir per tal desenvolupar la idea  triada. </t>
  </si>
  <si>
    <t>Participar activament en  l’execució del projecte emprenedor  seguint la planificació.</t>
  </si>
  <si>
    <t>Explicar els passos que s’han  seguit a l’hora de tirar endavant el  projecte per tal d’avaluar com ha  anat.</t>
  </si>
  <si>
    <t>Consensuar els passos que  s’han de seguir per desenvolupar la  idea triada i com i quan es portaran  a terme.</t>
  </si>
  <si>
    <t>Participar activament  en l’execució del projecte  emprenedor prenent decisions de  manera cooperativa sobre com  desenvolupar-lo.</t>
  </si>
  <si>
    <t>Exposar el projecte  emprenedor i el resultat obtingut,  per tal d’avaluar i autoavaluar el  treball realitzat.</t>
  </si>
  <si>
    <t xml:space="preserve">Concretar els passos que  s’han de seguir per desenvolupar  la idea triada, com i quan es farà  cada tasca i com es repartiran els  responsabilitats. </t>
  </si>
  <si>
    <t>Executar el projecte  emprenedor planificat, prenent  decisions col·lectivament i  mostrant el resultat obtingut.</t>
  </si>
  <si>
    <t>Exposar formalment el projecte  emprenedor per tal d’autoavaluar  i coavaluar el treball realitzat,  aportant propostes de millora.</t>
  </si>
  <si>
    <t>Conèixer les pròpies emocions, idees i comportaments personals i emprar estratègies per gestionarlos en situacions de tensió o conflicte, adaptant-se als canvis i harmonitzant-los per assolir els seus objectius.</t>
  </si>
  <si>
    <t>Identificar i expressar  les emocions, les idees i els  sentiments en els diversos  contextos. educatius.</t>
  </si>
  <si>
    <t>Emprar, amb ajuda, algunes  estratègies per a la gestió de  les emocions,3   les idees i els  comportaments en el dia a dia de  l’escola.</t>
  </si>
  <si>
    <t>Expressar les emocions, les  idees i els sentiments identificantlos en un mateix com a procés per  reconèixer-los en els altres quan  es troba en els diversos contextos  educatius.</t>
  </si>
  <si>
    <t>Emprar estratègies ajustades  per a la gestió de les emocions,  les idees i els comportaments,  adaptant-se a les diverses  situacions del context educatiu.</t>
  </si>
  <si>
    <t>Regular les emocions i els  sentiments en diferents situacions  d’interacció social.</t>
  </si>
  <si>
    <t>Emprar, de manera autònoma,  estratègies per a la gestió de  les emocions, les idees i els  comportaments, valorant-ne tant  l’eficàcia com les conseqüències  en situacions del context educatiu</t>
  </si>
  <si>
    <t>Conèixer els riscos més rellevants per a la salut i començar a adoptar hàbits saludables per al seu benestar físic i mental.</t>
  </si>
  <si>
    <t>Anomenar els hàbits de  vida saludable bàsics   i la seva  vinculació i importància amb el  benestar físic i emocional.</t>
  </si>
  <si>
    <t>Adoptar, amb suport del o de  la docent, comportaments i hàbits  de vida saludable en diverses  situacions del context educatiu,  valorant la importància del  benestar físic i emocional.</t>
  </si>
  <si>
    <t>Posar en pràctica, de manera  autònoma, hàbits de vida saludable  en diverses situacions del context  educatiu, valorant la importància  del benestar físic i emocional.</t>
  </si>
  <si>
    <t>Discriminar entre les activitats  o hàbits de l’entorn més proper que  promouen la salut física, mental  i emocional i les que la poden  perjudicar, proporcionant exemples  específics de cada tipus.</t>
  </si>
  <si>
    <t>Aplicar propostes raonades  de millora d’hàbits personals i  col·lectius de vida saludable en  situacions del context educatiu,  valorant la importància del  benestar físic i emocional.</t>
  </si>
  <si>
    <t>Mostrar criteri per defensar el  valor de les activitats o hàbits de  l’entorn més proper que promouen  la salut física, emocional i mental  enfront de les que la poden  perjudicar, valorant els efectes que  poden tenir a curt i llarg termini.</t>
  </si>
  <si>
    <t>Reconèixer i respectar les emocions i experiències dels altres, participar activament en el treball en grup, assumir les responsabilitats individuals assignades i utilitzar estratègies cooperatives dirigides a la consecució d’objectius compartits.</t>
  </si>
  <si>
    <t>Identificar i respectar les  emocions i les experiències  dels altres iniciant-se en l’ús  d’estratègies d’escolta activa.</t>
  </si>
  <si>
    <t>Participar en el treball en  equip, escoltant i respectant les  aportacions de les altres persones.</t>
  </si>
  <si>
    <t>Establir relacions entre  els comportaments, verbals i  no verbals, dels altres amb les  emocions que els han generat,  identificant les situacions que les  provoquen i aplicant estratègies  d’escolta activa.</t>
  </si>
  <si>
    <t>Col·laborar amb empatia i  respecte en el treball en equip,  assumint les responsabilitats  individuals i reconeixent les  opinions alienes.</t>
  </si>
  <si>
    <t>Mostrar una actitud empàtica  i respectuosa envers les emocions  i les experiències dels altres,  aplicant estratègies d’escolta  activa i de gestió conversacional i  utilitzant un llenguatge positiu.</t>
  </si>
  <si>
    <t>Aplicar estratègies de  treball cooperatiu, acceptant les  responsabilitats dels diferents rols  i reconeixent la diversitat i el valor  de les aportacions de les altres  persones.</t>
  </si>
  <si>
    <t>Reconèixer el valor de l’esforç i la dedicació personal per a la millora de l’aprenentatge i adoptar posicions crítiques quan es produeixen processos de reflexió guiats.</t>
  </si>
  <si>
    <t>Reconèixer, de manera guiada,  les pròpies fortaleses i els aspectes  que estan en procés de millora,  fent ús de la retroacció rebuda  sobre el fer, no sobre el ser.</t>
  </si>
  <si>
    <t>Iniciar-se en la resolució  dels reptes d’aprenentatge en  situacions d’aula amb esforç,  demanant suport després d’haverho intentat de forma autònoma.</t>
  </si>
  <si>
    <t>Enumerar de forma guiada les  diverses posicions que es poden  adoptar respecte a una mateixa  situació sobre la qual es vulgui  reflexionar, mostrant respecte i  interès.</t>
  </si>
  <si>
    <t>Diferenciar, amb modelatge,  si una informació rebuda és certa  o no, tant en els aprenentatges  escolars com en les relacions  personals en el context educatiu.</t>
  </si>
  <si>
    <t>Reconèixer les pròpies  fortaleses i els aspectes que estan  en procés de millora, fent ús de la  retroacció rebuda sobre el fer, no  sobre el ser.</t>
  </si>
  <si>
    <t>Abordar, autònomament, la  resolució de reptes d’aprenentatge  en les situacions d’aula amb  perseverança i esforç, demanant  ajuda, si cal, després de cercar  diverses solucions.</t>
  </si>
  <si>
    <t>Adoptar, amb  acompanyament, posicions  diverses respecte a una mateixa  situació sobre la qual es vulgui  reflexionar, mostrant una actitud  d’interès, diàleg i respecte.</t>
  </si>
  <si>
    <t>Contrastar, amb suport, les  informacions rebudes, tant en els  aprenentatges escolars com en les  relacions personals en el context  educatiu.</t>
  </si>
  <si>
    <t>Descriure les pròpies  fortaleses i els aspectes que estan  en procés de millora en diferents  situacions del context escolar  centrat en el fer no en el ser.</t>
  </si>
  <si>
    <t>Enfrontar-se autònomament  als reptes d’aprenentatge  en les situacions d’aula  amb perseverança, esforç i  responsabilitat demanant ajuda,  si cal, després de cercar diverses  solucions.</t>
  </si>
  <si>
    <t>Iniciar-se en l’ús d’algunes  estratègies del pensament crític  qüestionant posicions, idees,  decisions, opinions... en moments  d’aula amb una actitud oberta, de  diàleg i de respecte.</t>
  </si>
  <si>
    <t>Identificar, amb suport del  o de la docent, les informacions  falses8   de les fonts utilitzades en  les tasques i els treballs de recerca  d’aula i en les relacions personals.</t>
  </si>
  <si>
    <t>Planificar objectius a curt termini, utilitzar estratègies d’aprenentatge autoregulat i participar en processos d’autoavaluació i coavaluació, reconeixent les limitacions i sabent buscar ajuda en el procés de construcció de coneixement.</t>
  </si>
  <si>
    <t>Mostrar, amb acompanyament  del o de la docent, que ha entès els  objectius d’aprenentatge, a través  de diferents llenguatges (verbal,  gràfic, corporal, etc.) iniciant-se en  els processos de metacognició.</t>
  </si>
  <si>
    <t>Fer servir, amb modelatge  de l’adult, algunes estratègies  d’aprenentatge que millorin la  comprensió i els aprenentatges a  fer en contextos educatius.</t>
  </si>
  <si>
    <t>Aplicar, amb modelatge,  instruments i estratègies  d’autoavaluació i coavaluació,  en processos d’autoregulació de  l’aprenentatge.</t>
  </si>
  <si>
    <t>Explicar, a través de diferents  mitjans i amb acompanyament  del o de la docent, els objectius  d’aprenentatge i el camí a recórrer  per assolir-los.</t>
  </si>
  <si>
    <t>Preveure de manera ordenada  algunes accions amb bastides11  per enfrontar-se  als reptes d’aprenentatge  proposats usant els processos de  metacognició.</t>
  </si>
  <si>
    <t>Utilitzar, amb acompanyament,  estratègies d’aprenentatge  que millorin la comprensió i els  aprenentatges a fer en contextos  educatius.</t>
  </si>
  <si>
    <t>Utilitzar, amb acompanyament  del o de la docent, instruments  i estratègies d’autoavaluació  i coavaluació, en processos  d’autoregulació de l’aprenentatge.</t>
  </si>
  <si>
    <t>Explicar, a través de diferents  mitjans i amb suport si escau, els  objectius d’aprenentatge i el camí a  recórrer per assolir-los.</t>
  </si>
  <si>
    <t>Planificar accions amb  bastides per enfrontar-se als reptes  d’aprenentatge proposats fent  servir processos de metacognició.</t>
  </si>
  <si>
    <t>Seleccionar i aplicar, amb  acompanyament, estratègies  d’aprenentatge que millorin la  comprensió i els aprenentatges a  fer en contextos educatius.</t>
  </si>
  <si>
    <t>Fer servir, amb suport si  escau, instruments i estratègies  d’autoavaluació i coavaluació,  en processos d’autoregulació de  l’aprenentatge</t>
  </si>
  <si>
    <t>Codi bloc</t>
  </si>
  <si>
    <t>Codi saber</t>
  </si>
  <si>
    <t>1r i 2n B01</t>
  </si>
  <si>
    <t>Les llengües i els seus parlants</t>
  </si>
  <si>
    <t>Sab 01</t>
  </si>
  <si>
    <t>Presa de consciència de la diversitat lingüística per mitjà de la biografia lingüística personal i el mapa lingüístic de l’aula, treballats amb acompanyament.</t>
  </si>
  <si>
    <t>Sab 02</t>
  </si>
  <si>
    <t>Identificació, amb acompanyament, de prejudicis i estereotips lingüístics i cerca de solucions.</t>
  </si>
  <si>
    <t>Sab 03</t>
  </si>
  <si>
    <t>Ús d’un llenguatge no discriminatori i respectuós amb les diferències en la vida quotidiana.</t>
  </si>
  <si>
    <t>1r i 2n B02</t>
  </si>
  <si>
    <t>Comunicació oral</t>
  </si>
  <si>
    <t>Interès per expressar-se oralment amb pronunciació i entonació adequades en les situacions d’aula.</t>
  </si>
  <si>
    <t>Comprensió de textos orals de tipologia diversa en diferents formats i mitjans.</t>
  </si>
  <si>
    <t>Identificació de la incidència dels components (situació, participants o intenció) en l’acte comunicatiu en diferents situacions comunicatives pròpies de l’aula i d’altres entorns informals.</t>
  </si>
  <si>
    <t>Sab 04</t>
  </si>
  <si>
    <t>Aplicació d’estratègies lingüístiques elementals amb acompanyament i en contextos propers, per dotar textos breus i senzills d’adequació, coherència, cohesió i correcció.</t>
  </si>
  <si>
    <t>Sab 05</t>
  </si>
  <si>
    <t>Identificació d’elements bàsics de contingut (tema, fórmules fixes, lèxic) i forma (estructura, format, imatges) en les produccions orals.</t>
  </si>
  <si>
    <t>Sab 06</t>
  </si>
  <si>
    <t>Reproducció de textos orals memoritzats (cançons, poemes, dramatitzacions) en el marc de les propostes didàctiques d’aula.</t>
  </si>
  <si>
    <t>Sab 07</t>
  </si>
  <si>
    <t>Ús de models textuals elementals (narració, descripció, diàleg) en les produccions orals, en el marc de les propostes didàctiques d’aula.</t>
  </si>
  <si>
    <t>Sab 08</t>
  </si>
  <si>
    <t>Interacció oral adequada en situacions d’aula. Reconeixement i utilització d’estratègies bàsiques de cortesia lingüística.</t>
  </si>
  <si>
    <t>Sab 09</t>
  </si>
  <si>
    <t>Aplicació d’estratègies d’escolta activa en la resolució dialogada dels conflictes, tenint en compte la perspectiva de gènere.</t>
  </si>
  <si>
    <t>1r i 2n B03</t>
  </si>
  <si>
    <t>Comprensió lectora</t>
  </si>
  <si>
    <t>Lectura individual i silenciosa, amb fluïdesa adequada al nivell cognitiu, de textos de l’aula i del seu entorn.</t>
  </si>
  <si>
    <t>Lectura en veu alta amb entonació i ritme progressivament adequats al nivell cognitiu, amb preparació prèvia.</t>
  </si>
  <si>
    <t>Ús d’elements gràfics i paratextuals bàsics que afavoreixen la comprensió abans, durant i després de l’experiència lectora, en textos propers de la vida quotidiana, de mitjans de comunicació i escolars.</t>
  </si>
  <si>
    <t>Aplicació d’estratègies de comprensió lectora abans, durant i després de la lectura (planificació, anticipació, inferències…), en textos diversos i amb acompanyament.</t>
  </si>
  <si>
    <t>Detecció d’usos clarament discriminatoris del llenguatge verbal i icònic, de forma guiada, en contextos quotidians i mitjans de comunicació.</t>
  </si>
  <si>
    <t>1r i 2n B04</t>
  </si>
  <si>
    <t>Expressió escrita</t>
  </si>
  <si>
    <t>Comprensió i ús de convencions del codi escrit en el marc de les propostes de comprensió o producció de textos d’ús escolar i social.</t>
  </si>
  <si>
    <t>Producció de textos propers o viscuts, de tipologia diversa, dirigits a diferents destinataris, amb acompanyament i una intenció concreta.</t>
  </si>
  <si>
    <t>Aplicació d’estratègies elementals, individuals o grupals, de planificació, redacció, revisió i edició de textos escrits i multimodals propers a la seva experiència personal, en diferents suports, amb diferents propòsits i de forma acompanyada.</t>
  </si>
  <si>
    <t>Utilització d’elements gràfics i paratextuals adequats al suport, de forma acompanyada, que facilitin l’organització i la comprensió del text produït a l’aula.</t>
  </si>
  <si>
    <t>Cura en la presentació de les produccions escrites en qualsevol suport.</t>
  </si>
  <si>
    <t>1r i 2n B05</t>
  </si>
  <si>
    <t>Alfabetització informacional</t>
  </si>
  <si>
    <t>Aplicació d’estratègies bàsiques per a la recerca guiada d’informació senzilla en fonts documentals variades i amb diferents suports i formats, reconeixent l’autoria.</t>
  </si>
  <si>
    <t>Aplicació d’estratègies bàsiques per comparar informació de diferents fonts, reelaborar-la i comunicar-la en situacions properes i amb acompanyament.</t>
  </si>
  <si>
    <t>Comunicació creativa del coneixement, de forma acompanyada, amb respecte a la propietat intel·lectual.</t>
  </si>
  <si>
    <t>Utilització de la biblioteca i dels recursos digitals de l’aula i del centre, amb guiatge, per dur a terme treballs d’investigació.</t>
  </si>
  <si>
    <t>1r i 2n B06</t>
  </si>
  <si>
    <t>Lectura d’obres o fragments variats i diversos de la literatura infantil adequats als seus interessos i organitzats en itineraris lectors.</t>
  </si>
  <si>
    <t>Comprensió dels elements constitutius essencials de l’obra literària (tema, personatges, trama, escenari) i dels diferents gèneres literaris, a partir de la lectura compartida i guiada d’obres de qualitat.</t>
  </si>
  <si>
    <t>Establiment de vincles de la literatura amb altres manifestacions artístiques i culturals amb acompanyament.</t>
  </si>
  <si>
    <t>Inici de la construcció de la identitat lectora, afavorint l’expressió de gustos i interessos, per mitjà de la lectura autònoma i la lectura compartida i guiada.</t>
  </si>
  <si>
    <t>Ús de la biblioteca de l’aula, del centre i de l’entorn proper com a espai de trobada d’activitats literàries compartides i com a element impulsor de comunitats lectores.</t>
  </si>
  <si>
    <t>Reconeixement de les dades bàsiques d’un llibre (persones autores, il·lustradores, editorial, col·lecció) en el context de les lectures d’aula i de la biblioteca, amb acompanyament.</t>
  </si>
  <si>
    <t>Escriptura de textos literaris senzills (rodolins, endevinalles, contes…) a partir de models coneguts i analitzats, amb acompanyament.</t>
  </si>
  <si>
    <t>Exploració de les il·lustracions i de la relació que s’estableix amb el text en els àlbums il·lustrats, amb acompanyament.</t>
  </si>
  <si>
    <t>1r i 2n B07</t>
  </si>
  <si>
    <t>Reflexió sobre la llengua</t>
  </si>
  <si>
    <t>Diferències elementals entre llengua oral i llengua escrita en l’ús quotidià.</t>
  </si>
  <si>
    <t>Discriminació fonètica de sons, síl·labes i accents i correspondència entre els sons i les grafies en la lectura i en les diferents produccions escrites, tenint en compte les diferents etapes del procés evolutiu.</t>
  </si>
  <si>
    <t>3r i 4t B01</t>
  </si>
  <si>
    <t>Presa de consciència de la biografia lingüística personal i del mapa lingüístic de l’aula i de l’escola, de forma autònoma.</t>
  </si>
  <si>
    <t>Explicació de la diversitat lingüística i cultural de l’entorn, com a valor i eina d’aprenentatge.</t>
  </si>
  <si>
    <t>Identificació de prejudicis i estereotips lingüístics i cerca de solucions en l’àmbit personal i escolar.</t>
  </si>
  <si>
    <t>3r i 4t B02</t>
  </si>
  <si>
    <t>Interès per expressar-se oralment amb pronunciació i entonació adequades en les situacions d’aprenentatge i en la vida quotidiana del centre.</t>
  </si>
  <si>
    <t>Comprensió de textos orals en diferents contextos: activitats d’aula, situacions d’aprenentatge en qualsevol àrea i en la vida quotidiana i en mitjans de comunicació.</t>
  </si>
  <si>
    <t>Descripció de la incidència dels components (situació, participants, propòsit comunicatiu, canal) en l’acte comunicatiu en diferents situacions comunicatives de l’aula i de l’entorn.</t>
  </si>
  <si>
    <t>Aplicació d’estratègies lingüístiques elementals amb acompanyament, en contextos d’aprenentatge per dotar textos senzills d’adequació, coherència, cohesió i correcció.</t>
  </si>
  <si>
    <t>Descripció d’elements bàsics de contingut (tema, fórmules fixes, lèxic) i forma (estructura, format, títol, imatges) en les produccions orals.</t>
  </si>
  <si>
    <t>Ús de models textuals elementals (narració, descripció, diàleg i exposició) en les produccions orals, de forma progressivament autònoma.</t>
  </si>
  <si>
    <t>Interacció oral adequada en situacions d’aula i en contextos formals elementals, amb respecte a les normes bàsiques de cortesia lingüística.</t>
  </si>
  <si>
    <t>Aplicació d’estratègies d’escolta activa i assertivitat en la resolució dialogada dels conflictes, tenint en compte la perspectiva de gènere.</t>
  </si>
  <si>
    <t>Sab 10</t>
  </si>
  <si>
    <t>Detecció de possibles usos discriminatoris del llenguatge verbal i no verbal en diferents contextos comunicatius.</t>
  </si>
  <si>
    <t>Sab 11</t>
  </si>
  <si>
    <t>Aplicació d’estratègies d’identificació i interpretació del sentit global del text i d’integració de la informació explícita de textos socials orals i multimodals senzills.</t>
  </si>
  <si>
    <t>Sab 12</t>
  </si>
  <si>
    <t>Aplicació d’estratègies d’interpretació d’elements bàsics de la comunicació no verbal en les situacions comunicatives.</t>
  </si>
  <si>
    <t>Sab 13</t>
  </si>
  <si>
    <t>Ús d’eines analògiques i digitals bàsiques d’ús comú per a la producció i coproducció oral i multimodal; ús de plataformes virtuals d’interacció i col·laboració educativa en el marc de les situacions d’aprenentatge, de forma guiada.</t>
  </si>
  <si>
    <t>3r i 4t B03</t>
  </si>
  <si>
    <t>Lectura en veu alta, amb entonació i ritme adequats al nivell cognitiu, amb preparació prèvia.</t>
  </si>
  <si>
    <t>Ús d’elements gràfics, textuals i paratextuals progressivament complexos que afavoreixen la comprensió abans, durant i després de l’experiència lectora, en textos de la vida quotidiana, mitjans de comunicació, escolars, de fets i esdeveniments d’interès general.</t>
  </si>
  <si>
    <t>Aplicació d’estratègies de comprensió lectora abans, durant i després de la lectura (planificació, anticipació, inferències…), en textos diversos de forma progressivament autònoma.</t>
  </si>
  <si>
    <t>Aplicació d’estratègies per detectar usos discriminatoris del llenguatge verbal i icònic, de forma progressivament autònoma, en tots els contextos.</t>
  </si>
  <si>
    <t>3r i 4t B04</t>
  </si>
  <si>
    <t>Producció de textos escolars i socials, de tipologia diversa, dirigits a diferents destinataris, de forma progressivament autònoma i amb una intenció concreta.</t>
  </si>
  <si>
    <t>Aplicació d’estratègies elementals, individuals o grupals, de planificació, redacció, revisió i edició de textos escrits i multimodals d’ús escolar i social, en diferents suports, amb diferents propòsits comunicatius i de forma progressivament autònoma.</t>
  </si>
  <si>
    <t>Utilització d’elements gràfics i paratextuals adequats al suport, de forma progressivament autònoma, que facilitin l’organització i la comprensió del text produït a l’aula.</t>
  </si>
  <si>
    <t>Ús de bastides i altres suports, amb acompanyament, tant en paper com digitals, per millorar la producció de textos propis.</t>
  </si>
  <si>
    <t>Presentació acurada i aplicació de les normes ortogràfiques bàsiques de les produccions escrites en qualsevol suport.</t>
  </si>
  <si>
    <t>3r i 4t B05</t>
  </si>
  <si>
    <t>Aplicació d’estratègies bàsiques per a la recerca guiada d’informació en fonts documentals variades i amb diferents suports i formats, reconeixent l’autoria i aplicant criteris de fiabilitat.</t>
  </si>
  <si>
    <t>Distinció entre fets i opinions en informacions de l’entorn proper i dels mitjans de comunicació.</t>
  </si>
  <si>
    <t>Aplicació d’estratègies per comparar i classificar la informació, reelaborar-la i comunicar-la en contextos escolars i amb progressiva autonomia.</t>
  </si>
  <si>
    <t>Comunicació creativa del coneixement, amb respecte a la propietat intel·lectual, de forma progressivament autònoma.</t>
  </si>
  <si>
    <t>Utilització de la biblioteca i els recursos digitals de l’aula i del centre, de forma progressivament autònoma, per dur a terme treballs d’investigació.</t>
  </si>
  <si>
    <t>3r i 4t B06</t>
  </si>
  <si>
    <t>Lectura d’obres o fragments variats i diversos de la literatura infantil, adequats als propis interessos i organitzats en itineraris lectors.</t>
  </si>
  <si>
    <t>Anàlisi dels elements constitutius essencials de l’obra literària (tema, protagonista, personatges secundaris, trama, escenari, llenguatge) i dels diferents gèneres literaris, a partir de la lectura compartida i guiada d’obres de qualitat.</t>
  </si>
  <si>
    <t>Establiment de vincles de la literatura amb altres manifestacions artístiques i culturals, de forma guiada.</t>
  </si>
  <si>
    <t>Construcció de la identitat lectora, afavorint l’expressió de gustos i interessos i la valoració argumentada de les obres, mitjançant la lectura autònoma i la lectura compartida i guiada.</t>
  </si>
  <si>
    <t>Reconeixement de les dades bàsiques d’un llibre (persones autores, traductores, adaptadores, il·lustradores, editorial, col·lecció) en el context de les lectures d’aula i de la biblioteca, de forma progressivament autònoma.</t>
  </si>
  <si>
    <t>Escriptura de textos narratius i poètics a partir de models coneguts i analitzats, utilitzant recursos literaris, amb progressiva autonomia.</t>
  </si>
  <si>
    <t>Exploració i interpretació de les il·lustracions i de la relació que s’estableix amb el text en els àlbums il·lustrats, amb acompanyament.</t>
  </si>
  <si>
    <t>3r i 4t B07</t>
  </si>
  <si>
    <t>Utilització de metallenguatge específic bàsic en el marc de propostes de producció i la comprensió de textos orals, escrits o multimodals.</t>
  </si>
  <si>
    <t>Ús dels signes de puntuació com a mecanisme organitzador del text escrit i en relació amb el significat en les diferents produccions.</t>
  </si>
  <si>
    <t>Identificació de diferents relacions formals, semàntiques i sintàctiques entre les paraules en la lectura i en les diferents produccions escrites.</t>
  </si>
  <si>
    <t>Anàlisi i ús de les modalitats oracionals en relació amb la intenció comunicativa.</t>
  </si>
  <si>
    <t>Anàlisi i ús de mecanismes de cohesió, amb especial atenció a les formes verbals, als connectors textuals explicatius i a les substitucions pronominals com a mecanisme gramatical elemental de referència interna, a partir de la reflexió compartida sobre les produccions escrites.</t>
  </si>
  <si>
    <t>Formulació i comprovació d’hipòtesis (substitució, canvi d’ordre, manipulació) i establiment de generalitzacions sobre aspectes ortogràfics i gramaticals bàsics, amb especial atenció a la concordança entre els elements de l’oració en les diferents produccions.</t>
  </si>
  <si>
    <t>5è i 6è B01</t>
  </si>
  <si>
    <t>Presa de consciència de la biografia lingüística personal i del mapa lingüístic de l’entorn geogràfic, de forma autònoma.</t>
  </si>
  <si>
    <t>Explicació de la diversitat lingüística i cultural del món com a valor i eina d’aprenentatge.</t>
  </si>
  <si>
    <t>Posada en pràctica d’estratègies d’identificació de prejudicis i estereotips lingüístics i cerca de solucions en comunicacions orals, escrites i multimodals.</t>
  </si>
  <si>
    <t>5è i 6è B02</t>
  </si>
  <si>
    <t>Interès per expressar-se oralment amb pronunciació i entonació adequades en totes les situacions.</t>
  </si>
  <si>
    <t>Comprensió de textos orals en diferents contextos: activitats d’aula, situacions d’aprenentatge en qualsevol àrea, en la vida quotidiana i en mitjans de comunicació.</t>
  </si>
  <si>
    <t>Anàlisi dels components del fet comunicatiu (situació, participants, propòsit comunicatiu, canal, registre) en qualsevol situació comunicativa.</t>
  </si>
  <si>
    <t>Aplicació d’estratègies lingüístiques elementals de forma autònoma, en contextos formals, per dotar textos progressivament complexos d’adequació, coherència, cohesió i correcció.</t>
  </si>
  <si>
    <t>Anàlisi d’elements bàsics de contingut (tema, fórmules fixes, lèxic, inferències d’informació) i forma (estructura, format, títol, imatges, tipografia) en les produccions orals.</t>
  </si>
  <si>
    <t>Ús de models textuals elementals (narració, descripció, diàleg i exposició) en les produccions orals i de forma autònoma.</t>
  </si>
  <si>
    <t>Interacció oral adequada en situacions d’aula i en contextos formals pautats, amb respecte a les normes de cortesia lingüística.</t>
  </si>
  <si>
    <t>Aplicació d’estratègies d’escolta activa, assertivitat i proposta de solució creativa en la resolució dialogada de conflictes, tenint en compte la perspectiva de gènere.</t>
  </si>
  <si>
    <t>Aplicació d’estratègies per a l’ús d’un llenguatge no discriminatori en diferents contextos comunicatius.</t>
  </si>
  <si>
    <t>Aplicació d’estratègies d’identificació i interpretació del sentit global, la informació rellevant, la integració de la informació explícita i la realització d’inferències per superar el sentit literal de textos socials orals i multimodals.</t>
  </si>
  <si>
    <t>Aplicació d’estratègies d’interpretació i ús d’elements bàsics de la comunicació no verbal en les situacions comunicatives.</t>
  </si>
  <si>
    <t>Ús d’eines analògiques i digitals bàsiques d’ús comú per a la producció i coproducció oral i multimodal; ús de plataformes virtuals d’interacció i col·laboració educativa en el marc de les situacions d’aprenentatge.</t>
  </si>
  <si>
    <t>5è i 6è B03</t>
  </si>
  <si>
    <t>Lectura en veu alta amb entonació i ritme fluids, amb preparació prèvia.</t>
  </si>
  <si>
    <t>Ús d’elements gràfics, textuals i paratextuals progressivament complexos que afavoreixen la comprensió abans, durant i després de l’experiència lectora en tot tipus de textos.</t>
  </si>
  <si>
    <t>Aplicació d’estratègies de comprensió lectora abans, durant i després de la lectura (planificació, anticipació, inferències…), en fonts documentals diverses de forma progressivament autònoma.</t>
  </si>
  <si>
    <t>Aplicació d’estratègies per detectar usos discriminatoris del llenguatge verbal i icònic en tots els contextos.</t>
  </si>
  <si>
    <t>5è i 6è B04</t>
  </si>
  <si>
    <t>Producció de textos de tipologia diversa, dirigits a diferents destinataris, de forma autònoma i amb una intenció concreta.</t>
  </si>
  <si>
    <t>Aplicació d’estratègies elementals, individuals o grupals, de planificació, redacció, revisió i edició de textos escrits i multimodals de tipus divers, amb diferents propòsits comunicatius de forma autònoma.</t>
  </si>
  <si>
    <t>Utilització d’elements gràfics i paratextuals adequats al suport, de forma autònoma, que facilitin l’organització i la comprensió del text produït a l’aula.</t>
  </si>
  <si>
    <t>Ús de bastides i altres suports, de forma progressivament autònoma, tant en paper com digitals, per millorar la producció de textos propis.</t>
  </si>
  <si>
    <t>5è i 6è B05</t>
  </si>
  <si>
    <t>Aplicació d’estratègies de recerca d’informació en fonts documentals variades i amb diferents suports i formats, reconeixent l’autoria i aplicant criteris de fiabilitat, de forma progressivament autònoma.</t>
  </si>
  <si>
    <t>Distinció entre fets i opinions i detecció de la manipulació informativa en informacions de l’entorn social i dels mitjans de comunicació.</t>
  </si>
  <si>
    <t>Aplicació d’estratègies de comparació, classificació, valoració de la informació, reelaboració i comunicació en tots els contextos i amb progressiva autonomia.</t>
  </si>
  <si>
    <t>Comunicació creativa del coneixement, amb respecte per la propietat intel·lectual, de forma progressivament autònoma.</t>
  </si>
  <si>
    <t>Utilització de la biblioteca i els recursos digitals de l’aula o del centre, de forma autònoma, per dur a terme treballs d’investigació.</t>
  </si>
  <si>
    <t>5è i 6è B06</t>
  </si>
  <si>
    <t>Lectura d’obres o fragments variats i diversos de la literatura adequats a la seva edat i organitzats en itineraris lectors.</t>
  </si>
  <si>
    <t>Valoració dels elements constitutius de l’obra literària (tema, protagonista, personatges secundaris, trama, escenari) i dels diferents gèneres literaris, a partir de la lectura compartida i guiada d’obres de qualitat i de forma progressivament autònoma.</t>
  </si>
  <si>
    <t>Establiment de vincles de la literatura amb altres manifestacions artístiques i culturals, de forma guiada, si cal.</t>
  </si>
  <si>
    <t>Progrés en la construcció de la identitat lectora, afavorint l’expressió de gustos i interessos i la valoració crítica elemental de les obres, per mitjà de la lectura autònoma i la lectura compartida i guiada.</t>
  </si>
  <si>
    <t>Reconeixement de les dades bàsiques d’un llibre (persones autores, traductores, adaptadores, il·lustradores, editorial, col·lecció, localitat i any d’edició), en contextos variats i de forma autònoma.</t>
  </si>
  <si>
    <t>Escriptura de textos narratius i poètics a partir de models coneguts i analitzats, utilitzant recursos literaris de manera original i amb riquesa lèxica, de forma autònoma.</t>
  </si>
  <si>
    <t>Exploració interpretació de les il·lustracions i de la relació que s’estableix amb el text en els àlbums il·lustrats, de forma progressivament autònoma.</t>
  </si>
  <si>
    <t>5è i 6è B07</t>
  </si>
  <si>
    <t>Formulació i comprovació d’hipòtesis (substitució, inserció, supressió, canvi d’ordre, manipulació) i establiment de generalitzacions sobre normes ortogràfiques i gramaticals bàsiques, amb especial atenció a les diverses unitats comunicatives en les diferents produccions.</t>
  </si>
  <si>
    <t>Identificació de diferents relacions formals, semàntiques i sintàctiques de les paraules en la lectura i en les diferents produccions escrites.</t>
  </si>
  <si>
    <t>Anàlisi i ús de mecanismes de cohesió, amb especial atenció a les formes verbals, als connectors textuals explicatius i a les substitucions pronominals com a mecanisme gramatical elemental de referència interna (repeticions, sinònims), a partir de la reflexió compartida sobre les produccions escrites.</t>
  </si>
  <si>
    <t>Cultura científica - Iniciació a l’activitat científica</t>
  </si>
  <si>
    <t>Selecció de tècniques d’indagació adequades (observació, formulació de preguntes i prediccions, planificació i realització d’experiments, cerca d’informació, mesura, cerca de patrons, comunicació…) a les necessitats de la investigació.</t>
  </si>
  <si>
    <t>Utilització d’instruments i dispositius apropiats per a l’observació i la mesura d’acord amb les necessitats de les diferents preguntes, problemes i investigacions plantejades.</t>
  </si>
  <si>
    <t>Construcció i ús del vocabulari científic relacionat amb les diferents investigacions i temàtiques plantejades.</t>
  </si>
  <si>
    <t>Valoració dels coneixements científics com a mitjà per entendre els fets i fenòmens de l’entorn natural i de la vida quotidiana.</t>
  </si>
  <si>
    <t>Reconeixement de la ciència i la tecnologia com a activitats humanes, similituds i diferències en les professions relacionades amb la ciència i la tecnologia des d’una perspectiva de gènere.</t>
  </si>
  <si>
    <t>Comprensió dels aspectes bàsics de les funcions vitals dels éssers vius des d’una perspectiva integrada: obtenció d’energia, relació amb l’entorn i perpetuació de l’espècie, per distingir-los dels objectes inerts.</t>
  </si>
  <si>
    <t>Producció i identificació dels nutrients, l’aigua i l’aire com les substàncies imprescindibles per a la vida.</t>
  </si>
  <si>
    <t>Anàlisi de les adaptacions dels éssers vius a l’hàbitat per tal de classificar-los segons les característiques observables.</t>
  </si>
  <si>
    <t>Valoració de les relacions entre els éssers humans, els animals i les plantes per aplicar normes de cura i respecte als éssers vius i a l’entorn en què viuen.</t>
  </si>
  <si>
    <t>Identificació i ús d’hàbits saludables relacionats amb el benestar físic de l’ésser humà: higiene, alimentació variada i equilibrada, consum de productes de proximitat, exercici físic, descans i cura del propi cos per prevenir possibles malalties.</t>
  </si>
  <si>
    <t>Identificació i ús d’hàbits saludables relacionats amb el benestar emocional i social: estratègies d’identificació de les pròpies emocions per respectar i acceptar la diversitat present a l’aula i a l’entorn proper.</t>
  </si>
  <si>
    <t>Reconeixement de la llum i el so com a formes d’energia que es poden percebre i de les seves propietats descobrint i experimentant el seu funcionament i ús en situacions de la vida quotidiana.</t>
  </si>
  <si>
    <t>Distinció dels materials, les seves característiques, propietats i procedència en objectes de la vida quotidiana per justificar-ne l’ús.</t>
  </si>
  <si>
    <t>Interpretació dels canvis d’estat de la matèria en interaccionar amb la calor per explicar fenòmens naturals.</t>
  </si>
  <si>
    <t>Comprensió de l’efecte de les forces de càrrega sobre estructures construïdes amb materials d’ús comú amb diferents seccions i geometria, per construir estructures resistents, estables i útils.</t>
  </si>
  <si>
    <t>Tecnologia i digitalització - Digitalització de l’entorn personal d’aprenentatge</t>
  </si>
  <si>
    <t>Ús de les funcionalitats dels dispositius i recursos digitals d’aprenentatge d’acord amb les necessitats del context educatiu (cerca d’informació, representació del coneixement, creació de continguts digitals…).</t>
  </si>
  <si>
    <t>Utilització de recursos digitals de forma segura per compartir contextos d’aprenentatge a través de la comunicació amb persones o entitats.</t>
  </si>
  <si>
    <t>Tecnologia i digitalització - Projectes de disseny i pensament computacional</t>
  </si>
  <si>
    <t>Identificació de les fases del pensament computacional en reptes simples: aplicació d’ordres i seqüències bàsiques per a la resolució d’un problema senzill.</t>
  </si>
  <si>
    <t>Aplicació de manera guiada i col·laborativa de les fases del projecte de disseny: empatitza, defineix, idea, prototipa i avalua.</t>
  </si>
  <si>
    <t>Utilització de materials, objectes, eines i recursos analògics i digitals (plataformes digitals d’iniciació a la programació, robòtica educativa…) adequats per a la consecució del projecte.</t>
  </si>
  <si>
    <t>Aplicació d’estratègies bàsiques pel treball en equip.</t>
  </si>
  <si>
    <t>Societats i territoris - Reptes del món actual</t>
  </si>
  <si>
    <t>Percepció dels elements, moviments i dinàmiques de la Terra a l’univers, recollint dades per interpretar les seqüències temporals i els canvis estacionals en la vida diària i en l’entorn.</t>
  </si>
  <si>
    <t>Apreciació de les diferències i semblances en els elements geològics que constitueixen l’entorn proper per entendre les dinàmiques que es produeixen i els seus efectes en la vida quotidiana.</t>
  </si>
  <si>
    <t>Creació guiada d’itineraris, trajectes, desplaçaments i viatges utilitzant el pensament espacial i temporal i les interaccions amb el medi.</t>
  </si>
  <si>
    <t>Observació dels fenòmens atmosfèrics fent un registre de dades per determinar alguna regularitat i valorar la repercussió en els cicles biològics i en la vida diària.</t>
  </si>
  <si>
    <t>Introducció als objectius de desenvolupament sostenible a partir de l’anàlisi de problemes i de les accions quotidianes.</t>
  </si>
  <si>
    <t>Identificació i anàlisi dels rols de gènere en l’entorn proper per fomentar conductes no sexistes.</t>
  </si>
  <si>
    <t>Societats i territoris - Lliçons del passat</t>
  </si>
  <si>
    <t>Reflexió sobre el pas del temps i la mesura del temps en el cicle vital i les relacions intergeneracionals des del present cap al passat per entendre els canvis en els fets i esdeveniments quotidians.</t>
  </si>
  <si>
    <t>Ús de recursos i mitjans analògics i digitals, de les fonts orals i de la memòria col·lectiva per conèixer la història local i la biografia familiar.</t>
  </si>
  <si>
    <t>Iniciació a la investigació i als mètodes de treball per a la realització projectes que analitzin fets, esdeveniments i temes de rellevància personal per explicar la seva història.</t>
  </si>
  <si>
    <t>Coneixement del patrimoni material i immaterial de la seva localitat per valorar-lo i preservar-lo.</t>
  </si>
  <si>
    <t>1r i 2n B08</t>
  </si>
  <si>
    <t>Societats i territoris - Alfabetització cívica</t>
  </si>
  <si>
    <t>Valoració de la diversitat familiar com a element on aprofundir en els drets de les persones i els valors dels drets humans.</t>
  </si>
  <si>
    <t>Adquisició de compromisos de participació i acceptació de normes en l’entorn familiar, veïnal i escolar, per a la prevenció, gestió i resolució dialogada de conflictes.</t>
  </si>
  <si>
    <t>Reconeixement d’identitat i diversitat cultural: l’existència de realitats diferents i aproximació a les diferents ètnies i cultures presents en l’entorn, per afavorir la integració, rebutjar les actituds discriminatòries tot afavorint la cultura de la pau i no-violència.</t>
  </si>
  <si>
    <t>Identificació de les principals activitats professionals i laborals d’homes i dones del seu entorn, valorant l’ocupació i el treball per entendre els agents econòmics i els drets laborals des d’una perspectiva de gènere.</t>
  </si>
  <si>
    <t>Identificació de les normes bàsiques en els desplaçaments com a vianants i usuaris dels mitjans de transport, per afavorir una mobilitat sostenible i segura.</t>
  </si>
  <si>
    <t>1r i 2n B09</t>
  </si>
  <si>
    <t>Societats i territoris - Consciència ecosocial</t>
  </si>
  <si>
    <t>Coneixement de l’entorn, dels paisatges naturals, dels humanitzats i dels seus elements, i estudi de les accions per a la conservació, millora i sostenibilitat dels béns comuns.</t>
  </si>
  <si>
    <t>Comprensió de la relació del cicle natural i humà de l’aigua, per aconseguir un ús sostenible del recurs.</t>
  </si>
  <si>
    <t>Reconeixement d’actuacions responsables orientades a la reducció, reutilització i reciclatge de residus en l’entorn proper.</t>
  </si>
  <si>
    <t>Selecció de tècniques d’indagació (observacions, identificació i classificació, formulació de preguntes i prediccions, planificació i realització d’experiments i recerques, cerca de patrons, creació de models, cerca d’informació i de dades, experiments amb control de variables, comunicació dels resultats…) adequades a les necessitats de la investigació.</t>
  </si>
  <si>
    <t>Utilització d’instruments i dispositius (analògics i digitals) apropiats per a l’observació i la mesura precises d’acord amb les necessitats de les diferents preguntes, problemes i investigacions.</t>
  </si>
  <si>
    <t>Reconeixement dels avenços en el passat i en el present relacionats amb la ciència i la tecnologia que contribueixen a transformar la nostra societat i tot mostrant models des d’una perspectiva de gènere.</t>
  </si>
  <si>
    <t>Valoració de l’ús de la ciència i la tecnologia per ajudar a comprendre les causes de les pròpies accions, prendre decisions raonades i executar tasques de forma més eficient.</t>
  </si>
  <si>
    <t>Estudi i anàlisi de les característiques dels diferents ecosistemes com espais, on els factors abiòtics i biòtics es mantenen en equilibri per tal d’entendre i prendre bones decisions respecte a l’ús dels recursos naturals del planeta.</t>
  </si>
  <si>
    <t>Identificació de les característiques pròpies de les plantes i els animals que permeten la classificació i diferenciació en subgrups relacionats amb la capacitat adaptativa al medi: obtenció d’energia, relació amb l’entorn i perpetuació de l’espècie, i varietats autòctones.</t>
  </si>
  <si>
    <t>Comprensió dels aspectes bàsics de les funcions vitals de l’ésser humà des d’una perspectiva integrada: obtenció d’energia, relació amb l’entorn i perpetuació de l’espècie.</t>
  </si>
  <si>
    <t>Aplicació de pautes per a una alimentació saludable: menús saludables i equilibrats amb productes de proximitat, importància del cistell de la compra i de l’etiquetatge dels productes alimentaris per conèixer els nutrients i el suport energètic i així prendre decisions raonades.</t>
  </si>
  <si>
    <t>Identificació i ús d’hàbits saludables relacionats amb el benestar emocional i social: estratègies d’identificació i gestió de les pròpies emocions per respectar i acceptar la diversitat present a l’aula i a la societat.</t>
  </si>
  <si>
    <t>Reconeixement de les diferents fonts i formes de producció de calor, les interaccions amb diferents materials (conductors i aïllants) i la utilització d’instruments de mesura per aplicar aquests coneixements en la prevenció de riscos a la vida quotidiana.</t>
  </si>
  <si>
    <t>Identificació i anàlisi de les propietats de l’aigua a partir de l’experimentació per entendre el seu paper vital en el medi i la necessitat de fer-ne un ús responsable.</t>
  </si>
  <si>
    <t>Separació, mitjançant diferents mètodes, de mescles heterogènies distingint aquestes de les mescles homogènies i de substàncies pures identificant-les en el medi ambient.</t>
  </si>
  <si>
    <t>Anàlisi de les forces de contacte i distància per entendre el seu efecte sobre els objectes, en funció de la seva mida, massa i forma i la interacció entre si.</t>
  </si>
  <si>
    <t>Comprensió de les propietats de les màquines simples i els seus efectes sobre les forces per establir relacions amb la natura i usos en la vida quotidiana.</t>
  </si>
  <si>
    <t>Selecció i utilització de dispositius i recursos de digitals d’acord amb les necessitats del context educatiu.</t>
  </si>
  <si>
    <t>Utilització de les funcionalitats dels dispositius i recursos digitals d’aprenentatge (cerca d’informació, representació del coneixement, creació de continguts digitals…).</t>
  </si>
  <si>
    <t>Aplicació guiada d’estratègies de cerca, fent valoració, discriminació, selecció i organització de les informacions més segures i eficients.</t>
  </si>
  <si>
    <t>Utilització de les normes bàsiques de seguretat, protecció i privacitat en navegar per Internet i per protegir l’entorn personal d’aprenentatge (contrasenyes segures, identitat digital...).</t>
  </si>
  <si>
    <t>Aplicació de les regles bàsiques d’etiqueta digital, cortesia i respecte en establir comunicació digital amb altres persones.</t>
  </si>
  <si>
    <t>Identificació i aplicació de les fases del pensament computacional en reptes simples: descomposició d’un repte en parts més senzilles, reconeixement de patrons i elaboració de seqüències per a la resolució del problema o la creació d’un producte.</t>
  </si>
  <si>
    <t>Identificació i aplicació de les fases del projecte de disseny: empatitza, defineix, idea, prototipa i avalua per donar resposta a una necessitat concreta.</t>
  </si>
  <si>
    <t>Utilització de materials, d’eines i recursos adequats per a la consecució del projecte.</t>
  </si>
  <si>
    <t>Selecció i utilització de materials, objectes, eines i recursos analògics i digitals (plataformes digitals de programació per blocs, robòtica educativa, sensors…) adequats en la consecució del projecte.</t>
  </si>
  <si>
    <t>Aplicació de tècniques cooperatives per al treball en equip i estratègies per a la gestió de conflictes i promoció de conductes empàtiques i inclusives també en entorns digitals.</t>
  </si>
  <si>
    <t>Relacions entre els diferents elements que componen l’Univers i les seves dinàmiques per interpretar fenòmens físics que afecten la Terra i repercuteixen en la vida diària i l’entorn.</t>
  </si>
  <si>
    <t>Representació de l’espai i de la terra en mapes i plànols a diferents escales emprant, entre altres, els recursos digitals. Utilització de diferents tècniques analògiques i digitals i estratègies d’orientació, a partir de l’observació dels elements del medi en la localització espacial.</t>
  </si>
  <si>
    <t>Interacció entre la superfície terrestre i els agents externs (aigua, vent, éssers vius…) per entendre com canvien els paisatges en els diferents territoris al llarg del temps i anàlisi de la influència de l’activitat humana.</t>
  </si>
  <si>
    <t>Anàlisi i registre de les dades meteorològiques a partir de la representació gràfica i visual i la utilització de les tecnologies de la informació geogràfica per entendre fenòmens i fer prediccions.</t>
  </si>
  <si>
    <t>L’organització territorial de Catalunya, Espanya i Europa, estudi de les variables que influeixen en l’ocupació i distribució de la població en l’espai fent representacions gràfiques i cartogràfiques que posin de manifest els principals problemes i reptes demogràfics.</t>
  </si>
  <si>
    <t>Comprensió del pas de la supervivència, economia de subsistència, a la sobreproducció, economia de consum global, analitzant les activitats productives, el valor, el control dels diners i mitjans de pagament per tendir a la igualtat social i garantir l’accés universal als recursos com a resposta a les problemàtiques subjacents als objectius de desenvolupament sostenible.</t>
  </si>
  <si>
    <t>Identificació dels rols i els estereotips relacionats amb el gènere en diferents contextos com la publicitat, pel·lícules, etc., i fer actuacions per eliminar conductes sexistes i tendir a la igualtat de gènere.</t>
  </si>
  <si>
    <t>Ubicació i relació de fets i esdeveniments de l’entorn proper en eixos cronològics, digitals i analògics, per entendre el temps històric.</t>
  </si>
  <si>
    <t>Classificació i ús de les fonts històriques: orals, escrites i patrimonials, com a via per a l’anàlisi dels canvis i les continuïtats a la localitat al llarg de la història.</t>
  </si>
  <si>
    <t>Ús de la investigació i els mètodes de treball científic per a la realització projectes que analitzin fets, esdeveniments de la localitat amb perspectiva històrica, contextualitzant-los a l’època corresponent (prehistòria i edat antiga), de la vida quotidiana de l’entorn.</t>
  </si>
  <si>
    <t>Interpretació de les accions de les persones com a subjectes en la història, dels diferents grups socials, relacions, conflictes, creences i condicionants per entendre que el present és el resultat de les accions del passat.</t>
  </si>
  <si>
    <t>Coneixement de les expressions culturals i artístiques de l’entorn per comprendre l’època en què va ser creat com a resultat d’una manera d’entendre el món en el seu context temporal.</t>
  </si>
  <si>
    <t>Coneixement del patrimoni natural i cultural per valorar-lo i preservar-lo.</t>
  </si>
  <si>
    <t>3r i 4t B08</t>
  </si>
  <si>
    <t>Aplicació de compromisos i normes per a la vida en societat per promoure una ciutadania que busqui una sortida als conflictes de forma pacífica i dialogada.</t>
  </si>
  <si>
    <t>Identificació i valoració dels costums, tradicions i manifestacions etnicoculturals de l’entorn, mostrant respecte per la diversitat cultural que conviu entorn de la cohesió social per afavorir la cultura de pau i no-violència.</t>
  </si>
  <si>
    <t>Identificació de l’estructura administrativa de l’Estat a partir de l’anàlisi de les principals institucions i entitats de l’entorn local, regional i nacional i els serveis que presten per entendre l’organització social.</t>
  </si>
  <si>
    <t>Identificació de les normes de circulació, senyals i marques viàries, per afavorir una mobilitat segura com a vianants i usuaris dels mitjans de transport col·lectius o personals.</t>
  </si>
  <si>
    <t>3r i 4t B09</t>
  </si>
  <si>
    <t>Introducció a les causes i conseqüències del canvi climàtic, el seu impacte en els paisatges de la Terra identificant alhora mesures de mitigació relacionades amb l’activitat de les persones.</t>
  </si>
  <si>
    <t>Coneixement de com l’activitat humana actua en la transformació i la degradació dels ecosistemes naturals per aportar mesures de conservació i protecció presents i futures.</t>
  </si>
  <si>
    <t>Desenvolupament d’actituds de consum responsable dels recursos naturals i de les fonts d’energia, en diverses facetes de la vida.</t>
  </si>
  <si>
    <t>Esment i ús dels hàbits de consum responsable, els avantatges dels productes de proximitats i la defensa dels drets com a consumidor.</t>
  </si>
  <si>
    <t>Reconeixement de la ciència, la tecnologia, l’enginyeria i les matemàtiques com a activitats humanes, les professions relacionades amb aquests camps de coneixement en l’actualitat des d’una perspectiva de gènere.</t>
  </si>
  <si>
    <t>Valoració de l’ús de la ciència, la tecnologia, les matemàtiques i l’enginyeria per comprendre les causes de les accions pròpies i col·lectives i prendre decisions raonades.</t>
  </si>
  <si>
    <t>Entesa dels aspectes bàsics de les funcions vitals de l’ésser humà des d’una perspectiva integrada: obtenció d’energia, relació amb l’entorn i perpetuació de l’espècie.</t>
  </si>
  <si>
    <t>Coneixença dels canvis físics, emocionals i socials que comporta la pubertat i l’adolescència per acceptar-los de forma positiva tant en un mateix com en altri.</t>
  </si>
  <si>
    <t>Aplicació de pautes que fomenten una salut emocional i social adequada: higiene del son, gestió de l’oci del lleure, ús adequat de dispositius digitals i estratègies per al foment de relacions socials saludables.</t>
  </si>
  <si>
    <t>Experimentació amb la flotabilitat dels objectes, investigant la relació entre massa i volum utilitzant instruments de mesura per construir el concepte de densitat i aplicar-lo a situacions quotidianes.</t>
  </si>
  <si>
    <t>Experimentació amb els canvis reversibles i irreversibles que afecten la matèria des d’un estat inicial a un de final, per reconèixer els processos i transformació que passen en la matèria en situacions properes a l’alumnat.</t>
  </si>
  <si>
    <t>Comprensió del funcionament de l’energia elèctrica amb relació a les fonts, les transformacions i la transferència, a través de l’experimentació de circuits elèctrics i estructures robotitzades, presents en l’entorn quotidià.</t>
  </si>
  <si>
    <t>Anàlisi de les diferents fonts d’energia i la seva influència en la contribució al desenvolupament sostenible de la societat.</t>
  </si>
  <si>
    <t>Identificació dels principis bàsics de l’aerodinàmica, indagant sobre les propietats de l’aire i la interacció amb objectes de diferents formes mides i materials per entendre les forces implicades en el vol.</t>
  </si>
  <si>
    <t>Selecció i utilització de dispositius i de recursos digitals d’acord amb les necessitats del context educatiu.</t>
  </si>
  <si>
    <t>Aplicació d’estratègies avançades per a la planificació i la cerca d’informació (processos de millora de cerca, operadors lògics...) fent valoració, discriminació, selecció i organització de les informacions més segures, eficients i respectuoses amb la propietat intel·lectual.</t>
  </si>
  <si>
    <t>Domini de les regles bàsiques de recollida, emmagatzematge, organització i representació de dades per facilitar la comprensió i anàlisi.</t>
  </si>
  <si>
    <t>Compliment de les regles bàsiques de seguretat, protecció de privadesa per navegar per Internet i per protegir l’entorn personal d’aprenentatge (contrasenyes segures, identitat digital...) i integració de les eines bàsiques d’etiqueta digital, cortesia i respecte en establir comunicació digital amb altres persones.</t>
  </si>
  <si>
    <t>Aplicació de les fases del pensament computacional en reptes complexos: descomposició del repte en parts més senzilles, reconeixement de patrons i elaboració de seqüències per a la resolució del problema o la creació d’un producte.</t>
  </si>
  <si>
    <t>Planificació i aplicació de les fases del projecte de disseny: empatitza, defineix, idea, prototipa i avalua per donar resposta a una necessitat concreta.</t>
  </si>
  <si>
    <t>Selecció i utilització de materials, objectes, eines (simuladors, editors de programació per blocs) i recursos analògics i digitals (sensors i actuadors, programes de disseny 2D i 3D…) adequats per a la consecució del projecte.</t>
  </si>
  <si>
    <t>Utilització d’estratègies de resolució de problemes en situacions d’incertesa: adaptació i canvi d’estratègia quan calgui, valoració de l’error propi i dels altres com a oportunitat d’aprenentatge en el desenvolupament cooperatiu del projecte.</t>
  </si>
  <si>
    <t>Anàlisi crítica d’accions humanes a la Terra i l’univers com l’exploració, la contaminació espacial i lumínica per poder desenvolupar un criteri per actuar en conseqüència.</t>
  </si>
  <si>
    <t>Anàlisi de la Terra com a sistema, relacionant els elements que la conformen, les interaccions entre aquests i els canvis que provoquen en la vida quotidiana i en l’entorn.</t>
  </si>
  <si>
    <t>Introducció a la dinàmica atmosfèrica i les grans àrees climàtiques per relacionar la distribució dels ecosistemes i paisatges.</t>
  </si>
  <si>
    <t>Coneixement de la diversitat geogràfica de Catalunya, d’Espanya i d’Europa. Representació gràfica, visual i cartogràfica a través de mitjans i recursos analògics i digitals usant les tecnologies de la informació geogràfica.</t>
  </si>
  <si>
    <t>Utilització de les principals variables demogràfiques i la seva representació gràfica que permeten analitzar els comportaments de la població i la seva evolució, els moviments migratoris, l’apreciació de la diversitat cultural i el contrast entre zones urbanes i despoblació rural.</t>
  </si>
  <si>
    <t>Identificació dels fonaments i principis per a l’organització política i gestió del territori de l’Estat espanyol adequats, per afavorir la participació social i ciutadana i la possibilitat de l’exercici d’una ciutadania activa.</t>
  </si>
  <si>
    <t>Valoració dels efectes de l’economia global en la consecució dels objectius de desenvolupament sostenible.</t>
  </si>
  <si>
    <t>Anàlisi crítica dels estereotips i rols en els àmbits acadèmic, professional, social i cultural actuant per la igualtat efectiva de gènere i l’eliminació de conductes sexistes.</t>
  </si>
  <si>
    <t>Ubicació i relació de fets i esdeveniments de les grans etapes històriques en eixos cronològics, digitals i analògics, per entendre el temps històric.</t>
  </si>
  <si>
    <t>Anàlisi de diferents fonts històriques: orals, escrites i patrimonials per interpretar les accions individuals i col·lectives, de fets i esdeveniments rellevants de la història.</t>
  </si>
  <si>
    <t>Ús de la investigació per a la realització de projectes que analitzin fets, esdeveniments i temes de rellevància actual amb perspectiva històrica, contextualitzant-los a l’època medieval, moderna i contemporània.</t>
  </si>
  <si>
    <t>Reflexió sobre el paper dels invisibles (dones, infants, pobres...) en la història per entendre els principals moviments en defensa dels seus drets, la situació actual i els reptes de futur.</t>
  </si>
  <si>
    <t>Anàlisi multicausal del procés d’instauració de la democràcia de l’Estat espanyol, amb l’aprovació de la Constitució de 1978, per entendre les fórmules per a la participació de la ciutadania en la vida pública.</t>
  </si>
  <si>
    <t>Interpretació i anàlisi de les expressions artístiques i culturals contemporànies i de la seva evolució per valorar la funció de l’art i la cultura al món actual.</t>
  </si>
  <si>
    <t>Valoració del patrimoni natural i cultural com un bé i un recurs per fer-ne ús des de la cura i la seva conservació.</t>
  </si>
  <si>
    <t>5è i 6è B08</t>
  </si>
  <si>
    <t>Valoració de la diversitat d’identitats, etnicocultural i de llengües de l’Estat espanyol, per afavorir una ciutadania més implicada en la defensa de les minories.</t>
  </si>
  <si>
    <t>Identificació dels principis i valors dels drets humans i de l’infant i l’ordenament jurídic establert, els drets i deures de la ciutadania, per valorar la contribució de l’Estat i les seves institucions a la pau, la seguretat i la cooperació internacional per al desenvolupament.</t>
  </si>
  <si>
    <t>Aplicació de la cultura de pau i no-violència i ús del pensament crític com a eina per a l’anàlisi dels conflictes d’interessos.</t>
  </si>
  <si>
    <t>Reconeixement de l’organització política, les principals entitats polítiques i administratives de l’entorn local, autonòmic i nacional a l’Estat espanyol i els sistemes de representació i de participació política, per promoure i protegir els drets civils i polítics.</t>
  </si>
  <si>
    <t>Distinció de les principals institucions de l’Estat espanyol i de la Unió Europea, dels seus valors i de les seves funcions, els seus àmbits d’acció i la seva repercussió en l’entorn, en la cohesió social i en els valors de cultura de la pau.</t>
  </si>
  <si>
    <t>5è i 6è B09</t>
  </si>
  <si>
    <t>Identificació i anàlisi de les causes i conseqüències del canvi climàtic, a escala local i global proposant mesures de mitigació i adaptació.</t>
  </si>
  <si>
    <t>Anàlisi de la petjada ecològica en diferents parts el món i interpretació de les interrelacions entre les persones, l’economia i la natura amb criteri d’ecodependència.</t>
  </si>
  <si>
    <t>Coneixement dels recursos limitats que ofereix el planeta, l’explotació que se’n fa i l’esgotament d’aquests.</t>
  </si>
  <si>
    <t>Reconeixement de l’activitat econòmica i la distribució de la riquesa com a font de les desigualtats socials i regionals en el món.</t>
  </si>
  <si>
    <t>Valoració d’actuacions que contribueixen a la consecució dels objectius de desenvolupament sostenible en l’orientació que donem al nostre estil de vida.</t>
  </si>
  <si>
    <t>Coneixement del valor social dels impostos en relació amb els drets i deures de la ciutadania.</t>
  </si>
  <si>
    <t>Estudi del funcionament dels mercats (de béns i serveis, financer i laboral) analitzant la responsabilitat ambiental i social de les empreses, de les cooperatives, l’economia verda i del consum responsable i de productes de proximitat.</t>
  </si>
  <si>
    <t>Reconeixement de professions vinculades a la creació i interpretació musical, amb perspectiva de gènere, en les audicions i obres treballades.</t>
  </si>
  <si>
    <t>Discriminació auditiva, classificació i representació del so i les seves qualitats a través de diferents grafies durant l’audició i la pràctica musical.</t>
  </si>
  <si>
    <t>Discriminació visual i auditiva dels diferents materials sonors, de la veu i dels instruments musicals de les principals famílies i agrupacions per les seves característiques visuals i sonores de la pràctica musical i les audicions treballades.</t>
  </si>
  <si>
    <t>Reconeixement i capacitat de relació del caràcter i el tempo en audicions en viu o gravades i en les interpretacions pròpies.</t>
  </si>
  <si>
    <t>Experimentació, exploració creativa de les possibilitats sonores i expressives a través de la interpretació i improvisació vocal i corporal en contextos informals i d’aula.</t>
  </si>
  <si>
    <t>Experimentació de les qualitats sonores construint diferents tipus d’instruments amb materials de l’entorn.</t>
  </si>
  <si>
    <t>Coneixement i aplicació dels diferents conceptes dels llenguatges musicals a la interpretació de propostes sonores, vocals i instrumentals, practicades a l’aula, les representacions i/o els concerts, reconeixent el silenci musical com a element fonamental.</t>
  </si>
  <si>
    <t>Ús d’aplicacions digitals d’enregistrament en creacions musicals tant personals com de grup per expressar idees o emocions.</t>
  </si>
  <si>
    <t>Realització i interpretació d’una creació col·laborativa d’una pràctica musical, respectant i valorant els diferents rols exercits, el procés i el producte final.</t>
  </si>
  <si>
    <t>Educació plàstica i visual - Percepció i anàlisi</t>
  </si>
  <si>
    <t>Identificació i cerca d’imatges de l’entorn associant-les al valor comunicatiu compartint múltiples lectures i interpretacions en pràctiques observacionals.</t>
  </si>
  <si>
    <t>Reconeixement de professions vinculades a la creació, en els àmbits de creació plasticoartística, amb perspectiva de gènere de les obres treballades.</t>
  </si>
  <si>
    <t>Descobriment i descripció de propostes plàstiques i visuals contemporànies i de diferents èpoques, llocs i cultures, a través del gaudi, en observacions actives en visites o en imatges en diferents suports incorporant la perspectiva de gènere.</t>
  </si>
  <si>
    <t>Identificació i gaudi d’espais culturals i artístics participant amb respecte i valoració d’aquests espais en activitats i visites culturals.</t>
  </si>
  <si>
    <t>Identificació dels elements configuratius del llenguatge plàstic (punt, línia, color, textura, pla) a partir de l’observació activa de les manifestacions artístiques treballades.</t>
  </si>
  <si>
    <t>Percepció i expressió de les sensacions i els sentiments que ens evoca l’observació activa de les manifestacions artístiques treballades amb respecte.</t>
  </si>
  <si>
    <t>Descobriment de materials, instruments, suports i tècniques utilitzats en l’expressió plàstica i visual a partir de l’observació activa de les manifestacions artístiques treballades.</t>
  </si>
  <si>
    <t>Adquisició d’hàbits de comportament i actitud positiva en la percepció de propostes artístiques en diferents contextos i espais culturals i artístics.</t>
  </si>
  <si>
    <t>Educació plàstica i visual - Creació i interpretació</t>
  </si>
  <si>
    <t>Experimentació amb diferents mitjans, suports i materials d’expressió plàstica, utilitzant tècniques bidimensionals i tridimensionals i digitals en imatges, dibuixos, pintures, modelats i construccions pròpies en les produccions artístiques treballades en diversitat de contextos.</t>
  </si>
  <si>
    <t>Planificació i experimentació de processos creatius, personals o col·laboratius en les produccions artístiques treballades a l’aula, per expressar idees, sentiments o emocions identificant i valorant-ne les fases i els resultats finals.</t>
  </si>
  <si>
    <t>Utilització d’aplicacions digitals per a la captura, creació, manipulació i creació de produccions plàstiques i visuals de grup en els processos creatius per expressar idees o emocions.</t>
  </si>
  <si>
    <t>Educació audiovisual - Percepció i anàlisi</t>
  </si>
  <si>
    <t>Identificació de propostes audiovisuals de l’entorn descobrint-ne el valor comunicatiu accedint a espais culturals i artístics de l’àmbit audiovisual.</t>
  </si>
  <si>
    <t>Reconeixement de professions vinculades a diferents tipus de produccions audiovisuals, amb perspectiva de gènere, de projectes i obres treballades.</t>
  </si>
  <si>
    <t>Reconeixement d’elements propis del llenguatge audiovisual mitjançant el visionament de propostes icòniques, cinematogràfiques i audiovisuals.</t>
  </si>
  <si>
    <t>Adquisició d’hàbits de comportament i actitud positiva en la percepció de propostes audiovisuals en diferents contextos i espais culturals i artístics.</t>
  </si>
  <si>
    <t>Educació audiovisual - Creació i interpretació</t>
  </si>
  <si>
    <t>Creació d’històries senzilles amb intenció comunicativa per ser recreades, narrades i enregistrades de forma col·laborativa en format radiofònic o audiovisual en el context escolar i/o a l’entorn més proper.</t>
  </si>
  <si>
    <t>Experimentació i maneig d’eines adequades per al registre d’imatge i so d’ús a l’entorn escolar, per narrar, documentar i expressar idees, sentiments o emocions.</t>
  </si>
  <si>
    <t>Ús d’estratègies elementals de cerca i filtratge en els processos de cerca d’informació.</t>
  </si>
  <si>
    <t>Planificació i experimentació de processos creatius audiovisuals col·laboratius, per narrar, documentar i expressar idees, sentiments o emocions identificant i valorant-ne les fases i els resultats finals.</t>
  </si>
  <si>
    <t>Iniciació a la creació de produccions audiovisuals multimodals en grup a partir de presentacions, seqüenciant so i imatges estàtiques o en moviment per narrar o documentar processos viscuts o petites històries creades.</t>
  </si>
  <si>
    <t>Experimentació en la creació i difusió de missatges a través de produccions audiovisuals usant diferents processos i recursos tècnics per comunicar actes o campanyes vinculades a projectes del grup que es proposen a l’entorn escolar.</t>
  </si>
  <si>
    <t>Educació en arts escèniques i performatives - Percepció i anàlisi</t>
  </si>
  <si>
    <t>Descobriment i descripció de manifestacions vinculades a l’expressió corporal i a les arts escèniques i performatives de diferents llocs, èpoques i estils, incloses les contemporànies, des d’una perspectiva de gènere, a partir d’espectacles enregistrats o en viu.</t>
  </si>
  <si>
    <t>Percepció i expressió de les sensacions i sentiments que ens evoquen els espectacles i les obres treballades, compartint-les amb respecte.</t>
  </si>
  <si>
    <t>Reconeixement, amb perspectiva de gènere, de professions vinculades a les arts escèniques, a partir de les obres i espais treballats.</t>
  </si>
  <si>
    <t>Adquisició d’hàbits de comportament i actitud positiva en la percepció de propostes escèniques  en diferents espais culturals i artístics.</t>
  </si>
  <si>
    <t>Educació en arts escèniques i performatives - Creació i interpretació</t>
  </si>
  <si>
    <t>Interès en l’experimentació i exploració del cos i les seves possibilitats motrius com a mitjà de comunicació, diversió i expressió de sentiments a través d’accions individuals i de grup vinculades amb els diversos gèneres escènics.</t>
  </si>
  <si>
    <t>Iniciació en el coneixement de les nocions essencials del llenguatge expressiu i experimentació de les tècniques de les arts escèniques i performatives a través de l’expressió i la improvisació.</t>
  </si>
  <si>
    <t>Planificació i experimentació de processos creatius escènics i performatius, personals o col·laboratius, per expressar idees, sentiments o emocions identificant i valorant-ne les fases i els resultats finals.</t>
  </si>
  <si>
    <t>Manifestació de les capacitats expressives i creatives, i del plaer de l’expressió corporal i dramàtica a través de les arts escèniques i performatives.</t>
  </si>
  <si>
    <t>Identificació i descripció del caràcter, el compàs i el tempo en audicions en viu o gravades i en les pròpies interpretacions.</t>
  </si>
  <si>
    <t>Coneixement i aplicació dels diferents conceptes dels llenguatges musicals a la interpretació de propostes sonores, vocals i instrumentals practicades a l’aula, a les representacions i/o concerts reconeixent el silenci musical com a element fonamental.</t>
  </si>
  <si>
    <t>Ús d’aplicacions digitals d’enregistrament i edició d’àudio i vídeo registrant creacions musicals personals o de grup per expressar idees o emocions o fent-les servir per al descobriment i l’anàlisi d’obres.</t>
  </si>
  <si>
    <t>Realització i interpretació d’una creació col·laborativa d’una pràctica musical, identificant i documentant les diferents fases del procés respectant i valorant els diferents rols exercits, el procés i el producte final.</t>
  </si>
  <si>
    <t>Identificació i cerca, a través de diferents canals, d’imatges de diferents entorns associant-les al valor comunicatiu compartint lectures i interpretacions en pràctiques observacionals.</t>
  </si>
  <si>
    <t>Reconeixement de professions vinculades a la creació als àmbits de creació plasticoartística amb perspectiva de gènere de les obres treballades.</t>
  </si>
  <si>
    <t>Descobriment i descripció de propostes plàstiques i visuals contemporànies i de diferents èpoques, llocs i cultures, a través del gaudiment, en observacions actives en visites o en imatges en diferents suports incorporant la perspectiva de gènere.</t>
  </si>
  <si>
    <t>Identificació i exploració de les possibilitats expressives i comunicatives dels elements configuratius del llenguatge plàstic (punt, línia, color, textura, pla) a partir de l’observació i anàlisi de les manifestacions artístiques treballades.</t>
  </si>
  <si>
    <t>Experimentació amb diferents mitjans, suports i materials d’expressió plàstica utilitzant tècniques bidimensionals i tridimensionals i digitals en imatges, dibuixos, pintures, modelatges i construccions i accions performatives pròpies o col·laboratives en les produccions artístiques treballades en diversitat de contextos.</t>
  </si>
  <si>
    <t>Planificació, experimentació i documentació de processos creatius, personals o col·laboratius en les produccions artístiques treballades a l’aula, assumint diferents rols per expressar idees, sentiments o emocions identificant i valorant-ne les fases i els resultats finals.</t>
  </si>
  <si>
    <t>Utilització de tècniques, materials i recursos informàtics i tecnològics per a la captura, creació, edició, documentació i difusió de produccions plàstiques i visuals personals o de grup en els processos creatius per expressar idees o emocions.</t>
  </si>
  <si>
    <t>Ús responsable de bancs d’imatges i sons respectant les llicències d’ús i distribució de continguts generats per altres per a l’estudi o com a material de creacions personals o de grup.</t>
  </si>
  <si>
    <t>Reconeixement de professions vinculades a diferents tipus de produccions audiovisuals, amb perspectiva de gènere, de projectes i obres treballades  (ràdio, televisió i videojocs multimodals).</t>
  </si>
  <si>
    <t>Adquisició de les nocions pròpies de llenguatge audiovisual a través del visionament de propostes icòniques, cinematogràfiques i audiovisuals.</t>
  </si>
  <si>
    <t>Adquisició de les nocions sobre estils, gèneres i formats audiovisuals a través del visionament i valoració de creacions audiovisuals de referència.</t>
  </si>
  <si>
    <t>Percepció i expressió de les opinions, sensacions i sentiments que ens evoca l’observació activa de les manifestacions audiovisuals treballades compartint-les amb respecte.</t>
  </si>
  <si>
    <t>Creació d’històries senzilles amb intenció comunicativa per ser recreades, narrades i enregistrades de forma col·laborativa en format radiofònic o audiovisual, en el context escolar i/o a l’entorn proper.</t>
  </si>
  <si>
    <t>Experimentació i maneig d’eines adequades per al registre d’imatge i so, a l’entorn escolar, per narrar, documentar i expressar idees, sentiments o emocions.</t>
  </si>
  <si>
    <t>Ús d’estratègies elementals de cerca i filtratge d’imatges i sons.</t>
  </si>
  <si>
    <t>Planificació, execució i documentació de processos creatius audiovisuals col·laboratius experimentant diferents gèneres i formats assumint diferents rols per narrar, documentar i expressar idees, sentiments o emocions identificant i valorant-ne les fases i els resultats finals.</t>
  </si>
  <si>
    <t>Iniciació a la creació de produccions audiovisuals multimodals en grup o individual amb eines diverses facilitant el reconeixement de les característiques del llenguatge audiovisual multimodal i l’aproximació a les tècniques d’animació.</t>
  </si>
  <si>
    <t>Experimentació en la creació, edició i difusió de missatges a través de produccions audiovisuals usant diferents processos i recursos tècnics per comunicar actes o campanyes en què participa el grup.</t>
  </si>
  <si>
    <t>Descobriment i descripció de manifestacions vinculades a l’expressió corporal i a les arts escèniques de diferents llocs, èpoques i estils, incloses les contemporànies, des d’una perspectiva de gènere, gaudint d’espectacles enregistrats o en viu.</t>
  </si>
  <si>
    <t>Percepció i expressió de les sensacions i sentiments que ens evoquen els espectacles i les obres treballades compartint-les amb interès i respecte.</t>
  </si>
  <si>
    <t>Reconeixement, amb perspectiva de gènere, de les professions vinculades a les arts escèniques, en les obres i espais treballats.</t>
  </si>
  <si>
    <t>Aproximació a diferents gèneres escènics com el teatre, el circ, la dansa, teatre d’objectes, teatre d’ombres, teatre musical, el mim i accions performatives, entre d’altres, assistint a actuacions i visites a diferents espais culturals i artístics del seu context o entorn.</t>
  </si>
  <si>
    <t>Identificació d’elements de la representació escènica, de l’estructura dramàtica i de l’escenografia a les obres i espectacles treballats.</t>
  </si>
  <si>
    <t>Adquisició d’hàbits de comportament i actitud positiva en la percepció de propostes escèniques en diferents espais culturals i artístics.</t>
  </si>
  <si>
    <t>Experimentació i exploració del cos i les seves possibilitats motrius com a mitjà de comunicació, diversió i expressió d’idees, sentiments i emocions mitjançant improvisacions i actuacions individuals i de grup vinculades als diversos gèneres escènics.</t>
  </si>
  <si>
    <t>Iniciació en el coneixement de les nocions essencials del llenguatge expressiu i experimentació de les tècniques de les arts escèniques.</t>
  </si>
  <si>
    <t>Participació activa en processos creatius escènics col·laboratius de diferents gèneres escènics com el teatre, el circ, la dansa, teatre d’objectes, teatre d’ombres, teatre musical, el mim i accions performatives, entre d’altres, assumint amb responsabilitat diferents rols per abordar l’estructura dramàtica, la representació escènica i l’escenografia.</t>
  </si>
  <si>
    <t>Identificació i valoració de les capacitats expressives i creatives dels projectes escènics i performatius realitzats, descobrint-los com a forma d’interacció social, recurs expressiu i emotiu i de delit estètic.</t>
  </si>
  <si>
    <t>Ús d’aplicacions digitals d’enregistrament i edició d’àudio i vídeo registrant creacions personals o de grup per expressar idees o emocions o fent-les servir per al descobriment i l’anàlisi d’obres.</t>
  </si>
  <si>
    <t>Identificació i cerca, a través de diferents canals, d’imatges de diferents entorns associant-les al valor comunicatiu compartint lectures i interpretacions amb visió crítica en les pràctiques observacionals.</t>
  </si>
  <si>
    <t>Identificació i gaudi d’espais culturals i artístics participant amb respecte i valorant-los en activitats i visites culturals.</t>
  </si>
  <si>
    <t>Experimentació amb diferents mitjans, suports i materials d’expressió plàstica, utilitzant tècniques bidimensionals, tridimensionals i digitals en imatges, dibuixos, pintures, modelatges i construccions i accions performatives pròpies o col·laboratives treballades en diferents contextos.</t>
  </si>
  <si>
    <t>Planificació, experimentació i documentació de processos creatius, personals o col·laboratius, en les produccions artístiques treballades a l’aula, assumint diferents rols per expressar idees, sentiments o emocions identificant i valorant-ne les fases i els resultats finals.</t>
  </si>
  <si>
    <t>Utilització de tècniques, materials i recursos informàtics i tecnològics per a la captura, creació, edició, documentació i difusió de produccions plàstiques i visuals personals o de grup per expressar idees o emocions.</t>
  </si>
  <si>
    <t>Ús responsable de bancs d’imatges i sons respectant les llicències d’ús i distribució de continguts creats per altres per a l’estudi o com a material de creacions personals o de grup.</t>
  </si>
  <si>
    <t>Reconeixement de professions vinculades a diferents tipus de produccions audiovisuals, amb perspectiva de gènere, de projectes i obres treballades. (ràdio, televisió, multimodal, videojocs).</t>
  </si>
  <si>
    <t>Adquisició de les nocions sobre estils, gèneres i formats audiovisuals a través del visionament, anàlisi i valoració de creacions audiovisuals de referència.</t>
  </si>
  <si>
    <t>Creació d’històries senzilles amb intenció comunicativa per ser recreades, narrades i enregistrades de forma col·laborativa en format radiofònic o audiovisual en el context escolar i/o l’entorn més proper.</t>
  </si>
  <si>
    <t>Ús d’eines adequades per al registre d’imatge i so per narrar, documentar i expressar idees, sentiments o emocions en el context d’aula i d’entorn.</t>
  </si>
  <si>
    <t>Creació de produccions audiovisuals multimodals en grup o individual amb eines diverses facilitant el reconeixement de les característiques del llenguatge audiovisual multimodal i l’aproximació a les tècniques d’animació.</t>
  </si>
  <si>
    <t>Experimentació en la creació, edició i difusió de missatges a través de produccions audiovisuals usant diferents processos i recursos tècnics per comunicar actes o campanyes en què participa el centre.</t>
  </si>
  <si>
    <t>Reconeixement, amb perspectiva de gènere, de les professions vinculades a les arts escèniques en les obres i espais treballats.</t>
  </si>
  <si>
    <t>Aproximació als gèneres escènics i valoració de la importància de la interpretació dramàtica en el procés artístic i del patrimoni vinculat a aquestes arts, assistint a actuacions i visites a diferents espais culturals i artístics del seu context o entorn.</t>
  </si>
  <si>
    <t>Identificació d’elements de la representació escènica, de l’estructura dramàtica i de l’escenografia per a la valoració d’un espectacle.</t>
  </si>
  <si>
    <t>Coneixement de les nocions essencials del llenguatge expressiu i experimentació de les tècniques de les arts escèniques a través de l’expressió i la improvisació corporal en actes performatius.</t>
  </si>
  <si>
    <t>Identificació i valoració de les capacitats expressives i creatives dels projectes escènics i performatius realitzats descobrint-los com a forma d’interacció social, recurs expressiu i emotiu i de delit estètic.</t>
  </si>
  <si>
    <t>Resolució de problemes en situacions motrius - Resolució de reptes i projectes motrius</t>
  </si>
  <si>
    <t>Vivència de pràctiques d’activitats físiques múltiples i variades a l’escola.</t>
  </si>
  <si>
    <t>Identificació dels límits i de les possibilitats del propi cos en la realització d’activitats físiques.</t>
  </si>
  <si>
    <t>Planificació de projectes d’activitats físiques senzilles.</t>
  </si>
  <si>
    <t>Identificació dels encerts i de les errades comesos en l’execució d’activitats motrius.</t>
  </si>
  <si>
    <t>Identificació dels condicionants fisiològics i biològics propis (asma, cardiopaties, lesions…), si n’hi ha, en la pràctica d’activitats físiques.</t>
  </si>
  <si>
    <t>Identificació del ritme cardíac i respiratori com a indicador de la intensitat de l’esforç en l’execució d’activitats físiques.</t>
  </si>
  <si>
    <t>Adequació de les accions pròpies a les capacitats i limitacions personals i a les condicions de realització de les situacions motrius plantejades.</t>
  </si>
  <si>
    <t>Coordinació d’accions amb les altres persones en situacions de pràctica d’activitats físiques col·laboratives.</t>
  </si>
  <si>
    <t>Aplicació d’estratègies de resolució de situacions motrius conegudes plantejades o practicades anteriorment.</t>
  </si>
  <si>
    <t>Resolució de problemes en situacions motrius - Esquema corporal</t>
  </si>
  <si>
    <t>Coneixement de les principals parts del cos de manera vivenciada.</t>
  </si>
  <si>
    <t>Consciència del to muscular, la relaxació i la respiració del propi cos en situacions de repòs i en moviment millorant progressivament el control i domini corporal.</t>
  </si>
  <si>
    <t>Experimentació de postures i moviments corporals diferents en situacions motrius variades.</t>
  </si>
  <si>
    <t>Afirmació de la lateralitat predominant en un mateix a través de tasques centrades fonamentalment en els segments corporals dominants.</t>
  </si>
  <si>
    <t>Experimentació de situacions motrius d’equilibri i desequilibri estàtic i dinàmic en diferents situacions motrius senzilles.</t>
  </si>
  <si>
    <t>Interacció del propi cos amb l’espai i el temps a partir de vivències sensorials i motrius.</t>
  </si>
  <si>
    <t>Resolució de problemes en situacions motrius - Habilitats motrius</t>
  </si>
  <si>
    <t>Execució de desplaçaments, salts, girs, maneig i control d’objectes en situacions motrius diverses millorant progressivament el control corporal.</t>
  </si>
  <si>
    <t>Utilització de les capacitats físiques de forma genèrica i jugada a través d’activitats d’intensitat entre moderada i elevada.</t>
  </si>
  <si>
    <t>Realització d’activitats d’activació corporal i de relaxació de forma jugada en el cas d’activitats físiques d’intensitat entre moderada i elevada.</t>
  </si>
  <si>
    <t>Vida activa i saludable - Hàbits saludables</t>
  </si>
  <si>
    <t>Reconeixement dels efectes físics beneficiosos que la pràctica habitual d’activitats físiques i un estil de vida actiu tenen per a la salut en la vida quotidiana.</t>
  </si>
  <si>
    <t>Valoració de la importància de mantenir uns hàbits higiènics en la pràctica d’activitats físiques i en la vida quotidiana.</t>
  </si>
  <si>
    <t>Valoració de la necessitat de fer servir un equipament que permeti dur a terme pràctiques d’activitats físiques d’una manera adequada.</t>
  </si>
  <si>
    <t>Utilització de postures adequades a les necessitats motrius en situacions quotidianes.</t>
  </si>
  <si>
    <t>Identificació dels aliments que són saludables i dels que no ho són en la dieta alimentària diària.</t>
  </si>
  <si>
    <t>Correcta hidratació en la pràctica d’activitats físiques i en la vida quotidiana.</t>
  </si>
  <si>
    <t>Coneixement de les hores necessàries de descans diari per compensar i recuperar-se de l’esforç físic i mental d’acord amb les necessitats pròpies de l’edat.</t>
  </si>
  <si>
    <t>Vida activa i saludable - Mesures de seguretat i primers auxilis</t>
  </si>
  <si>
    <t>Respecte vers les mesures bàsiques de seguretat d’un mateix en la pràctica d’activitats físiques.</t>
  </si>
  <si>
    <t>Utilització amb cura dels espais i materials usats en la pràctica d’activitats físiques.</t>
  </si>
  <si>
    <t>Reconeixement de les possibles situacions de risc, accidents o lesions que es poden produir en la pràctica d’activitats físiques a l’escola i a la vida quotidiana.</t>
  </si>
  <si>
    <t>Activitats motrius lúdiques, culturals i expressives - Joc</t>
  </si>
  <si>
    <t>Reconeixement del joc com a mitjà de relació amb les altres persones i de divertiment a través de la pràctica de jocs senzills.</t>
  </si>
  <si>
    <t>Participació en els jocs practicats a l’escola ajustant la pròpia actuació, pel que fa a aspectes motrius.</t>
  </si>
  <si>
    <t>Participació en el desenvolupament de jocs col·laboratius, mostrant respecte i responsabilitat.</t>
  </si>
  <si>
    <t>Participació en jocs tradicionals i populars com a element de la realitat social i cultural.</t>
  </si>
  <si>
    <t>Respecte vers les normes i les persones que participen en els jocs que es practiquen a l’escola.</t>
  </si>
  <si>
    <t>Coneixement del fet que les pràctiques de les diferents activitats físiques i jocs no estan associades a un gènere determinat a través de la participació en activitats motrius.</t>
  </si>
  <si>
    <t>Coneixement de dones esportistes referents en la societat actual.</t>
  </si>
  <si>
    <t>Participació en tota mena de jocs i activitats d’expressió i comunicació corporal indistintament del gènere de les persones participants.</t>
  </si>
  <si>
    <t>Activitats motrius lúdiques, culturals i expressives - Expressió i comunicació corporal</t>
  </si>
  <si>
    <t>Exploració de les possibilitats expressives del cos i el moviment en situacions motrius variades.</t>
  </si>
  <si>
    <t>Exploració de les possibilitats expressives amb objectes i materials en situacions motrius variades.</t>
  </si>
  <si>
    <t>Comunicació d’emocions, idees, personatges o situacions a través del cos, el gest i el moviment de manera espontània en situacions motrius variades.</t>
  </si>
  <si>
    <t>Adequació del moviment i l’expressió a pulsacions i estructures rítmiques i musicals senzilles o estímuls visuals, plàstics, verbals o d’altre tipus en situacions motrius variades.</t>
  </si>
  <si>
    <t>Participació en activitats col·lectives d’expressió i comunicació corporal que es proposen a l’escola.</t>
  </si>
  <si>
    <t>Reproducció de balls, danses i coreografies senzilles de l’entorn proper.</t>
  </si>
  <si>
    <t>Interacció amb l’entorn en el temps de lleure - Temps de lleure saludable</t>
  </si>
  <si>
    <t>Valoració de les pràctiques d’activitats físiques programades que es realitzen fora de l’escola.</t>
  </si>
  <si>
    <t>Enumeració de les activitats físiques que l’alumnat faci durant el temps de lleure amb la intenció que tothom en conegui de noves.</t>
  </si>
  <si>
    <t>Identificació d’alguna entitat de l’entorn més proper que fa pràctiques d’activitats físiques saludables.</t>
  </si>
  <si>
    <t>Descripció de les característiques que defineixen el temps de lleure saludable, satisfactori i respectuós amb l’entorn.</t>
  </si>
  <si>
    <t>Coneixement d’algunes pràctiques d’activitats físiques que es poden dur a terme al barri, al poble o a la ciutat o al medi natural.</t>
  </si>
  <si>
    <t>Construcció de materials senzills i segurs que puguin ser utilitzats en la pràctica d’activitats físiques.</t>
  </si>
  <si>
    <t>Autoregulació emocional i interacció social en situacions motrius - Gestió emocional</t>
  </si>
  <si>
    <t>Identificació de la pràctica d’activitats físiques com una manera saludable de conèixer-se a un mateix.</t>
  </si>
  <si>
    <t>Percepció de conductes, sentiments i emocions pròpies i de les altres persones com a resultat de la participació en activitats físiques controlant les pròpies emocions.</t>
  </si>
  <si>
    <t>Verbalització d’emocions derivades de la interacció social en situacions motrius col·lectives.</t>
  </si>
  <si>
    <t>1r i 2n B10</t>
  </si>
  <si>
    <t>Autoregulació emocional i interacció social en situacions motrius - Habilitats socials</t>
  </si>
  <si>
    <t>Participació en l’elaboració de les normes de funcionament del grup en la pràctica d’activitats físiques i compromís d’aplicar-les.</t>
  </si>
  <si>
    <t>Respecte per les normes dels jocs col·lectius en què es participa.</t>
  </si>
  <si>
    <t>Acceptació de la pròpia imatge corporal, valorant i apreciant el propi cos.</t>
  </si>
  <si>
    <t>Col·laboració amb tothom en la pràctica d’activitats físiques diverses, mostrant respecte per tothom amb independència de les seves característiques personals.</t>
  </si>
  <si>
    <t>Desenvolupament inicial d’habilitats socials d’acollida, inclusió, ajuda, cooperació i estratègies de resolució de conflictes a través de la participació en activitats físiques.</t>
  </si>
  <si>
    <t>Acceptació de les idees, les opinions i els sentiments de les altres persones que puguin sorgir en la pràctica d’activitats físiques.</t>
  </si>
  <si>
    <t>Identificació d’actuacions discriminatòries i de violència en la pràctica d’activitats físiques a l’escola.</t>
  </si>
  <si>
    <t>Vivència de pràctiques d’activitats físiques múltiples i variades a l’escola i a l’entorn.</t>
  </si>
  <si>
    <t>Acceptació dels límits i de les possibilitats del propi cos en la realització d’activitats físiques.</t>
  </si>
  <si>
    <t>Planificació i autoregulació durant el procés de projectes d’activitats físiques senzilles.</t>
  </si>
  <si>
    <t>Identificació prèvia de les possibles dificultats i dels encerts i de les errades comesos en l’execució d’activitats motrius.</t>
  </si>
  <si>
    <t>Reconeixement de les activitats físiques que es poden completar amb èxit en funció dels condicionaments fisiològics i biològics propis, si n’hi ha, en la pràctica d’activitats físiques.</t>
  </si>
  <si>
    <t>Consciència de la necessitat de regular la intensitat de l’esforç en l’execució d’activitats físiques, associant el ritme cardíac i respiratori a la intensitat de l’activitat.</t>
  </si>
  <si>
    <t>Adequació de les accions pròpies a les capacitats i limitacions personals i a l’objectiu, la lògica interna, l’espai, el temps, el material, les normes i els participants de les situacions motrius plantejades.</t>
  </si>
  <si>
    <t>Coordinació d’accions amb les altres persones en situacions de pràctica d’activitats físiques col·laboratives i cooperatives.</t>
  </si>
  <si>
    <t>Modificació d’estratègies de resolució de situacions motrius conegudes ja plantejades o practicades anteriorment.</t>
  </si>
  <si>
    <t>Coneixement dels principals músculs, ossos i articulacions del cos de manera vivenciada.</t>
  </si>
  <si>
    <t>Aplicació del to muscular, la relaxació i la respiració del propi cos en situacions de repòs i en moviment millorant progressivament el control i el domini corporal.</t>
  </si>
  <si>
    <t>Adequació de les postures i moviments corporals a les diferents necessitats de les situacions motrius plantejades.</t>
  </si>
  <si>
    <t>Consolidació de la lateralitat predominant en un mateix, introducció dels segments corporals no dominants a través de tasques que impliquin la utilització del segment corporal dominant i no dominant i projecció de la lateralitat referida a les altres persones, els objectes i l’espai.</t>
  </si>
  <si>
    <t>Utilització de l’equilibri estàtic i dinàmic en diverses situacions motrius senzilles que impliquin variacions en els diferents elements que hi intervenen: base de sustentació, superfície de contacte, centre de gravetat del cos, receptors sensorials implicats, control d’objectes i combinació amb altres persones.</t>
  </si>
  <si>
    <t>Estructuració del propi cos en relació amb l’espai i el temps en situacions motrius senzilles.</t>
  </si>
  <si>
    <t>Execució de desplaçaments, salts, girs, maneig i control d’objectes en situacions motrius diverses millorant progressivament l’eficàcia, el control i el domini corporal.</t>
  </si>
  <si>
    <t>Utilització de les capacitats físiques de forma genèrica i jugada a través d’activitats d’intensitat entre moderada i elevada orientades a la millora de l’autoconeixement.</t>
  </si>
  <si>
    <t>Realització d’alguns exercicis d’escalfament i d’estiraments adequats segons una pauta donada en el cas d’activitats físiques d’intensitat entre moderada i elevada.</t>
  </si>
  <si>
    <t>Reconeixement dels efectes físics i mentals beneficiosos que la pràctica habitual d’activitats físiques i un estil de vida actiu tenen per a la salut en la vida quotidiana.</t>
  </si>
  <si>
    <t>Aplicació d’hàbits higiènics de manera regular en la pràctica d’activitats físiques i en la vida quotidiana.</t>
  </si>
  <si>
    <t>Valoració de la importància de fer servir un equipament que permeti dur a terme pràctiques d’activitats físiques d’una manera adequada.</t>
  </si>
  <si>
    <t>Utilització de postures adequades en accions motrius habituals i en situacions quotidianes.</t>
  </si>
  <si>
    <t>Coneixement dels beneficis per a la salut d’una dieta alimentària equilibrada, adequada i variada.</t>
  </si>
  <si>
    <t>Coneixement dels beneficis d’una correcta hidratació en la pràctica d’activitats físiques i en la vida quotidiana.</t>
  </si>
  <si>
    <t>Valoració de la importància de les hores necessàries de descans diari per compensar i recuperar-se de l’esforç físic i mental d’acord amb les necessitats pròpies de l’edat.</t>
  </si>
  <si>
    <t>Respecte vers les mesures bàsiques de seguretat d’un mateix i de les altres persones, anticipant els possibles riscos en la pràctica d’activitats físiques.</t>
  </si>
  <si>
    <t>Col·laboració en l’organització i manteniment dels espais i materials segurs usats en la pràctica d’activitats físiques.</t>
  </si>
  <si>
    <t>Aplicació de protocols d’actuació bàsics en cas d’accidents o lesions simulats o reals en la pràctica d’activitats físiques a l’escola i a la vida quotidiana.</t>
  </si>
  <si>
    <t>Valoració del joc com a mitjà de relació amb les altres persones i de divertiment a través de la pràctica de jocs elaborats.</t>
  </si>
  <si>
    <t>Participació en els jocs practicats a l’escola ajustant la pròpia actuació pel que fa a aspectes motrius i de relació amb els companys.</t>
  </si>
  <si>
    <t>Participació en el desenvolupament de jocs col·laboratius i cooperatius, mostrant una actitud d’acceptació vers els companys.</t>
  </si>
  <si>
    <t>Participació en jocs tradicionals, populars i d’altres parts del món com a activitat de reconeixement a les diferents cultures.</t>
  </si>
  <si>
    <t>Comprensió i respecte vers les normes i valoració de les persones que participen en els jocs que es practiquen a l’escola.</t>
  </si>
  <si>
    <t>Coneixement del fet que les pràctiques de les diferents activitats físiques, jocs i esports no estan associades a un gènere determinat a través de la participació en activitats motrius.</t>
  </si>
  <si>
    <t>Coneixement de dones esportistes referents en la societat actual i del passat valorant els mèrits que les han convertit en referent.</t>
  </si>
  <si>
    <t>Participació en tot tipus de jocs i activitats d’expressió i comunicació corporal identificant i rebutjant comportaments discriminatoris.</t>
  </si>
  <si>
    <t>Utilització del cos i el moviment com a instruments d’expressió i comunicació en situacions motrius variades.</t>
  </si>
  <si>
    <t>Utilització d’objectes i materials com a instruments d’expressió i comunicació en situacions motrius variades.</t>
  </si>
  <si>
    <t>Comunicació d’emocions, idees, personatges, situacions, històries reals o imaginàries utilitzant el cos, el gest i el moviment de manera contextualitzada en situacions motrius variades.</t>
  </si>
  <si>
    <t>Sincronització del moviment i l’expressió amb pulsacions i estructures rítmiques i musicals o estímuls visuals, plàstics, verbals o d’altre tipus en situacions motrius variades.</t>
  </si>
  <si>
    <t>Participació en activitats col·lectives d’expressió i comunicació corporal que es proposen a l’escola coordinant-se amb les persones del grup.</t>
  </si>
  <si>
    <t>Elaboració de balls, danses i coreografies senzilles de l’entorn proper o d’altres llocs del món.</t>
  </si>
  <si>
    <t>Participació en la planificació de les pràctiques d’activitats físiques programades que es realitzen fora de l’escola.</t>
  </si>
  <si>
    <t>Descripció de les activitats físiques que l’alumnat faci durant el temps de lleure amb la intenció que tothom en conegui de noves.</t>
  </si>
  <si>
    <t>Identificació d’algunes de les entitats de l’entorn més proper que fan pràctiques d’activitats físiques saludables en què predomina el joc net i el respecte per l’entorn.</t>
  </si>
  <si>
    <t>Identificació del temps de lleure com a espai per a la pràctica d’activitats físiques saludables i satisfactòries i respectuoses i responsables amb l’entorn.</t>
  </si>
  <si>
    <t>Coneixement d’algunes pràctiques d’activitats físiques que es poden dur a terme al barri, al poble o a la ciutat o al medi natural i de les mesures que es poden prendre per no malmetre l’entorn.</t>
  </si>
  <si>
    <t>Construcció de materials funcionals i segurs que puguin ser utilitzats en la pràctica d’activitats físiques.</t>
  </si>
  <si>
    <t>Identificació de la pràctica d’activitats físiques com una manera saludable de conèixer-se a un mateix i a les altres persones.</t>
  </si>
  <si>
    <t>Reconeixement de sentiments i emocions pròpies i de les altres persones com a resultat de la participació en activitats físiques autoregulant el propi comportament.</t>
  </si>
  <si>
    <t>Ús de l’escolta activa i d’estratègies de resolució de conflictes en situacions motrius col·lectives.</t>
  </si>
  <si>
    <t>3r i 4t B10</t>
  </si>
  <si>
    <t>Elaboració de les normes de funcionament del grup en la pràctica d’activitats físiques i compromís d’aplicar-les.</t>
  </si>
  <si>
    <t>Respecte per les normes dels jocs col·lectius en què es participa, contribuint a la seva elaboració.</t>
  </si>
  <si>
    <t>Acceptació de la pròpia imatge corporal i de la realitat corporal de les altres persones.</t>
  </si>
  <si>
    <t>Col·laboració amb tothom en la pràctica d’activitats físiques diverses, mostrant empatia per tothom amb independència de les seves característiques personals.</t>
  </si>
  <si>
    <t>Desenvolupament d’habilitats socials d’acollida, inclusió, ajuda, cooperació i estratègies de resolució de conflictes a través de la participació en activitats físiques.</t>
  </si>
  <si>
    <t>Acceptació de les idees, les opinions i els sentiments de les altres persones que puguin sorgir en la pràctica d’activitats físiques i expressió de les pròpies.</t>
  </si>
  <si>
    <t>Rebuig a qualsevol tipus d’actuacions discriminatòries i de violència en la pràctica d’activitats físiques a l’escola.</t>
  </si>
  <si>
    <t>Elaboració de pràctiques d’activitats físiques múltiples i variades a l’escola i a l’entorn.</t>
  </si>
  <si>
    <t>Planificació de propostes realistes segons els límits i les possibilitats del propi cos en la realització d’activitats físiques.</t>
  </si>
  <si>
    <t>Planificació i autoregulació durant el procés i valoració del resultat de projectes d’activitats físiques complexes.</t>
  </si>
  <si>
    <t>Identificació prèvia de les possibles dificultats i dels encerts i de les errades comesos en l’execució d’activitats motrius, elaborant propostes de millora.</t>
  </si>
  <si>
    <t>Presa de decisions que afectin la realització d’activitats físiques en funció dels condicionaments fisiològics i biològics propis, si n’hi ha, en la pràctica d’activitats físiques.</t>
  </si>
  <si>
    <t>Regulació de la intensitat i la durada de l’esforç en l’execució d’activitats físiques en funció del seu objectiu i d’un mateix, mantenint un ritme cardíac i respiratori saludable.</t>
  </si>
  <si>
    <t>Aplicació de les accions pròpies òptimes a les capacitats i limitacions personals i a l’objectiu, la lògica interna, l’espai, el temps, el material, les normes i els participants de les situacions motrius plantejades.</t>
  </si>
  <si>
    <t>Coordinació d’accions amb les altres persones en situacions de pràctica d’activitats físiques col·laboratives, cooperatives i de cooperació-oposició.</t>
  </si>
  <si>
    <t>Elaboració d’estratègies inèdites de resolució de situacions motrius no plantejades o practicades anteriorment.</t>
  </si>
  <si>
    <t>Coneixement dels principals músculs, ossos i articulacions del cos que intervenen en els diferents moviments, exercicis o activitats de manera vivenciada.</t>
  </si>
  <si>
    <t>Utilització del to muscular, la relaxació i la respiració del propi cos aplicats a la resolució de situacions de repòs i en moviment millorant progressivament el control i domini corporal.</t>
  </si>
  <si>
    <t>Adequació eficaç de les postures i moviments corporals a les diferents necessitats de les situacions motrius plantejades.</t>
  </si>
  <si>
    <t>Execució de la lateralitat amb els segments corporals dominants i no dominants i la seva combinació a través de situacions motrius que impliquin successió o simultaneïtat en l’ús dels dos segments.</t>
  </si>
  <si>
    <t>Utilització de l’equilibri estàtic i dinàmic aplicat a diferents situacions motrius complexes que impliquin variacions en els diferents elements que hi intervenen: base de sustentació, superfície de contacte, centre de gravetat del cos, receptors sensorials implicats, control d’objectes i combinació amb altres persones.</t>
  </si>
  <si>
    <t>Estructuració del propi cos en relació amb l’espai i el temps en situacions motrius complexes.</t>
  </si>
  <si>
    <t>Execució de desplaçaments, salts, girs, maneig i control d’objectes i les seves combinacions adaptats a situacions motrius diverses de manera coordinada, eficaç i creativa.</t>
  </si>
  <si>
    <t>Utilització de les capacitats físiques de forma genèrica i jugada a través d’activitats d’intensitat entre moderada i elevada orientades a la millora de la salut i de l’autoconeixement.</t>
  </si>
  <si>
    <t>Realització d’exercicis d’escalfament i d’estiraments de manera correcta, essent conscient de la seva funció en el cas d’activitats físiques d’intensitat entre moderada i elevada.</t>
  </si>
  <si>
    <t>Reconeixement dels efectes físics, mentals i socials beneficiosos que la pràctica habitual d’activitats físiques i un estil de vida actiu tenen per a la salut en la vida quotidiana i dels perjudicis d’un estil de vida sedentari.</t>
  </si>
  <si>
    <t>Aplicació de manera autònoma d’hàbits higiènics de manera regular en la pràctica d’activitats físiques i en la vida quotidiana, entenent els beneficis que comporten per a la salut.</t>
  </si>
  <si>
    <t>Explicitació de les raons per les quals s’ha de fer servir un equipament que permeti dur a terme pràctiques d’activitats físiques d’una manera adequada i les característiques que ha de tenir.</t>
  </si>
  <si>
    <t>Utilització de postures adequades en accions motrius específiques i en situacions quotidianes.</t>
  </si>
  <si>
    <t>Justificació dels beneficis per a la salut d’una dieta alimentària equilibrada, adequada i variada i dels efectes negatius d’una dieta alimentària no saludable.</t>
  </si>
  <si>
    <t>Argumentació de la necessitat de mantenir una correcta hidratació en la pràctica d’activitats físiques i en la vida quotidiana.</t>
  </si>
  <si>
    <t>Justificació de la necessitat del descans diari per compensar i recuperar-se de l’esforç físic i mental d’acord amb les necessitats pròpies de l’edat.</t>
  </si>
  <si>
    <t>Adopció de mesures de seguretat i de prevenció d’accidents vers un mateix i de les altres persones en la pràctica d’activitats físiques amb coneixement dels possibles riscos.</t>
  </si>
  <si>
    <t>Contribució responsable a l’organització i manteniment dels espais i materials segurs usats en la pràctica d’activitats físiques.</t>
  </si>
  <si>
    <t>Aplicació de protocols d’actuació i tècniques bàsiques de primers auxilis en cas d’accidents o lesions simulats o reals en la pràctica d’activitats físiques a l’escola i a la vida quotidiana.</t>
  </si>
  <si>
    <t>Utilització del joc com a mitjà de relació amb les altres persones i de divertiment a través de la pràctica de jocs elaborats.</t>
  </si>
  <si>
    <t>Valoració com a valors fonamentals dels jocs practicats a l’escola l’esforç personal i les relacions que s’estableixen amb el grup i actuar d’acord amb ells.</t>
  </si>
  <si>
    <t>Participació activa en la creació i desenvolupament de jocs col·laboratius i cooperatius mostrant-se respectuós amb les normes i els companys.</t>
  </si>
  <si>
    <t>Participació en jocs tradicionals, populars, d’altres parts del món, jocs preesportius, reduïts i esports adaptats i alternatius enriquint el repertori motriu.</t>
  </si>
  <si>
    <t>Acceptació i respecte vers les normes, mostrant capacitat de modificar-les i crear-ne de noves, i les persones que participen en els jocs que es practiquen a l’escola independentment del resultat.</t>
  </si>
  <si>
    <t>Comprensió del fet que les pràctiques de les diferents activitats físiques, jocs i esports no estan associades a un gènere determinat a través de la participació en activitats motrius.</t>
  </si>
  <si>
    <t>Coneixement de dones esportistes referents en la societat actual i del passat, comprenent els mecanismes socials que han originat la seva poca visibilitat i valorant la necessitat de reparar aquesta circumstància.</t>
  </si>
  <si>
    <t>Participació en tot tipus de jocs i activitats d’expressió i comunicació corporal identificant i rebutjant comportaments discriminatoris i estereotips de gènere tot evitant-ne la reproducció.</t>
  </si>
  <si>
    <t>Aprofitament dels recursos i possibilitats que ofereix el llenguatge corporal com a instruments d’expressió i comunicació en situacions motrius variades.</t>
  </si>
  <si>
    <t>Utilització d’objectes i materials per expressar-se i en la realització de representacions i dramatitzacions.</t>
  </si>
  <si>
    <t>Comunicació d’emocions, idees, personatges, situacions, històries reals o imaginàries utilitzant el cos, el gest i el moviment de manera contextualitzada i creativa en situacions motrius variades.</t>
  </si>
  <si>
    <t>Composició individual i col·lectiva de moviments expressius a partir d’estímuls rítmics i musicals o estímuls visuals, plàstics, verbals o d’altre tipus en situacions motrius variades.</t>
  </si>
  <si>
    <t>Participació en activitats col·lectives d’expressió i comunicació corporal que es proposen a l’escola en coordinació amb les persones del grup de manera creativa.</t>
  </si>
  <si>
    <t>Creació de balls, danses i coreografies senzilles actuals o inspirades en d’altres de l’entorn proper o d’altres llocs del món.</t>
  </si>
  <si>
    <t>Participació en la planificació i el desenvolupament de les pràctiques d’activitats físiques programades que es realitzen fora de l’escola, posant en pràctica els aprenentatges adquirits prèviament en la seva preparació.</t>
  </si>
  <si>
    <t>Explicació de les activitats físiques que l’alumnat faci durant el temps de lleure, i documentant-les, amb la intenció que tothom en conegui de noves.</t>
  </si>
  <si>
    <t>Interès en algunes de les entitats de l’entorn més proper que fan pràctiques d’activitats físiques saludables en què predomina el joc net i el respecte per l’entorn.</t>
  </si>
  <si>
    <t>Gestió del propi temps de lleure com a espai per a la pràctica d’activitats físiques saludables i satisfactòries i respectuoses i responsables amb l’entorn.</t>
  </si>
  <si>
    <t>Planificació de diferents pràctiques d’activitats físiques que es poden dur a terme al barri, al poble o a la ciutat o al medi natural i de les mesures que es poden prendre per no malmetre l’entorn.</t>
  </si>
  <si>
    <t>Autoconstrucció de materials atractius, funcionals i segurs que puguin ser utilitzats en la pràctica d’activitats físiques.</t>
  </si>
  <si>
    <t>Identificació de la pràctica d’activitats físiques com una manera saludable de conèixer-se a un mateix i a les altres persones i de relacionar-se.</t>
  </si>
  <si>
    <t>Gestió assertiva de conductes, sentiments i emocions pròpies comprenent les de les altres persones com a resultat de la participació en activitats físiques.</t>
  </si>
  <si>
    <t>Ús d’estratègies de treball en equip per a la resolució constructiva de conflictes en situacions motrius col·lectives.</t>
  </si>
  <si>
    <t>5è i 6è B10</t>
  </si>
  <si>
    <t>Elaboració de les normes de funcionament del grup en la pràctica d’activitats físiques o d’un codi de joc net i compromís d’aplicar-ho.</t>
  </si>
  <si>
    <t>Respecte per les normes dels jocs col·lectius en què es participa, contribuint a la seva elaboració i millora.</t>
  </si>
  <si>
    <t>Elaboració d’una autoimatge positiva i acceptació de la realitat corporal de les altres persones amb actitud crítica dels estereotips dels models corporals en els mitjans de comunicació i la publicitat.</t>
  </si>
  <si>
    <t>Contribució a la creació d’un clima afectiu de grup afavorint la integració de tothom en la pràctica d’activitats físiques diverses amb independència de les seves característiques personals.</t>
  </si>
  <si>
    <t>Aplicació d’habilitats socials d’acollida, inclusió, ajuda, cooperació i estratègies de resolució de conflictes de manera assertiva i actituds de respecte per la diversitat de tot tipus, fomentant la convivència a través de la participació en activitats físiques.</t>
  </si>
  <si>
    <t>Resolució de conflictes que puguin sorgir en la pràctica d’activitats físiques per mitjà del diàleg acceptant les idees, les opinions i els sentiments de les altres persones i expressant les pròpies de manera assertiva.</t>
  </si>
  <si>
    <t>Rebuig crític de qualsevol tipus d’estereotip, actuació discriminatòria o violenta presents en la pràctica d’activitats físiques a l’escola i a la societat.</t>
  </si>
  <si>
    <t>Identificació i ús estratègic dels coneixements que es tenen de les diverses llengües que conformen el repertori lingüístic per superar mancances comunicatives amb acompanyament.</t>
  </si>
  <si>
    <t>Reconeixement d’aspectes socioculturals i sociolingüístics elementals i més significatius relatius als costums, la vida quotidiana i les manifestacions culturals i artístiques en països on es parla la llengua estrangera.</t>
  </si>
  <si>
    <t>Ús de la llengua estrangera a l’aula amb autoconfiança progressiva.</t>
  </si>
  <si>
    <t>Identificació de la incidència dels components (situació, participants o intenció) en l’acte comunicatiu en diferents situacions comunicatives de l’aula.</t>
  </si>
  <si>
    <t>Aplicació d’estratègies lingüístiques elementals amb acompanyament, en contextos propers, per dotar textos breus i senzills d’adequació, coherència, cohesió i correcció.</t>
  </si>
  <si>
    <t>Ús d’eines analògiques i digitals elementals per a la producció oral i multimodal, en el marc de les situacions d’aprenentatge i amb acompanyament.</t>
  </si>
  <si>
    <t>Ús d’elements gràfics i paratextuals bàsics que afavoreixen la comprensió abans, durant i després de l’experiència lectora, en textos propers, de la vida quotidiana, de mitjans de comunicació i escolars.</t>
  </si>
  <si>
    <t>Aplicació d’estratègies bàsiques que permetin comparar informació de diferents fonts, reelaborar-la i comunicar-la en situacions properes, amb acompanyament.</t>
  </si>
  <si>
    <t>Lectura d’obres o fragments variats i diversos de la literatura infantil adequats als propis interessos i organitzats en itineraris lectors.</t>
  </si>
  <si>
    <t>Discriminació fonètica de sons, síl·labes i accents i correspondència entre els sons i les grafies en la lectura i en les diferents produccions escrites, tenint en compte les diferents etapes del procés evolutiu de la lectura i l’escriptura.</t>
  </si>
  <si>
    <t>Formulació i comprovació d’hipòtesis (substitució, canvi d’ordre, manipulació) i establiment de generalitzacions sobre aspectes lingüístics elementals, aplicació de l’ortografia de base i de les normes ortogràfiques més senzilles i d’ús més freqüent, prestant especial atenció a la concordança en l’escriptura de paraules d’ús habitual a la classe, en els aprenentatges i en els textos propis.</t>
  </si>
  <si>
    <t>Ús de signes bàsics de puntuació com a mecanisme organitzador del text escrit.</t>
  </si>
  <si>
    <t>Comprensió i ús de les modalitats oracionals en relació amb la intenció comunicativa.</t>
  </si>
  <si>
    <t>Comprensió i ús de mecanismes bàsics de cohesió textual, amb especial atenció als connectors temporals i explicatius a partir de la reflexió compartida sobre les produccions escrites.</t>
  </si>
  <si>
    <t>Presa de consciència de la biografia lingüística personal i del mapa lingüístic de l’aula, i de l’escola de forma autònoma.</t>
  </si>
  <si>
    <t>Identificació i ús estratègic dels coneixements que es tenen de les diverses llengües que conformen el repertori lingüístic que permeten superar mancances comunicatives, amb acompanyament.</t>
  </si>
  <si>
    <t>Reconeixement d’aspectes socioculturals i sociolingüístics elementals relatius als costums, la vida quotidiana i les relacions interpersonals bàsiques en països on es parla la llengua estrangera.</t>
  </si>
  <si>
    <t>Aplicació d’estratègies bàsiques d’ús comú per apreciar la diversitat lingüística, cultural i artística, atenent a valors ecosocials i democràtics.</t>
  </si>
  <si>
    <t>Construcció i desenvolupament de coneixements, destreses i actituds elementals que permeten iniciar-se en activitats de mediació en situacions quotidianes bàsiques.</t>
  </si>
  <si>
    <t>Acceptació de l’error com a part integrant del procés d’aprenentatge.</t>
  </si>
  <si>
    <t>Aplicació d’estratègies lingüístiques elementals, amb acompanyament, en contextos d’aprenentatge per dotar textos senzills d’adequació, coherència, cohesió i correcció.</t>
  </si>
  <si>
    <t>Sab 14</t>
  </si>
  <si>
    <t>Ús d’eines analògiques i digitals bàsiques d’ús comú per a la producció i coproducció oral i multimodal i participació en intercanvis comunicatius planificats amb estudiants de la llengua estrangera; ús de plataformes virtuals d’interacció i col·laboració educativa.</t>
  </si>
  <si>
    <t>Aplicació d’estratègies de comprensió lectora abans, durant i després de la lectura (planificació, anticipació, inferències…), en textos diversos i de forma progressivament autònoma.</t>
  </si>
  <si>
    <t>Aplicació d’estratègies que permetin comparar i classificar la informació, reelaborar-la i comunicar-la en contextos escolars i amb progressiva autonomia.</t>
  </si>
  <si>
    <t>Lectura d’obres o fragments variats i diversos de la literatura infantil, adequats als seus interessos i organitzats en itineraris lectors.</t>
  </si>
  <si>
    <t>Construcció de la identitat lectora, afavorint l’expressió de gustos i interessos i la valoració argumentada de les obres, per mitjà de la lectura autònoma i la lectura compartida i guiada.</t>
  </si>
  <si>
    <t>Ús del lèxic elemental i d’interès per a l’alumnat relatiu a relacions interpersonals properes, habitatge, llocs i entorns propers.</t>
  </si>
  <si>
    <t>Descripció d’aspectes socioculturals i sociolingüístics bàsics i habituals relatius als costums, la vida quotidiana i les relacions interpersonals, convencions socials bàsiques d’ús comú, llenguatge no verbal, cortesia lingüística i etiqueta digital pròpies de països on es parla la llengua estrangera.</t>
  </si>
  <si>
    <t>Aplicació d’estratègies bàsiques d’ús comú per apreciar la diversitat lingüística, cultural i artística atenent a valors ecosocials i democràtics.</t>
  </si>
  <si>
    <t>Construcció i desenvolupament de coneixements, destreses i actituds que permeten iniciar-se en activitats de mediació en situacions quotidianes bàsiques.</t>
  </si>
  <si>
    <t>Acceptació de l’error com a part integrant del procés de millora.</t>
  </si>
  <si>
    <t>Ús d’eines analògiques i digitals bàsiques d’ús comú per a la producció i coproducció oral i multimodal, ús de plataformes virtuals d’interacció i col·laboració educativa (aules virtuals, videoconferències, eines digitals col·laboratives...) per a l’aprenentatge, la comunicació i el desenvolupament de projectes amb parlants o estudiants de la llengua estrangera.</t>
  </si>
  <si>
    <t>Sab 15</t>
  </si>
  <si>
    <t>Ús de la llengua estrangera com a mitjà de comunicació i relació amb persones d’altres països, com a forma d’accedir a nova informació i com a mitjà per conèixer cultures i formes de vida diferents.</t>
  </si>
  <si>
    <t>Lectura en veu alta amb entonació i ritme fluid, amb preparació prèvia.</t>
  </si>
  <si>
    <t>Ús de bastides i altres suports, de forma progressivament autònoma, tant en paper com digitals, per millorar la producció dels seus textos.</t>
  </si>
  <si>
    <t>Lectura d’obres o fragments variats i diversos de la literatura adequats a l’edat i organitzats en itineraris lectors.</t>
  </si>
  <si>
    <t>Ús del lèxic bàsic i d’interès per a l’alumnat, relatiu a identificació personal, relacions interpersonals properes, llocs i entorns propers, oci i temps lliure, vida quotidiana.</t>
  </si>
  <si>
    <t>Sentit numèric - Comptatge</t>
  </si>
  <si>
    <t>Ús d’estratègies variades de comptatge i recompte sistemàtic en situacions de la vida quotidiana amb quantitats fins al 199 adquirint una base sòlida en la comprensió i maneig d’aquestes quantitats.</t>
  </si>
  <si>
    <t>Sentit numèric - Quantitat</t>
  </si>
  <si>
    <t>Realització d’estimacions raonades de quantitats en contextos de resolució de problemes.</t>
  </si>
  <si>
    <t>Domini de la lectura, representació (inclosa la recta numèrica), composició, descomposició de nombres naturals fins al 199.</t>
  </si>
  <si>
    <t>Exploració de la representació d’una mateixa quantitat de diferents maneres (manipulativa, gràfica o numèrica) i estratègies d’elecció de la representació adequada per a cada situació problematitzada fent especial esment al nombre 10.</t>
  </si>
  <si>
    <t>Sentit numèric - Sentit de les operacions</t>
  </si>
  <si>
    <t>Familiarització d’estratègies de càlcul mental amb nombres naturals fins al 199, posant especial atenció al rang 1-20 en situacions en què es treballi la descomposició de dígits, especialment el 10, dobles i quasi dobles.</t>
  </si>
  <si>
    <t>Pràctica de la suma i la resta de nombres naturals amb flexibilitat i sentit en situacions contextualitzades, usant estratègies i eines de resolució i propietats.</t>
  </si>
  <si>
    <t>Sentit numèric - Relacions</t>
  </si>
  <si>
    <t>Aplicació de les relacions que es generen en les operacions fent ús del sistema de numeració de base deu fins al 199.</t>
  </si>
  <si>
    <t>Comparació i ordenació dels nombres naturals en contextos de la vida quotidiana.</t>
  </si>
  <si>
    <t>Identificació de les relacions entre la suma i la resta descobrint la seva aplicació en contextos quotidians.</t>
  </si>
  <si>
    <t>Sentit numèric - Educació financera</t>
  </si>
  <si>
    <t>Reconeixement del sistema monetari europeu: monedes i bitllets d’euro (1, 2, 5, 10, 20 i 50), valor i equivalència.</t>
  </si>
  <si>
    <t>Sentit de la mesura - Magnitud</t>
  </si>
  <si>
    <t>Apreciació dels atributs mesurables dels objectes (longitud, massa, capacitat), distàncies i temps.</t>
  </si>
  <si>
    <t>Introducció de les unitats convencionals (metre, quilo i litre) i no convencionals en situacions en què es facin mesuraments en el context escolar o de la vida quotidiana.</t>
  </si>
  <si>
    <t>Reconeixement de les unitats de mesura del temps (any, mes, setmana, dia i hora) en situacions de la vida quotidiana.</t>
  </si>
  <si>
    <t>Sentit de la mesura - Mesura</t>
  </si>
  <si>
    <t>Aplicació de processos de mesura a través d’una repetició d’una unitat i a través de la utilització d’instruments no convencionals.</t>
  </si>
  <si>
    <t>Experimentació de processos de mesura amb instruments convencionals (regles, cintes mètriques, balances, calendaris...) en contextos quotidians.</t>
  </si>
  <si>
    <t>Sentit de la mesura - Estimació i relacions</t>
  </si>
  <si>
    <t>Selecció d’estratègies de comparació directa i ordenació de mesures de la mateixa magnitud segons la demanda del problema.</t>
  </si>
  <si>
    <t>Estimació de mesures (distàncies, mides, masses, capacitats...) cercant formes de comparar-les amb altres mesures.</t>
  </si>
  <si>
    <t>Sentit espacial - Formes geomètriques de dues o tres dimensions</t>
  </si>
  <si>
    <t>Identificació i classificació de formes geomètriques de dues dimensions en objectes de la vida quotidiana tenint en compte els seus elements.</t>
  </si>
  <si>
    <t>Introducció d’estratègies i tècniques de construcció de composició i descomposició de formes geomètriques senzilles d’una, dues o tres dimensions de forma manipulativa.</t>
  </si>
  <si>
    <t>Introducció del vocabulari geomètric bàsic en la descripció verbal dels elements i les propietats de formes geomètriques senzilles.</t>
  </si>
  <si>
    <t>Reconeixement de les propietats de formes geomètriques de dues i tres dimensions explorant amb materials manipulables (mecanos, tangram, jocs de figures…) i també amb eines digitals.</t>
  </si>
  <si>
    <t>Sentit espacial - Localització i sistemes de representació</t>
  </si>
  <si>
    <t>Descripció de la posició relativa d’objectes en l’espai amb relació a un mateix amb el vocabulari adequat (a dalt, a baix, davant, darrere, entremig, a prop, lluny…) i també de dos objectes entre si (junts, separats, un sobre l’altre, etc.) en situacions d’interpretació de moviments.</t>
  </si>
  <si>
    <t>Representació i elaboració d’itineraris senzills amb referents de l’entorn proper.</t>
  </si>
  <si>
    <t>1r i 2n B11</t>
  </si>
  <si>
    <t>Sentit espacial - Moviments i transformacions</t>
  </si>
  <si>
    <t>Construcció de figures a partir de moviments, girs, fent simetries, superposant figures per comprovar semblances, diferències, encaixos, fer noves agrupacions…</t>
  </si>
  <si>
    <t>1r i 2n B12</t>
  </si>
  <si>
    <t>Sentit espacial - Raonament, modelització i visualització geomètrica</t>
  </si>
  <si>
    <t>Utilització de models geomètrics en la resolució de problemes relacionats amb els altres sentits.</t>
  </si>
  <si>
    <t>Reconeixement de l’entorn a través de les relacions geomètriques.</t>
  </si>
  <si>
    <t>Reconeixement i representació d’una figura en tres dimensions a partir d’una fotografia o fent una predicció de la part oculta d’un cos.</t>
  </si>
  <si>
    <t>Representació d’un espai conegut de manera que es pugui identificar.</t>
  </si>
  <si>
    <t>Reconeixement d’objectes des de diverses perspectives.</t>
  </si>
  <si>
    <t>Composició i descomposició de figures manipulant-les.</t>
  </si>
  <si>
    <t>1r i 2n B13</t>
  </si>
  <si>
    <t>Sentit algebraic - Patrons</t>
  </si>
  <si>
    <t>Agrupació d’elements a partir de semblances i diferències d’objectes, en aspectes diversos, i ordenació seguint criteris qualitatius i quantitatius.</t>
  </si>
  <si>
    <t>Exploració d’estratègies per identificar, descriure, completar i estendre seqüències a partir de regularitats en una col·lecció de nombres, figures o imatges.</t>
  </si>
  <si>
    <t>1r i 2n B14</t>
  </si>
  <si>
    <t>Sentit algebraic - Model matemàtic</t>
  </si>
  <si>
    <t>Descoberta d’estratègies de modelització de situacions de la vida quotidiana mitjançant dibuixos, esquemes, diagrames, objectes manipulables, dramatitzacions…</t>
  </si>
  <si>
    <t>1r i 2n B15</t>
  </si>
  <si>
    <t>Sentit algebraic - Relacions i funcions</t>
  </si>
  <si>
    <t>Comprensió de l’expressió de relacions d’igualtat i desigualtat amb els signes = i ≠, &lt; i &gt; entre expressions que incloguin operacions.</t>
  </si>
  <si>
    <t>Comprensió i representació de la igualtat com a expressió d’una relació d’equivalència entre dos elements i obtenció de dades senzilles desconegudes (representades a través d’un símbol) en qualsevol dels dos elements.</t>
  </si>
  <si>
    <t>Identificació dels canvis que es produeixen com a resultat d’una acció.</t>
  </si>
  <si>
    <t>1r i 2n B16</t>
  </si>
  <si>
    <t>Sentit algebraic - Pensament computacional</t>
  </si>
  <si>
    <t>Descoberta i comprensió d’estratègies quan s’interpreten, modifiquen o creen algorismes senzills que incorporen processos seqüencials i instruccions de bucle i condicionals.</t>
  </si>
  <si>
    <t>1r i 2n B17</t>
  </si>
  <si>
    <t>Sentit estocàstic - Inferència: recollir dades per resoldre preguntes</t>
  </si>
  <si>
    <t>Reconeixement i formulació de preguntes en situacions properes que es resolen recollint dades.</t>
  </si>
  <si>
    <t>Organització i estratègies per a la recollida de dades.</t>
  </si>
  <si>
    <t>1r i 2n B18</t>
  </si>
  <si>
    <t>Sentit estocàstic - Distribució: criteris per organitzar les dades</t>
  </si>
  <si>
    <t>Representació gràfica i interpretació de les dades recollides (tenint en compte la classificació de les dades, la durada de la recollida i el context).</t>
  </si>
  <si>
    <t>Introducció a la lectura i interpretació de la freqüència absoluta.</t>
  </si>
  <si>
    <t>Identificació dels elements que intervenen en els gràfics estadístics de fets o situacions de la vida quotidiana.</t>
  </si>
  <si>
    <t>1r i 2n B19</t>
  </si>
  <si>
    <t>Sentit estocàstic - Predictibilitat i incertesa: atzar i probabilitat</t>
  </si>
  <si>
    <t>Reconeixement en situacions concretes de si un esdeveniment és impossible, possible o segur, i fins a quin punt és més o menys possible.</t>
  </si>
  <si>
    <t>1r i 2n B110</t>
  </si>
  <si>
    <t>Sentit socioemocional - Creences, actituds i emocions pròpies</t>
  </si>
  <si>
    <t>Identificació i expressió de les pròpies emocions en situacions d’aprenentatge de les matemàtiques amb curiositat i iniciativa envers aquests aprenentatges.</t>
  </si>
  <si>
    <t>Adquisició d’autonomia i estratègies per a la presa de decisions en situacions de resolució de problemes, tant per donar resposta a la situació plantejada com per fer-se altres preguntes i continuar aprenent.</t>
  </si>
  <si>
    <t>Identificació de la contribució de les matemàtiques (numeració, geometria, estadística…) als diversos àmbits de coneixement humà des d’una perspectiva de gènere.</t>
  </si>
  <si>
    <t>1r i 2n B111</t>
  </si>
  <si>
    <t>Sentit socioemocional - Treball en equip, inclusió, respecte i diversitat</t>
  </si>
  <si>
    <t>Participació activa en el treball en equip en matemàtiques valorant i incorporant les idees de tots i totes.</t>
  </si>
  <si>
    <t>Identificació i rebuig d’actituds discriminatòries mostrant sensibilitat i respecte envers les diferències individuals, també les referents a la diversitat de gènere, presents a l’aula.</t>
  </si>
  <si>
    <t>Ús d’estratègies variades del comptatge, recompte sistemàtic i adaptació del comptatge a la mida dels nombres en situacions de la vida quotidiana amb quantitats de fins al 9.999.</t>
  </si>
  <si>
    <t>Aplicació d’estratègies i tècniques d’interpretació i manipulació de l’ordre de magnitud dels nombres (desenes, centenes i milers).</t>
  </si>
  <si>
    <t>Realització d’estimacions i aproximacions raonades de quantitats en contextos de resolució de problemes.</t>
  </si>
  <si>
    <t>Domini de la lectura, representació (inclosa la recta numèrica), composició, descomposició de nombres naturals fins al 9.999.</t>
  </si>
  <si>
    <t>Familiarització amb les fraccions pròpies amb denominador fins al nombre 10 aprofitant els contextos de la vida quotidiana en què s’ha de descriure una situació.</t>
  </si>
  <si>
    <t>Posada en pràctica d’estratègies de càlcul mental amb nombres naturals.</t>
  </si>
  <si>
    <t>Reconeixement d’estratègies de càlcul mental amb fraccions senzilles (½, ⅓ o ¾), com a part d’una col·lecció.</t>
  </si>
  <si>
    <t>Ús estratègic de les operacions (suma, resta, multiplicació, divisió) per resoldre situacions contextualitzades.</t>
  </si>
  <si>
    <t>Construcció de les taules de multiplicar amb el suport de la idea del nombre de vegades, suma repetida o disposició en quadrícules i combinacions diverses.</t>
  </si>
  <si>
    <t>Automatització dels resultats més freqüents i estratègies per trobar la resta.</t>
  </si>
  <si>
    <t>Maneig de la suma, resta, multiplicació i divisió de nombres naturals resoltes amb flexibilitat i sentit, mentalment, de manera escrita o amb calculadora en situacions contextualitzades, usant estratègies i eines de resolució i propietats.</t>
  </si>
  <si>
    <t>Aplicació d’estratègies per fer càlculs aproximats de sumes, restes, multiplicacions i divisions amb nombres naturals.</t>
  </si>
  <si>
    <t>Aplicació de les relacions que es generen en les operacions fent ús del sistema de numeració de base deu fins al 9.999.</t>
  </si>
  <si>
    <t>Comparació i ordenació dels nombres naturals en contextos de la vida quotidiana copsant el patró que segueix el sistema de numeració decimal.</t>
  </si>
  <si>
    <t>Ús de les relacions entre les operacions per ajudar a comprendre-les i per agilitzar el càlcul, mental o escrit.</t>
  </si>
  <si>
    <t>Aplicació del càlcul i l’estimació de quantitats i canvi (euros i cèntims d’euro) en la vida quotidiana (ingressos, despeses i estalvi), promovent decisions per a una gestió responsable dels diners.</t>
  </si>
  <si>
    <t>Utilització dels atributs mesurables dels objectes (longitud, massa, capacitat, superfície, volum i amplitud de l’angle).</t>
  </si>
  <si>
    <t>Maneig de les unitats convencionals (km, m, cm, mm; kg, g; l i ml) i no convencionals en situacions de la vida quotidiana.</t>
  </si>
  <si>
    <t>Aplicació de la mesura del temps (any, mes, setmana, dia, hora i minuts) i referències de la durada de períodes de temps.</t>
  </si>
  <si>
    <t>Pràctica d’estratègies per fer mesuraments amb instruments i unitats no convencionals (repetició d’una unitat, ús de quadrícules...) i convencionals.</t>
  </si>
  <si>
    <t>Realització de mesuraments mitjançant instruments convencionals (regla, cinta mètrica, balança, rellotge analògic i digital).</t>
  </si>
  <si>
    <t>Ús d’estratègies de comparació i ordenació de mesures de la mateixa magnitud (km, m, cm, mm; kg, g; l i ml) i aplicació d’equivalències entre unitats en problemes de la vida quotidiana que impliquin convertir unitats.</t>
  </si>
  <si>
    <t>Estimació per comparació de mesures de longitud, massa i capacitat.</t>
  </si>
  <si>
    <t>Avaluació de resultats de mesuraments i estimacions o càlculs de mesures.</t>
  </si>
  <si>
    <t>Identificació i classificació de formes geomètriques de dues o tres dimensions en objectes de la vida quotidiana atenent als seus elements i a les relacions entre ells.</t>
  </si>
  <si>
    <t>Utilització d’estratègies i tècniques de construcció de formes geomètriques de dues dimensions per composició i descomposició, a través de materials manipulables, instruments de dibuix (regle i cartabó) i aplicacions informàtiques.</t>
  </si>
  <si>
    <t>Ús del vocabulari geomètric en la descripció verbal dels elements i les propietats de formes geomètriques.</t>
  </si>
  <si>
    <t>Experimentació amb les propietats de les formes geomètriques de dues i tres dimensions amb materials manipulables (quadrícules, geoplans, policubs...) i també amb eines digitals (programes de geometria dinàmica, realitat augmentada, robòtica educativa...).</t>
  </si>
  <si>
    <t>Descripció de la posició relativa d’objectes en l’espai o representacions d’aquests utilitzant vocabulari geomètric adequat (paral·lel, perpendicular, oblic, dreta, esquerra, etc.).</t>
  </si>
  <si>
    <t>Descripció i interpretació de moviments, amb relació a un mateix o a altres punts de referència utilitzant vocabulari geomètric adequat.</t>
  </si>
  <si>
    <t>Interpretació d’itineraris en plànols fent servir suports físics i virtuals.</t>
  </si>
  <si>
    <t>3r i 4t B11</t>
  </si>
  <si>
    <t>Identificació de figures transformades mitjançant translacions, girs ampliacions/reduccions i simetries en elements de l’entorn que ens envolta.</t>
  </si>
  <si>
    <t>Generació de figures transformades a partir de simetries i translacions d’un patró inicial i predicció del resultat.</t>
  </si>
  <si>
    <t>3r i 4t B12</t>
  </si>
  <si>
    <t>Identificació de models geomètrics en la resolució de problemes semblants.</t>
  </si>
  <si>
    <t>Aplicació d’estratègies en el càlcul de perímetres de figures planes utilitzant-les en la resolució de problemes de la vida quotidiana.</t>
  </si>
  <si>
    <t>Reconeixement de relacions geomètriques en l’art, les ciències i la vida quotidiana.</t>
  </si>
  <si>
    <t>Ús de punts de referència per indicar una posició o bé un desplaçament fet en un context conegut.</t>
  </si>
  <si>
    <t>Ús de les visualitzacions dels moviments d’un cos per identificar una figura i raonant els resultats obtinguts.</t>
  </si>
  <si>
    <t>3r i 4t B13</t>
  </si>
  <si>
    <t>Identificació, descripció verbal, representació i predicció raonada de termes a partir de les regularitats en una col·lecció de nombres, figures o imatges.</t>
  </si>
  <si>
    <t>Exploració i adquisició d’estratègies per identificar, descriure, completar i estendre seqüències a partir de regularitats en una col·lecció de nombres, figures o imatges.</t>
  </si>
  <si>
    <t>3r i 4t B14</t>
  </si>
  <si>
    <t>Modelització de situacions de la vida quotidiana de forma pautada usant representacions matemàtiques (gràfiques, taules...).</t>
  </si>
  <si>
    <t>3r i 4t B15</t>
  </si>
  <si>
    <t>Utilització de relacions d’igualtat i desigualtat i ús dels signes = i ≠ entre expressions que incloguin operacions i les seves propietats.</t>
  </si>
  <si>
    <t>Expressió de la igualtat com a equivalència entre dos elements i obtenció de dades senzilles desconegudes (representades a través d’un símbol) en qualsevol dels dos elements.</t>
  </si>
  <si>
    <t>Representació de la relació major que i menor que, i ús dels signes &lt; i &gt;.</t>
  </si>
  <si>
    <t>Identificació del canvi com a resultat d’una acció i de l’acció que pot revertir-la.</t>
  </si>
  <si>
    <t>3r i 4t B16</t>
  </si>
  <si>
    <t>Comprensió i aplicació d’estratègies quan s’interpreten, modifiquen o creen algorismes senzills de programació per blocs que incorporen: diferenciació entre processos seqüencials i paral·lels; comprensió de les instruccions de bucle i condicionals; comprensió de la gestió de dades amb variables; ús d’operadors lògics i d’esdeveniments.</t>
  </si>
  <si>
    <t>3r i 4t B17</t>
  </si>
  <si>
    <t>Presa de decisions a partir de les dades.</t>
  </si>
  <si>
    <t>3r i 4t B18</t>
  </si>
  <si>
    <t>Iniciació en la representació de dades amb eines digitals, entre d’altres.</t>
  </si>
  <si>
    <t>Interpretació de la freqüència absoluta i la moda de la situació a analitzar.</t>
  </si>
  <si>
    <t>Utilització de la lectura i de la interpretació de gràfics estadístics de la vida quotidiana (pictogrames, gràfics de barres, histogrames...).</t>
  </si>
  <si>
    <t>3r i 4t B19</t>
  </si>
  <si>
    <t>Discriminació de situacions susceptibles de ser predites per poder saber si un fenomen és impossible, possible o segur.</t>
  </si>
  <si>
    <t>Comparació de la probabilitat de dos successos de forma intuïtiva.</t>
  </si>
  <si>
    <t>3r i 4t B110</t>
  </si>
  <si>
    <t>Identificació de les pròpies emocions i de les dels altres en contextos d’aprenentatge de les matemàtiques, fomentant la iniciativa i tolerància en l’alumnat quan s’enfronten a aquestes situacions.</t>
  </si>
  <si>
    <t>Foment de l’autonomia i estratègies per a la presa de decisions en situacions de resolució de problemes tant per donar resposta a la situació plantejada com per fer-se altres preguntes i continuar aprenent.</t>
  </si>
  <si>
    <t>Valoració de la contribució de les matemàtiques (numeració, geometria, estadística...) als diferents àmbits del coneixement humà des d’una perspectiva de gènere.</t>
  </si>
  <si>
    <t>3r i 4t B111</t>
  </si>
  <si>
    <t>Descoberta i ús de les tècniques cooperatives en el treball en equip en matemàtiques, escolta activa i respecte pel treball dels altres.</t>
  </si>
  <si>
    <t>Ús d’estratègies variades de comptatge, recompte sistemàtic (ús de taules de doble entrada i diagrames d’arbre) i adaptació del comptatge a la mida dels nombres en situacions de la vida quotidiana.</t>
  </si>
  <si>
    <t>Aplicació d’estratègies i tècniques d’interpretació i manipulació de l’ordre de magnitud dels nombres.</t>
  </si>
  <si>
    <t>Domini de la lectura, interpretació i representació de nombres naturals i decimals (inclosa la recta numèrica) i reflexió sobre les característiques del sistema de numeració decimal.</t>
  </si>
  <si>
    <t>Ús amb seguretat de la composició i descomposició de nombres naturals i decimals fins a les mil·lèsimes.</t>
  </si>
  <si>
    <t>Utilització de fraccions, percentatges i decimals per expressar quantitats en contextos de la vida quotidiana i elecció de la millor representació per a cada situació o problema.</t>
  </si>
  <si>
    <t>Utilització d’estratègies de càlcul mental amb nombres naturals i decimals.</t>
  </si>
  <si>
    <t>Aplicació d’estratègies de càlcul mental amb fraccions senzilles com a part d’una col·lecció.</t>
  </si>
  <si>
    <t>Ús estratègic d’operacions simples o combinades (suma, resta, multiplicació, divisió) per resoldre situacions contextualitzades.</t>
  </si>
  <si>
    <t>Reconeixement de la potència com a producte de factors iguals. Quadrats i cubs.</t>
  </si>
  <si>
    <t>Domini de les estratègies de resolució d’operacions aritmètiques, simples o combinades i de les propietats, amb nombres naturals i decimals (fins a les mil·lèsimes), amb flexibilitat i sentit mentalment, de forma escrita o amb calculadora en situacions contextualitzades.</t>
  </si>
  <si>
    <t>Aplicació d’estratègies per fer càlculs aproximats de sumes, restes, multiplicacions i divisions amb nombres naturals, decidint quin tipus de càlcul és el pertinent.</t>
  </si>
  <si>
    <t>Reflexió sobre les característiques del sistema de numeració de base deu (nombres naturals i decimals fins a les mil·lèsimes) i aplicació de les relacions que es generen en les operacions.</t>
  </si>
  <si>
    <t>Comparació i ordenació de nombres naturals, fraccions i decimals fins a les mil·lèsimes en contextos de la vida quotidiana.</t>
  </si>
  <si>
    <t>Identificació i aplicació de les relacions entre les operacions aritmètiques en contextos quotidians.</t>
  </si>
  <si>
    <t>Coneixement de la relació entre fraccions senzilles, decimals i percentatges.</t>
  </si>
  <si>
    <t>Ús de les relacions i propietats de les operacions per ajudar a comprendre-les i per agilitzar el càlcul, mental o escrit.</t>
  </si>
  <si>
    <t>Identificació i ús de les relacions entre nombres naturals basats en la divisibilitat, divisors i múltiples.</t>
  </si>
  <si>
    <t>Resolució de problemes relacionats amb el consum responsable (valor/preu, qualitat/preu i el millor preu) i amb els diners (preus, interessos, impostos i rebaixes).</t>
  </si>
  <si>
    <t>Sentit numèric - Raonament proporcional</t>
  </si>
  <si>
    <t>Identificació de situacions proporcionals i no proporcionals en problemes de la vida quotidiana: identificació com a comparació multiplicativa entre magnituds.</t>
  </si>
  <si>
    <t>Resolució de problemes de proporcionalitat, percentatges i escales de la vida quotidiana, a través de la comparació multiplicativa entre magnituds.</t>
  </si>
  <si>
    <t>Selecció i ús de les unitats adequades de longitud, massa, capacitat i superfície, volum, magnituds informàtiques bàsiques, temps i graus (angles) en contextos de la vida quotidiana.</t>
  </si>
  <si>
    <t>Selecció i ús d’instruments (analògics o digitals) i unitats adequades per mesurar longituds, objectes (massa, capacitat, superfície…), angles i temps.</t>
  </si>
  <si>
    <t>Ús d’estratègies de comparació i ordenació de mesures de la mateixa magnitud aplicant les equivalències entre unitats (sistema mètric decimal) en problemes de la vida quotidiana.</t>
  </si>
  <si>
    <t>Identificació de la relació entre el sistema mètric decimal i el sistema de numeració decimal.</t>
  </si>
  <si>
    <t>Estimació per comparació de la mesura d’angles i superfícies.</t>
  </si>
  <si>
    <t>Avaluació de resultats de mesuraments i estimacions o càlculs de mesures, raonant si són o no possibles.</t>
  </si>
  <si>
    <t>Identificació i classificació de formes geomètriques en objectes de la vida quotidiana en funció dels seus elements i de les relacions que hi ha entre aquests.</t>
  </si>
  <si>
    <t>Coneixença de tècniques de construcció de formes geomètriques per composició i descomposició, amb materials manipulables, instruments de dibuix i aplicacions informàtiques.</t>
  </si>
  <si>
    <t>Domini del vocabulari geomètric en la descripció verbal dels elements i les propietats de formes geomètriques.</t>
  </si>
  <si>
    <t>Aprofundiment en les propietats de formes geomètriques transformant-les, a partir de materials manipulables (quadrícules, geoplans, policubs...) i també amb eines digitals (programes de geometria dinàmica, realitat augmentada, robòtica educativa...).</t>
  </si>
  <si>
    <t>5è i 6è B11</t>
  </si>
  <si>
    <t>Domini en la localització i desplaçaments en plànols i mapes a partir de punts de referència (inclosos els punts cardinals), direccions i càlcul de distàncies (escales).</t>
  </si>
  <si>
    <t>Disseny i interpretació de plànols amb suports físics i virtuals usant un vocabulari adient.</t>
  </si>
  <si>
    <t>5è i 6è B12</t>
  </si>
  <si>
    <t>Identificació de figures transformades a partir de girs, translacions, simetries i de patrons inicials i també fent una predicció dels resultats en elements de l’entorn que ens envolta.</t>
  </si>
  <si>
    <t>Generació de figures transformades a partir de patrons inicials i fent una predicció del resultat.</t>
  </si>
  <si>
    <t>Identificació de figures semblants, generació a partir de patrons inicials i predicció del resultat en situacions de la realitat propera.</t>
  </si>
  <si>
    <t>5è i 6è B13</t>
  </si>
  <si>
    <t>Aplicació d’estratègies per al càlcul d’àrees i perímetres de figures planes en situacions de la vida quotidiana.</t>
  </si>
  <si>
    <t>Posada en pràctica de models geomètrics en la resolució de problemes relacionats amb els altres sentits matemàtics.</t>
  </si>
  <si>
    <t>Elaboració de conjectures sobre propietats geomètriques utilitzant instruments de dibuix (compàs i transportador d’angles) i programes de geometria dinàmica.</t>
  </si>
  <si>
    <t>Identificació de les idees i les relacions geomètriques en l’art, les ciències i la vida quotidiana.</t>
  </si>
  <si>
    <t>Representació de recorreguts dels quals es té una vivència personal.</t>
  </si>
  <si>
    <t>Modificació mental d’un cos o d’una figura quan fem prediccions sobre el resultat.</t>
  </si>
  <si>
    <t>5è i 6è B14</t>
  </si>
  <si>
    <t>Creació de patrons recurrents a partir de regularitats o d’altres patrons utilitzant nombres, figures o imatges.</t>
  </si>
  <si>
    <t>Aplicació d’estratègies d’identificació, representació (verbal, taules, gràfics i notacions inventades) i predicció raonada de termes a partir de les regularitats en una col·lecció de nombres, figures o imatges.</t>
  </si>
  <si>
    <t>5è i 6è B15</t>
  </si>
  <si>
    <t>Modelització de problemes de la vida quotidiana usant representacions matemàtiques.</t>
  </si>
  <si>
    <t>5è i 6è B16</t>
  </si>
  <si>
    <t>Utilització de relacions d’igualtat i desigualtat usant els signes &lt; i &gt; en expressions senzilles relacionades a través d’aquests signes i els signes = i ≠.</t>
  </si>
  <si>
    <t>Construcció d’igualtats en què observar i determinar dades senzilles desconegudes representades a través d’una lletra o símbol.</t>
  </si>
  <si>
    <t>Identificació del canvi com a resultat d’una acció i de l’acció que pot revertir-la així com dels símbols que ho indiquen.</t>
  </si>
  <si>
    <t>5è i 6è B17</t>
  </si>
  <si>
    <t>Aplicació d’estratègies quan s’interpreten, modifiquen o creen algorismes de programació per blocs que incorporen diferenciació entre processos seqüencials i paral·lels, comprensió de les instruccions de bucle i condicionals, comprensió de la gestió de dades amb variables i l’ús d’operadors lògics i d’esdeveniments.</t>
  </si>
  <si>
    <t>5è i 6è B18</t>
  </si>
  <si>
    <t>Presa de decisions a partir de les dades, tenint en compte la mesura de la mostra.</t>
  </si>
  <si>
    <t>5è i 6è B19</t>
  </si>
  <si>
    <t>Representació de dades amb eines digitals, entre d’altres.</t>
  </si>
  <si>
    <t>Interpretació de la freqüència absoluta, la moda, la mitjana i la mediana de la situació a analitzar.</t>
  </si>
  <si>
    <t>Descripció, interpretació i anàlisi crítica de conjunts de dades i gràfics estadístics de la vida quotidiana.</t>
  </si>
  <si>
    <t>5è i 6è B110</t>
  </si>
  <si>
    <t>Descripció de successos i discussió del seu grau de probabilitat.</t>
  </si>
  <si>
    <t>Realització de prediccions i discussió si els resultats obtinguts concorden o no amb les prediccions.</t>
  </si>
  <si>
    <t>5è i 6è B111</t>
  </si>
  <si>
    <t>Identificació d’estratègies de millora de la perseverança i el sentit de la responsabilitat envers l’aprenentatge de les matemàtiques tant per donar resposta al repte inicial com per continuar fent-se preguntes i seguir aprenent.</t>
  </si>
  <si>
    <t>Treball de la flexibilitat cognitiva, l’adaptació i el canvi d’estratègia en cas necessari. Valorar l’error com a oportunitat d’aprenentatge.</t>
  </si>
  <si>
    <t>Valoració de la contribució de les matemàtiques (numeració, geometria, estadística…) als diferents àmbits del coneixement humà des d’una perspectiva de gènere.</t>
  </si>
  <si>
    <t>5è i 6è B112</t>
  </si>
  <si>
    <t>Aplicació de tècniques cooperatives per al treball en equip en matemàtiques i estratègies per a la gestió de conflictes.</t>
  </si>
  <si>
    <t>Promoció de conductes empàtiques i inclusives i acceptació de la diversitat, també les referents a la diversitat de gènere, present en l’aula i en la societat.</t>
  </si>
  <si>
    <t>5è i 6è B113</t>
  </si>
  <si>
    <t>Autoconeixement i autonomia moral</t>
  </si>
  <si>
    <t>Desenvolupament del pensament crític i ètic en situacions de debat a l’aula.</t>
  </si>
  <si>
    <t>Construcció de la pròpia identitat personal en un context plural des del reconeixement de les diferències individuals tenint en compte la perspectiva de gènere.</t>
  </si>
  <si>
    <t>Desenvolupament de l’autonomia i la responsabilitat, en funció dels propis desitjos i raons, amb voluntat i judici moral en un entorn amb gran diversitat d’interessos.</t>
  </si>
  <si>
    <t>Valoració de l’ètica com a principi de les nostres accions en entorns propers relacionats amb la vida quotidiana.</t>
  </si>
  <si>
    <t>Reconeixement de la importància de l’ètica en l’establiment de normes presents a la societat.</t>
  </si>
  <si>
    <t>Coneixement i prevenció dels riscos que implica l’ús acrític, l’abús i la sobreexposició a les xarxes socials en la preservació de la privacitat i la vulneració de la pròpia identitat i la dels altres, en la relació entre iguals.</t>
  </si>
  <si>
    <t>Coneixement i prevenció de les conseqüències d’un mal ús i abús de les noves tecnologies, en el temps de lleure, que poden derivar en conductes addictives relacionades tant amb l’ús dels dispositius com amb els continguts que ofereixen.</t>
  </si>
  <si>
    <t>5è i 6è B114</t>
  </si>
  <si>
    <t>Societat, justícia i democràcia</t>
  </si>
  <si>
    <t>Valoració del diàleg i de l’argumentació en la presa democràtica de decisions i en la resolució pacífica de conflictes en la relació entre iguals i en contextos propers.</t>
  </si>
  <si>
    <t>Comprensió i ús dels conceptes de llei, Estat, democràcia, justícia, ciutadania i drets humans en el context social proper.</t>
  </si>
  <si>
    <t>Presa de consciència de la conducta cívica, les lleis, els principis i valors democràtics i la justícia en les interrelacions a l’aula i en el centre educatiu.</t>
  </si>
  <si>
    <t>Coneixement de la Declaració Universal dels Drets Humans i la Convenció sobre els Drets de l’Infant i la seva rellevància ètica en la relació entre les persones tant a l’escola com fora.</t>
  </si>
  <si>
    <t>Anàlisi de les causes de la pobresa i l’explotació infantil en la societat globalitzada.</t>
  </si>
  <si>
    <t>Recerca de solucions locals i globals en situacions properes de desigualtat econòmica.</t>
  </si>
  <si>
    <t>Promoció de la cultura de la pau i la no-violència a favor de la convivència en l’entorn proper.</t>
  </si>
  <si>
    <t>Identificació del paper i valoració de les actuacions de les organitzacions no governamentals i les organitzacions no governamentals per al desenvolupament en l’entorn proper.</t>
  </si>
  <si>
    <t>5è i 6è B115</t>
  </si>
  <si>
    <t>Sostenibilitat i ètica ambiental</t>
  </si>
  <si>
    <t>Desenvolupament de l’empatia, la cura i el respecte als éssers vius i el medi natural, en actuacions quotidianes relacionades amb l’entorn proper.</t>
  </si>
  <si>
    <t>Valoració i reconeixement de l’impacte de l’activitat humana en el planeta a partir d’accions quotidianes.</t>
  </si>
  <si>
    <t>Anàlisi del grau de sostenibilitat d’un determinat mode de vida amb relació als ecosistemes i les societats en el territori més proper.</t>
  </si>
  <si>
    <t>Anàlisi dels límits del planeta i el canvi climàtic en el món actual en el marc de projectes realitzats a l’aula.</t>
  </si>
  <si>
    <t>Identificació de mecanismes i estratègies per al desenvolupament sostenible en el context local.</t>
  </si>
  <si>
    <t>Realització d’accions individuals vinculades a l’economia circular, al consum responsable i de productes de proximitat, a l’ús sostenible de l’aigua, de l’energia, de la mobilitat, i a la gestió dels residus, en l’àmbit local.</t>
  </si>
  <si>
    <t>Presa de consciència del deure ètic i l’obligació legal de protegir i tenir cura del medi natural en la construcció d’un compromís col·lectiu.</t>
  </si>
  <si>
    <t>Desenvolupament d’hàbits i actuacions individuals i col·lectives en el marc dels objectius de desenvolupament sostenible en el context proper i en l’orientació que donem al nostre estil de vida.</t>
  </si>
  <si>
    <t>5è i 6è B116</t>
  </si>
  <si>
    <t>Educació emocional</t>
  </si>
  <si>
    <t>Presa de consciència, expressió i regulació de les emocions pròpies i alienes, basades en una autoestima ajustada, com a aspecte determinant en la millora del benestar individual i col·lectiu en la relació amb un mateix i amb els iguals.</t>
  </si>
  <si>
    <t>Construcció de relacions afectives saludables a partir del reconeixement de la igualtat i del respecte mutu com a factors que les determinen en la relació entre iguals.</t>
  </si>
  <si>
    <t>Coneixement de la interrelació entre els aspectes afectius i el desenvolupament de la sexualitat i la seva influència en el benestar emocional individual i col·lectiu, en el marc de projectes realitzats a l’aula.</t>
  </si>
  <si>
    <t>Reconeixement de l’empatia com una habilitat emocional afavoridora del benestar mutu en les relacions amb els altres.</t>
  </si>
  <si>
    <t>Identificació de fets, accions i actituds que poden derivar en situacions de relacions abusives i maltractament entre iguals en l’entorn educatiu.</t>
  </si>
  <si>
    <t>4t B01</t>
  </si>
  <si>
    <t>Escolta i percepció en escena</t>
  </si>
  <si>
    <t>Anàlisi descriptiva de les característiques més rellevants de diverses propostes escèniques, de dansa, performatives i de moviment en sentit ampli, així com interdisciplinari</t>
  </si>
  <si>
    <t>Relació entre les danses i el teatre en les diferents etapes històriques</t>
  </si>
  <si>
    <t>Recerca d’artistes i agrupacions locals, regionals, nacionals i d’arreu</t>
  </si>
  <si>
    <t>Anàlisi de manifestacions i d’esdeveniments culturals escènics i de dansa, en viu i enregistrats.</t>
  </si>
  <si>
    <t>4t B02</t>
  </si>
  <si>
    <t>Interpretació, improvisació i creació</t>
  </si>
  <si>
    <t>Pràctica de les tècniques elementals per a la interpretació: tècniques vocals i corporals, tècniques d’estudi i de regulació de les emocions.</t>
  </si>
  <si>
    <t>IInterpretació de peces individuals i/o grupals de diferents tipus d’escenes o coreografies actuals.</t>
  </si>
  <si>
    <t>Improvisació guiada i lliure a partir de tècniques vocals i corporals</t>
  </si>
  <si>
    <t>Creació de productes escènics i de moviment a partir de diferents elements i recursos</t>
  </si>
  <si>
    <t>Participació en activitats escèniques i de moviment mostrant les normes socials de comportament adequades.</t>
  </si>
  <si>
    <t>4t B03</t>
  </si>
  <si>
    <t>Context i cultures de l’espectacle, mitjans de comunicació i tecnologies</t>
  </si>
  <si>
    <t>Edició, gravació, reproducció de vídeo i aplicacions informàtiques en la creació, la interpretació i la improvisació.</t>
  </si>
  <si>
    <t>- Anàlisi i ús de sistemes de comunicació, i difusió social a través de les tecnologies de les creacions pròpies de l’alumnat i/o crítica d’obres actuals o del passat</t>
  </si>
  <si>
    <t>Contextualització històrica i social de la dansa al cinema</t>
  </si>
  <si>
    <t>Anàlisi de les tendències escèniques i coreogràfiques urbanes nacionals i internacionals des dels anys 50 fins a l’actualitat</t>
  </si>
  <si>
    <t>Valoració de la transformació dels valors, els hàbits, el consum i el gust escènic i de la dansa com a conseqüència dels avenços tecnològics.</t>
  </si>
  <si>
    <t>1r, 2n i 3r B01</t>
  </si>
  <si>
    <t>Projecte científic</t>
  </si>
  <si>
    <t>Formulació de preguntes, hipòtesis i conjectures científiques.</t>
  </si>
  <si>
    <t>Estratègies d’utilització d’eines digitals per a la cerca d’informació, col·laboració i comunicació de processos, resultats o idees en diferents formats (presentació, gràfica, vídeo, pòster, informe…) en el context de problemes investigables.</t>
  </si>
  <si>
    <t>Reconeixement i utilització de fonts fiables d’informació científica.</t>
  </si>
  <si>
    <t>Disseny de recerques, experiments i estudis observacionals, per respondre a una qüestió científica determinada fent servir instruments i espais (laboratori, aules, entorn…) de manera adequada.</t>
  </si>
  <si>
    <t>Elaboració de maquetes i models per a la representació i comprensió de conceptes, processos o elements de la natura.</t>
  </si>
  <si>
    <t>Utilització de diferents mètodes d’observació i presa de dades de fenòmens naturals en el context de problemes investigables.</t>
  </si>
  <si>
    <t>Utilització de diferents mètodes estadístics d’anàlisi de resultats i diferenciació entre correlació i causalitat.</t>
  </si>
  <si>
    <t>Contribució de les grans científiques i científics al desenvolupament de les ciències biològiques i geològiques.</t>
  </si>
  <si>
    <t>1r, 2n i 3r B02</t>
  </si>
  <si>
    <t>Geologia</t>
  </si>
  <si>
    <t>Relació i diferenciació entre el concepte de roca i mineral.</t>
  </si>
  <si>
    <t>Ús d’estratègies de classificació de les roques sedimentàries, metamòrfiques i ígnies de l’entorn.</t>
  </si>
  <si>
    <t>Identificació d’algunes roques i minerals rellevants de l’entorn.</t>
  </si>
  <si>
    <t>Relació de determinats objectes i materials quotidians amb els minerals i les roques que s’utilitzen en la seva fabricació i anàlisi de casos amb impacte econòmic i social.</t>
  </si>
  <si>
    <t>Anàlisi de l’estructura bàsica de la geosfera i relació amb el seu origen.</t>
  </si>
  <si>
    <t>1r, 2n i 3r B03</t>
  </si>
  <si>
    <t>La cèl·lula</t>
  </si>
  <si>
    <t>Reflexió i justificació sobre la cèl·lula com a unitat estructural i funcional de tots els éssers vius, el cas dels virus.</t>
  </si>
  <si>
    <t>Diferenciació entre la cèl·lula procariota i l’eucariota i identificació dels organismes de què formen part.</t>
  </si>
  <si>
    <t>Diferenciació entre la cèl·lula animal i vegetal i relació amb l’estratègia nutritiva dels organismes de què formen part.</t>
  </si>
  <si>
    <t>Relació entre el material genètic i les funcions que exerceix qualsevol tipus cel·lular.</t>
  </si>
  <si>
    <t>Ús del microscopi i de diferents tècniques per a l’observació i la comparació de tipus de cèl·lules al microscopi.</t>
  </si>
  <si>
    <t>1r, 2n i 3r B04</t>
  </si>
  <si>
    <t>Éssers vius</t>
  </si>
  <si>
    <t>Observació i identificació de les característiques distintives d’espècies representatives de l’entorn proper i ubicació dels principals grups taxonòmics corresponents (regne).</t>
  </si>
  <si>
    <t>Ús d’estratègies per al reconeixement de les espècies més comunes dels ecosistemes de l’entorn (guies, claus dicotòmiques, eines digitals, visualment…).</t>
  </si>
  <si>
    <t>1r, 2n i 3r B05</t>
  </si>
  <si>
    <t>Ecologia i sostenibilitat</t>
  </si>
  <si>
    <t>Identificació dels elements integrants de diferents ecosistemes de l’entorn, així com de les relacions intraespecífiques i interespecífiques que tenen.</t>
  </si>
  <si>
    <t>Reconeixement de la importància de la conservació dels ecosistemes, la biodiversitat i la implantació d’un model de desenvolupament sostenible. Anàlisi de la relació de la sostenibilitat amb alguns ODS (ODS 11. Ciutats i comunitats sostenibles; ODS 12. Consum i producció responsables; ODS 13. Acció climàtica).</t>
  </si>
  <si>
    <t>Anàlisi de les funcions de l’atmosfera i la hidrosfera i el seu paper essencial per a la vida a la Terra a partir dels impactes que genera l’activitat humana i dels riscos que se’n deriven.</t>
  </si>
  <si>
    <t>Descripció de la importància de diferents interaccions entre atmosfera, hidrosfera, geosfera i biosfera en processos clau per a la vida.</t>
  </si>
  <si>
    <t>Anàlisi de comportaments relacionats amb les causes del canvi climàtic i de les conseqüències sobre els ecosistemes i la vida de les persones. Anàlisi de la relació de la sostenibilitat amb alguns ODS (ODS 14. Vida submarina; ODS 15. Vida terrestre).</t>
  </si>
  <si>
    <t>Valoració de la importància dels hàbits i producció sostenibles (consum responsable, gestió de residus, respecte al medi ambient…).</t>
  </si>
  <si>
    <t>1r, 2n i 3r B06</t>
  </si>
  <si>
    <t>Cos humà</t>
  </si>
  <si>
    <t>Reflexió sobre les necessitats de l’organisme humà relatives a la seva supervivència i relació amb el conjunt d’aparells i sistemes d’òrgans que integren el cos humà.</t>
  </si>
  <si>
    <t>Relació entre l’anatomia, la fisiologia i la funció dels aparells i sistemes d’òrgans implicats en les diferents necessitats (nutrició, relació, reproducció).</t>
  </si>
  <si>
    <t>Investigació sobre situacions i problemes relatius a la salut relacionats amb l’anatomia i la fisiologia de l’organisme humà.</t>
  </si>
  <si>
    <t>1r, 2n i 3r B07</t>
  </si>
  <si>
    <t>Hàbits saludables</t>
  </si>
  <si>
    <t>Comparació i valoració de dietes saludables i no recomanables a partir de la identificació dels seus components.</t>
  </si>
  <si>
    <t>Diferenciació entre sexe, gènere, identitat i orientació sexual i valoració de la importància del respecte vers la llibertat i la diversitat sexual.</t>
  </si>
  <si>
    <t>Investigació i reflexió sobre situacions relatives a les malalties de transmissió sexual i els embarassos no desitjats i la importància de la seva prevenció mitjançant l’ús d’anticonceptius i pràctiques sexuals responsables.</t>
  </si>
  <si>
    <t>Investigació, reflexió i debat sobre situacions relatives a temes afectivosexuals, de manera respectuosa i responsable, avaluant idees preconcebudes mitjançant l’ús de fonts d’informació adequades.</t>
  </si>
  <si>
    <t>Investigació, reflexió i debat sobre situacions relatives al consum de drogues (incloent-hi aquelles de curs legal) destacant els efectes perjudicials sobre la salut dels consumidors i les persones del seu entorn proper.</t>
  </si>
  <si>
    <t>Valoració del desenvolupament d’hàbits encaminats a la conservació de la salut física, mental i social (higiene de son, hàbits posturals, ús responsable de les noves tecnologies, exercici físic, desplaçaments segurs, control de l’estrès…).</t>
  </si>
  <si>
    <t>1r, 2n i 3r B08</t>
  </si>
  <si>
    <t>Salut i malaltia</t>
  </si>
  <si>
    <t>Anàlisi dels factors que incideixen sobre la salut i de les causes de les malalties.</t>
  </si>
  <si>
    <t>Diferenciació entre malaltia i símptomes, exploració i diagnòstic a partir de casos concrets.</t>
  </si>
  <si>
    <t>Estudi dels tipus de fàrmacs més comuns a la farmaciola i diferenciació de la seva acció terapèutica.</t>
  </si>
  <si>
    <t>Diferenciació de les malalties infeccioses i raonament sobre les mesures de prevenció i tractaments en funció de l’agent causant i la reflexió sobre l’ús adequat dels antibiòtics i de l’automedicació.</t>
  </si>
  <si>
    <t>Anàlisi dels diferents tipus de mecanismes de defensa de l’organisme davant d’agents patògens (barreres externes i sistema immunitari) i el seu paper en la prevenció i la superació de malalties infeccioses.</t>
  </si>
  <si>
    <t>Argumentació sobre la importància de la vacunació en la prevenció de malalties i la millora de la qualitat de vida humana a partir de l’anàlisi de casos.</t>
  </si>
  <si>
    <t>Valoració de la importància dels trasplantaments i la donació d’òrgans.</t>
  </si>
  <si>
    <t>Argumentació sobre l’essencialitat del control experimental amb relació a la validesa científica dels resultats experimentals.</t>
  </si>
  <si>
    <t>Disseny i realització d’experiments que impliquin control experimental (negatiu i positiu), per respondre a una qüestió científica determinada utilitzant els instruments i espais (laboratori, aules, entorn…) de forma adequada i precisa.</t>
  </si>
  <si>
    <t>Utilització de diferents mètodes d’observació i de recollida de dades de fenòmens naturals en el context de problemes investigables.</t>
  </si>
  <si>
    <t>Paper de les grans científiques i científics en el desenvolupament de les ciències biològiques i geològiques.</t>
  </si>
  <si>
    <t>Anàlisi de l’evolució històrica d’un descobriment científic determinat.</t>
  </si>
  <si>
    <t>Justificació de la importància de la mitosi i de la meiosi en el context de la interpretació del cicle cel·lular dels humans, del desenvolupament, creixement i reproducció.</t>
  </si>
  <si>
    <t>Genètica i evolució</t>
  </si>
  <si>
    <t>Interpretació del model simplificat de l’estructura de l’ADN i de l’ARN i relació amb la seva funció i síntesi.</t>
  </si>
  <si>
    <t>Relació entre el material genètic i les característiques observables d’un organisme (especialment en humans) a través de les etapes de l’expressió gènica i diferenciació entre genotip i fenotip.</t>
  </si>
  <si>
    <t>Investigació sobre la naturalesa i mecanisme d’herència de malalties genètiques a partir de l’anàlisi de casos.</t>
  </si>
  <si>
    <t>Argumentació sobre el paper de les mutacions a l’origen de la biodiversitat i la seva relació amb els processos evolutius.</t>
  </si>
  <si>
    <t>Interpretació dels fenòmens evolutius des de la perspectiva de diferents teories explicatives (lamarckiana, neodarwinista), anàlisi de casos.</t>
  </si>
  <si>
    <t>Resolució de problemes senzills d’herència genètica de caràcters amb relació de dominància, recessivitat, de codominància, dominància incompleta i al·lelisme múltiple. Resolució de problemes relatius al mecanisme de determinació del sexe genètic i herència lligada a aquest mecanisme.</t>
  </si>
  <si>
    <t>4t B04</t>
  </si>
  <si>
    <t>Relació i interpretació de l’estructura i dinàmica de la geosfera i les manifestacions externes a través de la tectònica de plaques.</t>
  </si>
  <si>
    <t>Investigació i anàlisi dels riscos naturals i la seva relació amb els processos geològics externs i interns.</t>
  </si>
  <si>
    <t>4t B05</t>
  </si>
  <si>
    <t>La Terra en l’univers</t>
  </si>
  <si>
    <t>Descripció de l’origen de l’univers i la seva relació amb els astres que componen el sistema solar.</t>
  </si>
  <si>
    <t>Anàlisi i comparació de les hipòtesis sobre l’origen de la vida, arguments.</t>
  </si>
  <si>
    <t>Discussió sobre les investigacions principals en el camp de l’astrobiologia.</t>
  </si>
  <si>
    <t>Reptes del món actual - Objectius de desenvolupament sostenible</t>
  </si>
  <si>
    <t>Debat sobre els dilemes del món actual, punt de partida per al pensament crític i el desenvolupament de judicis propis.</t>
  </si>
  <si>
    <t>Valoració de les accions, tant individuals com col·lectives, que permeten avançar en la implantació de l’Agenda 2030.</t>
  </si>
  <si>
    <t>Reptes del món actual - Ubicació espacial</t>
  </si>
  <si>
    <t>Representació de l’espai, orientació i escales.</t>
  </si>
  <si>
    <t>Utilització de recursos digitals i tecnologies de la informació geogràfica (TIG) en l’elaboració i interpretació de mapes, esquemes, imatges i gràfics de diferent tipologia.</t>
  </si>
  <si>
    <t>Reptes del món actual - Emergència climàtica</t>
  </si>
  <si>
    <t>Reconeixement dels elements i factors que condicionen el clima i el seu impacte sobre les activitats humanes.</t>
  </si>
  <si>
    <t>Identificació, prevenció i resiliència de la població davant de les catàstrofes naturals i els efectes del canvi climàtic, tot incidint en els beneficis d’incloure els joves en la gestió dels desastres mediambientals.</t>
  </si>
  <si>
    <t>Reptes del món actual - Biodiversitat, recursos naturals i desigualtat</t>
  </si>
  <si>
    <t>Identificació dels processos, dinàmiques i amenaces dels ecosistemes planetaris. Valoració de la riquesa i conservació del patrimoni natural.</t>
  </si>
  <si>
    <t>Anàlisi de l’acció humana en l’alteració dels ecosistemes i descripció de casos que se’n deriven, especialment en entorns propers, cercant causes i conseqüències.</t>
  </si>
  <si>
    <t>Diferenciació dels recursos renovables i no renovables, anàlisi de la seva distribució desigual i identificació d’algunes conseqüències i tensions que se’n deriven.</t>
  </si>
  <si>
    <t>Reptes del món actual - Prevenció de riscos</t>
  </si>
  <si>
    <t>Identificació dels principals riscos d’origen natural com inundacions, incendis o epidèmies, i d’origen tecnològic, com el nuclear, el químic o la contaminació d’aigües.</t>
  </si>
  <si>
    <t>Caracterització de les accions encaminades a prevenir aquests riscos.</t>
  </si>
  <si>
    <t>Reptes del món actual - Tecnologies de la informació i societat del coneixement</t>
  </si>
  <si>
    <t>Maneig i utilització segura de dispositius, aplicacions informàtiques i plataformes digitals, valorant les seves aportacions a la geografia i la història.</t>
  </si>
  <si>
    <t>Cerca, tractament de la informació i elaboració de coneixement.</t>
  </si>
  <si>
    <t>Introducció als objectius i estratègies de les ciències socials i ús dels seus procediments, termes i conceptes en la formació de persones amb capacitat crítica.</t>
  </si>
  <si>
    <t>Reptes del món actual - Desafiaments demogràfics al món actual</t>
  </si>
  <si>
    <t>Estudi de la composició i estructures demogràfiques a diferents escales.</t>
  </si>
  <si>
    <t>Aplicació dels conceptes bàsics de demografia a la comprensió de dinàmiques demogràfiques actuals i els moviments migratoris, analitzant les seves causes i conseqüències.</t>
  </si>
  <si>
    <t>Identificació dels factors que expliquen la desigual distribució de la població i anàlisi dels desafiaments, oportunitats i problemes actuals de viure al camp i a les ciutats.</t>
  </si>
  <si>
    <t>Reptes del món actual - Concentració i distribució de la riquesa</t>
  </si>
  <si>
    <t>Representació i maneres de percebre la desigualtat.</t>
  </si>
  <si>
    <t>Conscienciació i accions per a l’accés universal als béns bàsics i per a un repartiment just de la riquesa que permeti avançar cap a una societat més equitativa.</t>
  </si>
  <si>
    <t>Reflexió sobre la qüestió del mínim vital.</t>
  </si>
  <si>
    <t>Reptes del món actual - Igualtat de gènere</t>
  </si>
  <si>
    <t>Valoració i denúncia de situacions discriminatòries de les nenes i de les dones al món.</t>
  </si>
  <si>
    <t>Qüestionament dels rols de gènere i la seva manifestació en tots els àmbits de la societat i la cultura, inclòs l’entorn escolar.</t>
  </si>
  <si>
    <t>Societats i territoris - Mètodes de les ciències socials</t>
  </si>
  <si>
    <t>Recerca i metodologies per a la construcció del coneixement de les ciències socials.</t>
  </si>
  <si>
    <t>Identificació i ús de les fonts històriques, arqueològiques i geogràfiques i la seva valoració com a patrimoni col·lectiu.</t>
  </si>
  <si>
    <t>Participació en projectes conjuntament amb arxius, biblioteques i museus.</t>
  </si>
  <si>
    <t>Societats i territoris - Cronologia i temps històric</t>
  </si>
  <si>
    <t>Construcció i interpretació de línies del temps.</t>
  </si>
  <si>
    <t>Aplicació de les variables històriques de canvi, continuïtat i simultaneïtat per a la comprensió de l’evolució de la humanitat com un procés no lineal.</t>
  </si>
  <si>
    <t>Societats i territoris - Origen de la humanitat</t>
  </si>
  <si>
    <t>Anàlisi multidisciplinària de l’origen de l’ésser humà i del sorgiment de les primeres formes d’organització social.</t>
  </si>
  <si>
    <t>Estudi de les grans migracions humanes i el naixement de les primeres cultures.</t>
  </si>
  <si>
    <t>Societats i territoris - Primeres civilitzacions</t>
  </si>
  <si>
    <t>Interpretacions històriques del sorgiment de les civilitzacions i la influència dels condicionants geogràfics.</t>
  </si>
  <si>
    <t>Reconeixement de les grans rutes comercials i les estratègies pel control dels recursos a l’antiguitat.</t>
  </si>
  <si>
    <t>Societats i territoris - Origen i evolució de l’organització social</t>
  </si>
  <si>
    <t>Valoració de les desigualtats socials i les disputes pel poder des de l’antiguitat i en diferents contextos històrics.</t>
  </si>
  <si>
    <t>Anàlisi de formes d’organització política del món antic, medieval i modern: democràcies, repúbliques, imperis i regnes.</t>
  </si>
  <si>
    <t>Interpretació de la seva evolució i comparació entre algunes formes d’organització política, incidint en els aspectes referits a la desigualtat entre els grups socials.</t>
  </si>
  <si>
    <t>Societats i territoris - Les arrels de la cultura occidental</t>
  </si>
  <si>
    <t>Identificació del llegat cultural del món clàssic, del judeocristià i de la civilització islàmica i valoració de les seves aportacions a Europa.</t>
  </si>
  <si>
    <t>Anàlisi de les petjades d’aquest llegat en el patrimoni material i immaterial.</t>
  </si>
  <si>
    <t>Societats i territoris - Religió i organització social</t>
  </si>
  <si>
    <t>Anàlisi de les relacions entre religió i poder en el context del sorgiment de les grans religions politeistes i monoteistes, així com el paper de l’Església en la configuració de cultures i mentalitats.</t>
  </si>
  <si>
    <t>Descripció de les persecucions i conflictes per motius religiosos i ideològics, i paral·lelismes amb fets o situacions de l’actualitat.</t>
  </si>
  <si>
    <t>Societats i territoris - Evolució dels sistemes econòmics i dels models d’organització social.</t>
  </si>
  <si>
    <t>Valoració crítica de la distribució desigual dels recursos i del treball des de la prehistòria fins a l’edat moderna.</t>
  </si>
  <si>
    <t>Comparació amb situacions i fets de l’actualitat.</t>
  </si>
  <si>
    <t>Societats i territoris - Territori i paisatge</t>
  </si>
  <si>
    <t>Anàlisi de l’evolució de la ciutat i el món rural al llarg de la història.</t>
  </si>
  <si>
    <t>Valoració i conservació dels components ambientals, històrics, artístics i culturals del paisatge.</t>
  </si>
  <si>
    <t>Societats i territoris - Violència i conflictes armats</t>
  </si>
  <si>
    <t>Identificació de les causes i conseqüències d’alguns conflictes en diferents èpoques històriques.</t>
  </si>
  <si>
    <t>Valoració de la necessitat de trobar solucions dialogades als problemes.</t>
  </si>
  <si>
    <t>1r i 2n B20</t>
  </si>
  <si>
    <t>Societats i territoris - L’ampliació del món conegut i les civilitzacions no europees</t>
  </si>
  <si>
    <t>Contextualització dels grans viatges, descobriments i sistemes d’intercanvi en l’edat moderna.</t>
  </si>
  <si>
    <t>Reflexió sobre la geopolítica i les disputes per l’hegemonia, incidint en les seves conseqüències.</t>
  </si>
  <si>
    <t>Valoració crítica de la visió eurocèntrica del món.</t>
  </si>
  <si>
    <t>1r i 2n B21</t>
  </si>
  <si>
    <t>Societats i territoris - Les persones invisibilitzades de la història</t>
  </si>
  <si>
    <t>Conscienciació sobre la marginació, segregació, control i submissió de les dones, els esclaus i altres col·lectius en la història de la humanitat.</t>
  </si>
  <si>
    <t>Posada en valor del protagonisme individual i col·lectiu de les dones al llarg de la història.</t>
  </si>
  <si>
    <t>Reconeixement de la resistència a l’opressió com a dret fonamental dels pobles.</t>
  </si>
  <si>
    <t>1r i 2n B22</t>
  </si>
  <si>
    <t>Societats i territoris - Evolució de les expressions artístiques i culturals</t>
  </si>
  <si>
    <t>Anàlisi i valoració de la diversitat i riquesa de les expressions artístiques i culturals a partir de fonts diverses i de l’observació directa i indirecta dels estils i obres.</t>
  </si>
  <si>
    <t>Conscienciació sobre el respecte i conservació del patrimoni material i immaterial.</t>
  </si>
  <si>
    <t>1r i 2n B23</t>
  </si>
  <si>
    <t>Societats i territoris - Ciència, medicina i avenços tecnològics</t>
  </si>
  <si>
    <t>Reconeixement de la lluita contra epidèmies i pandèmies, i comparació amb fets i situacions de l’actualitat.</t>
  </si>
  <si>
    <t>Contrast i anàlisi crítica de les supersticions i desinformacions davant les explicacions racionals i empíriques.</t>
  </si>
  <si>
    <t>1r i 2n B24</t>
  </si>
  <si>
    <t>Societats i territoris - El llegat històric</t>
  </si>
  <si>
    <t>Reflexió sobre la construcció d’identitats a partir de l’herència cultural i els processos històrics viscuts en una comunitat i territori.</t>
  </si>
  <si>
    <t>Aplicació dels coneixements històrics a la comprensió i identificació d’alguns dels problemes de l’actualitat.</t>
  </si>
  <si>
    <t>1r i 2n B25</t>
  </si>
  <si>
    <t>Compromís cívic - Dignitat humana i drets universals</t>
  </si>
  <si>
    <t>Reconeixement dels drets i deures individuals i col·lectius, identificant i rebutjant les situacions de desigualtat, injustícia i discriminació.</t>
  </si>
  <si>
    <t>Comparació dels drets de l’infant actuals amb la situació dels infants i joves en altres èpoques històriques.</t>
  </si>
  <si>
    <t>1r i 2n B26</t>
  </si>
  <si>
    <t>Compromís cívic - Alteritat</t>
  </si>
  <si>
    <t>Respecte i acceptació de l’altre, incorporant visions i perspectives contraposades d’un relat o d’una interpretació.</t>
  </si>
  <si>
    <t>Defensa de comportaments no discriminatoris i contraris a qualsevol actitud diferenciadora i segregadora.</t>
  </si>
  <si>
    <t>1r i 2n B27</t>
  </si>
  <si>
    <t>Compromís cívic - Igualtat de gènere</t>
  </si>
  <si>
    <t>Reconeixement i denúncia del masclisme en la història i l’actualitat.</t>
  </si>
  <si>
    <t>Posicionament a favor de manifestacions i conductes no sexistes.</t>
  </si>
  <si>
    <t>1r i 2n B28</t>
  </si>
  <si>
    <t>Compromís cívic - Convivència cívica i cultura democràtica</t>
  </si>
  <si>
    <t>Identificació dels trets fonamentals de les societats democràtiques, valorant les consecucions de la democràcia com a sistema polític.</t>
  </si>
  <si>
    <t>Participació en projectes comunitaris de l’entorn, mostrant empatia i accions de suport a col·lectius en situacions de pobresa, vulnerabilitat i exclusió social.</t>
  </si>
  <si>
    <t>Interès davant els reptes i problemes d’actualitat a l’àmbit local i global, deixant-ne constància mitjançant produccions diverses.</t>
  </si>
  <si>
    <t>1r i 2n B29</t>
  </si>
  <si>
    <t>Compromís cívic - Consciència ambiental</t>
  </si>
  <si>
    <t>Implicació en la defensa de la biodiversitat i la protecció del medi ambient.</t>
  </si>
  <si>
    <t>Recerca d’actuacions orientades a aconseguir una mobilitat sostenible.</t>
  </si>
  <si>
    <t>1r i 2n B30</t>
  </si>
  <si>
    <t>Compromís cívic - Conservació i defensa del patrimoni històric, artístic i cultural</t>
  </si>
  <si>
    <t>Compromís per la defensa i preservació del llegat artístic i cultural, distingint-ne la diversitat, així com de la memòria històrica en la seva pluralitat.</t>
  </si>
  <si>
    <t>1r i 2n B31</t>
  </si>
  <si>
    <t>Compromís cívic - Les xarxes socials</t>
  </si>
  <si>
    <t>Conscienciació sobre la seguretat i prevenció dels riscos i perills de l’ús de les tecnologies de la informació i de la comunicació.</t>
  </si>
  <si>
    <t>Reflexió sobre les maneres de participar en les xarxes socials.</t>
  </si>
  <si>
    <t>1r i 2n B32</t>
  </si>
  <si>
    <t>Compromís cívic - Gestió de les emocions</t>
  </si>
  <si>
    <t>Identificació de les emocions pròpies i dels altres, i la seva importància en comportaments individuals i col·lectius.</t>
  </si>
  <si>
    <t>1r i 2n B33</t>
  </si>
  <si>
    <t>Compromís cívic - Ús del temps de lleure i hàbits de salut i de consum</t>
  </si>
  <si>
    <t>Caracterització i reflexió sobre diferents formes de vida i l’ús del temps de lleure en el passat i en el present, i reconeixement d’hàbits saludables.</t>
  </si>
  <si>
    <t>1r i 2n B34</t>
  </si>
  <si>
    <t>Compromís cívic - Ciutadania europea i cooperació internacional</t>
  </si>
  <si>
    <t>Consideració de diferents idees i actituds en el projecte de construcció d’una ciutadania europea i global inclusiva i solidària, des del diàleg i l’empatia.</t>
  </si>
  <si>
    <t>Identificació dels reptes de desenvolupament sostenible i de les accions que permeten avançar en l’Agenda 2030.</t>
  </si>
  <si>
    <t>Reconeixement dels moviments, causes i lideratges en pro de l’emergència climàtica, la sostenibilitat i l’equitat en diferents moments i llocs del planeta i des de perspectives diverses.</t>
  </si>
  <si>
    <t>Reptes del món actual - Consciència global i sostenibilitat</t>
  </si>
  <si>
    <t>Identificació de les característiques del sistema-món i de la interdependència entre països.</t>
  </si>
  <si>
    <t>Relació entre factors naturals i antròpics a la Terra.</t>
  </si>
  <si>
    <t>Adquisició d’estils de vida respectuosos amb els recursos, saludables i socialment compromesos.</t>
  </si>
  <si>
    <t>Reptes del món actual - Tècniques i mètodes de recerca de les ciències socials</t>
  </si>
  <si>
    <t>Anàlisi de textos, interpretació i elaboració de mapes, esquemes i síntesis, representació de gràfics i interpretació d’imatges a través de mitjans digitals accessibles.</t>
  </si>
  <si>
    <t>Aplicació de tècniques d’informació geogràfica i d’anàlisi espacial en la interpretació d’alguns fenòmens.</t>
  </si>
  <si>
    <t>Ús de mitjans, gèneres i formats digitals diversos per crear continguts i comunicar resultats de recerques.</t>
  </si>
  <si>
    <t>Reptes del món actual - Societat de la informació i cultura mediàtica</t>
  </si>
  <si>
    <t>Cerca, tractament de la informació, ús de dades en entorns digitals, interpretació de les fonts i avaluació de la fiabilitat.</t>
  </si>
  <si>
    <t>Anàlisi i valoració dels arguments que sustenten els diferents posicionaments davant de fets i fenòmens.</t>
  </si>
  <si>
    <t>Identificació de les notícies falses i enganyoses.</t>
  </si>
  <si>
    <t>Ús de mitjans audiovisuals per crear produccions personals i col·lectives i comunicar recerques.</t>
  </si>
  <si>
    <t>Reptes del món actual - Migracions i interculturalitat</t>
  </si>
  <si>
    <t>Reconeixement dels factors de diversitat social, etnicocultural i de gènere i la seva contribució a la cultura i a la societat.</t>
  </si>
  <si>
    <t>Identificació de les característiques de les cultures originàries d’indrets sotmesos a la dominació i a l’aculturació.</t>
  </si>
  <si>
    <t>Participació en activitats que promoguin actituds de respecte envers persones i col·lectius per mitjà del diàleg i d’una aproximació intercultural.</t>
  </si>
  <si>
    <t>Reptes del món actual - Global i local</t>
  </si>
  <si>
    <t>Aplicació dels mètodes de recerca de les ciències socials en l’anàlisi problematitzada i multicausal de fenòmens de l’entorn i dels seus vincles amb fenòmens globals.</t>
  </si>
  <si>
    <t>Establiment d’anàlisis comparades de l’espai natural, rural i urbà, la seva evolució i els reptes de futur.</t>
  </si>
  <si>
    <t>Reptes del món actual - Economia i sostenibilitat</t>
  </si>
  <si>
    <t>Identificació de les estructures econòmiques al món actual, els canvis dels sectors productius i el funcionament del mercat.</t>
  </si>
  <si>
    <t>Reconeixement dels límits del creixement econòmic i les desigualtats generades en l’àmbit global i local.</t>
  </si>
  <si>
    <t>Caracterització de les energies renovables i de l’economia circular.</t>
  </si>
  <si>
    <t>Proposta d’alternatives des d’una perspectiva ecosocial.</t>
  </si>
  <si>
    <t>Reptes del món actual - Geopolítica, conflictes i cultura de la pau</t>
  </si>
  <si>
    <t>Identificació dels focus de conflicte en el món actual i les seves causes, així com de les conseqüències del comerç d’armes.</t>
  </si>
  <si>
    <t>Valoració del diàleg i de la cooperació com a formes pacífiques de resolució de conflictes.</t>
  </si>
  <si>
    <t>Col·laboració en la prevenció i resolució de conflictes des d’un enfocament restauratiu en entorns escolars i comunitaris.</t>
  </si>
  <si>
    <t>Reptes del món actual - Desigualtats i justícia social</t>
  </si>
  <si>
    <t>Identificació de les desigualtats i injustícies en el context local i global.</t>
  </si>
  <si>
    <t>Participació en projectes que promoguin el respecte i la solidaritat amb persones i col·lectius desfavorits de l’entorn i la cohesió social.</t>
  </si>
  <si>
    <t>Reptes del món actual - Equitat de gènere i d’opcions afectivosexuals</t>
  </si>
  <si>
    <t>Reconeixement dels moviments, causes i lideratges en pro de l’equitat de gènere i d’opció afectivosexual.</t>
  </si>
  <si>
    <t>Participació en debats i projectes per a l’eliminació de les desigualtats, discriminacions i violències.</t>
  </si>
  <si>
    <t>Societats i territoris - Recerca en les ciències socials</t>
  </si>
  <si>
    <t>Aplicació de metodologies de recerca en l’anàlisi i interpretació de problemes socials rellevants, individualment i en equip.</t>
  </si>
  <si>
    <t>Comunicació argumentada dels resultats obtinguts.</t>
  </si>
  <si>
    <t>Ús específic del lèxic relatiu als àmbits històric, artístic i geogràfic.</t>
  </si>
  <si>
    <t>Societats i territoris - Fiabilitat de les fonts</t>
  </si>
  <si>
    <t>Ús de fonts històriques i geogràfiques per a la construcció del coneixement sobre el passat recent i fenòmens actuals.</t>
  </si>
  <si>
    <t>Contrast i valoració crítica d’informacions diferents, incloses les dels mitjans de comunicació, sobre un mateix fet o fenomen, valorant solucions i alternatives als problemes.</t>
  </si>
  <si>
    <t>Societats i territoris - Consciència històrica</t>
  </si>
  <si>
    <t>Elaboració de judicis propis i argumentats davant de problemes d’actualitat contextualitzats històricament, i defensa i exposició crítica a través de presentacions i debats.</t>
  </si>
  <si>
    <t>Establiment de relacions entre la cronologia històrica general i la història familiar, comunitària i local.</t>
  </si>
  <si>
    <t>Societats i territoris - Transformació i revolució</t>
  </si>
  <si>
    <t>Anàlisi de les permanències i canvis a l’època contemporània.</t>
  </si>
  <si>
    <t>Interpretació de les transicions, revolucions i resistències a la Catalunya i l’Espanya contemporànies i els seus lligams internacionals.</t>
  </si>
  <si>
    <t>Societats i territoris - La construcció de les democràcies</t>
  </si>
  <si>
    <t>Establiment de relacions multicausals en la construcció de les democràcies modernes i els orígens dels totalitarismes en el segle XX: la lluita per la llibertat, la igualtat i els drets humans.</t>
  </si>
  <si>
    <t>Interpretació dels processos d’evolució i d’involució i dels reptes pendents de l’actual democràcia.</t>
  </si>
  <si>
    <t>Societats i territoris - Sistemes econòmics i desigualtat</t>
  </si>
  <si>
    <t>Interpretació dels fonaments del sistema capitalista i la seva relació amb el colonialisme i l’imperialisme.</t>
  </si>
  <si>
    <t>Anàlisi crítica de les noves formes de subordinació econòmica i cultural.</t>
  </si>
  <si>
    <t>Identificació de les principals fites de les lluites socials i laborals contemporànies i els reptes pendents de l’estat del benestar.</t>
  </si>
  <si>
    <t>Societats i territoris - Població, territori i recursos</t>
  </si>
  <si>
    <t>Interpretació de les transformacions del territori per l’acció humana i la distribució desigual dels recursos i del treball.</t>
  </si>
  <si>
    <t>Anàlisi dels cicles demogràfics mundials i locals i de les migracions al llarg de la història i en el món actual.</t>
  </si>
  <si>
    <t>Societats i territoris - Sostenibilitat i producció d’aliments</t>
  </si>
  <si>
    <t>Reconeixement dels factors implicats en el canvi climàtic, les seves conseqüències i de les mesures per revertir-lo a escala global i local.</t>
  </si>
  <si>
    <t>Conceptualització de la sobirania alimentària, valorant el consum responsable i de proximitat.</t>
  </si>
  <si>
    <t>Establiment de relacions entre l’equitat i el desenvolupament sostenible.</t>
  </si>
  <si>
    <t>Societats i territoris - Conflictes i violències al món actual</t>
  </si>
  <si>
    <t>Establiment de relacions causals en alguns conflictes i violències del segle XX i XXI i de les seves conseqüències en el present.</t>
  </si>
  <si>
    <t>Caracterització dels genocidis i dels crims contra la humanitat.</t>
  </si>
  <si>
    <t>Valoració de la cultura de la pau i de la mediació com a formes de gestió dels conflictes.</t>
  </si>
  <si>
    <t>3r i 4t B20</t>
  </si>
  <si>
    <t>Societats i territoris - Geopolítica i globalització</t>
  </si>
  <si>
    <t>Identificació dels fonaments geoestratègics des de la segona meitat del segle XX fins a l’actualitat: la política de blocs, els conflictes de la descolonització i el paper dels organismes internacionals.</t>
  </si>
  <si>
    <t>Valoració de la interdependència dins el sistema-món.</t>
  </si>
  <si>
    <t>3r i 4t B21</t>
  </si>
  <si>
    <t>Societats i territoris - Catalunya i Espanya a l’època contemporània</t>
  </si>
  <si>
    <t>Contextualització de les principals transformacions polítiques, econòmiques, socials i culturals, incidint en la Segona República, la guerra, el franquisme i la transició democràtica.</t>
  </si>
  <si>
    <t>Identificació de les lluites i moviments socials i d’emancipació nacional.</t>
  </si>
  <si>
    <t>3r i 4t B22</t>
  </si>
  <si>
    <t>Societats i territoris - Paisatge i territori</t>
  </si>
  <si>
    <t>Interpretació de les transformacions del territori i del paisatge a Catalunya i Espanya: causes de la despoblació i de la concentració urbana i conseqüències de la petjada humana.</t>
  </si>
  <si>
    <t>Actitud proactiva en la preservació dels paisatges i reconeixement dels programes de protecció.</t>
  </si>
  <si>
    <t>Identificació dels reptes en la gestió del territori a Catalunya.</t>
  </si>
  <si>
    <t>3r i 4t B23</t>
  </si>
  <si>
    <t>Societats i territoris - Perspectiva de gènere</t>
  </si>
  <si>
    <t>Identificació dels moviments, causes i lideratges que treballen per a l’equitat i la no-discriminació per raó de gènere i d’opció afectiva i sexual al llarg dels segles XX i XXI.</t>
  </si>
  <si>
    <t>Reconeixement de les aportacions de les dones en diferents àmbits socials, culturals, artístics, econòmics i polítics.</t>
  </si>
  <si>
    <t>3r i 4t B24</t>
  </si>
  <si>
    <t>Societats i territoris - Cultura, arts i patrimoni</t>
  </si>
  <si>
    <t>Caracterització d’algunes manifestacions artístiques i culturals que conformen la diversitat del món actual.</t>
  </si>
  <si>
    <t>Actitud proactiva i respectuosa per la conservació del patrimoni material i immaterial de l’entorn.</t>
  </si>
  <si>
    <t>Coneixement dels espais i organismes que vetllen per la conservació i difusió dels elements del patrimoni natural i artisticocultural.</t>
  </si>
  <si>
    <t>3r i 4t B25</t>
  </si>
  <si>
    <t>Societats i territoris - Salut, ciència i tecnologia</t>
  </si>
  <si>
    <t>Descobriment de les grans fites en la transformació científica i tecnològica.</t>
  </si>
  <si>
    <t>Establiment de relacions entre la ciència i la tecnologia, la dimensió ètica i social i la sostenibilitat.</t>
  </si>
  <si>
    <t>Identificació dels reptes de la societat de la informació i de la seva relació amb els canvis culturals i socials.</t>
  </si>
  <si>
    <t>Reconeixement del dret individual i col·lectiu a la salut i al benestar.</t>
  </si>
  <si>
    <t>3r i 4t B26</t>
  </si>
  <si>
    <t>Societats i territoris - La Unió Europea dins el món</t>
  </si>
  <si>
    <t>Caracterització dels principals fets del procés de constitució de la Unió Europea i de les seves institucions.</t>
  </si>
  <si>
    <t>Identificació dels reptes de la Unió Europea dins el sistema-món.</t>
  </si>
  <si>
    <t>Participació en projectes amb estudiants de països europeus.</t>
  </si>
  <si>
    <t>3r i 4t B27</t>
  </si>
  <si>
    <t>Societats i territoris - Normes i lleis per garantir els drets individuals i col·lectius.</t>
  </si>
  <si>
    <t>Coneixement dels principals ordenaments jurídics d’àmbit autonòmic, estatal, europeu i internacional com a garants de drets i llibertats per a l’exercici de la ciutadania.</t>
  </si>
  <si>
    <t>3r i 4t B28</t>
  </si>
  <si>
    <t>Societats i territoris - La memòria democràtica</t>
  </si>
  <si>
    <t>Distinció i complementarietat entre la història i la memòria.</t>
  </si>
  <si>
    <t>Preservació de les memòries plurals de persones i col·lectius de l’entorn proper.</t>
  </si>
  <si>
    <t>Valoració de la funció de la memòria històrica en la construcció del futur.</t>
  </si>
  <si>
    <t>3r i 4t B29</t>
  </si>
  <si>
    <t>Compromís cívic local i global - Dignitat humana i drets universals</t>
  </si>
  <si>
    <t>Identificació de les principals fites en la Declaració Universal dels Drets Humans i dels reptes pendents.</t>
  </si>
  <si>
    <t>Debat dels problemes que afecten la dignitat de les persones, superant estereotips i prejudicis.</t>
  </si>
  <si>
    <t>3r i 4t B30</t>
  </si>
  <si>
    <t>Compromís cívic local i global - Pluralitat i riquesa culturals</t>
  </si>
  <si>
    <t>Reconeixement del concepte plurinacional de l’estat i de la necessitat de preservació de les llengües i les cultures com a font de riquesa compartida.</t>
  </si>
  <si>
    <t>Compromís cívic local i global - Cultura i inclusió</t>
  </si>
  <si>
    <t>Participació en mesures i accions a favor de la igualtat i de la plena inclusió.</t>
  </si>
  <si>
    <t>Actitud oberta i receptiva davant de formes culturals diverses i, en especial, de col·lectius minoritzats.</t>
  </si>
  <si>
    <t>3r i 4t B31</t>
  </si>
  <si>
    <t>Compromís cívic local i global - Equitat de gènere</t>
  </si>
  <si>
    <t>Reconeixement de les principals fites en la lluita per la igualtat real de dones i homes i dels marcs legislatius.</t>
  </si>
  <si>
    <t>Identificació dels principals motius de discriminació per raó de sexe i d’orientació sexual a Catalunya i Espanya.</t>
  </si>
  <si>
    <t>Posicionament de rebuig de la violència masclista, homòfoba i transfòbica.</t>
  </si>
  <si>
    <t>3r i 4t B32</t>
  </si>
  <si>
    <t>Compromís cívic local i global - Responsabilitat ecosocial</t>
  </si>
  <si>
    <t>Assumpció de compromisos davant dels objectius del desenvolupament sostenible per mitjà d’accions que generin valor afegit.</t>
  </si>
  <si>
    <t>Implicació en la defensa i la protecció del medi ambient i dels paisatges a través de la participació en projectes comunitaris i en la difusió de les accions.</t>
  </si>
  <si>
    <t>3r i 4t B33</t>
  </si>
  <si>
    <t>Compromís cívic local i global - Ciutadania i compromís cívic</t>
  </si>
  <si>
    <t>Ús de la mediació i de la gestió pacífica dels conflictes en l’àmbit escolar i comunitari.</t>
  </si>
  <si>
    <t>Col·laboració en projectes de l’entorn proper que lluitin per l’equitat i la no discriminació.</t>
  </si>
  <si>
    <t>Reconeixement del caràcter inacabat de la lluita pels drets humans i la democràcia.</t>
  </si>
  <si>
    <t>3r i 4t B34</t>
  </si>
  <si>
    <t>Compromís cívic local i global - El patrimoni cultural i artístic</t>
  </si>
  <si>
    <t>Participació en accions de posada en valor i difusió del patrimoni local amb actitud col·laborativa i emprenedora.</t>
  </si>
  <si>
    <t>Compromís cívic local i global - Ciutadania ètica digital</t>
  </si>
  <si>
    <t>Reflexió crítica sobre les oportunitats i els reptes de la societat de la informació i de les xarxes socials.</t>
  </si>
  <si>
    <t>Ús responsable, col·laboratiu i ètic de les plataformes virtuals.</t>
  </si>
  <si>
    <t>Actitud oberta a l’aprenentatge permanent al llarg de la vida.</t>
  </si>
  <si>
    <t>3r i 4t B35</t>
  </si>
  <si>
    <t>Compromís cívic local i global - Les cures i la comunitat</t>
  </si>
  <si>
    <t>Assumpció de responsabilitats individuals i col·lectives per contribuir a la cura i al benestar dels membres de la comunitat escolar i de l’entorn.</t>
  </si>
  <si>
    <t>Participació en activitats intergeneracionals i de voluntariat.</t>
  </si>
  <si>
    <t>3r i 4t B36</t>
  </si>
  <si>
    <t>Compromís cívic local i global - Benestar i sensibilitat</t>
  </si>
  <si>
    <t>Expressió de les emocions a partir d’un concepte assertiu sobre la pròpia imatge i de la sensibilitat i el respecte per la diversitat.</t>
  </si>
  <si>
    <t>Superació dels estereotips i els prejudicis i actitud oberta per incorporar les experiències i sabers dels altres.</t>
  </si>
  <si>
    <t>Consolidació d’hàbits de salut física i mental, individuals i col·lectius.</t>
  </si>
  <si>
    <t>Origen i evolució de l’Univers i de la vida</t>
  </si>
  <si>
    <t>Teories sobre l’origen de l’Univers: del model geocèntric a l’heliocèntric, del Gènesi al Big Bang. Valoració dels canvis de paradigmes i implicacions en el context social. Coneixement dels instruments i mètodes de prospecció i estudi de l’Univers i la matèria: dels telescopis als acceleradors de partícules. Diferenciació entre ciència i pseudociència en l’explicació del cosmos. Comprensió de l’estructura de l’Univers: galàxies, estrelles i planetes.</t>
  </si>
  <si>
    <t>Contextualització de la Terra dins el sistema solar i dels processos de formació i evolució dels astres i dels elements químics. Relació entre els elements químics que formen l’Univers, la Terra i el nostre cos (el calci dels nostres ossos, l’oxigen que respirem, el ferro de la nostra sang...), amb el cicle de vida de les estrelles. Com els elements químics de les nostres cèl·lules contenen la història de l’evolució. Som descendents dels homínids i dels bacteris, però també dels astres i les galàxies.</t>
  </si>
  <si>
    <t>Discussió de les teories sobre l’origen de la vida a la Terra. Anàlisi i significació dels fòssils homínids i coneixement dels principals mètodes de datació. Comparació entre arguments que sostenen les idees evolutives: fets, teories i evidències. Condicions necessàries per a la vida.</t>
  </si>
  <si>
    <t>Ciència de la salut</t>
  </si>
  <si>
    <t>La importància de l’alimentació a la salut. Consideració de la influència dels hàbits culturals sobre els hàbits d'alimentació. Identificació de mites i errors sobre l’alimentació i les dietes. Trastorns del comportament alimentari: detecció i tractament. Coneixement dels efectes sobre la salut de l’ús d’algunes substàncies addictives.</t>
  </si>
  <si>
    <t>El repte mundial de la producció alimentària, abastiment global i impacte mediambiental. Discussió sobre la conveniència dels models de sobirania alimentària enfront la producció centralitzada. Introducció dels conceptes d’ecogastronomia (slow-food) i producte de proximitat o de quilòmetre 0. Malbaratament alimentari.</t>
  </si>
  <si>
    <t>Distinció entre malalties infeccioses i no infeccioses. Utilització dels antibiòtics i bioresistència dels bacteris. Augment de la resistència als antibiòtics i conseqüències per a la salut pública mundial.</t>
  </si>
  <si>
    <t>Malalties causades per virus. Malalties de transmissió sexual (MTS). Prevenció, importància de la detecció precoç i tractament.</t>
  </si>
  <si>
    <t>Identificació i estudi d’alguna malaltia i del seu impacte social: la sida, esclerosi lateral amiotròfica (ELA), esclerosi múltiple, diabetis, malaltia d’Alzheimer...</t>
  </si>
  <si>
    <t>Coneixement i valoració dels hàbits saludables en la prevenció de malalties. Principals tipus de medicaments i les seves aplicacions. Riscos de l’automedicació. Comprensió dels prospectes i etiquetatges.</t>
  </si>
  <si>
    <t>Coneixement i classificació dels mitjans de diagnòstic (anàlisis clíniques, diagnosi per la imatge) i dels tractaments (farmacologia, cirurgia, quimioteràpia, ús de radiacions i trasplantaments). Valoració de la importància de la donació de sang, de teixits i d’òrgans.</t>
  </si>
  <si>
    <t>Biotecnologia i societat</t>
  </si>
  <si>
    <t>Caracterització dels grups funcionals bàsics de la genètica: àcids nucleics, estructura dels gens, codificació i expressió de la informació genètica. Identificació del genoma com a tret distintiu dels organismes: relació entre els gens i l’evolució. Valoració critica i ètica de les aportacions i aplicacions del Projecte Genoma Humà.</t>
  </si>
  <si>
    <t>Valoració de l’interès social i econòmic dels organismes transgènics per fer front als reptes del mil·lenni (producció alimentària, biocombustibles, bioplàstics...). Riscos contra beneficis. Anàlisi de les formes d’intervenció de l’ésser humà sobre la diversitat genètica de la biosfera i valoració dels riscos associats.</t>
  </si>
  <si>
    <t>Identificació d’algunes aplicacions de la biotecnologia a la medicina i de les seves implicacions socials, ètiques i jurídiques. Importància de les vacunes com a actitud de responsabilitat individual i col·lectiva. Argumentació sobre les controvèrsies relacionades amb la reproducció assistida, la teràpia gènica i l’ús de cèl·lules mare.</t>
  </si>
  <si>
    <t>Desenvolupament sostenible</t>
  </si>
  <si>
    <t>Caracterització i debat de les crisis ambientals rellevants actuals: escalfament global i canvi climàtic, gestió de l’aigua, contaminació i malalties associades. Identificació de les causes naturals i antròpiques. Diferenciació entre evidències, teories i possibles escenaris. Acords internacionals.</t>
  </si>
  <si>
    <t>Implicacions econòmiques i socials de la sobreexplotació de recursos naturals, desforestació, escassetat d’aigua, desertificació, pèrdua de biodiversitat, impacte dels microplàstics i tractament de residus. Moviments migratoris associats i conseqüències humanes, econòmiques i socials.</t>
  </si>
  <si>
    <t>Introducció als ODS i valoració de l’impacte dels nostres hàbits en àmbits tan quotidians com la moda ràpida (fast-fashion), el reciclatge, els hàbits de consum, etc.</t>
  </si>
  <si>
    <t>Anàlisi dels patrons de consum d’energia. Càlcul i comparació del consum d’energia i aigua en diferents societats. Eficiència en l’ús de combustibles per al transport. Mobilitat sostenible, vehicles unipersonals i cotxe elèctric. El consum i l’estalvi d’energia a la llar. Valoració dels beneficis i limitacions de l’ús de les energies renovables. Definició i càlcul de l’empremta ecològica actual.</t>
  </si>
  <si>
    <t>Caracterització de les diferents concepcions del desenvolupament sostenible. Relació entre estratègies de desenvolupament i conflictes socials. Valoració crítica del paper dels moviments ambientalistes i de les polítiques mediambientals d’àmbit local i internacional.</t>
  </si>
  <si>
    <t>Nous materials i tecnologies</t>
  </si>
  <si>
    <t>Anàlisi de la influència de les revolucions tecnològiques, les innovacions en materials, objectes i serveis, i els canvis socials. Introducció a l’anàlisi DAFO (debilitats, amenaces, fortaleses i oportunitats) per al debat efectiu i assertiu.</t>
  </si>
  <si>
    <t>Reconeixement de la contribució dels nous materials en la creació de nous camps tecnològics: biomaterials i nanomaterials. Característiques, propietats i aplicacions del grafè (nanomaterial) i dels biomaterials. Problemàtiques associades a l’explotació de minerals estratègics (per exemple, el coltan).</t>
  </si>
  <si>
    <t>Establiment de la relació entre materials i recursos. Anàlisi de l’impacte dels hàbits de consum sobre la disponibilitat de recursos a partir dels càlculs sobre el cicle de vida de diversos objectes i materials. Obsolescència programada. Classificació dels tipus de residus i el seu tractament. Valoració de les estratègies d’estalvi, reducció, reciclatge i reutilització de materials.</t>
  </si>
  <si>
    <t>Valoració de les implicacions econòmiques, socials i culturals de les tecnologies de la informació i la comunicació. Coneixement dels sistemes i aplicacions actuals de la telecomunicació.</t>
  </si>
  <si>
    <t>Caracterització de la societat de la informació i el coneixement. Anàlisi dels impactes d’Internet i de la World Wide Web (WWW) en la vida quotidiana. Reconeixement de la dimensió ètica i dels riscos associats: la bretxa digital, la privacitat i la protecció de dades, i la cibercultura.</t>
  </si>
  <si>
    <t>Caracterització, usos i aplicacions de les impressores 3D, la intel·ligència artificial, la tecnologia 5G, els sensors de comunicació mòbils de nova generació, Internet de les coses (IdC) i els makerspaces.</t>
  </si>
  <si>
    <t>La ciència ciutadana i les seves aplicacions actuals i potencialitats. Visibilitat i dades compartides (qualitat de l’aigua i de l’aire, estacions meteorològiques...). Definició i disseny d’un projecte de ciutat intel·ligent a través d’iniciatives de caràcter local que puguin tenir repercussió immediata a la comunitat.</t>
  </si>
  <si>
    <t>Grècia i Roma com a civilitzacions històriques</t>
  </si>
  <si>
    <t>Localització en el temps i en l’espai de Grècia i Roma en el context geogràfic de la Mediterrània al llarg de la història</t>
  </si>
  <si>
    <t>Identificació de les primeres formes de pensament racional sorgides en la Grècia antiga i la seva influència en la tradició filosòfica posterior, a partir de la lectura comparada de textos d’un nivell assequible per a l’alumnat.</t>
  </si>
  <si>
    <t>Valoració de la importància de les primeres aportacions científiques dels grecs i la seva continuïtat i desenvolupament en el món científic i tècnic de l’època romana</t>
  </si>
  <si>
    <t>Caracterització de l’origen mític del món segons els grecs i els romans i comparació amb altres cosmogonies antigues i modernes</t>
  </si>
  <si>
    <t>Identificació de les divinitats gregues i romanes, així com dels principals relats mítics i d’altres formes de religiositat popular, especialment al món romà, establint paral·lelismes amb el present.</t>
  </si>
  <si>
    <t>Reconeixement dels principis de l’urbanisme grec i, sobretot, romà, i valoració de la importància del món urbà en la civilització clàssica, tot localitzant les ciutats principals, els edificis urbans més representatius i algunes de les grans obres públiques, per observació directa o indirecta.</t>
  </si>
  <si>
    <t>Identificació dels elements que configuren l’art clàssic i dels canvis i continuïtats entre Grècia i Roma, localitzant, analitzant i valorant els elements patrimonials d’època clàssica a Catalunya</t>
  </si>
  <si>
    <t>Anàlisi d’aspectes de la vida quotidiana (lleure, costums, relacions familiars i socials) entre els grecs i els romans, a partir de reconstruccions històriques en suports diversos, inclosos els mitjans audiovisuals i eines digitals</t>
  </si>
  <si>
    <t>Iniciació als elements bàsics de les llengües i literatures grega i llatina</t>
  </si>
  <si>
    <t>Localització en el temps i en l’espai de les llengües grega i llatina i la seva difusió en el món antic i actual.</t>
  </si>
  <si>
    <t>Identificació de les arrels comunes de les llengües grega i llatina i de les seves relacions amb altres famílies lingüístiques a partir d’exemples de contextos històrics i lingüístics diferents</t>
  </si>
  <si>
    <t>Identificació dels trets bàsics dels alfabets grec i llatí i comparació amb alfabets d’altres llengües a partir d’exemples pràctics</t>
  </si>
  <si>
    <t>Comparació d’alguns elements estructurals de la llengua pròpia amb les llengües grega i llatina com a iniciació al concepte de llengua flexiva</t>
  </si>
  <si>
    <t>Reconeixement de diversos tipus de fonts històriques escrites, identificant els sistemes d’escriptura, els diferents suports materials i les informacions que aporten al coneixement del passat</t>
  </si>
  <si>
    <t>Identificació i presa de consciència de la diversitat lingüística de les llengües romàniques, valorant-ne l’origen comú</t>
  </si>
  <si>
    <t>Identificació de llatinismes i d’ètims etimològics grecs en la llengua pròpia, així com d’elements del vocabulari culte i terminologia cientificotècnica, a partir tant d’exemples concrets com de textos de dificultat progressiva</t>
  </si>
  <si>
    <t>Caracterització dels principals gèneres literaris d’època clàssica i valoració de la literatura grecoromana com a expressió de la dimensió cultural i estètica de la llengua, a partir de fragments traduïts a les llengües d’aprenentatge, i identificació de la pervivència posterior d’aquests gèneres literaris per mitjà de fonts i suports diversos</t>
  </si>
  <si>
    <t>L’herència de la cultura clàssica</t>
  </si>
  <si>
    <t>Reconeixement de la pertinença a una cultura d’origen grecoromà, valorant críticament la incidència de les aportacions de la cultura clàssica.</t>
  </si>
  <si>
    <t>- Identificació de les relacions d’intercanvi cultural entre grecs i romans i altres cultures coetànies en el camp de la literatura, l’art i el pensament, fonamentalment.</t>
  </si>
  <si>
    <t>Reconeixement i valoració de les diferents visions de la cultura clàssica al llarg de la història de la cultura occidental, especialment en els períodes de reivindicació del passat clàssic, tot interpretant l’ús que s’ha fet del llegat que li és propi</t>
  </si>
  <si>
    <t>Anàlisi i valoració de les aportacions artístiques de l’antiguitat clàssica a partir d’exemples provinents del passat i del present.</t>
  </si>
  <si>
    <t>Reconeixement d’elements de la mitologia clàssica en manifestacions artístiques i culturals del món actual (arts plàstiques, arts escèniques, música, dansa, cinema).</t>
  </si>
  <si>
    <t>Caracterització dels valors, disposicions i costums fruit de l’herència clàssica en diversos camps (educació, pensament, dret i política, fonamentalment).</t>
  </si>
  <si>
    <t>Dispositius digitals, sistemes operatius i de comunicació</t>
  </si>
  <si>
    <t>Anàlisi, implementació i configuració d’ordinadors: elements, muntatge, configuració i resolució de problemes.</t>
  </si>
  <si>
    <t>Gestió bàsica de sistemes operatius: instal·lació i configuració d’usuari.</t>
  </si>
  <si>
    <t>Gestió bàsica de sistemes de comunicació i Internet. Dispositius de xarxa i funcionament</t>
  </si>
  <si>
    <t>Configuració d’una xarxa domèstica i connexió de dispositius</t>
  </si>
  <si>
    <t>Posada en servei de dispositius connectats (IoT+:earables). Configuració i connexió de dispositius.</t>
  </si>
  <si>
    <t>Reutilització de dispositius digitals adaptats a necessitats específiques</t>
  </si>
  <si>
    <t>Aplicació d’estratègies d’estalvi i eficiència energètica en sistemes i dispositius electrònics</t>
  </si>
  <si>
    <t>Digitalit]ació de l’entorn personal d’aprenentatge</t>
  </si>
  <si>
    <t>Ús d’estratègies eficaces de cerca i selecció crítica d’informació.</t>
  </si>
  <si>
    <t>Edició i creació de continguts: aplicacions de productivitat, desenvolupament d’aplicacions senzilles per a dispositius mòbils i web, realitat virtual, augmentada i mixta</t>
  </si>
  <si>
    <t>Comunicació i col·laboració sincrònica i asincrònica en xarxa.</t>
  </si>
  <si>
    <t>Publicació i difusió responsable d’informació i dades en xarxes informàtiques.</t>
  </si>
  <si>
    <t>Creació i publicació de continguts en suport digital</t>
  </si>
  <si>
    <t>Ús d’estratègies avançades de cerca i selecció crítica d’informació</t>
  </si>
  <si>
    <t>Edició i creació de continguts: desenvolupament d’aplicacions senzilles per a dispositius mòbils i web, fent servir diferents llenguatges de programació. Aplicació d’estructures de programació comunes: condicionals i repeticions.</t>
  </si>
  <si>
    <t>Ús d’eines per a la producció de continguts amb realitat virtual, augmentada i mixta.</t>
  </si>
  <si>
    <t>Desenvolupament de continguts per a Internet en format web, aplicant estàndards d’accessibilitat.</t>
  </si>
  <si>
    <t>Aplicació de tecnologies emergents (IA, IoT) en la implementació de solucions a problemes reals.</t>
  </si>
  <si>
    <t>Creació de continguts audiovisuals amb eines digitals. Ús d’eines d’edició i tractament d’imatge, àudio i vídeo.</t>
  </si>
  <si>
    <t>Aplicació de tècniques de raonament lògic com el pensament de disseny i el pensament computacional en la resolució de problemes en el disseny de solucions</t>
  </si>
  <si>
    <t>Publicació i difusió responsable d’informació i dades en xarxes informàtiques</t>
  </si>
  <si>
    <t>Pràctica de l’educació mediàtica: periodisme digital, blogosfera, estratègies comunicatives.</t>
  </si>
  <si>
    <t>Seguretat i benestar digital</t>
  </si>
  <si>
    <t>Avaluació i configuració de la seguretat en dispositius. Mesures preventives i correctives per fer front a riscos, amenaces i atacs a dispositius</t>
  </si>
  <si>
    <t>Aplicació de criteris de seguretat i de protecció de dades. Identitat, reputació, privadesa i empremta digital. Mesures preventives. Configuració de xarxes socials. Gestió d’identitats virtuals</t>
  </si>
  <si>
    <t>Aplicació de criteris de seguretat en la salut física i mental. Riscos, amenaces al benestar personal. Opcions de resposta. Situacions de violència i de risc a la xarxa</t>
  </si>
  <si>
    <t>Ciutadania digital crítica</t>
  </si>
  <si>
    <t>Caracterització de la interactivitat a la xarxa: llibertat d’expressió, propietat intel·lectual i llicències d’ús</t>
  </si>
  <si>
    <t>- Ús crític de la xarxa, eines per detectar notícies falses i fraus</t>
  </si>
  <si>
    <t>Gestió d’operacions administratives: serveis públics en línia, registres digitals i certificats oficials.</t>
  </si>
  <si>
    <t>Fer un ús segur del comerç electrònic: factures digitals, formes de pagament i criptomonedes.</t>
  </si>
  <si>
    <t>Gestió ètica en l’ús de dades i eines digitals: intel·ligència artificial, biaixos, algorísmics i ideològics, obsolescència programada i sobirania tecnològica</t>
  </si>
  <si>
    <t>Aplicació proactiva de la responsabilitat social: plataformes d’iniciativa ciutadana, voluntariat i comunitats de maquinari i programari lliures.</t>
  </si>
  <si>
    <t>Anàlisi de l’impacte de les tecnologies digitals en la societat i els canvis socials i econòmics que se’n deriven</t>
  </si>
  <si>
    <t>Comprendre la cultura digital com a font d’aprenentatge permanent, coneixement de les tecnologies digitals emergents i els seus àmbits d’aplicació</t>
  </si>
  <si>
    <t>L’economia mps enllà dels diners</t>
  </si>
  <si>
    <t>Relació entre l’escassetat de recursos i les necessitats com a problema bàsic de l’economia, argumentant i debatent sobre els principis d’interacció social en l’economia</t>
  </si>
  <si>
    <t>Reconeixement de pràctiques i propostes de les economies plurals o economia crítica (economia ecològica, economia feminista, economia circular...), a la societat</t>
  </si>
  <si>
    <t>Valoració de les reivindicacions de l’economia feminista i les seves implicacions per a la igualtat de les dones: l’economia de les cures i el treball reproductiu.</t>
  </si>
  <si>
    <t>Justificació de la necessitat de l’economia col·laborativa i l’economia social i solidària (cooperatives), amb la perspectiva de la sostenibilitat.</t>
  </si>
  <si>
    <t>Integració dels drets i deures econòmics i socials per a una ciutadania activa</t>
  </si>
  <si>
    <t>Proposta d’actuacions econòmiques, locals i globals, que millorin l’entorn social i mediambiental.</t>
  </si>
  <si>
    <t>Ús d’estratègies de recerca, selecció i gestió d’informació, procedent de diverses fonts, per informar-se en la presa de decisions econòmiques</t>
  </si>
  <si>
    <t>Demostració d’una comunicació eficaç per argumentar i opinar amb criteri sobre aspectes econòmics.</t>
  </si>
  <si>
    <t>Presa de decisions econòmiques en un context d’innovació com a font de transformació social: algoritmes, criptomonedes, blockchain...</t>
  </si>
  <si>
    <t>Êtica i responsabilitat en economia</t>
  </si>
  <si>
    <t>Desenvolupament de compromís i sentit ètic com a consumidors responsables, per contribuir al desenvolupament sostenible.</t>
  </si>
  <si>
    <t>Anàlisi crítica de la influència de la publicitat en la presa de decisions de consum. Integració dels drets i deures com a consumidors en un món global.</t>
  </si>
  <si>
    <t>Distinció entre necessitats i desitjos en la planificació financera.</t>
  </si>
  <si>
    <t>Valoració del comerç just i el consum ètic en un context de lliure comerç. Incorporació dels objectius de desenvolupament sostenible (ODS) al desenvolupament local i global.</t>
  </si>
  <si>
    <t>Anàlisi crítica de la informació, les dades i les seves fonts, i detecció de notícies falses, per a la presa de decisions econòmiques ètiques i responsables.</t>
  </si>
  <si>
    <t>Coneixement i ús de processos de participació ciutadana en la presa de decisions econòmiques pel bé comú.</t>
  </si>
  <si>
    <t>Coneixement i valoració de mesures de transparència, bon govern i rendició de comptes, com a ciutadans actius i compromesos</t>
  </si>
  <si>
    <t>Finances per la vida</t>
  </si>
  <si>
    <t>Valoració dels avantatges i inconvenients de l’endeutament en la planificació financera.</t>
  </si>
  <si>
    <t>Coneixement de les fonts de finançament: préstecs personals i hipotecaris, crèdits, descobert i la reunificació de deutes</t>
  </si>
  <si>
    <t>Coneixement dels principals productes d’estalvi i inversió en la planificació financera. La rendibilitat. Perfils de risc. La diversificació. Renda fixa (bons) i renda variable (accions).</t>
  </si>
  <si>
    <t>Valoració del paper de les assegurances com a mecanisme de gestió del risc en la planificació financera</t>
  </si>
  <si>
    <t>Càlcul d’interessos. L’interès compost. La TAE. TIN versus TAE</t>
  </si>
  <si>
    <t>Projecció de necessitats i objectius per planificar la presa de decisions financeres al llarg de la vida</t>
  </si>
  <si>
    <t>Disseny d’un pla financer a partir de la projecció de necessitats financeres vitals. El pressupost personal o familiar, ingressos i despeses. La importància del fons d’emergència</t>
  </si>
  <si>
    <t>Finances públiques</t>
  </si>
  <si>
    <t>Coneixement del funcionament del sistema financer i les entitats financeres, i valoració del seu paper en l‘activitat econòmica i en la presa de decisions financeres.</t>
  </si>
  <si>
    <t>Valoració de les finances ètiques i socials, el mecenatge i el crowdfunding com a fonts de finançament i captació de recursos financers.</t>
  </si>
  <si>
    <t>4t B06</t>
  </si>
  <si>
    <t>Valoració del paper del sistema impositiu en l’erradicació de la pobresa i la reducció de les desigualtats, i afectacions dels impostos en la presa de decisions financeres.</t>
  </si>
  <si>
    <t>4t B07</t>
  </si>
  <si>
    <t>Anàlisi crítica del frau fiscal i les seves conseqüències en termes d’equitat i sostenibilitat.</t>
  </si>
  <si>
    <t>Investigació ètica i resolució de problemes complexos a partir del pensament crític i filosòfic en situacions de debat a l’aula.</t>
  </si>
  <si>
    <t>Construcció de l’autoconcepte i la identitat personal en un context plural, a partir de la identificació de les pròpies capacitats, tant físiques i sensorials, com cognitives i emocionals.</t>
  </si>
  <si>
    <t>Manifestació d’actituds de superació personal, basades en la resiliència i la perseverança, en la relació amb un mateix, amb els altres i amb l’entorn.</t>
  </si>
  <si>
    <t>Desenvolupament crític de l’autonomia i la responsabilitat, tenint en compte la voluntat i el judici moral en diversos entorns amb gran varietat d’interessos.</t>
  </si>
  <si>
    <t>Valoració de l’ètica com a principi de les nostres accions i de l’establiment de normes presents a la societat, de forma crítica i raonada.</t>
  </si>
  <si>
    <t>Anàlisi del conflicte entre moralitat i legalitat, tenint en compte els drets individuals en un context global.</t>
  </si>
  <si>
    <t>Identificació i presa de consciència dels riscos que implica l’ús acrític, l’abús i la sobreexposició a les xarxes socials en la preservació de la privacitat i la vulneració de la pròpia identitat i la dels altres en la societat actual.</t>
  </si>
  <si>
    <t>Identificació i presa de consciència de les conseqüències d’un mal ús i abús de les noves tecnologies, en el temps de lleure, que poden derivar en conductes addictives relacionades tant amb l’ús dels dispositius com amb els continguts que ofereixen.</t>
  </si>
  <si>
    <t>Valoració del diàleg i de l’argumentació en la presa democràtica de decisions i en la resolució pacífica de conflictes en la relació amb els altres i en contextos diversos.</t>
  </si>
  <si>
    <t>Investigació sobre la naturalesa social i política de l’ésser humà, i la comprensió crítica i l’ús dels conceptes de «llei», «poder», «sobirania», «justícia», «estat», «democràcia» i «drets humans» en el context social.</t>
  </si>
  <si>
    <t>Estudi de la naturalesa i origen de la societat, i de conceptes relacionats, com «competència», «cooperació», «egoisme» i «altruisme» a escala relacional i social.</t>
  </si>
  <si>
    <t>Identificació de les estructures socials i dels grups de pertinença que conformen una societat en propostes d’aula que ho requereixin.</t>
  </si>
  <si>
    <t>Anàlisi de les formes d’estat i tipus de govern, així com dels principis, procediments i institucions democràtics fins arribar a la memòria democràtica en projectes d’aula que hi estiguin vinculats.</t>
  </si>
  <si>
    <t>Integració de la constitució històrica de les diferents generacions de drets humans, en especial dels drets de l’infant, atenent a la seva rellevància ètica en la relació entre les persones tant en el centre educatiu com fora d’aquest.</t>
  </si>
  <si>
    <t>Promoció de l’associacionisme i el voluntariat, i la participació democràtica en el marc d’uns codis deontològics i ètics en el context social proper.</t>
  </si>
  <si>
    <t>Anàlisi i diàleg raonat sobre la desigualtat econòmica i la lluita contra la pobresa; el dret a la feina, la salut, l’educació i la justícia, i la promoció del comerç just en una societat globalitzada.</t>
  </si>
  <si>
    <t>Reflexió sobre la bioètica, el desafiament de la intel·ligència artificial, les propostes transhumanistes i els fins i límits ètics de la investigació científica en la societat moderna i global.</t>
  </si>
  <si>
    <t>Presa de consciència de la importància de les accions individuals i col·lectives i de la contribució de l’Estat, dels organismes internacionals, de les ONG i de les ONGD a favor de la pau, la seguretat i la cooperació internacional en la societat actual.</t>
  </si>
  <si>
    <t>Relació entre el dret internacional i la ciutadania global en un món actual interconnectat.</t>
  </si>
  <si>
    <t>Manifestació d’una posició informada i èticament fonamentada sobre el valor i pertinència dels drets humans, el respecte per la diversitat etnicocultural, la consideració dels bens públics globals i la percepció del valor social dels impostos en el context proper.</t>
  </si>
  <si>
    <t>Reconeixement de la història democràtica de l’Estat espanyol, les seves institucions, la realitat democràtica i institucional catalana, organismes internacionals i associacions civils dirigides a assolir la pau, la seguretat i la solidaritat entre els pobles i les persones, en projectes d’aula que hi estiguin vinculats.</t>
  </si>
  <si>
    <t>Identificació de l’ecodependència i la interconnexió entre els estils de vida i l’entorn, en situacions quotidianes.</t>
  </si>
  <si>
    <t>Proposta d’accions locals i globals sobre la relació individu-natura des de diferents perspectives en situacions de debat crític a l’aula.</t>
  </si>
  <si>
    <t>Anàlisi crítica dels límits del planeta, l’emergència climàtica i la petjada ecològica de les accions humanes en el món actual.</t>
  </si>
  <si>
    <t>Creació d’estratègies per al desenvolupament sostenible en un context local i global.</t>
  </si>
  <si>
    <t>Debat sobre diversos plantejaments ètics, científics i polítics en relació amb els problemes ecosocials i ambientals, en el marc de projectes realitzats a l’aula.</t>
  </si>
  <si>
    <t>Desenvolupament i promoció d’hàbits i actuacions individuals i col·lectives en el marc dels objectius de desenvolupament sostenible en un context local i global.</t>
  </si>
  <si>
    <t>Integració de l’ecofeminisme, l’economia circular i l’economia blava en el propi projecte vital i en situacions de la vida quotidiana.</t>
  </si>
  <si>
    <t>Establiment d’un compromís actiu amb la protecció de la vida animal i el medi ambient des de la perspectiva biocèntrica en situacions de debat a l’aula.</t>
  </si>
  <si>
    <t>Consolidació i promoció d’hàbits de vida sostenible tenint en compte el consum responsable i de productes de proximitat, la gestió òptima dels recursos naturals i dels residus, i de la mobilitat en l’orientació que donem al nostre estil de vida.</t>
  </si>
  <si>
    <t>Coneixement de la sobirania alimentària i d’estratègies que afavoreixen la reducció del malbaratament alimentari en un context global.</t>
  </si>
  <si>
    <t>Presa de consciència, expressió assertiva i regulació de les emocions pròpies i alienes, basades en una autoestima ajustada, com a aspecte determinant en la millora del benestar individual i col·lectiu amb un mateix i amb els altres.</t>
  </si>
  <si>
    <t>Construcció i valoració de relacions afectives saludables a partir del reconeixement de la igualtat i del respecte mutu, com a factors que les determinen, en el context social.</t>
  </si>
  <si>
    <t>Integració crítica i constructiva de la interdependència entre els aspectes afectius i el desenvolupament de la sexualitat, implicant-se de forma responsable en la millora del benestar emocional individual i col·lectiu en les relacions entre iguals.</t>
  </si>
  <si>
    <t>Manifestació d’actituds de respecte i empatia amb relació als drets LGTBIQ+ i a la pluralitat cultural, política, religiosa i altres, com a condicions essencials per a la millora del benestar individual i col·lectiu en una societat moderna amb diversitat d’opcions.</t>
  </si>
  <si>
    <t>Valoració de situacions de conflicte i desenvolupament d’accions de prevenció enfront les relacions abusives i el maltractament entre iguals en l’entorn educatiu.</t>
  </si>
  <si>
    <t>Gestió personal i emocional</t>
  </si>
  <si>
    <t>Organització i participació activa de gran varietat de situacions motrius essent capaç d’assumir diferents rols.</t>
  </si>
  <si>
    <t>Desenvolupament de la consciència, regulació i autonomia emocional com a capacitat de reconèixer, gestionar i autoregular les emocions (superació, perseverança, estrès, autocontrol en les situacions de contacte…) en contextos fisicoesportius.</t>
  </si>
  <si>
    <t>Habilitats socials i valors</t>
  </si>
  <si>
    <t>Aplicació d’habilitats socials que fomentin la convivència i la cohesió social en tot tipus de situacions.</t>
  </si>
  <si>
    <t>Comunicació assertiva, respecte per la resta i col·laboració i cooperació responsable i activa en contextos motrius diversos.</t>
  </si>
  <si>
    <t>Interiorització dels valors educatius de l’esport en el creixement personal.</t>
  </si>
  <si>
    <t>Activitat física, gènere i discriminació</t>
  </si>
  <si>
    <t>Responsabilitat i compromís actiu davant d’estereotips, actuacions discriminatòries de gènere, ètniques, socioeconòmiques, de competència motriu i qualsevol tipus de violència que es pugui donar.</t>
  </si>
  <si>
    <t>Promoció de la igualtat de gènere en la pràctica de qualsevol esport, en la difusió en mitjans de comunicació i en el reconeixement de referents esportius.</t>
  </si>
  <si>
    <t>Influència social, cultural i econòmica de l’esport en la societat actual: aspectes positius i negatius.</t>
  </si>
  <si>
    <t>Vida activa i saludable - Activitat física saludable</t>
  </si>
  <si>
    <t>Identificació dels aspectes importants per a la planificació de l’activitat física: parts d’una sessió d’activitat física (fase d’activació, fase d’assoliment d’objectius o part principal, i tornada a la calma), els principis bàsics de l’entrenament (adaptació, continuïtat i progressió), valoració del nivell individual, la freqüència cardíaca com a indicador d’intensitat i recuperació, càrrega d’entrenament (volum i intensitat)...</t>
  </si>
  <si>
    <t>Planificació de seqüències senzilles d’activitat física adaptades a la pròpia realitat i objectius personals.</t>
  </si>
  <si>
    <t>Desenvolupament i manteniment de la condició física i de la pràctica habitual d’activitat física com una font de salut.</t>
  </si>
  <si>
    <t>Importància del valor nutricional dels aliments per mantenir una alimentació i una hidratació saludables.</t>
  </si>
  <si>
    <t>Reconeixement de les malalties associades als trastorns alimentaris.</t>
  </si>
  <si>
    <t>Pràctica de tècniques de millora de la postura corporal, respiració i relaxació aconseguint el benestar físic i mental.</t>
  </si>
  <si>
    <t>Adopció progressiva d’hàbits higiènics i saludables (hores de son, pràctica regular d’activitat física..) que assegurin la qualitat de vida.</t>
  </si>
  <si>
    <t>Anàlisi dels efectes que poden suposar els comportaments i hàbits saludables i no saludables en la salut.</t>
  </si>
  <si>
    <t>Valoració de l’activitat física com a font de gaudi, d’alliberació de tensions i benestar.</t>
  </si>
  <si>
    <t>Identificació de les característiques que ha de tenir la roba, el calçat i el material esportiu per a la bona pràctica d’activitat física.</t>
  </si>
  <si>
    <t>Vida activa i saludable - Primers auxilis i prevenció de lesions</t>
  </si>
  <si>
    <t>Apreciació de situacions que poden comportar risc en la pràctica d’activitat física: mesures de seguretat i possibles lesions.</t>
  </si>
  <si>
    <t>Actuacions bàsiques dels primers auxilis, tècnica PAS (protegir, ajudar, socórrer), protocol 112 i suport vital bàsic (SVB) en accidents durant la pràctica d’activitats físiques.</t>
  </si>
  <si>
    <t>Vida activa i saludable - Recursos digitals al servei de la pràctica esportiva</t>
  </si>
  <si>
    <t>Reconeixement dels recursos i aplicacions digitals com una eina útil per a la pràctica d’activitat física.</t>
  </si>
  <si>
    <t>Desenvolupament de les capacitats perceptivomotrius per a la millora de la resposta motriu en diferents situacions motrius i esportives.</t>
  </si>
  <si>
    <t>Utilització conscient del cos mostrant control i domini corporal en les manifestacions fisicoesportives que es realitzen.</t>
  </si>
  <si>
    <t>Resolució de problemes en situacions motrius - Habilitats motrius bàsiques i específiques (tècnica, tàctica i estratègia) per a la resolució de situacions motrius</t>
  </si>
  <si>
    <t>Consolidació de les diferents habilitats motrius bàsiques associades a l’activitat motriu.</t>
  </si>
  <si>
    <t>Execució d’habilitats tècniques associades a diferents esports individuals, d’adversari i col·lectius en joc reduït.</t>
  </si>
  <si>
    <t>Posada en pràctica de les habilitats tàctiques comunes dels esports individuals, d’adversari i col·lectius en situacions de joc reduït.</t>
  </si>
  <si>
    <t>Assimilació dels principis bàsics de la fase ofensiva i defensiva dels esports d’equip en situacions de joc reduït.</t>
  </si>
  <si>
    <t>Planificació d’estratègies prèvies d’atac i defensa en funció de les característiques dels integrants de l’equip en jocs o esports d’equip</t>
  </si>
  <si>
    <t>Pràctica de diferents jocs i esports individuals, d’adversari amb contacte i sense contacte i col·lectius respectant el reglament bàsic, les normes i les persones implicades en el joc.</t>
  </si>
  <si>
    <t>Resolució de problemes en situacions motrius - Resolució de reptes i projectes motors</t>
  </si>
  <si>
    <t>Esforç per completar reptes individuals i en grup adaptant la pròpia condició física als requeriments de les diferents propostes plantejades.</t>
  </si>
  <si>
    <t>Realització de l’acció o de la tasca en situacions cooperatives mitjançant pautes grupals per optimitzar els recursos motrius del grup.</t>
  </si>
  <si>
    <t>Resolució de reptes i projectes motors amb originalitat i riquesa creativa de manera individual i en grup.</t>
  </si>
  <si>
    <t>Valoració del treball personal durant el procés i del resultat final en la consecució del repte.</t>
  </si>
  <si>
    <t>Utilització de materials alternatius en jocs i esports valorant la riquesa motriu de la pràctica fisicoesportiva.</t>
  </si>
  <si>
    <t>Activitats motrius lúdiques, culturals i expressives - Jocs i danses populars</t>
  </si>
  <si>
    <t>Aportacions dels jocs i danses populars a l’herència cultural pròpia i d’altres cultures.</t>
  </si>
  <si>
    <t>Pràctica de jocs i danses tradicionals d’arreu del món valorant l’herència cultural pròpia i d’altres cultures</t>
  </si>
  <si>
    <t>Ús de tècniques d’expressió i comunicació en diferents contextos.</t>
  </si>
  <si>
    <t>Ús de tècniques d’imitació i gestualització per expressar emocions, missatges i situacions quotidianes.</t>
  </si>
  <si>
    <t>Valoració i pràctica de les activitats ritmicomusicals com a eina expressiva i comunicativa.</t>
  </si>
  <si>
    <t>Creació i representació de composicions individuals i col·lectives amb i sense base musical.</t>
  </si>
  <si>
    <t>Influència social de les activitats motrius culturals i artístiques en la societat actual: aspectes positius i negatius.</t>
  </si>
  <si>
    <t>Interacció amb l’entorn en el temps de lleure - Consum i conservació responsable dels recursos materials i d’espai</t>
  </si>
  <si>
    <t>Autoconstrucció de materials alternatius i complementaris per a la pràctica d’activitat física i esports.</t>
  </si>
  <si>
    <t>Pràctica d’activitat física en el medi natural tenint cura i conservant l’espai de pràctica.</t>
  </si>
  <si>
    <t>Interacció amb l’entorn en el temps de lleure - Normes i mesures de seguretat</t>
  </si>
  <si>
    <t>Realització de desplaçaments i activitats respectant les normes vials.</t>
  </si>
  <si>
    <t>Realització d’activitats en el medi natural respectant les normes de seguretat i les mesures de prevenció d’accidents.</t>
  </si>
  <si>
    <t>Ús d’eines, equipament i tècniques adequades durant la pràctica d’activitat física al medi natural.</t>
  </si>
  <si>
    <t>Interacció amb l’entorn en el temps de lleure - Espais per a la pràctica esportiva en l’entorn proper</t>
  </si>
  <si>
    <t>Aprofitament d’espais i recursos urbans (parkour, skate…) i naturals (orientació, plogging, activitats aquàtiques…) per realitzar activitats físiques.</t>
  </si>
  <si>
    <t>Valoració de les possibilitats que ofereixen les activitats en el medi natural i l’entorn per practicar activitat física en el temps de lleure.</t>
  </si>
  <si>
    <t>Valors, autoregulació emocional i interacció social en situacions motrius - Gestió personal i emocional</t>
  </si>
  <si>
    <t>Participació activa en tot tipus de situacions motrius essent capaç d’assumir diferents rols.</t>
  </si>
  <si>
    <t>Desenvolupament de la consciència, la regulació i l’autonomia emocionals com a capacitat de reconèixer, gestionar i autoregular les emocions (superació, perseverança, estrès, autocontrol en les situacions de contacte…) en contextos fisicoesportius.</t>
  </si>
  <si>
    <t>Valors, autoregulació emocional i interacció social en situacions motrius - Habilitats socials i valors</t>
  </si>
  <si>
    <t>Desenvolupament progressiu d’habilitats socials (escolta activa, diàleg, resolució de conflictes, entesa, compromís social) en situacions motrius col·lectives.</t>
  </si>
  <si>
    <t>Adopció d’habilitats personals i socials que permetin col·laborar i cooperar en contextos motrius diversos.</t>
  </si>
  <si>
    <t>Interiorització de l’esportivitat com a valor per sobre de la consecució de resultats.</t>
  </si>
  <si>
    <t>Valors, autoregulació emocional i interacció social en situacions motrius - Activitat física, gènere i discriminació</t>
  </si>
  <si>
    <t>Valoració d’aspectes positius i negatius de l’esport i l’activitat física en l’actualitat: competició vers cooperació, principis d’igualtat i solidaritat, aportació individual envers l’equip.</t>
  </si>
  <si>
    <t>Reconeixement de les discriminacions de gènere, ètniques i de la diversitat motriu en la pràctica de l’activitat física i esportiva.</t>
  </si>
  <si>
    <t>Disseny i planificació de l’entrenament: fase d’activació, pla de treball, proves de valoració de la condició física, control de la intensitat, de les càrregues de treball i dosificació de l’esforç, temporització i continuïtat, progressió, fases de treball i recuperació.</t>
  </si>
  <si>
    <t>Autoregulació i millora en el desenvolupament de la condició física: qualitats físiques, característiques, efectes i mètodes d’entrenament.</t>
  </si>
  <si>
    <t>Anàlisis crític del valor nutricional dels aliments i de la publicitat d’aquests, essent conscient dels aliments saludables i dels que no ho són, adaptant-hi els hàbits alimentaris.</t>
  </si>
  <si>
    <t>Reconeixement de les actituds i comportaments que les malalties associades a trastorns alimentaris —complex d’Adonis (vigorexia), anorèxia, bulímia— poden comportar i conscienciació del risc que poden suposar per a la salut.</t>
  </si>
  <si>
    <t>Utilització autònoma de tècniques de millora de la postura corporal, la respiració i la relaxació aconseguint el benestar físic i mental.</t>
  </si>
  <si>
    <t>Valoració i ús d’hàbits higiènics i conductes saludables (hores de son, pràctica regular d’activitat física) que assegurin la qualitat de vida.</t>
  </si>
  <si>
    <t>Conscienciació del risc i de les conseqüències que poden suposar algunes pràctiques, comportaments i hàbits poc saludables (drogues, alcohol, suplements, dopatge).</t>
  </si>
  <si>
    <t>Valoració i integració de l’activitat física com a font de gaudi, d’alliberació de tensions i benestar.</t>
  </si>
  <si>
    <t>Aplicació de protocols, mesures de seguretat i prevenció de lesions en la pràctica d’activitat física.</t>
  </si>
  <si>
    <t>Identificació de l’ergonomia corporal com a mesura de la prevenció de lesions i optimització del moviment.</t>
  </si>
  <si>
    <t>Actuacions i tècniques davant d’accidents, reanimació mitjançant desfibril·lador, protocol de reanimació cardiopulmonar, maniobra de Heimlich, senyals d’ictus...</t>
  </si>
  <si>
    <t>Utilització d’eines, recursos i aplicacions digitals per a la gestió de la pràctica d’activitat física.</t>
  </si>
  <si>
    <t>Ús de les capacitats perceptivomotrius en la resolució eficient de tasques individuals de certa complexitat.</t>
  </si>
  <si>
    <t>Identificació i correcció d’errors freqüents en l’execució de diferents habilitats tècniques d’esports individuals, d’adversari i col·lectius en situacions de joc reduït o joc real.</t>
  </si>
  <si>
    <t>Aprofundiment en l’execució de diferents habilitats tècniques d’esports individuals, d’adversari i col·lectius en situacions de joc reduït i joc real.</t>
  </si>
  <si>
    <t>Resolució eficaç de situacions d’atac i/o defensa en situacions de joc reduït o joc real en els esports d’equip.</t>
  </si>
  <si>
    <t>Posada en pràctica de les habilitats tècniques, tàctiques, estratègiques dels esports individuals, d’adversari i col·lectius en situacions de joc reduït i real.</t>
  </si>
  <si>
    <t>Planificació d’estratègies prèvies d’atac i defensa en funció de les característiques dels integrants de l’equip en jocs o esports d’equip.</t>
  </si>
  <si>
    <t>Pràctica de diferents jocs i esports individuals, d’adversari, col·lectius i adaptats respectant el reglament bàsic, les normes i les persones implicades en el joc.</t>
  </si>
  <si>
    <t>Pràctica d’esports inclosos en el programa dels Jocs Paralímpics i altres modalitats d’esport adaptat emfatitzant-ne els valors.</t>
  </si>
  <si>
    <t>Introducció a diferents esports alternatius com una manera d’entendre la pràctica esportiva més enllà dels esports mediàtics.</t>
  </si>
  <si>
    <t>Participació equilibrada en el grup de treball durant el procés de resolució de reptes i/o projectes motors.</t>
  </si>
  <si>
    <t>Creació de reptes i projectes motors amb possibles solucions d’acord a les capacitats, les habilitats i els recursos individuals i/o del grup.</t>
  </si>
  <si>
    <t>Resolució eficient de tasques de certa complexitat en situacions motrius individuals i/o en grup.</t>
  </si>
  <si>
    <t>Organització de competicions esportives utilitzant diferents tipologies i modalitats de competicions</t>
  </si>
  <si>
    <t>Ús i adaptació personal de tècniques d’expressió i comunicació en diferents contextos.</t>
  </si>
  <si>
    <t>Pràctica i creació d’activitats ritmicomusicals com a eina expressiva i comunicativa.</t>
  </si>
  <si>
    <t>Representació i creació d’espectacles i esdeveniments de caràcter artisticoexpressiu.</t>
  </si>
  <si>
    <t>Dramatització de situacions diverses utilitzant tècniques d’expressió i comunicació corporal.</t>
  </si>
  <si>
    <t>Aplicació de les tècniques de circ amb i sense material (acrobàcies, equilibris, malabars, clown…) en espectacles i representacions.</t>
  </si>
  <si>
    <t>Ús sostenible i manteniment dels recursos naturals i urbans per a la pràctica d’activitat física.</t>
  </si>
  <si>
    <t>Cura i conservació del medi natural i urbà durant la pràctica d’activitat física.</t>
  </si>
  <si>
    <t>Manteniment i reparació de material esportiu per a la pràctica fisicoesportiva.</t>
  </si>
  <si>
    <t>Aplicació de normes i mesures col·lectives de prevenció i seguretat per a la realització d’activitats en el medi natural i urbà.</t>
  </si>
  <si>
    <t>Gestió del risc propi i del de les altres persones en la realització d’activitats en el medi natural.</t>
  </si>
  <si>
    <t>Ús d’espais urbans per realitzar activitat física per millorar la condició física (crossfit, gimnasos urbans, circuits de calistència, entre altres).</t>
  </si>
  <si>
    <t>Disseny i organització d’activitats físiques en el medi natural i urbà.</t>
  </si>
  <si>
    <t>Utilització de les possibilitats que ens ofereix l’entorn per practicar activitat física en el temps de lleure.</t>
  </si>
  <si>
    <t>Comunicació assertiva, respecte als altres i col·laboració i cooperació responsable i activa en contextos motrius diversos.</t>
  </si>
  <si>
    <t>Elements del llenguatge visual. Experimentació i possibilitats comunicatives</t>
  </si>
  <si>
    <t>Identificació dels elements configuratius del llenguatge visual i audiovisual, les seves possibilitats constructives, expressives i comunicatives, en contextos reals, com l’entorn, els mitjans de comunicació, Internet, entre d’altres.</t>
  </si>
  <si>
    <t>Descobriment de tècniques, procediments i processos, a través de l’assaig i l’experimentació amb diferents materials, eines i dispositius, inclosos els digitals.</t>
  </si>
  <si>
    <t>Anàlisi dels principis de la percepció visual a partir de l’observació directa de fenòmens visuals i d’imatges de diferents tipologies, funcions i finalitats, contrastant diverses fonts d’informació.</t>
  </si>
  <si>
    <t>Reconeixement d’estratègies compositives, considerant la seva finalitat comunicativa, a través de la comparació de produccions artístiques diverses, en el pla, l’espai i el temps.</t>
  </si>
  <si>
    <t>Creació artística. Tècniques, procediments i processos</t>
  </si>
  <si>
    <t>Aplicació de processos creatius guiats, establint connexions entre conceptes, idees i imatges, a través de l’experimentació i de la realització d’esbossos i assajos, en la ideació de les propostes.</t>
  </si>
  <si>
    <t>Comunicació a través del llenguatge visual i audiovisual, amb diferents suports i mitjans, i mitjançant l’ús de diverses estratègies, recursos i tecnologies, en la creació artística.</t>
  </si>
  <si>
    <t>Descobriment i seguiment de les etapes de treball, a través de l’anàlisi, la documentació, la tria de tècniques i materials, la realització d’esbossos, la valoració i la presa de decisions, en el desenvolupament d’un projecte.</t>
  </si>
  <si>
    <t>Aplicació de la geometria plana i descriptiva, a través de la realització de projectes, en la representació d’idees i la resolució de problemes simples.</t>
  </si>
  <si>
    <t>Manifestacions artístiques contemporànies i del patrimoni cultural. Anàlisi i apreciació estètica</t>
  </si>
  <si>
    <t>Valoració del patrimoni cultural, incorporant la perspectiva de gènere i la diversitat cultural i social, a través de l’anàlisi, la interpretació i la lectura de manifestacions artístiques contemporànies, locals i de la història.</t>
  </si>
  <si>
    <t>Identificació de les característiques estilístiques, el context i la funció de les produccions artístiques al llarg de la història i en l’actualitat, aplicant estratègies de recerca d’informació en fonts diverses, inclosa la d’Internet.</t>
  </si>
  <si>
    <t>Lectura de missatges visuals en els mitjans de comunicació, Internet, les xarxes socials i l’entorn, a través de la reflexió crítica sobre la seva funció i els possibles significats.</t>
  </si>
  <si>
    <t>Desenvolupament del pensament ètic i responsable en relació amb la propietat intel·lectual i cultural.</t>
  </si>
  <si>
    <t>Ús del llenguatge visual i audiovisual i aplicació dels principis de la percepció en la creació de produccions artístiques diverses, en el pla, l’espai i el temps.</t>
  </si>
  <si>
    <t>Aplicació d’estratègies d’experimentació conceptual o tècnica, amb diferents finalitats, en el procés de creació.</t>
  </si>
  <si>
    <t>Ús de tècniques i procediments, digitals o manuals, amb diverses finalitats comunicatives: expressiva, persuasiva, metafòrica, crítica, descriptiva, narrativa, documental, en la creació de projectes individuals i col·lectius.</t>
  </si>
  <si>
    <t>Descobriment dels recursos expressius, gestuals, narratius, tècnics, tecnològics i comunicatius dels llenguatges artístics, en l’anàlisi i contextualització d’obres d’art, el disseny i la publicitat</t>
  </si>
  <si>
    <t>Aplicació de processos creatius, establint connexions entre conceptes, idees i imatges, a través de l’experimentació i de la realització d’esbossos i assajos, en la ideació de les propostes</t>
  </si>
  <si>
    <t>Desenvolupament de projectes dels àmbits de l’art, la publicitat i els diferents camps del disseny, introduint el concepte de disseny inclusiu, a través del seguiment del procés projectual.</t>
  </si>
  <si>
    <t>Representacions de formes bidimensionals i tridimensionals, de forma manual i amb programari informàtic, aplicant la geometria i els sistemes de representació, en el desenvolupament d’un projecte.</t>
  </si>
  <si>
    <t>Integració del concepte de sostenibilitat, a través de la utilització de materials reciclats, naturals i productes ecològics en la pràctica artística</t>
  </si>
  <si>
    <t>Valoració del patrimoni cultural, incorporant la perspectiva de gènere i la diversitat cultural i social, a través de l’anàlisi de manifestacions artístiques contemporànies, locals i de la història.</t>
  </si>
  <si>
    <t>Anàlisi de recursos formals, tècnics, literaris i persuasius, i la seva relació amb la funció i la finalitat, a partir de l’observació, la classificació i la comparació de produccions dels àmbits de la publicitat, l’art i el disseny.</t>
  </si>
  <si>
    <t>Detecció de la publicitat subliminal i reflexió crítica sobre els estereotips en la societat de consum i el consum responsable, en l’anàlisi de la publicitat i el disseny.</t>
  </si>
  <si>
    <t>El perfil competencial de l’emprenedor: iniciativa i creativitat</t>
  </si>
  <si>
    <t>Anàlisi de les característiques del perfil emprenedor en la societat d’avui i de demà. Desenvolupament de la pròpia marca personal en la societat digital</t>
  </si>
  <si>
    <t>Valoració de les aportacions de les principals dones emprenedores al món.</t>
  </si>
  <si>
    <t>Utilització d’estratègies d’ideació i foment de la creativitat per a la creació d’idees innovadores a l’aula</t>
  </si>
  <si>
    <t>Creació del portafolis i la carpeta d’aprenentatge com a estratègies d’aprenentatge personal, en recerques experimentals o estudis observacionals formulats a l’aula.</t>
  </si>
  <si>
    <t>Desenvolupament de la motivació i el lideratge com a elements de la iniciativa emprenedora</t>
  </si>
  <si>
    <t>Demostració d’una comunicació eficaç per argumentar i opinar amb criteri en aspectes d’emprenedoria, tant amb les persones de l’escola com amb les de fora.</t>
  </si>
  <si>
    <t>L’entorn com a font d’idees i oportunitats</t>
  </si>
  <si>
    <t>Anàlisi del funcionament dels mercats en l’entorn local i global com a font d’oportunitats. Coneixement i valoració del funcionament del sector financer en l’activitat emprenedora.</t>
  </si>
  <si>
    <t>Relació entre la petjada ecològica i l’economia circular, i justificació de la necessitat de l’economia col·laborativa i l’economia social i solidària amb la perspectiva de la sostenibilitat.</t>
  </si>
  <si>
    <t>Valoració del comerç just i el consum ètic en un context de lliure comerç. Argumentació sobre la responsabilitat social de l’empresa com a generadora de valor per a la societat. Incorporació dels objectius de desenvolupament sostenible (ODS) al desenvolupament local i global</t>
  </si>
  <si>
    <t>Ús d’estratègies de recerca, selecció i gestió d’informació procedent de fonts diverses de l’entorn econòmic, empresarial, social, cultural i artístic, per informar la presa de decisions emprenedores.</t>
  </si>
  <si>
    <t>Realització del projecte emprenedor</t>
  </si>
  <si>
    <t>Identificació de reptes com a objectiu per desenvolupar un projecte emprenedor</t>
  </si>
  <si>
    <t>Valoració del paper de l’empresa com a productora de béns i serveis, i com a generadora de llocs de treball.</t>
  </si>
  <si>
    <t>Organització i gestió dels recursos humans, materials i financers de les entitats emprenedores. El paper de les dones emprenedores.</t>
  </si>
  <si>
    <t>Valoració de les finances ètiques, el mecenatge i el croZdfunding com a fonts de finançament i captació de recursos financers per a les entitats.</t>
  </si>
  <si>
    <t>Control i gestió de les finances de l’emprenedor —diners, ingressos i despeses, endeutament, risc financer i assegurances— per a l’equilibri financer del projecte</t>
  </si>
  <si>
    <t>Planificació, gestió i execució d’un projecte emprenedor —del repte al prototip— a través de metodologies àgils</t>
  </si>
  <si>
    <t>Presentació i difusió del prototip a la societat.</t>
  </si>
  <si>
    <t>Valoració dels drets de propietat intel·lectual sobre el prototip. Reconeixement, al llarg del procés creatiu, de les decisions, drets i obligacions de l’usuari com a consumidor i destinatari final del prototip.</t>
  </si>
  <si>
    <t>Anàlisi de les característiques del perfil emprenedor a la societat d’avui i demà. Desenvolupament de la pròpia marca personal en la societat digital.</t>
  </si>
  <si>
    <t>Utilització d’estratègies d’ideació i foment de la creativitat per a la creació d’idees innovadores a l’aula.</t>
  </si>
  <si>
    <t>Identificació i ús d’estratègies de gestió de la incertesa i de presa de decisions en contextos canviants, en la resolució de problemes investigables.</t>
  </si>
  <si>
    <t>Creació del portafoli i la carpeta d’aprenentatge com a estratègies d’aprenentatge personal, en recerques experimentals o estudis observacionals formulats a l’aula.</t>
  </si>
  <si>
    <t>Desenvolupament de motivació i lideratge com a elements de la iniciativa emprenedora</t>
  </si>
  <si>
    <t>Demostració d’una comunicació eficaç per argumentar i opinar amb criteri en aspectes d’emprenedoria, en la relació entre les persones tant a l’escola com fora d’aquesta</t>
  </si>
  <si>
    <t>Relació entre l’escassetat de recursos i les necessitats com a problema bàsic de l’economia per prendre decisions per part dels agents econòmics en el flux circular de la renda. Argumentació i debat sobre els principis d’interacció social des d’una visió econòmica: comerç, benestar i desigualtats; el mercat; eficiència i equitat</t>
  </si>
  <si>
    <t>Anàlisi del funcionament dels mercats en l’entorn local i global com a font d’oportunitats. Coneixement i valoració del funcionament del sector financer en l’activitat econòmica. Reconeixement de la indústria 4.0 en el context de l’activitat econòmica</t>
  </si>
  <si>
    <t>Valoració del comerç just i el consum ètic en un context de lliure comerç. Argumentació sobre la responsabilitat social de l’empresa com a generadora de valor per a la societat. Incorporació dels objectius de desenvolupament sostenible (ODS) al desenvolupament local i global.</t>
  </si>
  <si>
    <t>Identificació de sectors productius i agents de l’entorn cultural i artístic per a la creació de projectes culturals emprenedors</t>
  </si>
  <si>
    <t>Elecció del repte emprenedor de l’entorn amb criteris de viabilitat i generació de valor. Presa de decisions empresarials en un context d’innovació com a font de transformació social.</t>
  </si>
  <si>
    <t>Recursos per dur a terme un projecte emprenedor</t>
  </si>
  <si>
    <t>Reconeixement del paper de l’empresa com a organització generadora de valor per a la societat</t>
  </si>
  <si>
    <t>Valoració de les finances ètiques, el mecenatge i el croZdfunding com a fonts de finançament i captació de recursos financers a les entitats.</t>
  </si>
  <si>
    <t>Utilització d’estratègies de formació i funcionament d’equips de treball: comunicació, negociació, gestió i resolució de conflictes, i presa de decisions, valorant la diversitat, el lideratge compartit, els rols canviants, l’autoavaluació constant i la construcció de vincles, en la relació entre les persones</t>
  </si>
  <si>
    <t>Control i gestió de les finances de l’emprenedor —diners, ingressos i despeses, endeutament, risc financer i assegurances— per a l’equilibri financer del projecte.</t>
  </si>
  <si>
    <t>Planificació, gestió i execució d’un projecte emprenedor —del repte al prototip— a través de metodologies àgils. Aplicació de tècniques i eines de prototipat ràpid aplicades a béns, serveis i aplicacions web o mòbils, en la resolució de problemes investigables proposats al centre educatiu</t>
  </si>
  <si>
    <t>Anàlisi de la competència com a pas necessari en el desenvolupament del projecte de processos creatius</t>
  </si>
  <si>
    <t>Validació i testat dels prototips i avaluació del seu impacte sobre l’entorn</t>
  </si>
  <si>
    <t>Valoració els drets de propietat intel·lectual sobre el prototip. Reconeixement de les decisions, drets i obligacions de l’usuari com a consumidor i destinatari final del prototip, en el procés creatiu</t>
  </si>
  <si>
    <t>Què és l'ésser humà?</t>
  </si>
  <si>
    <t>Anàlisi i valoració de l’especificitat natural i dels condicionants historicoculturals en el debat sobre la gènesi i la definició de la naturalesa humana</t>
  </si>
  <si>
    <t>Anàlisi crítica de les condicions socials, de gènere i culturals en la identitat personal</t>
  </si>
  <si>
    <t>Reconeixement i valoració del paper de la sensibilitat, l’emotivitat i les facultats cognitives en l’anàlisi de la identitat personal.</t>
  </si>
  <si>
    <t>Anàlisi i valoració del paper de la consciència i el llenguatge en l’estructura psicosomàtica de la identitat personal.</t>
  </si>
  <si>
    <t>Anàlisi crítica de la natura humana en l’abordatge de qüestions vinculades al transhumanisme.</t>
  </si>
  <si>
    <t>Què puc saber?</t>
  </si>
  <si>
    <t>Anàlisi i valoració de la filosofia com a saber fonamental en la història d’Occident i en l’abordatge de les problemàtiques humanes.</t>
  </si>
  <si>
    <t>Especificitat de la filosofia en relació amb altres camps de saber per analitzar la natura i l’activitat humana</t>
  </si>
  <si>
    <t>Caracterització de la cosmovisió mítica i la teorització filosòfica a Grècia com a origen de la filosofia occidental.</t>
  </si>
  <si>
    <t>Anàlisi i constatació de la pervivència dels problemes filosòfics per tal de poder abordarlos des de la contemporaneïtat.</t>
  </si>
  <si>
    <t>Redacció de tipus de textos filosòfics per tal de poder desenvolupar i aprofundir en les pròpies idees.</t>
  </si>
  <si>
    <t>Identificació de les característiques de la ciència i del mètode científic en el saber humà i en la història de la cultura per enfrontar-se a la desinformació, la postveritat i les pseudociències</t>
  </si>
  <si>
    <t>Valoració del saber, les metodologies científiques i la filosofia de la ciència en l’abordatge dels problemes i límits del coneixement.</t>
  </si>
  <si>
    <t>Anàlisi crítica del problema del coneixement i les teories de la veritat per enfrontar-se a la desinformació i al fenomen de la postveritat.</t>
  </si>
  <si>
    <t>Anàlisi crítica de les condicions socials, de gènere i culturals en la història de la filosofia.</t>
  </si>
  <si>
    <t>Valoració i anàlisi crítica de la dimensió social i política del coneixement, dels poders i els interessos que hi intervenen i del paper de les dones en la ciència i en la creació de coneixement.</t>
  </si>
  <si>
    <t>Desenvolupament d’idees filosòfiques en textos escrits.</t>
  </si>
  <si>
    <t>Argumentació, raonament mitjançant l’aplicació de nocions bàsiques de lògica formal i detecció de fal·làcies i biaixos cognitius en l’anàlisi crítica i la producció dels discursos.</t>
  </si>
  <si>
    <t>Interpretació i producció d’informació amb rigor argumentatiu per desenvolupar un criteri propi amb relació a problemes filosòfics</t>
  </si>
  <si>
    <t>Què he de fer?</t>
  </si>
  <si>
    <t>Reconeixement i valoració del saber i el pensament propi com a element clau en la construcció de projectes de vida autònoms i lliures.</t>
  </si>
  <si>
    <t>Anàlisi i valoració crítica dels elements que permeten la construcció de societats plurals i democràtiques. Diferència i discrepància. La convivència en el pluralisme. Societat, política, societat i consens.</t>
  </si>
  <si>
    <t>Valoració de l’ètica expansiva i la responsabilitat ecològica en l’anàlisi de les problemàtiques contemporànies.</t>
  </si>
  <si>
    <t>Com podem viure junts?</t>
  </si>
  <si>
    <t>Anàlisi crítica dels problemes ètics del nostre temps, com ara la desigualtat, la pobresa, la guerra i altres formes de violència, la desigualtat entre homes i dones, la discriminació i els problemes mediambientals i ecosocials, per desenvolupar un posicionament ètic i argumentat.</t>
  </si>
  <si>
    <t>Conèixer i participar en diferents modalitats de diàleg a l’aula (debats, seminari, taula rodona, diàleg filosòfic) aportant raons pertinents i relacionant-les amb les dels altres, trobant punts de trobada, per arribar a conclusions complexes i creatives.</t>
  </si>
  <si>
    <t>Habilitats científiques bàsiques</t>
  </si>
  <si>
    <t>Utilització de metodologies pròpies de la investigació científica per a la identificació i la formulació de qüestions, l’elaboració d’hipòtesis i el seu contrast experimental.</t>
  </si>
  <si>
    <t>Disseny i realització de treball experimental i emprenedoria de projectes de recerca per a la resolució de problemes mitjançant l’ús de l’experimentació, la indagació, la deducció, la recerca d’evidències o el raonament logicomatemàtic per fer inferències vàlides a partir de les observacions i l’elaboració de conclusions pertinents i generals que vagin més enllà de les condicions experimentals, per aplicar-les a nous escenaris.</t>
  </si>
  <si>
    <t>Ús de diversos entorns i recursos d’aprenentatge científic, com ara el laboratori o els entorns virtuals, utilitzant de forma correcta els materials, els productes i les eines tecnològiques i atenent les normes d’ús de cada espai per assegurar la conservació de la salut pròpia i comunitària, la seguretat en xarxes i el respecte al medi ambient.</t>
  </si>
  <si>
    <t>Ús del llenguatge científic, incloent-hi l’ús adequat de representacions, sistemes d’unitats i eines matemàtiques, per aconseguir una comunicació argumentada en diferents entorns científics i d’aprenentatge.</t>
  </si>
  <si>
    <t>Interpretació i producció d’informació científica en diferents formats i amb diferents mitjans per desenvolupar un criteri propi basat en allò que el pensament científic aporta a la millora de la societat.</t>
  </si>
  <si>
    <t>Valoració de la cultura científica i del paper de les científiques i els científics en les principals fites històriques i actuals de la física i la química, posant de manifest referents femenins invisibilitzats, per a l’avenç i la millora d’una societat equitativa i plural.</t>
  </si>
  <si>
    <t>La matèria</t>
  </si>
  <si>
    <t>Aplicació del model cinètic de la matèria i la teoria cineticomolecular a partir d’observacions sobre la matèria per explicar-ne les propietats, els estats d’agregació i els canvis d’estat, i la formació de barreges i dissolucions.</t>
  </si>
  <si>
    <t>Realització d’experiments relacionats amb els sistemes materials per conèixer-ne i descriure’n les propietats, la composició i la classificació.</t>
  </si>
  <si>
    <t>Diferenciació de substàncies i mescles per les seves propietats, i de substàncies elementals i compostes.</t>
  </si>
  <si>
    <t>Identificació dels criteris d’ordenació dels elements en la taula periòdica i la seva utilitat.</t>
  </si>
  <si>
    <t>Aplicació dels coneixements sobre l’estructura atòmica de la matèria per entendre la formació de ions, l‘existència d’isòtops i les seves propietats, el desenvolupament històric del model atòmic i la seva contribució a l’ordenació dels elements a la taula periòdica.</t>
  </si>
  <si>
    <t>Relació entre les propietats físiques i químiques de les substàncies elementals i la situació dels corresponents elements a la taula periòdica.</t>
  </si>
  <si>
    <t>Valoració de les aplicacions dels principals compostos químics, la seva formació i les seves propietats físiques i químiques, així com l’expressió de la quantitat de matèria.</t>
  </si>
  <si>
    <t>Ús adequat d’un llenguatge científic comú i universal a través de la formulació i la nomenclatura de substàncies simples, ions monoatòmics i compostos binaris més freqüents mitjançant les regles de nomenclatura de la IUPAC.</t>
  </si>
  <si>
    <t>L’energia</t>
  </si>
  <si>
    <t>Formulació de qüestions i hipòtesis sobre l’energia, les manifestacions i les propietats per a l’elaboració d’explicacions amb relació als processos de canvi.</t>
  </si>
  <si>
    <t>Raonament dels aspectes energètics associats a canvis físics i els canvis químics i la seva identificació en fenòmens quotidians.</t>
  </si>
  <si>
    <t>Experimentació amb materials d’ús quotidià de fenòmens de transferència d’energia en forma de llum i so.</t>
  </si>
  <si>
    <t>Representació i interpretació de gràfics de temperatura, temps en processos d’escalfament i refredament i en els canvis d’estat.</t>
  </si>
  <si>
    <t>Disseny i comprovació experimental d’hipòtesis relacionades amb l’ús domèstic i industrial de l’energia en les diferents formes i les seves transferències i transformacions.</t>
  </si>
  <si>
    <t>Elaboració fonamentada d’hipòtesis sobre el medi ambient i la sostenibilitat a partir de les diferències entre fonts d’energia renovables i no renovables i el seu contrast amb dades reals i la presa argumentada de decisions.</t>
  </si>
  <si>
    <t>Anàlisi i aplicació dels mecanismes i efectes de la transferència i conducció de calor sobre els sistemes materials (fluids i sòlids), l’assoliment de l’equilibri tèrmic, en situacions quotidianes i de rellevància ambiental i social.</t>
  </si>
  <si>
    <t>Realització d’experiments relacionats amb la naturalesa elèctrica de la matèria, i comprovació i interpretació de les propietats conductores dels materials.</t>
  </si>
  <si>
    <t>Disseny, muntatge i anàlisi de circuits elèctrics elementals, tant en un entorn físic com simulat.</t>
  </si>
  <si>
    <t>Anàlisi crítica dels diferents processos d’obtenció d’energia elèctrica, per desenvolupar consciència sobre la necessitat de l’estalvi energètic i la conservació sostenible del medi ambient i la societat.</t>
  </si>
  <si>
    <t>Interacció</t>
  </si>
  <si>
    <t>Predicció de les característiques fonamentals del moviment dels objectes a partir dels conceptes de la cinemàtica, per formular hipòtesis sobre valors futurs d’aquestes magnituds, mitjançant l’ús del càlcul numèric elemental, la interpretació de gràfiques i el disseny, muntatge i anàlisi d’activitats experimentals com a eines de contrast de les hipòtesis relacionades amb el moviment dels objectes.</t>
  </si>
  <si>
    <t>Diferenciació dels efectes de les forces, com a agents del canvi tant a l’estat de moviment o de repòs d‘un cos, així com productores de deformacions, amb els canvis que produeixen en els sistemes sobre els quals actuen.</t>
  </si>
  <si>
    <t>Descripció dels efectes de les forces a partir d’observacions de fenòmens quotidians o de situacions simulades en el laboratori.</t>
  </si>
  <si>
    <t>Aplicació de les lleis de Newton per entendre com es comporten els sistemes materials davant l’acció de les forces i predir-ne els efectes en situacions quotidianes i de seguretat viària.</t>
  </si>
  <si>
    <t>Identificació i comparació de les propietats elàstiques dels materials i relació amb la seva utilització.</t>
  </si>
  <si>
    <t>El canvi</t>
  </si>
  <si>
    <t>Anàlisi dels diferents tipus de canvis que experimenten els sistemes materials per relacionar-los amb les causes que els produeixen i amb les conseqüències que tenen.</t>
  </si>
  <si>
    <t>Diferenciació de canvis físics i canvis químics basant-se en evidències experimentals i en el concepte de substància.</t>
  </si>
  <si>
    <t>Interpretació de les reaccions químiques a escala macroscòpica i submicroscòpica per explicar les relacions de la química amb el medi ambient, la tecnologia i la societat.</t>
  </si>
  <si>
    <t>Cerca de similituds i diferències entre processos en els quals intervenen àcids i bases, oxidacions i formacions de precipitats i interpretació de les propietats de les substàncies que intervenen en contextos quotidians i d’actualitat.</t>
  </si>
  <si>
    <t>Aplicació de la llei de conservació de la massa i de la llei de les proporcions definides, per utilitzar-les com a evidències experimentals, i interpretació sobre la base del model atomicomolecular de la matèria.</t>
  </si>
  <si>
    <t>Anàlisi dels factors que afecten les reaccions químiques per predir-ne l’evolució de forma qualitativa i valoració de la contribució de diversos àmbits de la química en la resolució de problemes actuals, al desenvolupament sostenible, a la salut i el benestar i als productes quotidians.</t>
  </si>
  <si>
    <t>Les destreses científiques bàsiques</t>
  </si>
  <si>
    <t>Disseny del treball experimental i emprenedoria de projectes de recerca per a la resolució de problemes mitjançant l’ús de l’experimentació i el tractament de l’error, la indagació, la deducció, la recerca d’evidències o el raonament logicomatemàtic per fer inferències vàlides sobre la base de les observacions i treure’n conclusions pertinents i generals que vagin més enllà de les condicions experimentals per aplicar-les a nous escenaris.</t>
  </si>
  <si>
    <t>Ús de diversos entorns i recursos d’aprenentatge científic, com ara el laboratori o els entorns virtuals, utilitzant de forma correcta els materials, les substàncies i les eines tecnològiques i atenent les normes d’ús de cada espai per assegurar la conservació de la salut pròpia i comunitària, la seguretat a les xarxes i el respecte pel medi ambient.</t>
  </si>
  <si>
    <t>Ús del llenguatge científic, incloent-hi l’ús adequat de sistemes d’unitats i eines matemàtiques bàsiques, per argumentar i comunicar amb diferents entorns científics i d’aprenentatge.</t>
  </si>
  <si>
    <t>Interpretació i producció d’informació científica en diferents formats i a partir de diferents mitjans per desenvolupar un criteri propi basat en les aportacions de la ciència a la millora de la societat.</t>
  </si>
  <si>
    <t>Valoració de la cultura científica i del paper de científics i científiques en les principals fites històriques i actuals de la física i la química per a l’avenç i la millora de la societat.</t>
  </si>
  <si>
    <t>Realització d’activitats de naturalesa variada sobre els sistemes materials més comuns, incloent-hi dissolucions i sistemes dispersos, per a la resolució de problemes relacionats amb situacions quotidianes diverses.</t>
  </si>
  <si>
    <t>Argumentació i predicció de les propietats macroscòpiques de diverses substàncies (estat, conductivitat, densitat, temperatura d’ebullició i de fusió...) amb relació al tipus de substància i la seva estructura.</t>
  </si>
  <si>
    <t>Reconeixement dels principals models atòmics i dels constituents dels àtoms per establir la relació amb els avenços de la física i de la química més rellevants de la història recent.</t>
  </si>
  <si>
    <t>Relació, a partir de la seva configuració electrònica, de la distribució dels elements a la taula periòdica amb les seves propietats fisicoquímiques més importants, per trobar-hi generalitats.</t>
  </si>
  <si>
    <t>Valoració de la utilitat dels compostos químics a partir de les seves propietats en relació amb com es combinen els àtoms, com a manera de reconèixer la importància de les aplicacions de la química en diferents àmbits.</t>
  </si>
  <si>
    <t>Càlculs senzills utilitzant la quantitat de matèria en situacions quotidianes i d’especial rellevància i interès, utilitzant de manera adient el llenguatge científic</t>
  </si>
  <si>
    <t>Utilització adequada de la formulació i nomenclatura de compostos químics inorgànics més comuns mitjançant les regles de la IUPAC.</t>
  </si>
  <si>
    <t>Introducció a la formulació i la nomenclatura dels compostos orgànics mitjançant les regles de la IUPAC, com a base per entendre la gran varietat de compostos de l’entorn basats en el carboni.</t>
  </si>
  <si>
    <t>L'energia</t>
  </si>
  <si>
    <t>Formulació i comprovació d’hipòtesis sobre les diferents formes d’energia i les seves aplicacions a partir de les seves propietats i del principi de conservació, per a la resolució de problemes relacionats amb l’energia mecànica en situacions quotidianes i de rellevància social.</t>
  </si>
  <si>
    <t>Reconeixement dels diferents processos de transferència d’energia en què estan implicats forces o diferències de temperatura, com a base de la resolució de problemes quotidians.</t>
  </si>
  <si>
    <t>Estimació de valors d’energia i consums energètics en situacions quotidianes mitjançant l’aplicació de coneixements, la cerca d’informació contrastada, l’experimentació i el raonament científic per debatre i comprendre la importància de l’energia a la societat i el seu ús responsable.</t>
  </si>
  <si>
    <t>La interacció</t>
  </si>
  <si>
    <t>Predicció i comprovació, utilitzant l’experimentació i el raonament logicomatemàtic, de les magnituds, equacions i gràfiques principals que descriuen el moviment d’un cos, per relacionar-lo amb situacions quotidianes i la millora de la qualitat de vida.</t>
  </si>
  <si>
    <t>Reconeixement de la força com a agent de canvis als cossos que s’aplica a altres camps com el disseny, l’esport o l’enginyeria, entre d’altres.</t>
  </si>
  <si>
    <t>Ús de la representació vectorial en gràfics i operacions numèriques amb forces i la seva aplicació a la resolució de problemes relacionats amb sistemes sotmesos a conjunts de forces, i valoració de la seva importància en situacions quotidianes.</t>
  </si>
  <si>
    <t>Identificació i representació de les principals forces de l’entorn quotidià, com ara el pes, la normal, el fregament, la tensió o l’empenta, i el seu ús en l’explicació de fenòmens físics en diferents contextos.</t>
  </si>
  <si>
    <t>Valoració dels efectes de les forces aplicades en líquids i gasos, i especialment del concepte de pressió, i els seus efectes en diferents situacions.</t>
  </si>
  <si>
    <t>Utilització de la informació continguda en una equació química ajustada i de les lleis més rellevants de les reaccions químiques per fer prediccions qualitatives i quantitatives per mètodes experimentals i numèrics, i relacionar-ho amb els processos fisicoquímics de la indústria, el medi ambient i la societat.</t>
  </si>
  <si>
    <t>Descripció qualitativa de reaccions químiques de l’entorn quotidià, incloent-hi les combustions, les neutralitzacions i els processos electroquímics, comprovant-ne experimentalment alguns dels paràmetres, per fer una valoració de les seves implicacions a la tecnologia, la societat o el medi ambient.</t>
  </si>
  <si>
    <t>Relació de les variables termodinàmiques i cinètiques bàsiques a les reaccions químiques, aplicant models com la teoria de col·lisions, per explicar la reordenació dels àtoms i realitzar prediccions aplicades als processos quotidians més importants</t>
  </si>
  <si>
    <t>L’ésser humà i el coneixement d’un mateix i la relació amb els altres</t>
  </si>
  <si>
    <t>L’ésser humà: - Comprensió de l’ésser humà des de les ciències socials. - Reflexió sobre la visió i el coneixement de l’ésser humà des de la perspectiva psicològica, antropològica i sociològica.</t>
  </si>
  <si>
    <t>Neurociència, conducta i cognició - Descripció del funcionament general del cervell en els processos cognitius. - Gestió del benestar i identificació dels hàbits saludables en un mateix.</t>
  </si>
  <si>
    <t>L’adolescència des del punt de vista psicològic - Identificació dels canvis físics i psicològics durant l’etapa de l’adolescència. - Tractament del desenvolupament de la personalitat i construcció de la identitat personal durant l’adolescència. - Presa de consciència i regulació de les emocions durant l’adolescència en un mateix i en els altres</t>
  </si>
  <si>
    <t>Psicologia social - Desenvolupament personal dins del grup. - Identificació dels estereotips de gènere en la societat. - L’anàlisi dels experiments més rellevants de la psicologia social.</t>
  </si>
  <si>
    <t>L’ésser humà com a ésser cultural - Anàlisi de la cultura com a forma específica de pensar, fer, dir, sentir i percebre d’un grup humà. - Valoració de la diversitat cultural com a font d’enriquiment de la identitat personal.</t>
  </si>
  <si>
    <t>L’ésser humà com a ésser social - Conceptualització de societat i tipus de societats. - L’anàlisi de les estratègies d’inclusió i cohesió social com a eines per millorar la convivència i la qualitat de vida de les persones a la societat. - Assumpció progressiva de responsabilitats i cerca de l’autonomia com a ésser social.</t>
  </si>
  <si>
    <t>Enfocament psicolzgic de l’aprenentatge - L’estudi dels processos psicològics i antropològics implicats en l’aprenentatge de l’ésser humà. - La utilització d’estratègies d’aprenentatge al llarg de la vida.</t>
  </si>
  <si>
    <t>Enfocament sociolzgic de l’aprenentatge - El reconeixement dels agents de socialització a la societat: família, escola, grup d’iguals, mitjans de comunicació, xarxes socials i altres.</t>
  </si>
  <si>
    <t>Formació i orientació personal i professional cap a la vida adulta</t>
  </si>
  <si>
    <t>Construcció del sentit de competència i assoliment - L’autoconeixement i l’autonomia personal en l’orientació personal i professional cap a la vida adulta. - Valoració del pensament creatiu com a eina de desenvolupament de la iniciativa personal.</t>
  </si>
  <si>
    <t>Relacions i interaccions amb els altres - Utilització de les habilitats socials i de comunicació, d’organització, planificació i gestió en les relacions amb els altres. - Identificació de l’ús i abús dels recursos digitals en la interacció amb els altres.</t>
  </si>
  <si>
    <t>Orientació cap a la formació acadèmica i professional - Cerca de programes i oportunitats de formació acadèmica i professional al llarg de la vida. - Participació activa en els processos d’orientació personal i academicoprofessional.</t>
  </si>
  <si>
    <t>Exploració de l’entorn professional - L’exploració de l’entorn de treball en les relacions laborals. - Valoració de l’emprenedoria com una forma d’ocupació a la vida laboral.</t>
  </si>
  <si>
    <t>Projecte personal, academicoprofessional i aproximació a la recerca activa d’ocupació</t>
  </si>
  <si>
    <t>Pla d’autoconeixement - La identificació de les qualitats personals en la construcció del projecte vital. - L’ús de les estratègies d’entrenament en hàbits saludables en la millora personal.</t>
  </si>
  <si>
    <t>Pla de formació acadèmica i professional - Identificació de les accions i les fases del pla personal en la formació acadèmica i professional. - La identificació de les necessitats formatives en els reptes acadèmics i professionals. - Valoració de la presa de decisions com a eina per assolir reptes personals.</t>
  </si>
  <si>
    <t>Aproximació a un pla de recerca activa d’ocupació amb projecció cap al futur - Construcció d’un pla personal de recerca de feina en el mercat laboral: marca i segell personal, CV, videocurrículum, entre d’altres. - Cerca de feina activa en el mercat de treball: xarxa de contactes, entrevistes de treball i altres eines.</t>
  </si>
  <si>
    <t>El present de la llengua i la civilització llatines</t>
  </si>
  <si>
    <t>Valoració del paper de l’humanisme i la seva utilitat en la societat moderna a partir d’exemples extrets del món actual coneguts per l’alumnat en diversos formats (escrit, arts gràfiques, arts escèniques, audiovisual...).</t>
  </si>
  <si>
    <t>Reconeixement de la importància de la civilització llatina en la configuració de la nostra identitat com a societat a partir de l’anàlisi crítica dels principals elements que la conformen, en el context dels reptes que la societat actual contínuament planteja.</t>
  </si>
  <si>
    <t>Coneixement de l’evolució del lèxic llatí dins del context de les llengües d’aprenentatge per millorar la competència oral i escrita de l’alumnat, a partir, sempre que sigui possible, dels textos mateixos traduïts per l’alumnat.</t>
  </si>
  <si>
    <t>Presa de consciència de la importància d’aspectes geogràfics, històrics, culturals, polítics i lingüístics de la civilització llatina per a la comprensió de la noció actual d’Europa en general i per a la configuració de Catalunya com a país en particular, com a exemple del pes tan important de la llengua, la cultura i la civilització llatines en la configuració del projecte comú europeu.</t>
  </si>
  <si>
    <t>Establiment d’estratègies i eines per relacionar el passat i el present a partir dels coneixements adquirits i conscienciar l’estudiant sobre l’actualitat del llegat grecoromà, utilitzant a aquest efecte diversitat de recursos: gràfics, textos, restes arqueològiques...</t>
  </si>
  <si>
    <t>Coneixement i valoració dels temes i personatges fonamentals de la literatura llatina en el seu context i la seva pervivència a través de la tradició clàssica, tan important per a la configuració de la realitat cultural catalana, sobre la base de la lectura comparada de textos literaris llatins i moderns.</t>
  </si>
  <si>
    <t>Reconeixement de la importància dels textos clàssics llatins (tant en versió original com adaptada o en traducció) com a testimoni dels aspectes constitutius de la nostra condició humana des de l’antiguitat fins als nostres dies</t>
  </si>
  <si>
    <t>Valoració del paper globalitzador i integrador de la llengua i la civilització llatines com a eina per combatre actituds segregadores i intolerants de la societat actual vers grups humans minoritaris, amb el benentès que les llengües i cultures han de bastir ponts de comunicació entre les persones, sigui quin sigui el seu origen geogràfic i el seu estatus social i econòmic.</t>
  </si>
  <si>
    <t>Projecció d’una mirada crítica cap a aquells aspectes de la civilització romana (expressats en textos i en peces d’art d’època romana) que atempten contra la igualtat de gènere i d’oportunitats i que, segons els criteris actuals, mereixen un clar rebuig.</t>
  </si>
  <si>
    <t>Llengua llatina i plurilingüisme</t>
  </si>
  <si>
    <t>Identificació de paraules amb lexemes, sufixos i prefixos d’origen llatí en textos orals i escrits produïts o interpretats per l’estudiant en les llengües d’aprenentatge, enriquint les capacitats comunicatives de l’estudiant.</t>
  </si>
  <si>
    <t>Establiment d’estratègies bàsiques que ajudin a inferir significats en lèxic especialitzat i de nova aparició a partir de la identificació de formants llatins per ampliar i emprar amb propietat el vocabulari d’ús habitual de l’alumnat.</t>
  </si>
  <si>
    <t>Conscienciació de la importància de la llengua llatina per al vocabulari i el pensament tècnic i científic tant al llarg de la història com en l’estat actual de la ciència i la tècnica en els seus diferents àmbits, usant a aquest efecte textos moderns redactats en les llengües d’aprenentatge, de dificultat mitjana-alta i relacionats amb el pensament, la ciència i la tècnica.</t>
  </si>
  <si>
    <t>Reconeixement, organització i incorporació a la producció escrita, oral o multimodal de lèxic d’arrel llatina entre les diferents llengües del repertori lingüístic de l’alumnat, amb el benentès que el plurilingüisme és un tresor a conservar i a promocionar, com demostra la celebració del Dia Europeu de les Llengües cada 26 de setembre</t>
  </si>
  <si>
    <t>Comprensió i identificació dels canvis fonètics més freqüents del llatí a les llengües d’ensenyament com a mitjà per a la millora de l’ús correcte i apropiat d’aquestes, tot donant a l’alumnat les estratègies necessàries perquè sigui capaç d’identificar per si sol les principals diferències entre aquests dos registres de la llengua llatina.</t>
  </si>
  <si>
    <t>Iniciació a l’etimologia del vocabulari llatí com a base perquè l’estudiant infereixi el significat de termes desconeguts i ampliï d’aquesta manera el domini del lèxic en les seves llengües d’aprenentatge.</t>
  </si>
  <si>
    <t>Coneixement i ús adequat dels llatinismes i de les locucions llatines més freqüents per emprar-los correctament, a partir, preferentment, de textos moderns que els incloguin i que permetin la deducció del seu significat per part de l’alumnat.</t>
  </si>
  <si>
    <t>Aplicació dels procediments de composició i derivació llatins en l’elaboració de famílies de paraules per ampliar la competència lèxica de l’estudiant, aplicant unes normes mínimes que li permetin deduir els significats de mots que abans desconeixia</t>
  </si>
  <si>
    <t>Estudi comparatiu de les llengües a partir del seu origen i relacions de parentiu per tal que l’alumnat sigui conscient de la base comuna llatina de les llengües modernes, sobre la base de la lectura comparada de textos moderns redactats en diversos idiomes.</t>
  </si>
  <si>
    <t>Conscienciació de la importància del llatí per a la correcta expressió escrita, oral i multimodal en les diferents llengües del repertori lingüístic de l’alumnat.</t>
  </si>
  <si>
    <t>Maneig d’eines analògiques i digitals per a l’aprenentatge i la reflexió de la llengua llatina com a vincle i impuls per a l’aprenentatge d’altres llengües estrangeres.</t>
  </si>
  <si>
    <t>Textos llatins i la seva transcendència</t>
  </si>
  <si>
    <t>Establiment d’estratègies per comentar i interpretar textos llatins a partir dels coneixements adquirits en altres matèries de l’àrea lingüística i de la pròpia experiència amb l’objectiu d’ampliar els referents culturals de l’alumnat.</t>
  </si>
  <si>
    <t>Coneixement dels trets bàsics de la transmissió textual i dels principals suports d’escriptura utilitzats en el món antic i la seva comparació amb els actuals, a partir de textos llatins i de restes arqueològiques que hi facin referència.</t>
  </si>
  <si>
    <t>Presa de consciència del valor fonamental dels textos llatins en la construcció de la nostra identitat com a societat respectuosa i tolerant amb la diversitat en totes les seves facetes i identificació i denúncia d’aquelles actituds arrelades en la societat romana que atemptin contra aquests mateixos principis.</t>
  </si>
  <si>
    <t>Valoració de la petjada dels textos literaris llatins damunt del llegat cultural del món occidental, com a base per a una aproximació crítica als grans problemes de la humanitat des de l’antiguitat fins als nostres dies (guerra de l’aigua, ecologia, transsexualitat, assetjament sexual, violència de gènere…), a partir de la lectura i interpretació comparada de textos antics i moderns.</t>
  </si>
  <si>
    <t>Lectura crítica dels textos llatins des d’una perspectiva de gènere i d’igualtat de drets per tal de formar alumnes amb una actitud crítica davant de tota mena d’actes i decisions que atemptin contra aquests principis i amb capacitat de discernir aquells textos llatins que hi estan en consonància d’aquells que fomenten actituds contràries i, per tant, clarament rebutjables.</t>
  </si>
  <si>
    <t>Interpretació de textos llatins</t>
  </si>
  <si>
    <t>Aprenentatge de l’abecedari i de la pronúncia del llatí, en connexió amb la seva permanència i influència en les llengües del repertori lingüístic de l’alumnat a partir de llistes de mots seleccionats o de textos senzills</t>
  </si>
  <si>
    <t>Coneixement i aplicació pràctica dels casos i els seus principals valors sintàctics, de la flexió nominal, pronominal i verbal així com de les estructures oracionals bàsiques, la concordança i l’ordre de paraules per tal de llegir i comprendre en profunditat textos llatins, entenent sempre la sintaxi i la morfologia com a una eina al servei dels textos traduïts i no com a una finalitat en elles mateixes.</t>
  </si>
  <si>
    <t>Capacitació de l’alumnat per traslladar amb correcció ortogràfica i expressiva el missatge d’un text en llengua llatina a les seves llengües d’ús habitual i per reflexionar i justificar la traducció oferta, o bé per articular continguts orals en llatí amb una mínima correcció.</t>
  </si>
  <si>
    <t>Aprenentatge i posada en pràctica de les estratègies bàsiques per a la producció de textos orals senzills en llengua llatina referits a situacions de la vida quotidiana, que permetin treballar i millorar la competència oral de l’alumnat.</t>
  </si>
  <si>
    <t>Establiment d’estratègies bàsiques per identificar, analitzar i traduir unitats lingüístiques (lèxic, morfosintaxi) a partir de la comparació de les llengües i les varietats que conformen el repertori lingüístic personal de l’alumnat i per millorar la seva agilitat mental.</t>
  </si>
  <si>
    <t>Maneig de recursos fonamentalment digitals per a l’aprenentatge i estratègies bàsiques d’adquisició de llengües com ara el portafolis europeu de les llengües, glossaris, diccionaris, jocs, enregistraments, etc., en la mesura en què la llengua llatina pot ser, per ella mateixa, una eina molt útil per fomentar la competència plurilingüe de l’alumnat.</t>
  </si>
  <si>
    <t>Foment de l’autoconfiança, l’autonomia i la iniciativa de l’alumnat en el trasllat d’un text llatí a la llengua d’aprenentatge com a garantia de la seva estabilitat emocional, amb el benentès que l’error, lluny de ser una mostra de fracàs, és una part integrant del mateix procés d’aprenentatge</t>
  </si>
  <si>
    <t>El llegat i el patrimoni romans</t>
  </si>
  <si>
    <t>Coneixement i valoració de la pervivència del llegat material de la cultura i la civilització llatines (llocs arqueològics, inscripcions, etc.), així com del llegat immaterial (mitologia, institucions polítiques, oratòria, dret, rituals i celebracions, etc.) com a base de la cultura occidental, a partir de recursos diversos com representacions artístiques (ceràmiques i estàtues), restes arqueològiques i textos originals o traduïts a la llengua d’aprenentatge de l’alumnat.</t>
  </si>
  <si>
    <t>Coneixement de les principals característiques del patrimoni cultural romà i valoració de la seva pervivència fins als nostres dies a través de la romanització, entesa aquesta com un procés integrador que enriqueix els ciutadans i ciutadanes europeus i que es pot comparar amb altres processos d’aculturació semblants.</t>
  </si>
  <si>
    <t>Interpretació i valoració de textos llatins entorn de l’ecologia i el canvi climàtic davant la necessitat peremptòria de conservar el medi ambient i d’aturar l’escalfament global, en la línia dels objectius de desenvolupament sostenible.</t>
  </si>
  <si>
    <t>Conscienciació de l’alumnat de la necessitat de participar en processos destinats a conservar, preservar i difondre el patrimoni arqueològic romà del seu entorn com a element enriquidor per a les generacions presents i futures.</t>
  </si>
  <si>
    <t>Maneig d’eines analògiques i digitals (incloses les xarxes socials, sota la supervisió sempre de l’ensenyant) que permetin la presentació i difusió de la importància del patrimoni material i immaterial de la cultura romana mitjançant la producció i coproducció oral, escrita i multimodal.</t>
  </si>
  <si>
    <t>Conscienciació de l’alumnat sobre la necessitat de respectar la propietat intel·lectual i els drets d’autor respecte de les fonts consultades i els continguts utilitzats, amb el benentès que el plagi atempta contra la creació artística i literària, i reflexió sobre el concepte mateix d’imitació i plagi en el món romà</t>
  </si>
  <si>
    <t>Establiment d’estratègies i adopció d’eines, analògiques i digitals, individuals i cooperatives, per a l’autoavaluació i la coavaluació en un món cada cop més interconnectat, en el qual les noves tecnologies i el treball cooperatiu són una realitat inqüestionable i la base d’una societat més rica, informada i tolerant.</t>
  </si>
  <si>
    <t>Observació de la pròpia biografia lingüística i de la diversitat lingüística de centre, i comprensió de les famílies lingüístiques i les llengües del món, els sistemes d’escriptura i nocions bàsiques: fórmules de salutació i comiat, agraïment i disculpa, en situacions de l’àmbit escolar i la vida quotidiana.</t>
  </si>
  <si>
    <t>Reconeixement de les llengües d’Espanya, el seu origen i distribució geogràfica, amb especial atenció a les diferències entre plurilingüisme i diversitat dialectal, parant especial atenció al context de Catalunya.</t>
  </si>
  <si>
    <t>Aproximació a les llengües de signes en el context de l’aula i la vida quotidiana.</t>
  </si>
  <si>
    <t>Comparació de trets de les principals varietats dialectals del català i del castellà, amb especial atenció a la del propi territori.</t>
  </si>
  <si>
    <t>Iniciació a la reflexió interlingüística en el context de la matèria.</t>
  </si>
  <si>
    <t>Identificació de prejudicis i estereotips lingüístics i formulació de formes d’evitar-los, tant a l’aula com a la vida quotidiana de l’alumnat i els mitjans de comunicació.</t>
  </si>
  <si>
    <t>Comunicació oral - Context</t>
  </si>
  <si>
    <t>Anàlisi dels components de fet comunicatiu: grau de formalitat de la situació i caràcter públic o privat; distància social entre els interlocutors; propòsits comunicatius i interpretació d’intencions; canal de comunicació i elements no verbals de la comunicació, en situacions d’aula, de la vida quotidiana i dels mitjans de comunicació.</t>
  </si>
  <si>
    <t>Comunicació oral - Gèneres discursius</t>
  </si>
  <si>
    <t>Detecció, anàlisi i ús de gèneres discursius de l’àmbit personal (conversa); educatiu de caràcter narratiu, descriptiu, dialogat i expositiu, d’acord amb les propietats textuals (adequació, coherència, cohesió i correcció), i social, parant especial atenció a les xarxes socials i mitjans de comunicació; respecte a l’etiqueta digital; avaluació de riscos de desinformació, manipulació i vulneració de la privacitat a la xarxa. Anàlisi de la imatge i elements paratextuals dels textos icònics, verbals i multimodals.</t>
  </si>
  <si>
    <t>Comunicació oral - Processos</t>
  </si>
  <si>
    <t>Interacció oral i escrita de caràcter informal. Consciència i ús dels actes de prendre i deixar la paraula, de la cooperació conversacional i la cortesia lingüística; de l’escolta activa, l’assertivitat i la resolució dialogada dels conflictes en el context de l’aula, de la vida quotidiana i dels mitjans de comunicació, incloses les xarxes, i en les activitats acadèmiques.</t>
  </si>
  <si>
    <t>Comprensió del sentit global del text oral i relació entre les seves parts, selecció i retenció de la informació rellevant. Detecció i rebuig d’usos discriminatoris del llenguatge verbal i no verbal. en el context de l’aula, de la vida quotidiana i dels mitjans de comunicació, incloses les xarxes, i en les activitats acadèmiques.</t>
  </si>
  <si>
    <t>Planificació i recerca d’informació, textualització i revisió de la producció oral formal. Adequació a l’audiència i al temps d’exposició. Detecció i utilització d’elements no verbals. Anàlisi i ús dels trets discursius i lingüístics de l’oralitat formal, en el context de l’aula, de la vida quotidiana i dels mitjans de comunicació, incloses les xarxes, i en les activitats acadèmiques.</t>
  </si>
  <si>
    <t>Comprensió del sentit global del text escrit i relació entre les parts. La intenció de l’emissor. Detecció d’usos discriminatoris del llenguatge verbal i icònic, en el context de l’aula, de la vida quotidiana i dels mitjans de comunicació, incloses les xarxes, i en les activitats acadèmiques.</t>
  </si>
  <si>
    <t>Planificació, redacció, revisió i edició en diferents suports de textos escrits. Correcció gramatical i ortogràfica. Propietat lèxica. Usos de l’escriptura per a l’organització del pensament: presa de notes, esquemes, mapes conceptuals, definicions, resums, etc., en el context de l’aula, de la vida quotidiana i dels mitjans de comunicació, incloses les xarxes, i en les activitats acadèmiques.</t>
  </si>
  <si>
    <t>Cerca i selecció de la informació amb criteris de fiabilitat, qualitat i pertinència; anàlisi, valoració, reorganització i síntesi de la informació en esquemes propis i transformació en coneixement; comunicació i difusió de manera creativa i respectuosa amb la propietat intel·lectual. Utilització de plataformes virtuals per a la realització de projectes escolars.</t>
  </si>
  <si>
    <t>Comunicació oral - Reconeixement i ús discursiu dels elements lingüístics</t>
  </si>
  <si>
    <t>Reconeixement, anàlisi i ús discursiu dels elements lingüístics amb especial atenció als recursos lingüístics per mostrar la implicació de l’emissor en els textos: formes de dixi (personal, temporal i espacial) i procediments de modalització; recursos lingüístics per adequar el registre a la situació de comunicació; mecanismes de cohesió; connectors textuals temporals, explicatius, d’ordre i de contrast; mecanismes de referència interna gramaticals (substitucions pronominals) i lèxics (repeticions, sinònims, hiperònims i el·lipsis); coherència de les formes verbals en els textos; els temps de pretèrit en la narració; correlació temporal en el discurs relatat, en el context de l’aula, de la vida quotidiana i dels mitjans de comunicació, incloses les xarxes, i en les activitats acadèmiques.</t>
  </si>
  <si>
    <t>Correcció lingüística i revisió ortogràfica i gramatical de diferents tipus de text i en diferents situacions. Ús de diccionaris, manuals de consulta i de correctors ortogràfics en suport analògic o digital per a la correcció i millora dels textos.</t>
  </si>
  <si>
    <t>Ús dels signes bàsics de puntuació com a mecanisme organitzador del text escrit, la seva relació amb el significat.</t>
  </si>
  <si>
    <t>Educació literària - Lectura autònoma</t>
  </si>
  <si>
    <t>Implicació en la lectura de manera progressivament autònoma a partir d’una preselecció de textos variats que incloguin obres d’autores i autors. Reflexió sobre els textos i sobre la pròpia pràctica de lectura sustentada en models.</t>
  </si>
  <si>
    <t>Selecció d’obres variades que incloguin autores i autors de manera orientada a partir de l’exploració guiada de la biblioteca escolar i pública disponible.</t>
  </si>
  <si>
    <t>Participació activa en actes culturals vinculats al circuit literari i lector.</t>
  </si>
  <si>
    <t>Aplicació d’estratègies de presa de consciència dels propis gustos i identitat lectora, en l’àmbit personal i social (lectures compartides).</t>
  </si>
  <si>
    <t>Expressió, a través de models comentats a l’aula o bé aportats per l’alumnat, de l’experiència lectora i de diferents formes d’apropiació i recreació dels textos llegits.</t>
  </si>
  <si>
    <t>Aplicació d’estratègies de mobilització de l’experiència personal i lectora que permetin establir vincles entre l’obra llegida i aspectes de l’actualitat, així com amb altres textos i manifestacions artístiques, en l’àmbit personal i en conversa a l’aula.</t>
  </si>
  <si>
    <t>Aplicació d’estratègies per a la recomanació de les lectures, en suports variats o bé oralment entre iguals.</t>
  </si>
  <si>
    <t>Educació literària - Lectura guiada</t>
  </si>
  <si>
    <t>Lectura d’obres rellevants de la literatura juvenil contemporània i del patrimoni literari universal, inscrites en itineraris temàtics o de gènere, que incloguin la presència d’autores i autors, en el context de l’aula i de l’entorn proper que permeti fer la transferència a altres situacions de caràcter literari i cultural amb vincles amb la pròpia vida.</t>
  </si>
  <si>
    <t>Aplicació d’estratègies i models de construcció compartida de la interpretació de les obres a través de converses literàries, clubs de lectura i canals de difusió com revistes, blogs o clips audiovisuals.</t>
  </si>
  <si>
    <t>Relació i contrast entre els elements constitutius del gènere literari i la construcció del sentit de l’obra. Anàlisi bàsica del valor dels recursos expressius; els seus efectes en la recepció.</t>
  </si>
  <si>
    <t>Relació i comparació dels textos llegits amb altres textos, amb altres manifestacions artístiques i amb les noves formes de ficció en funció de gèneres, temes, tòpics, estructures i llenguatges. Gèneres: novel·la, narració breu, teatre, poesia, assaig, etc. Temes: amor, amistat, mort, viatge, etc. Tòpics: carpe diem, tempus fugit, locus amoenus, captatio benevolentiae, ubi sunt, etc.</t>
  </si>
  <si>
    <t>Aplicació d’estratègies, models i pautes per a l’expressió de la interpretació i valoració personal d’obres i fragments literaris, a través de processos i suports diversificats i tenint en compte la perspectiva de gènere.</t>
  </si>
  <si>
    <t>Lectura expressiva, dramatització i recitació dels textos atenent als processos de comprensió, apropiació i oralització implicats.</t>
  </si>
  <si>
    <t>Creació de textos a partir de l’apropiació de les convencions del llenguatge literari i en referència a models donats (imitació, transformació, continuació, etc.) en el context de l’expressió dels sentiments, emocions i experiències pròpies.</t>
  </si>
  <si>
    <t>Aplicació d’estratègies per a la construcció guiada de conclusions pròpies sobre el sistema lingüístic. Observació, comparació i classificació d’unitats comunicatives. Experimentació amb estructures, formulació d’hipòtesis, contraexemples, generalitzacions i contrast entre llengües, utilitzant el metallenguatge específic, en el marc de la millora en la comprensió i producció dels textos orals, escrits i multimodals en situacions diverses, tant personals i socials com acadèmiques.</t>
  </si>
  <si>
    <t>Observació i comparació de les diferències rellevants i interseccions entre llengua oral i llengua escrita atenent a aspectes sintàctics, lèxics i pragmàtics. per a la millora en la comprensió i producció dels textos orals, escrits i multimodals en situacions diverses, tant personals i socials com acadèmiques.</t>
  </si>
  <si>
    <t>Comprensió i anàlisi de la llengua com a sistema i de les seves unitats bàsiques tenint en compte els diferents nivells: el so i sistema d’escriptura, les paraules (forma i significat), la seva organització en el discurs (ordre de les paraules, components de les oracions o connexió entre els significats), per a la millora en la comprensió i producció dels textos orals, escrits i multimodals en situacions diverses, tant personals i socials com acadèmiques.</t>
  </si>
  <si>
    <t>Distinció entre la forma (categoria gramatical) i la funció de les paraules (funcions sintàctiques), i coneixement dels procediments lèxics (afixos) i sintàctics per al canvi de categoria en situacions de comprensió i expressió de textos orals i escrits.</t>
  </si>
  <si>
    <t>Relació entre els esquemes semàntic i sintàctic de l’oració simple. Observació i transformació d’enunciats d’acord amb aquests esquemes i ús de la terminologia sintàctica necessària. Reflexió i aplicació correcta de l’ordre de les paraules i concordança, que facin comprensibles els textos.</t>
  </si>
  <si>
    <t>Descripció i anàlisi dels procediments d’adquisició i formació de paraules. Reflexió sobre els canvis en el seu significat, les relacions semàntiques entre paraules i els seus valors denotatius i connotatius en funció del context i el propòsit comunicatiu, en la comprensió dels textos.</t>
  </si>
  <si>
    <t>Aplicació d’estratègies d’ús progressivament autònom de diccionaris i manuals de gramàtica que permetin obtenir informació gramatical bàsica.</t>
  </si>
  <si>
    <t>Anàlisi de la pròpia biografia lingüística i de la diversitat lingüística del centre i de la localitat.</t>
  </si>
  <si>
    <t>Anàlisi del desenvolupament sociohistòric de les llengües d’Espanya, amb especial atenció a la llengua catalana, per a la comprensió de la realitat plurilingüe i pluricultural.</t>
  </si>
  <si>
    <t>Desenvolupament de la reflexió interlingüística en el context de la matèria.</t>
  </si>
  <si>
    <t>Comparació i contrastació dels trets propis de les varietats dialectals (fònics, gramaticals i lèxics) i els relatius als sociolectes i els registres que permetin la comprensió de la realitat plurilingüe i pluricultural i el respecte a aquesta diversitat.</t>
  </si>
  <si>
    <t>Exploració i qüestionament de prejudicis i estereotips lingüístics, especialment en els fenòmens de contacte entre llengües: bilingüisme, préstecs, interferències; diglòssia lingüística i diglòssia dialectal, que permetin la comprensió de la realitat plurilingüe i pluricultural i el respecte a aquesta diversitat.</t>
  </si>
  <si>
    <t>Indagació entorn dels drets lingüístics i la seva expressió en lleis i declaracions institucionals.</t>
  </si>
  <si>
    <t>Comunicació oral - Context: components de fet comunicatiu</t>
  </si>
  <si>
    <t>Comunicació oral - Els gèneres discursius</t>
  </si>
  <si>
    <t>Detecció, anàlisi i ús de gèneres discursius de l’àmbit personal (conversa, amb especial atenció als actes de parla que amenacen la imatge de l’interlocutor (la discrepància, la queixa, l’ordre, la reprovació); educatiu de caràcter expositiu i argumentatiu, d’acord amb les propietats textuals (adequació, coherència, cohesió i correcció), i social, parant especial atenció a les xarxes socials i mitjans de comunicació; respecte a l’etiqueta digital; avaluació de riscos de desinformació, manipulació i vulneració de la privacitat a la xarxa. Anàlisi de la imatge i elements paratextuals dels textos icònics, verbals i multimodals.</t>
  </si>
  <si>
    <t>Interacció oral i escrita de caràcter informal. Prendre i deixar la paraula. Cooperació conversacional i cortesia lingüística. Escolta activa, assertivitat i resolució dialogada dels conflictes, en el context de l’aula, de la vida quotidiana i dels mitjans de comunicació, incloses les xarxes, i en les activitats acadèmiques.</t>
  </si>
  <si>
    <t>Comprensió del sentit global del text oral i relació entre les seves parts, selecció i retenció de la informació rellevant. La intenció de l’emissor. Detecció d’usos discriminatoris del llenguatge verbal i no verbal. Valoració de la forma i el contingut del text, en el context de l’aula, de la vida quotidiana i dels mitjans de comunicació, incloses les xarxes, i en les activitats acadèmiques.</t>
  </si>
  <si>
    <t>Planificació i recerca d’informació, textualització i revisió en la producció oral formal. Adequació a l’audiència i al temps d’exposició. Detecció i utilització d’elements no verbals. Anàlisi i ús dels trets discursius i lingüístics de l’oralitat formal, amb especial atenció a la deliberació oral argumentada, en el context de l’aula, de la vida quotidiana i dels mitjans de comunicació, incloses les xarxes, i en les activitats acadèmiques.</t>
  </si>
  <si>
    <t>Comprensió del sentit global del text escrit i relació entre les parts. La intenció de l’emissor. Detecció i rebuig d’usos discriminatoris del llenguatge verbal i icònic. Valoració de la forma i el contingut del text, en el context de l’aula, de la vida quotidiana i dels mitjans de comunicació, incloses les xarxes, i en les activitats acadèmiques.</t>
  </si>
  <si>
    <t>Planificació, redacció, revisió i edició en diferents suports de textos escrits. Usos de l’escriptura per a l’organització del pensament: presa de notes, esquemes, mapes conceptuals, definicions, resums, etc., en el context de l’aula, de la vida quotidiana i dels mitjans de comunicació, incloses les xarxes, i en les activitats acadèmiques.</t>
  </si>
  <si>
    <t>Reconeixement, anàlisi i ús discursiu, en el context de l’aula, de la vida quotidiana i dels mitjans de comunicació, incloses les xarxes, i en les activitats acadèmiques, dels elements lingüístics amb especial atenció a l’expressió de la subjectivitat en textos de caràcter expositiu i argumentatiu; la identificació i ús de les variacions de les formes díctiques (fórmules de confiança i cortesia) en relació amb situacions de comunicació diverses; recursos lingüístics per adequar el registre a la situació de comunicació; procediments explicatius bàsics: l’aposició i les oracions de relatiu; mecanismes de cohesió: connectors textuals distributius, d’ordre, contrast, explicació, causa, conseqüència, condició i hipòtesi; mecanismes de referència interna, gramaticals i lèxics (nominalitzacions i hiperònims de significat abstracte); coherència de les formes verbals en els textos; correlació temporal en la coordinació i subordinació d’oracions, i en el discurs relatat.</t>
  </si>
  <si>
    <t>Correcció lingüística i revisió ortogràfica i gramatical dels textos. Ús de diccionaris, manuals de consulta i de correctors ortogràfics en suport analògic o digital per a la correcció i millora dels textos.</t>
  </si>
  <si>
    <t>Ús dels signes de puntuació com a mecanisme organitzador del text escrit, la seva relació amb el significat.</t>
  </si>
  <si>
    <t>Implicació en la lectura de manera progressivament autònoma i reflexió sobre els textos llegits i sobre la pròpia pràctica de lectura.</t>
  </si>
  <si>
    <t>Selecció, de manera progressivament autònoma, d’obres variades que incloguin autores i autors a partir de la utilització autònoma de la biblioteca escolar i pública disponible.</t>
  </si>
  <si>
    <t>Aplicació d’estratègies de presa de consciència i verbalització dels propis gustos i identitat lectora en l’àmbit personal i social (lectures compartides).</t>
  </si>
  <si>
    <t>Expressió de l’experiència lectora i de diferents formes d’apropiació i recreació dels textos llegits, en el context personal i social (converses a l’aula).</t>
  </si>
  <si>
    <t>Aplicació d’estratègies de mobilització de l’experiència personal, lectora i cultural que permetin establir vincles de manera argumentada entre l’obra llegida i aspectes de l’actualitat, així com amb altres textos i manifestacions artístiques.</t>
  </si>
  <si>
    <t>Aplicació d’estratègies per a la recomanació de les lectures en suports variats o bé oralment entre iguals, emmarcant de manera bàsica les obres en els gèneres i subgèneres literaris.</t>
  </si>
  <si>
    <t>Lectura d’obres rellevants del patrimoni literari nacional i universal i de la literatura actual inscrites en itineraris temàtics o de gènere, que incloguin la presència d’autores i autors, en el context de l’aula i de l’entorn proper, i que permetin fer la transferència a altres situacions de caràcter literari i cultural amb vincles amb la pròpia vida. Gèneres: novel·la, narració breu, teatre, poesia, etc. Temes: amor, amistat, mort, viatge, etc. Tòpics: carpe diem, tempus fugit, locus amoenus, captatio benevolentiae, ubi sunt, etc.</t>
  </si>
  <si>
    <t>Aplicació d’estratègies de construcció compartida de la interpretació de les obres a través de discussions, converses literàries, clubs de lectura i canals de difusió com revistes, blogs o clips audiovisuals.</t>
  </si>
  <si>
    <t>Relació i contrast entre els elements constitutius del gènere literari i la construcció del sentit de l’obra. Anàlisi dels efectes dels seus recursos expressius en la recepció.</t>
  </si>
  <si>
    <t>Aplicació d’estratègies d’utilització d’informació sociohistòrica, cultural i artística bàsica que permetin construir la interpretació de les obres literàries.</t>
  </si>
  <si>
    <t>Relació i comparació dels textos llegits amb altres textos orals, escrits o multimodals, amb altres manifestacions artístiques i amb les noves formes de ficció en funció de temes, tòpics, estructures i llenguatges. Elements de continuïtat i ruptura.</t>
  </si>
  <si>
    <t>Aplicació d’estratègies per interpretar obres i fragments literaris a partir de la integració dels diferents aspectes analitzats i atenent els valors culturals, ètics i estètics presents en els textos, així com la lectura amb perspectiva de gènere.</t>
  </si>
  <si>
    <t>Indagació al voltant de les obres llegides que promoguin l’interès per construir la interpretació de les obres i establir connexions entre textos.</t>
  </si>
  <si>
    <t>Observació, contrast i anàlisi de les diferències rellevants i interseccions entre llengua oral i llengua escrita atenent a aspectes sintàctics, lèxics i pragmàtics, per a la millora en la comprensió i producció dels textos orals, escrits i multimodals en situacions diverses, tant personals i socials com acadèmiques.</t>
  </si>
  <si>
    <t>Comprensió, anàlisi i valoració de la llengua com a sistema i de les seves unitats bàsiques tenint en compte els diferents nivells: el so i sistema d’escriptura, les paraules (forma i significat), la seva organització en el discurs (ordre de les paraules, components de les oracions o connexió entre els significats), per a la millora en la comprensió i producció dels textos orals, escrits i multimodals en situacions diverses, tant personals i socials com acadèmiques.</t>
  </si>
  <si>
    <t>Distinció i reflexió entre la forma (categoria gramatical) i la funció de les paraules (funcions sintàctiques de l’oració simple) i consolidació dels procediments lèxics (afixos) i sintàctics per al canvi de categoria, en situacions de comprensió i expressió de textos orals i escrits.</t>
  </si>
  <si>
    <t>Relació entre els esquemes semàntic i sintàctic de l’oració simple. Observació i transformació d’enunciats d’acord amb aquests esquemes i ús de la terminologia sintàctica necessària per fer comprensible els textos.</t>
  </si>
  <si>
    <t>Anàlisi i valoració dels procediments d’adquisició i formació de paraules. Reflexió sobre els canvis en el seu significat, les relacions semàntiques entre paraules i els seus valors denotatius i connotatius en funció del context i el propòsit comunicatiu, per a la comprensió i enriquiment dels textos.</t>
  </si>
  <si>
    <t>Aplicació d’estratègies d’ús progressivament autònom de diccionaris i manuals de gramàtica.</t>
  </si>
  <si>
    <t>Anàlisi i valoració de la llengua estrangera com a mitjà de comunicació interpersonal i internacional, font d’informació, i com a eina per a l’enriquiment personal, en situacions de la vida quotidiana i acadèmica.</t>
  </si>
  <si>
    <t>Interès en la realització d’intercanvis comunicatius a través de diferents mitjans amb parlants o estudiants de la llengua estrangera, per al desenvolupament i millora de l’aprenentatge de la llengua.</t>
  </si>
  <si>
    <t>Explicació i anàlisi d’aspectes socioculturals i sociolingüístics bàsics relatius a la vida quotidiana, les condicions de vida i les relacions interpersonals; convencions socials bàsiques; llenguatge no verbal, cortesia lingüística i etiqueta digital; cultura, costums i valors propis de països on es parla la llengua estrangera.</t>
  </si>
  <si>
    <t>Aplicació d’estratègies bàsiques per entendre i apreciar la diversitat lingüística, cultural i artística, atenent a valors ecològics, socials i democràtics, en escenaris presencials, híbrids i en línia.</t>
  </si>
  <si>
    <t>Comunicació (Aplicació d’estratègies de producció, comprensió i anàlisi crítica de textos orals, escrits i multimodals de diferents àmbits amb atenció conjunta als aspectes següents:) -  Context</t>
  </si>
  <si>
    <t>Comunicació (Aplicació d’estratègies de producció, comprensió i anàlisi crítica de textos orals, escrits i multimodals de diferents àmbits amb atenció conjunta als aspectes següents:) -  Gèneres discursius</t>
  </si>
  <si>
    <t>Anàlisi i ús de models contextuals i gèneres discursius bàsics en la comprensió, producció i coproducció de textos orals, escrits i multimodals, breus i senzills, literaris i no literaris: característiques i reconeixement del context (participants i situació), expectatives generades pel context; organització i estructuració segons el gènere, la funció textual i l’estructura.</t>
  </si>
  <si>
    <t>Comunicació (Aplicació d’estratègies de producció, comprensió i anàlisi crítica de textos orals, escrits i multimodals de diferents àmbits amb atenció conjunta als aspectes següents:) -  Processos</t>
  </si>
  <si>
    <t>Desenvolupament progressiu de l’autoconfiança. Valoració de l’error com a instrument de millora i proposta de reparació en qualsevol tipus de situació d’aprenentatge de la llengua (formal, no formal, informal).</t>
  </si>
  <si>
    <t>Aplicació d’estratègies d’ús comú per a la planificació, execució, control i reparació de la comprensió, la producció i la coproducció de textos orals i multimodals, com ara reformular, comparar i contrastar, resumir, col·laborar, debatre, resoldre problemes i gestionar situacions compromeses, en situacions comunicatives informals, semiformals, no formals i formals.</t>
  </si>
  <si>
    <t>Aplicació d’estratègies d’ús comú per a la planificació, execució, control i reparació de la comprensió, la producció i la coproducció de textos orals, escrits i multimodals, com ara reformular, comparar i contrastar, resumir, col·laborar, debatre, resoldre problemes i gestionar situacions compromeses, identificar informació rellevant, realitzar inferències, determinar l’actitud i el propòsit del parlant, en situacions comunicatives informals, semiformals, no formals i formals.</t>
  </si>
  <si>
    <t>Utilització d’eines analògiques i digitals d’ús comú per a la comprensió, producció i coproducció oral, escrita i multimodal; i plataformes virtuals d’interacció i col·laboració educativa (aules virtuals, videoconferències, eines digitals col·laboratives...) per a l’aprenentatge, la comunicació i el desenvolupament de projectes amb parlants o estudiants de la llengua estrangera.</t>
  </si>
  <si>
    <t>Anàlisi i ús de funcions comunicatives bàsiques adequades a l’àmbit i al context comunicatiu: salutacions, comiats i presentacions; descripció de persones, objectes i llocs; situar esdeveniments en el temps; situar objectes, persones i llocs en l’espai; petició i intercanvi d’informació sobre qüestions quotidianes; instruccions i ordres; oferir, acceptar i rebutjar ajuda, proposicions o suggeriments; expressar parcialment el gust o l’interès i emocions bàsiques; narració d’esdeveniments passats, descripció de situacions presents, i expressió de successos futurs; expressar l’opinió i la possibilitat.</t>
  </si>
  <si>
    <t>Identificació i respecte de l’autoria de les fonts consultades i els continguts utilitzats, en contextos personals, socials i acadèmics.</t>
  </si>
  <si>
    <t>Cerca d’informació que impliqui l’ús de recursos per a l’aprenentatge i estratègies bàsiques: diccionaris, llibres de consulta, biblioteques, recursos digitals i informàtics, etc. en contextos de l’àmbit personal i acadèmic.</t>
  </si>
  <si>
    <t>Comunicació (Aplicació d’estratègies de producció, comprensió i anàlisi crítica de textos orals, escrits i multimodals de diferents àmbits amb atenció conjunta als aspectes següents:) -  Reconeixement, anàlisi i ús discursiu dels elements lingüístics</t>
  </si>
  <si>
    <t>Identificació, reflexió i aplicació de convencions i estratègies conversacionals bàsiques, en format síncron o asíncron, per iniciar, mantenir i acabar la comunicació, prendre i cedir la paraula, demanar i donar aclariments i explicacions, reformular, comparar i contrastar, resumir, col·laborar, debatre, etc.</t>
  </si>
  <si>
    <t>Anàlisi i utilització d’unitats lingüístiques bàsiques i significats associats a aquestes unitats tals com l’expressió de l’entitat i les seves propietats, quantitat i qualitat, l’espai i les relacions espacials, el temps i les relacions temporals, l’afirmació, la negació, la interrogació i l’exclamació, relacions lògiques bàsiques en situacions personals, socials i acadèmiques.</t>
  </si>
  <si>
    <t>Anàlisi i ús de lèxic d’ús comú i d’interès per a l’alumnat, relatiu a la identificació personal, relacions interpersonals, llocs i entorns propers, oci i temps lliure, vida quotidiana, salut i activitat física, habitatge i llar, clima i entorn natural, tecnologies de la informació i la comunicació, tenint en compte la perspectiva de gènere.</t>
  </si>
  <si>
    <t>Reconeixement, anàlisi i ús de patrons sonors, accentuals, rítmics i d’entonació d’ús comú, i significats i intencions comunicatives generals associades a aquests patrons, en situacions informals i semiformals.</t>
  </si>
  <si>
    <t>Inferència i aplicació de convencions ortogràfiques bàsiques i significats i intencions comunicatives associats als formats, patrons i elements gràfics, inclosos els recursos i plataformes digitals.</t>
  </si>
  <si>
    <t>Desenvolupament dels coneixements, destreses i actituds que permetin detectar i col·laborar en activitats de mediació en situacions quotidianes senzilles.</t>
  </si>
  <si>
    <t>Aplicació d’estratègies i tècniques per respondre eficaçment a una necessitat comunicativa bàsica i concreta de manera entenedora, tot i les limitacions derivades del nivell de competència en la llengua estrangera i en les llengües familiars, en comunicacions orals, escrites i multimodals.</t>
  </si>
  <si>
    <t>Aplicació d’estratègies bàsiques per identificar, organitzar, retenir, recuperar i utilitzar creativament unitats lingüístiques (lèxic, morfosintaxi, patrons sonors, etc.) a partir de l’ús tàctic dels coneixements que es tenen de les llengües, i les seves varietats, i que conformen el repertori lingüístic, de forma autònoma.</t>
  </si>
  <si>
    <t>Aplicació d’estratègies i eines bàsiques d’autoavaluació i coavaluació, analògiques i digitals, individuals i cooperatives, per al desenvolupament, regulació i millora del procés d’aprenentatge de la llengua.</t>
  </si>
  <si>
    <t>Ús d’estructures morfosintàctiques i de lèxic adequat, tot reflexionant sobre els processos comunicatius implicats, amb la utilització del metallenguatge específic.</t>
  </si>
  <si>
    <t>Aplicació dels coneixements de les diferents llengües del repertori lingüístic com a eina d’aprenentatge de la llengua estrangera.</t>
  </si>
  <si>
    <t>Anàlisi i valoració de la llengua estrangera com a mitjà de comunicació interpersonal i internacional, font d’informació, i com a eina de participació social i d’enriquiment personal, en situacions de la vida personal, social i acadèmica, incloses les xarxes socials i els mitjans de comunicació.</t>
  </si>
  <si>
    <t>Interès i iniciativa en la realització d’intercanvis comunicatius a través de diferents mitjans amb parlants o estudiants de la llengua estrangera per al desenvolupament i millora de l’aprenentatge de la llengua.</t>
  </si>
  <si>
    <t>Anàlisi i valoració d’aspectes socioculturals i sociolingüístics d’ús comú relatius a la vida quotidiana, les condicions de vida i les relacions interpersonals; convencions socials d’ús comú; llenguatge no verbal, cortesia lingüística i etiqueta digital; cultura, normes, actituds, costums i valors propis de països on es parla la llengua estrangera.</t>
  </si>
  <si>
    <t>Aplicació d’estratègies d’ús comú per entendre i apreciar la diversitat lingüística, cultural i artística, atenent a valors ecològics, socials i democràtics en escenaris presencials, híbrids i en línia.</t>
  </si>
  <si>
    <t>Anàlisi, argumentació i ús de models contextuals i gèneres discursius d’ús comú en la comprensió, producció i coproducció de textos orals, escrits i multimodals, breus i senzills, literaris i no literaris: característiques i reconeixement del context (participants i situació), expectatives generades pel context; organització i estructuració segons el gènere, la funció textual i l’estructura.</t>
  </si>
  <si>
    <t>Desenvolupament de l’autoconfiança i iniciativa. Valoració de l’error com a part integrant del procés d’aprenentatge de la llengua.</t>
  </si>
  <si>
    <t>Aplicació d’estratègies d’ús comú per a la planificació, execució, control i reparació de la comprensió, la producció i la coproducció de textos orals, escrits i multimodals, com ara reformular, comparar i contrastar, resumir, col·laborar, debatre, resoldre problemes i gestionar situacions compromeses identificar informació rellevant, realitzar inferències, determinar l’actitud i el propòsit del parlant, en situacions comunicatives informals, semiformals, no formals i formals.</t>
  </si>
  <si>
    <t>Anàlisi, argumentació i ús de funcions comunicatives d’ús comú adequades a l’àmbit i al context comunicatiu: salutacions, comiats i presentacions; descripció i caracterització de persones, objectes, llocs, fenòmens i esdeveniments; situar esdeveniments en el temps; situar objectes, persones i llocs en l’espai; petició i intercanvi d’informació sobre qüestions quotidianes; instruccions i ordres; oferir, acceptar i rebutjar ajuda, proposicions o suggeriments; expressar parcialment el gust o l’interès i emocions; narració d’esdeveniments passats, descripció de situacions presents, i expressió de successos futurs; expressar l’opinió i la possibilitat; argumentacions senzilles; realitzar hipòtesis i suposicions; expressar la possibilitat, la incertesa i el dubte; reformular i resumir.</t>
  </si>
  <si>
    <t>Respecte a la propietat intel·lectual i drets d’autor sobre les fonts consultades i continguts utilitzats, en contextos personals, socials i acadèmics.</t>
  </si>
  <si>
    <t>Cerca i selecció d’informació que impliqui l’ús de recursos per a l’aprenentatge i estratègies d’ús comú: diccionaris, llibres de consulta, biblioteques, recursos digitals i informàtics, etc., en contextos de l’àmbit personal, acadèmic i social diversos.</t>
  </si>
  <si>
    <t>Anàlisi i aplicació de convencions i estratègies conversacionals d’ús comú, en format síncron o asíncron, per iniciar, mantenir i acabar la comunicació, prendre i cedir la paraula, demanar i donar aclariments i explicacions, reformular, comparar i contrastar, resumir, col·laborar, debatre, etc.</t>
  </si>
  <si>
    <t>Anàlisi, valoració i utilització d’unitats lingüístiques d’ús comú i significats associats a aquestes unitats tals com l’expressió de l’entitat i les seves propietats, quantitat i qualitat, l’espai i les relacions espacials, el temps i les relacions temporals, l’afirmació, la negació, la interrogació i l’exclamació, relacions lògiques habituals, en situacions personals, socials i acadèmiques.</t>
  </si>
  <si>
    <t>Anàlisi, valoració i ús de lèxic d’ús comú i d’interès per a l’alumnat, relatiu a la identificació personal, relacions interpersonals, llocs i entorns, oci i temps lliure, salut i activitat física, vida quotidiana, habitatge i llar, clima i entorn natural, tecnologies de la informació i la comunicació, sistema escolar i formació, tenint en compte la perspectiva de gènere.</t>
  </si>
  <si>
    <t>Anàlisi i aplicació de convencions ortogràfiques d’ús comú i significats i intencions comunicatives associats als formats, patrons i elements gràfics.</t>
  </si>
  <si>
    <t>Desenvolupament dels coneixements, destreses i actituds que permeten dur a terme activitats de mediació en situacions informals, semiformals, no formals i formals.</t>
  </si>
  <si>
    <t>Aplicació d’estratègies i tècniques per respondre eficaçment i amb nivells creixents de fluïdesa, adequació i correcció a una necessitat comunicativa concreta tot i les limitacions derivades del nivell de competència en la llengua estrangera i en les llengües familiars, en comunicacions orals, escrites i multimodals.</t>
  </si>
  <si>
    <t>Aplicació d’estratègies d’ús comú per identificar, organitzar, retenir, recuperar i utilitzar creativament unitats lingüístiques (lèxic, morfosintaxi, patrons sonors, etc.), a partir de l’ús tàctic dels coneixements que es tenen de les llengües, i les seves varietats, i que conformen el repertori lingüístic, de forma autònoma.</t>
  </si>
  <si>
    <t>Aplicació d’estratègies i eines d’ús comú per a l’autoavaluació, la coavaluació i l’autoreparació, analògiques i digitals, individuals i cooperatives que permetin el desenvolupament, la regulació i la millora del procés d’aprenentatge de la llengua.</t>
  </si>
  <si>
    <t>Resolució de problemes i situacions de la vida quotidiana en els quals s’hagin de fer recomptes sistemàtics, utilitzant diferents estratègies (diagrames d’arbre, tècniques de combinatòria, etc.).</t>
  </si>
  <si>
    <t>Interpretació de nombres grans i petits, reconeixement i utilització de la notació exponencial i científica. Incloent la lectura d’aquestes quantitats en la calculadora o full de càlcul.</t>
  </si>
  <si>
    <t>Expressió d’estimacions amb la precisió requerida.</t>
  </si>
  <si>
    <t>Ús dels nombres enters, fraccions, decimals i arrels per a expressar quantitats en diferents contextos, inclosos els de la vida quotidiana, amb la precisió requerida.</t>
  </si>
  <si>
    <t>Ús dels nombres indoaràbics, la introducció del zero i els nombres negatius en la història de les matemàtiques.</t>
  </si>
  <si>
    <t>Ús de les fraccions en l’antiguitat (Egipte, l’Índia i Grècia) i en l’actualitat.</t>
  </si>
  <si>
    <t>Reconeixement i aplicació de diferents formes de representació de nombres enters, fraccionaris i decimals, inclosa la recta numèrica.</t>
  </si>
  <si>
    <t>Selecció i utilització de la representació més adequada d’una mateixa quantitat (natural, sencer, decimal o fracció) per a cada situació o problema.</t>
  </si>
  <si>
    <t>Aplicació d’estratègies de càlcul mental amb nombres naturals, fraccions i decimals.</t>
  </si>
  <si>
    <t>Reconeixement i aplicació de les operacions amb nombres enters, fraccionaris o decimals útils per resoldre situacions contextualitzades.</t>
  </si>
  <si>
    <t>Comprensió i utilització de les relacions inverses, entre: l’addició i la sostracció, la multiplicació i la divisió, la potència i les arrels, per simplificar i resoldre problemes.</t>
  </si>
  <si>
    <t>Interpretació dels efectes de les operacions aritmètiques amb nombres enters, fraccions i expressions decimals.</t>
  </si>
  <si>
    <t>Ús de les propietats de les operacions aritmètiques (suma, resta, multiplicació i divisió) per realitzar càlculs de manera eficient amb nombres naturals, enters, fraccionaris i decimals tant mentalment com de manera manual, amb calculadora o full de càlcul, adaptant les estratègies a cada situació.</t>
  </si>
  <si>
    <t>Utilització de factors primers, múltiples i divisors per a resoldre problemes, mitjançant estratègies i/o eines diverses, inclòs l’ús de la calculadora.</t>
  </si>
  <si>
    <t>Comparació i ordenació de fraccions, decimals i percentatges amb eficàcia trobant la seva situació exacta o aproximada en la recta numèrica.</t>
  </si>
  <si>
    <t>Identificació de situacions proporcionals i no proporcionals (incloent situacions de proporcionalitat inversa) en problemes de la vida quotidiana. Comprensió i representació de les relacions quantitatives.</t>
  </si>
  <si>
    <t>Percentatges: comprensió i utilització en la resolució de problemes, inclosos els majors que 100% o menors que 1%.</t>
  </si>
  <si>
    <t>Desenvolupament i anàlisi de mètodes per resoldre problemes en situacions de proporcionalitat directa en diferents contextos (augments i disminucions percentuals, rebaixes i pujades de preus, impostos, canvis de divises, càlculs geomètrics, escales, etc.).</t>
  </si>
  <si>
    <t>Interpretació de la informació numèrica en contextos financers senzills.</t>
  </si>
  <si>
    <t>Mètodes per a la presa de decisions de consum responsable ateses les relacions qualitat-preu i al valor-preu en contextos quotidians.</t>
  </si>
  <si>
    <t>Atributs mesurables dels objectes físics i matemàtics: recerca i relació entre aquests.</t>
  </si>
  <si>
    <t>Elecció de les unitats i operacions adequades en situacions que impliquin mesura.</t>
  </si>
  <si>
    <t>Comparació de les unitats pròpies del sistema mètric decimal amb unes altres presents en diferents contextos.</t>
  </si>
  <si>
    <t>Avaluació de la importància de l’establiment del metre com a mesura universal en el context històric en què es va produir i en el context actual.</t>
  </si>
  <si>
    <t>Sentit de la mesura - Mesurament</t>
  </si>
  <si>
    <t>Selecció i ús d’instruments (analògic o digital) i unitats adequades per mesurar de manera directa diferents magnituds de l’entorn.</t>
  </si>
  <si>
    <t>Deducció, interpretació i aplicació de les principals estratègies per obtenir longituds, àrees i volums en figures planes i tridimensionals.</t>
  </si>
  <si>
    <t>Relació entre les aplicacions dels teoremes de Tales i de Pitàgores en els diferents contextos històrics en què s’han utilitzat (Grècia, Índia, Xina).</t>
  </si>
  <si>
    <t>Ús de representacions planes d’objectes tridimensionals per visualitzar i resoldre problemes d’àrees, entre d’altres.</t>
  </si>
  <si>
    <t>Generació de representacions planes, manualment o digitalment, d’objectes geomètrics plans o tridimensionals, amb característiques donades, com les longituds dels costats, les mesures dels angles, les longituds de les arestes.</t>
  </si>
  <si>
    <t>1r, 2n i 3r B09</t>
  </si>
  <si>
    <t>Formulació de conjectures sobre mesures o relacions entre les mateixes basades en estimacions.</t>
  </si>
  <si>
    <t>Presa de decisió justificada del grau de precisió requerida en situacions de mesura.</t>
  </si>
  <si>
    <t>Valoració de les mesures del radi de la Terra i de les distàncies Terra-Lluna a la Grècia antiga.</t>
  </si>
  <si>
    <t>1r, 2n i 3r B10</t>
  </si>
  <si>
    <t>Sentit espacial - Formes geomètriques de dues i tres dimensions</t>
  </si>
  <si>
    <t>Descripció i classificació de formes geomètriques planes i tridimensionals en funció de les seves propietats o característiques.</t>
  </si>
  <si>
    <t>Reconeixement de les relacions geomètriques com la congruència, la semblança i la relació pitagòrica en figures planes i tridimensionals.</t>
  </si>
  <si>
    <t>Construcció de formes geomètriques amb diferents eines: materials manipulables, instruments de dibuix, programes de geometria dinàmica, realitat augmentada, etc.</t>
  </si>
  <si>
    <t>Construcció de figures geomètriques en diferents contextos històrics, en particular a la Grècia antiga (Euclides).</t>
  </si>
  <si>
    <t>1r, 2n i 3r B11</t>
  </si>
  <si>
    <t>Localització i descripció de relacions espacials: coordenades geomètriques i altres sistemes de representació.</t>
  </si>
  <si>
    <t>1r, 2n i 3r B12</t>
  </si>
  <si>
    <t>Anàlisis de transformacions elementals com a girs, translacions i simetries en situacions diverses utilitzant eines tecnològiques i/o manipulatives.</t>
  </si>
  <si>
    <t>1r, 2n i 3r B13</t>
  </si>
  <si>
    <t>Sentit espacial - Visualització i modelització geomètrica</t>
  </si>
  <si>
    <t>Ús de models geomètrics per representar i explicar relacions numèriques i algebraiques en situacions diverses.</t>
  </si>
  <si>
    <t>Reconeixement de connexions entre el sentit espacial amb els altres sentits (numèric, algebraic…) i amb altres disciplines (art, ciència, vida diària).</t>
  </si>
  <si>
    <t>1r, 2n i 3r B14</t>
  </si>
  <si>
    <t>Patrons: identificació i comprensió, determinant la regla de formació de col·leccions numèriques o gràfiques.</t>
  </si>
  <si>
    <t>Fórmules i termes generals: obtenció mitjançant l’observació de pautes i regularitats senzilles i la seva generalització.</t>
  </si>
  <si>
    <t>Identificació de la successió de Fibonacci i la proporció àuria a la natura.</t>
  </si>
  <si>
    <t>1r, 2n i 3r B15</t>
  </si>
  <si>
    <t>Modelització i resolució de problemes contextualitzats, també de la vida quotidiana, secundant-se en representacions matemàtiques i en el llenguatge algebraic.</t>
  </si>
  <si>
    <t>Obtenció de conclusions raonables sobre una situació de la vida quotidiana una vegada modelitzada.</t>
  </si>
  <si>
    <t>1r, 2n i 3r B16</t>
  </si>
  <si>
    <t>Sentit algebraic - Variable</t>
  </si>
  <si>
    <t>Comprensió del concepte de variable en les seves diferents naturaleses.</t>
  </si>
  <si>
    <t>1r, 2n i 3r B17</t>
  </si>
  <si>
    <t>Sentit algebraic - Igualtat i desigualtat</t>
  </si>
  <si>
    <t>Ús de l’àlgebra simbòlica per representar relacions lineals i quadràtiques en situacions contextualitzades, també de la vida quotidiana.</t>
  </si>
  <si>
    <t>Anàlisi dels diferents mètodes de resolució d’equacions al llarg de la història, en particular els mètodes geomètrics d’Al-Khwarizmi.</t>
  </si>
  <si>
    <t>Identificació i aplicació de l’equivalència d’expressions algebraiques en la resolució de problemes basats en relacions lineals i quadràtiques.</t>
  </si>
  <si>
    <t>Cerca de solucions en equacions o sistemes lineals i equacions quadràtiques, tant de manera manual com utilitzant la tecnologia.</t>
  </si>
  <si>
    <t>1r, 2n i 3r B18</t>
  </si>
  <si>
    <t>Aplicació i comparació de les diferents formes de representació d’una relació.</t>
  </si>
  <si>
    <t>Identificació i ús de funcions, lineals o no lineals i comparació de les seves propietats a partir de taules, gràfiques o expressions algebraiques.</t>
  </si>
  <si>
    <t>Identificació de relacions quantitatives en situacions contextualitzades, incloent la vida quotidiana i determinació dels tipus de funcions que les modelitzen (lineals i quadràtiques).</t>
  </si>
  <si>
    <t>Deducció de la informació rellevant d’una funció mitjançant l’ús de diferents representacions simbòliques.</t>
  </si>
  <si>
    <t>1r, 2n i 3r B19</t>
  </si>
  <si>
    <t>Identificació i ús d’estratègies quan s’interpreten, modifiquen o creen algorismes de programació per blocs i/o programació textuals que incorporen: diferenciació entre processos seqüencials i paral·lels; comprensió de les instruccions de bucle, condicionals i instruccions niades; comprensió de la gestió de dades amb variables; ús d’operadors lògics i d’esdeveniments.</t>
  </si>
  <si>
    <t>Formulació de qüestions susceptibles de ser analitzades utilitzant programes i altres eines.</t>
  </si>
  <si>
    <t>1r, 2n i 3r B20</t>
  </si>
  <si>
    <t>Sentit estocàstic - Distribució</t>
  </si>
  <si>
    <t>Anàlisi i interpretació de taules i gràfics estadístics de variables qualitatives, quantitatives discretes i quantitatives contínues.</t>
  </si>
  <si>
    <t>Recollida i organització de dades de situacions contextualitzades, incloent la vida quotidiana, que involucren una sola variable.</t>
  </si>
  <si>
    <t>Generació de representacions gràfiques adequades mitjançant diferents tecnologies (calculadora, full de càlcul, apps...) per esbrinar com es distribueixen les dades, interpretar-les i obtenir conclusions raonades.</t>
  </si>
  <si>
    <t>Mesures de centralització i dispersió: interpretació i càlcul.</t>
  </si>
  <si>
    <t>Comparació de dos conjunts de dades ateses les mesures de centralització i dispersió.</t>
  </si>
  <si>
    <t>Reconeixement que les mesures de dispersió descriuen la variabilitat de les dades.</t>
  </si>
  <si>
    <t>Càlcul, amb suport tecnològic, i interpretació de les mesures de centralització i dispersió en situacions reals.</t>
  </si>
  <si>
    <t>1r, 2n i 3r B21</t>
  </si>
  <si>
    <t>Sentit estocàstic - Inferència</t>
  </si>
  <si>
    <t>Formulació de preguntes adequades per conèixer les característiques d’interès d’una població.</t>
  </si>
  <si>
    <t>Presentació de dades rellevants per donar resposta a qüestions plantejades en recerques estadístiques.</t>
  </si>
  <si>
    <t>Obtenció de conclusions raonables a partir dels resultats obtinguts amb la finalitat d’emetre judicis i prendre decisions adequades.</t>
  </si>
  <si>
    <t>Ús de dades estadístiques al llarg de la història en la construcció de censos de població.</t>
  </si>
  <si>
    <t>Usos de dades estadístiques en la medicina actual (covid 19) i en la història, el cas de Florence Nightingale.</t>
  </si>
  <si>
    <t>1r, 2n i 3r B22</t>
  </si>
  <si>
    <t>Sentit estocàstic - Predictibilitat i incertesa</t>
  </si>
  <si>
    <t>Identificació de fenòmens deterministes i aleatoris.</t>
  </si>
  <si>
    <t>Interpretació de la probabilitat com a mesura associada a la incertesa d’experiments aleatoris.</t>
  </si>
  <si>
    <t>Planificació i realització d’experiències senzilles per analitzar el comportament de fenòmens aleatoris.</t>
  </si>
  <si>
    <t>Assignació de la probabilitat a partir de l’experimentació i el concepte de freqüència relativa.</t>
  </si>
  <si>
    <t>Anàlisi de l’origen de la teoria de la probabilitat (Fermat i Pascal) en el context dels jocs d’atzar.</t>
  </si>
  <si>
    <t>Assignació de probabilitats mitjançant la regla de Laplace.</t>
  </si>
  <si>
    <t>1r, 2n i 3r B23</t>
  </si>
  <si>
    <t>Sentit socioemocional - Creences, actituds i emocions</t>
  </si>
  <si>
    <t>Desenvolupament de la curiositat, la iniciativa, la perseverança i la resiliència cap a l’aprenentatge de les matemàtiques.</t>
  </si>
  <si>
    <t>Gestió de les emocions que intervenen en l’aprenentatge com l’autoconsciència i l’autoregulació.</t>
  </si>
  <si>
    <t>Desenvolupament de la flexibilitat cognitiva per acceptar un canvi d’estratègia quan sigui necessari i transformar l’error en una oportunitat d’aprenentatge i al seu torn, interpretar cada problema resolt com una oportunitat per generar noves preguntes.</t>
  </si>
  <si>
    <t>1r, 2n i 3r B24</t>
  </si>
  <si>
    <t>Sentit socioemocional - Treball en equip i presa de decisions</t>
  </si>
  <si>
    <t>Assumpció de responsabilitats i participació activa per optimitzar el treball en equip.</t>
  </si>
  <si>
    <t>Selecció de tècniques cooperatives per compartir i construir coneixement de manera col·lectiva.</t>
  </si>
  <si>
    <t>Ús d’estratègies de gestió i presa de decisions adequades pera resoldre situacions pròpies del treball en equip.</t>
  </si>
  <si>
    <t>Expressió d’estimacions en diversos contextos analitzant l’error comès.</t>
  </si>
  <si>
    <t>Ús dels nombres reals per expressar quantitats en diferents contextos, inclosos els de la vida quotidiana, amb la precisió requerida.</t>
  </si>
  <si>
    <t>Reconeixement i aplicació de diferents formes de representació de nombres enters, racionals i reals, inclosa la recta numèrica, adequada a cada situació o problema.</t>
  </si>
  <si>
    <t>Identificació del conjunt numèric que serveix per respondre a diferents necessitats: comptar, mesurar, comparar, etc.</t>
  </si>
  <si>
    <t>Elecció de les operacions adequades amb nombres reals per resoldre situacions contextualitzades.</t>
  </si>
  <si>
    <t>Ús de les propietats de les operacions aritmètiques per realitzar càlculs amb nombres reals de manera eficient amb calculadora i, a vegades, manualment, adaptant les estratègies a cada situació.</t>
  </si>
  <si>
    <t>Reconeixement d’alguns nombres irracionals en situacions de la vida quotidiana.</t>
  </si>
  <si>
    <t>Evolució històrica de les diferents aproximacions al nombre pi.</t>
  </si>
  <si>
    <t>Identificació i anàlisi de patrons i regularitats numèriques en les quals intervinguin nombres reals.</t>
  </si>
  <si>
    <t>Comparació i ordenació de nombres reals amb eficàcia trobant la seva situació exacta o aproximada en la recta numèrica.</t>
  </si>
  <si>
    <t>Ús del triangle aritmètic al llarg de la història per a resoldre problemes.</t>
  </si>
  <si>
    <t>Desenvolupament, anàlisi i explicació de mètodes per a la resolució de problemes relacionats amb augments i disminucions percentuals, d’interessos i taxes en contextos financers.</t>
  </si>
  <si>
    <t>4t B08</t>
  </si>
  <si>
    <t>Deducció de les mesures dels elements d’un triangle en situacions que es poden modelitzar amb triangles rectangles.</t>
  </si>
  <si>
    <t>Utilització de les raons trigonomètriques i les seves relacions en la resolució de problemes que es poden modelitzar amb triangles rectangles.</t>
  </si>
  <si>
    <t>Origen i ús de la trigonometria al llarg de la història i en particular per mesurar la distància Terra-Sol i Terra-Lluna.</t>
  </si>
  <si>
    <t>4t B10</t>
  </si>
  <si>
    <t>Elaboració de conjectures i reconeixement de propietats geomètriques de figures planes i tridimensionals a través de la recerca amb programes de geometria dinàmica.</t>
  </si>
  <si>
    <t>Ús de propietats geomètriques de figures planes i tridimensionals que modelitzen situacions de la vida quotidiana.</t>
  </si>
  <si>
    <t>Localització i sistemes de representació.</t>
  </si>
  <si>
    <t>Ús de nocions bàsiques de geometria analítica per a la representació de figures geomètriques de dues dimensions i l’anàlisi de les seves propietats.</t>
  </si>
  <si>
    <t>Origen i evolució històrica de l’ús de les coordenades cartesianes.</t>
  </si>
  <si>
    <t>Reconeixement de diferents expressions algebraiques d’una recta i selecció de l’expressió més adequada en funció de la situació a resoldre.</t>
  </si>
  <si>
    <t>4t B12</t>
  </si>
  <si>
    <t>Anàlisi de transformacions elementals incloent homotècies en situacions diverses utilitzant eines tecnològiques i/o manipulatives (*) o mitjançant l’ús de la geometria analítica.</t>
  </si>
  <si>
    <t>4t B13</t>
  </si>
  <si>
    <t>Generació de models geomètrics per representar i explicar relacions numèriques i algebraiques en situacions diverses, incloent-hi les quotidianes.</t>
  </si>
  <si>
    <t>4t B14</t>
  </si>
  <si>
    <t>Comprensió i anàlisi de patrons, determinant la regla de formació de diverses col·leccions numèriques o gràfiques.</t>
  </si>
  <si>
    <t>4t B15</t>
  </si>
  <si>
    <t>Modelització i resolució de problemes contextualitzats, també de la vida quotidiana, secundant-se en representacions matemàtiques i en el llenguatge algebraic, fent ús de diferents tipus de funcions.</t>
  </si>
  <si>
    <t>Obtenció i anàlisi de conclusions raonables d’una situació de la vida quotidiana una vegada modelitzada.</t>
  </si>
  <si>
    <t>4t B16</t>
  </si>
  <si>
    <t>Utilització dels diferents usos de variables associant expressions simbòliques al context del problema.</t>
  </si>
  <si>
    <t>4t B17</t>
  </si>
  <si>
    <t>Evolució històrica del concepte de variable i de l’ús de l’àlgebra simbòlica com a llenguatge de la ciència.</t>
  </si>
  <si>
    <t>Ús de l’àlgebra simbòlica per representar relacions funcionals en contextos diversos, també de la vida quotidiana.</t>
  </si>
  <si>
    <t>4t B18</t>
  </si>
  <si>
    <t>Utilització i generació de formes equivalents d’expressions algebraiques en la resolució d’inequacions lineals.</t>
  </si>
  <si>
    <t>Identificació i ús de la forma de representació més adequada de funcions elementals en la resolució de situacions contextualitzades, incloent la vida quotidiana.</t>
  </si>
  <si>
    <t>Identificació de relacions quantitatives en situacions contextualitzades, incloent la vida quotidiana i determinació dels tipus de funcions que les modelitzen (proporcionalitat inversa i exponencial).</t>
  </si>
  <si>
    <t>Interpretació de diferents característiques del canvi mitjançant la representació gràfica de les relacions funcionals estudiades.</t>
  </si>
  <si>
    <t>4t B19</t>
  </si>
  <si>
    <t>Identificació i anàlisi d’estratègies (seqüències de passos ordenats, esquemes, simulacions, patrons repetitius, bucles, instruccions niades i condicionals, representacions computacionals, programació per blocs, robòtica educativa...) per a la interpretació, modificació i creació d’algorismes.</t>
  </si>
  <si>
    <t>Identificació i anàlisi d’estratègies quan s’interpreten, modifiquen o creen algorismes de programació per blocs i/o programació textuals que incorporen: diferenciació entre processos seqüencials i paral·lels; comprensió de les instruccions de bucle, condicionals i instruccions niades; comprensió de la gestió de dades amb variables; ús d’operadors lògics i d’esdeveniments.</t>
  </si>
  <si>
    <t>Formulació i anàlisi de problemes de la vida quotidiana utilitzant programes i eines adequades.</t>
  </si>
  <si>
    <t>4t B20</t>
  </si>
  <si>
    <t>Anàlisi i interpretació de taules i gràfics estadístics de dues variables qualitatives, quantitatives discretes i quantitatives contínues.</t>
  </si>
  <si>
    <t>Recollida i organització de dades de situacions contextualitzades, incloent de la vida quotidiana que involucrin dues variables.</t>
  </si>
  <si>
    <t>Generació de representacions gràfiques mitjançant l’ús de mitjans tecnològics adequats per a interpretar la informació estadística i obtenir conclusions raonades.</t>
  </si>
  <si>
    <t>Comparació de distribucions de dades atenent mesures de posició i dispersió.</t>
  </si>
  <si>
    <t>4t B21</t>
  </si>
  <si>
    <t>Disseny d’estudis estadístics reflexionant sobre les diferents etapes del procés estadístic.</t>
  </si>
  <si>
    <t>Presentació i interpretació de dades rellevants en recerques estadístiques mitjançant la utilització de mètodes estadístics i eines digitals adequades.</t>
  </si>
  <si>
    <t>Interpretació de la relació entre dues variables, valorant gràficament amb eines tecnològiques la pertinència d’una regressió lineal.</t>
  </si>
  <si>
    <t>Evolució històrica de l’aplicació de l’estadística a les ciències socials.</t>
  </si>
  <si>
    <t>4t B22</t>
  </si>
  <si>
    <t>Planificació i realització d’experiments simples i compostos per a estudiar el comportament de fenòmens aleatoris.</t>
  </si>
  <si>
    <t>Aplicació del càlcul de probabilitats per a prendre decisions fonamentades en diferents contextos, aplicant la regla de Laplace i tècniques de recompte en experiments simples i compostos.</t>
  </si>
  <si>
    <t>Escolta i percepció musical</t>
  </si>
  <si>
    <t>Identificació auditiva, descripció i valoració de les característiques més rellevants i significatives de diversitat d’obres musicals.</t>
  </si>
  <si>
    <t>Manifestació de les normes de comportament bàsic, com el respecte i la valoració, en audicions enregistrades o en directe.</t>
  </si>
  <si>
    <t>Anàlisi auditiva dels trets estilístics de la música vocal i instrumental d’obres musicals de diferents èpoques i cultures.</t>
  </si>
  <si>
    <t>Identificació i discriminació auditiva dels paràmetres del so en diverses obres i manifestacions musicals.</t>
  </si>
  <si>
    <t>Interpretació, improvisació i creació.</t>
  </si>
  <si>
    <t>Ús de grafies convencionals i no convencionals en la lectura i escriptura musical.</t>
  </si>
  <si>
    <t>Interpretació musical individual i col·lectiva a partir de la descodificació dels elements bàsics del llenguatge musical.</t>
  </si>
  <si>
    <t>Pràctica dels intervals, escales i acords musicals en interpretacions, improvisacions i creacions individuals i col·lectives.</t>
  </si>
  <si>
    <t>Aplicació elementals per a la interpretació: tècniques vocals, instrumentals i corporals, tècniques d’estudi i de gestió d’emocions en la preparació d’obres i la interpretació individual i col·lectiva.</t>
  </si>
  <si>
    <t>Improvisació guiada i lliure en interpretacions individuals i col·lectives.</t>
  </si>
  <si>
    <t>Ús i adaptació del llenguatge musical a través d’aplicacions tecnològiques en projectes musicals i artístics.</t>
  </si>
  <si>
    <t>Composició musical a partir de la veu, el cos, els instruments i/o les eines tecnològiques.</t>
  </si>
  <si>
    <t>Creació individual i/o col·lectiva a partir de processos que engloben diferents llenguatges artístics.</t>
  </si>
  <si>
    <t>Contextos i cultures musicals</t>
  </si>
  <si>
    <t>Anàlisi de l’evolució de les textures musicals i les formes musicals en obres de diferents períodes històrics.</t>
  </si>
  <si>
    <t>Identificació de les característiques estilístiques i socials dels principals gèneres del repertori més rellevant del patrimoni cultural i musical.</t>
  </si>
  <si>
    <t>Recerca d’artistes i agrupacions locals, nacionals i d’arreu.</t>
  </si>
  <si>
    <t>Contextualització de les principals agrupacions musicals a partir de les famílies instrumentals i les característiques vocals.</t>
  </si>
  <si>
    <t>Desenvolupament de propostes artístiques que posin en valor les músiques tradicionals, populars i urbanes.</t>
  </si>
  <si>
    <t>Religió Catòlica</t>
  </si>
  <si>
    <t>Dignitat humana i projecte personal en la visió cristiana de la vida</t>
  </si>
  <si>
    <t>Trets i dimensions fonamentals de la vida humana en relació amb la visió cristiana de la persona.</t>
  </si>
  <si>
    <t>Relacions fonamentals de la persona: amb si mateixa, amb els altres, amb la naturalesa i amb Déu.</t>
  </si>
  <si>
    <t>Relats bíblics i biografies sobre vocació i missió.</t>
  </si>
  <si>
    <t>Habilitats i actituds d'escolta, empatia i expressió assertiva per a una comunicació interpersonal.</t>
  </si>
  <si>
    <t>L'espiritualitat i l'experiència religiosa com a realització humana i social. La seva relació amb els sagraments.</t>
  </si>
  <si>
    <t>Estima de l'oració i la contemplació en la tradició judeocristiana i altres religions com a trobada amb la bondat, la veritat i la bellesa i possibilitat per al diàleg intercultural i interreligiós.</t>
  </si>
  <si>
    <t>Cosmovisió, identitat cristiana i expressió cultural</t>
  </si>
  <si>
    <t>La Bíblia, Paraula de Déu en paraules humanes que narra la relació entre Déu i el seu Poble, la seva composició i gèneres literaris.</t>
  </si>
  <si>
    <t>Les claus bíbliques d'Aliança, Poble, i Història en la comprensió de la dimensió de creaturitat i relacional de la persona i les seves conseqüències.</t>
  </si>
  <si>
    <t>Jesucrist, revelació plena de Déu i esdeveniment i salvació per a la humanitat.</t>
  </si>
  <si>
    <t>La proposta ètica i religiosa del Regne de Déu en societats plurals.</t>
  </si>
  <si>
    <t>Maria, Mare de Jesús i Mare de l'Església, testimoni de la fe.</t>
  </si>
  <si>
    <t>L'experiència i les creences cristianes expressades en el Credo de l'Església Catòlica.</t>
  </si>
  <si>
    <t>Comprensió dels símbols i les celebracions de la litúrgia cristiana, dels sagraments i de la seva teologia.</t>
  </si>
  <si>
    <t>Estratègies d'anàlisi d'obres de contingut religiós en diferents llenguatges, valorant l'aportació del cristianisme a la cultura.</t>
  </si>
  <si>
    <t>Corresponsables en la cura de les persones i del planeta</t>
  </si>
  <si>
    <t>Jesucrist i la seva relació amb els grups socials i religiosos de l'època, i la seva opció preferencial per les persones més desfavorides.</t>
  </si>
  <si>
    <t>Dinàmiques personals i socials que dificulten o impedeixen la construcció del bé comú, a la llum de l'Evangeli i de la Tradició cristiana.</t>
  </si>
  <si>
    <t>Les diverses esglésies i comunitats cristianes amb les seves propostes ètiques per a la vida en societat.</t>
  </si>
  <si>
    <t>La valoració positiva de l'Església cap a la diversitat religiosa i les seves expressions.</t>
  </si>
  <si>
    <t>Situacions pròximes d'injustícia i exclusió analitzades críticament des del magisteri social de l'Església.</t>
  </si>
  <si>
    <t>Projectes socials de l'Església al llarg de la seva història i la seva aportació a la inclusió social i a l'ecologia integral.</t>
  </si>
  <si>
    <t>Trets essencials de l'antropologia cristiana en diàleg amb la dignitat humana.</t>
  </si>
  <si>
    <t>Situacions vitals i preguntes existencials en relació amb la construcció del projecte personal.</t>
  </si>
  <si>
    <t>Jesucrist com a referència per al reconeixement i valoració positiva de la dignitat humana i la solidaritat.</t>
  </si>
  <si>
    <t>L'Evangeli com a resposta a la cerca de sentit.</t>
  </si>
  <si>
    <t>Estratègies de comunicació en diferents llenguatges de les pròpies idees, creences i experiències en contextos interculturals.</t>
  </si>
  <si>
    <t>Raonabilitat de la fe, desenvolupament integral de la persona i foment del bé comú.</t>
  </si>
  <si>
    <t>La transformació social com a vocació personal i projecte professional.</t>
  </si>
  <si>
    <t xml:space="preserve">L'Església com a comunitat dels deixebles de Jesucrist. </t>
  </si>
  <si>
    <t>Principis i valors de l'ensenyament social de l'Església i la seva aplicació en societats democràtiques.</t>
  </si>
  <si>
    <t>La Bíblia com a font de coneixement per a entendre la història i identitat d'Occident i el diàleg intercultural.</t>
  </si>
  <si>
    <t>La vida de l'Església com a generadora d'identitat i cultura al llarg de la història: anàlisi de les seves contribucions a la construcció social, política i cultural.</t>
  </si>
  <si>
    <t>Respecte davant la bellesa de les diverses manifestacions culturals i religioses com a element de pertinença i tradició cultural.</t>
  </si>
  <si>
    <t>Valor de les pràctiques espirituals del monacat, la mística i la devoció popular.</t>
  </si>
  <si>
    <t>Estima de la relació del missatge cristià amb la ciència i la cultura com a mitjà d'enriquiment del conjunt dels sabers.</t>
  </si>
  <si>
    <t>Figures històriques i eclesials compromeses amb el bé comú.</t>
  </si>
  <si>
    <t>Els drets humans i els objectius de desenvolupament sostenible en relació amb el pensament social cristià.</t>
  </si>
  <si>
    <t>Projectes eclesials que treballen l'amistat social, la solidaritat intergeneracional i la sostenibilitat del planeta.</t>
  </si>
  <si>
    <t>Propostes de l'ètica social de l'Església aplicades als desafiaments del món actual i al paradigma tecnocràtic.</t>
  </si>
  <si>
    <t>Actituds i destreses de diàleg ecumènic i interreligiós amb ple respecte a les conviccions pròpies i les dels altres.</t>
  </si>
  <si>
    <t>El compromís de les religions en la construcció de la pau i la superació de la violència i els fonamentalismes.</t>
  </si>
  <si>
    <t>L'esperança cristiana i la santedat.</t>
  </si>
  <si>
    <t>Estratègies de pensament de disseny i gestió de proMectes colālaboratius</t>
  </si>
  <si>
    <t>Disseny de solucions a problemes plantejats d’acord amb el pensament de disseny</t>
  </si>
  <si>
    <t>Aplicació d’estratègies bàsiques de gestió de projectes: definició d’objectius, planificació, execució del projecte i avaluació.</t>
  </si>
  <si>
    <t>Pensament computacional, llenguatges i estructures de programació</t>
  </si>
  <si>
    <t>Aplicació de tècniques de pensament computacional en la resolució de problemes i el disseny de solucions</t>
  </si>
  <si>
    <t>Anàlisi i descomposició de problemes complexos en reptes senzills. Estratègies de resolució eficient.</t>
  </si>
  <si>
    <t>Representació de solucions fent servir diagrames de flux, tenint en compte la normativa específica</t>
  </si>
  <si>
    <t>Ús de llenguatges de programació amb aplicació de diferents estructures lògiques: seqüències, condicionals i repeticions.</t>
  </si>
  <si>
    <t>Desenvolupament de funcions específiques</t>
  </si>
  <si>
    <t>Disseny i construcció de robots</t>
  </si>
  <si>
    <t>Anàlisi d’elements mecànics i identificació del seu funcionament</t>
  </si>
  <si>
    <t>Configuració i programació dels diferents elements de control: sensors, actuadors i dispositius de comandament.</t>
  </si>
  <si>
    <t>Disseny i construcció d’elements i/o estructures senzilles, tant de forma real com mitjançant simuladors gràfics, programes de disseny 3D i 2D.</t>
  </si>
  <si>
    <t>Muntatge físic d’estructures i mecanismes, fent ús adient de les eines i aplicant les mesures de seguretat.</t>
  </si>
  <si>
    <t>Aplicació de tècniques de creació manual i fabricació digital.</t>
  </si>
  <si>
    <t>Valoració crítica dels avenços tecnològics, la seva influència en el medi ambient, la salut i el benestar individual i col·lectiu i en la societat en general.</t>
  </si>
  <si>
    <t>De 1r a 4t B01</t>
  </si>
  <si>
    <t>Presa de consciència de la biografia lingüística personal i del mapa lingüístic de l’aula, i de l’escola de forma autònoma</t>
  </si>
  <si>
    <t>Identificació i ús estratègic dels coneixements que es tenen de les diverses llengües que conformen el repertori lingüístic per superar mancances comunicatives, amb acompanyament.</t>
  </si>
  <si>
    <t>Aplicació d’estratègies elementals d’ús comú per apreciar la diversitat lingüística i cultural, atenent a valors ecosocials i democràtics, rebutjant prejudicis i estereotips.</t>
  </si>
  <si>
    <t>Construcció i desenvolupament de coneixements, destreses i actituds elementals que permeten iniciar-se en activitats de mediació en situacions quotidianes bàsiques</t>
  </si>
  <si>
    <t>De 1r a 4t B02</t>
  </si>
  <si>
    <t>Ús de la segona llengua estrangera a l’aula amb autoconfiança progressiva i acceptació de l’error com a part integrant del procés d’aprenentatge en qualsevol tipus de situació d’aprenentatge de la llengua</t>
  </si>
  <si>
    <t>Comprensió de missatges quotidians d’intercanvi social —saludar, acomiadar-se, presentar-se—, i missatges d’ús habitual a l’aula: la data, el temps, l’assistència, localització d’objectes.</t>
  </si>
  <si>
    <t>Comprensió global d’un text oral, amb un contingut fàcil d’entendre i de predir amb ajut d’elements gestuals i icònics.</t>
  </si>
  <si>
    <t>Reproducció del lèxic bàsic i dels missatges relacionats amb les situacions comunicatives habituals de l’aula.</t>
  </si>
  <si>
    <t>Reproducció de textos orals memoritzats (cançons, poemes, dramatitzacions) amb la utilització de diferents suports, en el marc de les propostes didàctiques d’aula.</t>
  </si>
  <si>
    <t>Ús de models textuals elementals (narració, descripció, diàleg i exposició), i estratègies de producció oral com ara la repetició, el ritme pausat o el llenguatge no verbal, en les produccions orals, amb acompanyament.</t>
  </si>
  <si>
    <t>Interacció oral adequada en situacions d’aula i en contextos elementals, amb respecte a les normes bàsiques de cortesia lingüística.</t>
  </si>
  <si>
    <t>Aplicació d’estratègies d’interpretació d’elements bàsics de la comunicació no verbal en les situacions comunicatives</t>
  </si>
  <si>
    <t>Ús d’eines analògiques i digitals bàsiques d’ús comú per a la producció i coproducció oral i multimodal i participació en intercanvis comunicatius planificats amb estudiants de la llengua estrangera; ús de plataformes virtuals d’interacció i col·laboració educativa</t>
  </si>
  <si>
    <t>De 1r a 4t B03</t>
  </si>
  <si>
    <t>Comprensió de mots i frases senzilles conegudes i treballades àmpliament en els contextos orals de l’aula</t>
  </si>
  <si>
    <t>Aplicació d’estratègies de comprensió lectora, apreses en altres llengües, abans, durant i després de la lectura (planificació, anticipació, deduccions…), en textos diversos, amb suport visual o audiovisual.</t>
  </si>
  <si>
    <t>Aplicació d’estratègies per detectar usos discriminatoris del llenguatge no verbal i icònic, de forma acompanyada, en tots els contextos.</t>
  </si>
  <si>
    <t>De 1r a 4t B04</t>
  </si>
  <si>
    <t>Escriptura de mots i textos breus a partir de produccions orals relacionades amb les vivències, les experiències i les activitats a l’aula.</t>
  </si>
  <si>
    <t>Aplicació d’estratègies elementals, individuals o grupals, de planificació, redacció, revisió i edició de textos escrits i multimodals d’ús escolar i social, en diferents suports, amb diferents propòsits comunicatius i amb acompanyament</t>
  </si>
  <si>
    <t>Utilització d’elements gràfics i paratextuals adequats al suport, de forma acompanyada, que facilitin l’organització i la comprensió del text produït a l’aula i millorar-lo.</t>
  </si>
  <si>
    <t>Presentació acurada i aplicació de les normes ortogràfiques elementals de les produccions escrites en qualsevol suport.</t>
  </si>
  <si>
    <t>De 1r a 4t B05</t>
  </si>
  <si>
    <t>Alfabetit]ació informacional</t>
  </si>
  <si>
    <t>Aplicació d’estratègies per seleccionar la informació, per comunicar-la de manera elemental en contextos escolars i amb acompanyament</t>
  </si>
  <si>
    <t>Comunicació creativa del coneixement, amb respecte a la propietat intel·lectual, de forma acompanyada i en contextos escolars</t>
  </si>
  <si>
    <t>De 1r a 4t B06</t>
  </si>
  <si>
    <t>Lectura d’obres o fragments variats i diversos de la literatura infantil o juvenil, adequats als seus interessos i organitzats en itineraris lectors.</t>
  </si>
  <si>
    <t>Identificació dels elements constitutius essencials de l’obra literària (tema, protagonista, personatges secundaris, trama, escenari, llenguatge) i dels diferents gèneres literaris, a partir de la lectura compartida i guiada de textos literaris senzills</t>
  </si>
  <si>
    <t>Reproducció oral de textos literaris senzills memoritzats, amb la utilització d’imatges, i dramatització de contes i altres textos literaris senzills.</t>
  </si>
  <si>
    <t>Utilització de la biblioteca d’aula i del centre per a la cerca de textos literaris del propi interès de tot tipus i format (àlbums il·lustrats, còmics, contes, poemes…) i en diferents suports.</t>
  </si>
  <si>
    <t>Construcció de la identitat lectora, afavorint l’expressió de gustos i interessos, per mitjà de la lectura compartida i guiada</t>
  </si>
  <si>
    <t>Reconeixement de les dades bàsiques d’un llibre (persones autores, traductores, adaptadores, il·lustradores, editorial, col·lecció) en el context de les lectures d’aula i de la biblioteca, de forma guiada.</t>
  </si>
  <si>
    <t>Escriptura de textos narratius i poètics a partir de models coneguts i analitzats, utilitzant recursos literaris, amb acompanyament</t>
  </si>
  <si>
    <t>De 1r a 4t B07</t>
  </si>
  <si>
    <t>Estratègies que ajuden a l’aprenentatge de la llengua (memorització, recitació, associació de mots) i reflexió sobre el propi aprenentatge en situacions d’aula</t>
  </si>
  <si>
    <t>Formulació i comprovació d’hipòtesis (substitució, canvi d’ordre, manipulació) i establiment de generalitzacions sobre aspectes ortogràfics i gramaticals elementals, amb especial atenció a la concordança entre els elements de l’oració en les diferents produccions.</t>
  </si>
  <si>
    <t>Ús dels signes de puntuació com a mecanisme organitzador del text escrit i en relació amb el significat en les diferents produccions</t>
  </si>
  <si>
    <t>Ús del lèxic elemental i d’interès per a l’alumnat relatiu a relacions interpersonals properes, habitatge, llocs i entorns propers</t>
  </si>
  <si>
    <t>Valoració de la llengua estrangera com a instrument per a la realització de tasques i com a llengua de comunicació dins l’aula.</t>
  </si>
  <si>
    <t>Procps de resolució de problemes i proMectes</t>
  </si>
  <si>
    <t>Estratègies i tècniques: - Aplicació d’estratègies de gestió de projectes col·laboratius i de tècniques de resolució de problemes iteratives. / Cerca, comparació i estudi de les necessitats del centre educatiu, dels àmbits local i regional, etc. per al plantejament de projectes col·laboratius o cooperatius. / Implementació de diferents tècniques d’ideació per a la resolució de problemes. / Resolució de problemes amb actitud emprenedora, creativa i perseverant, des d’una perspectiva interdisciplinària de l’activitat t</t>
  </si>
  <si>
    <t>Productes i materials: Selecció i utilització de diferents productes i materials per a la resolució de problemes. / Anàlisi del cicle de vida d’un producte i identificació de les diferents fases./ Selecció de materials tot utilitzant diverses estratègies, d’acord amb les seves propietats o requisits, per a la resolució de problemes i projectes.</t>
  </si>
  <si>
    <t>Fabricació: Valoració, selecció i utilització de diferents tècniques de fabricació en la resolució de problemes i projectes. / Utilització de diferents eines de disseny i de fabricació assistit per ordinador en 2D i 3D, per a la representació i/o fabricació de peces aplicades a projectes. / Valoració, selecció i utilització de diferents tècniques de fabricació manual i mecànica, en les aplicacions pràctiques. / Implementació, en aplicacions pràctiques, de tècniques de fabricació digital, com la impressió 3D i el tall.</t>
  </si>
  <si>
    <t>Difusió Documentació, presentació i difusió de projectes, integrant diferents elements, tècniques i eines. Utilització d’una comunicació efectiva basada en una entonació, expressió, gestió del temps i adaptació del discurs i amb un ús de llenguatge inclusiu i lliure d’estereotips de gènere</t>
  </si>
  <si>
    <t>Operadors tecnológics</t>
  </si>
  <si>
    <t>Identificació dels components electrònics analògics bàsics i la seva simbologia, amb l’anàlisi i el muntatge físic i simulats de circuits elementals.</t>
  </si>
  <si>
    <t>Representació, anàlisi, disseny, simulació i muntatge de circuits electrònics digitals senzills i la seva aplicació.</t>
  </si>
  <si>
    <t>Representació, anàlisi, disseny, simulació i muntatge de circuits pneumàtics bàsics amb components que compleixin una determinada funció en un mecanisme o màquina</t>
  </si>
  <si>
    <t>Anàlisi, descripció i relació dels diferents elements mecànics, electrònics i pneumàtics aplicats a la robòtica, fent ús del muntatge físic o simulat.</t>
  </si>
  <si>
    <t>Pensament computacional, automatit]ació i robztica</t>
  </si>
  <si>
    <t>Utilització de diferents components de sistemes de control programat: controladors, sensors i actuadors, que permetin l’optimització dels recursos i apliquin l’automatització i la robotització.</t>
  </si>
  <si>
    <t>Disseny i implementació d’aplicacions informàtiques per a ordinador i dispositius mòbils. Utilització de simuladors informàtics en la verificació i comprovació del funcionament dels sistemes dissenyats. Introducció de les aplicacions de la intel·ligència artificial i al tractament massiu de dades (%ig 'ata). Ús d’espais digitals compartits i discos virtuals per l’emmagatzematge i compartició d’informació.</t>
  </si>
  <si>
    <t>Integració de les telecomunicacions en els sistemes de control digital; Internet de les coses amb els diferents elements, comunicacions i control, mitjançant l’aplicació pràctica per donar resposta a les necessitats personals o col·lectives.</t>
  </si>
  <si>
    <t>Disseny, construcció i control de robots senzills de manera física o simulada per al desenvolupament de tasques reals o fictícies.</t>
  </si>
  <si>
    <t>Tecnologia sostenible</t>
  </si>
  <si>
    <t>Selecció de materials i disseny de processos, productes i sistemes tecnològics per a una sostenibilitat mediambiental, econòmica i social.</t>
  </si>
  <si>
    <t>Justificació de l’energia com a factor tecnològic clau del desenvolupament sostenible. Eficiència energètica, consum responsable i energies renovables</t>
  </si>
  <si>
    <t>Cerca, aplicació i disseny d’estratègies d’estalvi energètic en edificis. Anàlisi de l’arquitectura bioclimàtica i sostenible en la reducció de l’impacte ambiental tant en l’àmbit local com en el global.</t>
  </si>
  <si>
    <t>Anàlisi i valoració de la mobilitat sostenible dels diferents mitjans de transport públic o privat.</t>
  </si>
  <si>
    <t>Creació de comunitats obertes d’aprenentatge, foment del voluntariat tecnològic i la implementació de projectes de servei a la comunitat amb un compromís actiu tant en l’àmbit local com en el global.</t>
  </si>
  <si>
    <t>Procés de resolució de problemes i de projectes</t>
  </si>
  <si>
    <t>Aplicació d’estratègies, tècniques i marcs de resolució de problemes en diferents contextos i les seves fases.</t>
  </si>
  <si>
    <t>Aplicació d’estratègies de cerca crítica d’informació per a la recerca i la definició de problemes plantejats.</t>
  </si>
  <si>
    <t>Anàlisi de productes i de sistemes tecnològics per a la construcció de coneixement des de diferents enfocaments i àmbits.</t>
  </si>
  <si>
    <t>Anàlisi i disseny d’estructures per a la construcció de models.</t>
  </si>
  <si>
    <t>Anàlisi i disseny de sistemes mecànics bàsics. Muntatges físics i/o ús de simuladors.</t>
  </si>
  <si>
    <t>Muntatge d’esquemes i circuits elèctrics o electrònics, físics o simulats. Interpretació, càlcul, disseny i aplicació en projectes.</t>
  </si>
  <si>
    <t>Identificar les característiques dels materials d’ús tecnològic i el seu impacte ambiental.</t>
  </si>
  <si>
    <t>Utilització d’eines i tècniques de manipulació i mecanització de materials per a la construcció d’objectes i de prototips. Iniciació a la fabricació digital. Aplicació de les normes de seguretat i d’higiene.</t>
  </si>
  <si>
    <t>Desenvolupament de l’emprenedoria, la resiliència, la perseverança i la creativitat per resoldre problemes des d’una perspectiva interdisciplinària.</t>
  </si>
  <si>
    <t>Comunicació i difusió d’idees</t>
  </si>
  <si>
    <t>Ús del vocabulari tècnic apropiat. Desenvolupament de les habilitats bàsiques de comunicació interpersonal. Ús adequat de pautes de conducta pròpies de l’entorn virtual.</t>
  </si>
  <si>
    <t>Ús de les normes d’acotació i aplicació de les escales i les tècniques de representació gràfica.</t>
  </si>
  <si>
    <t>Utilització d’aplicacions CAD en 2D i 3D per a la representació d’esquemes, circuits, plànols i objectes.</t>
  </si>
  <si>
    <t>Utilització d’eines digitals per a l’elaboració, la publicació i la difusió de documentació tècnica i informació multimèdia relativa a projectes.</t>
  </si>
  <si>
    <t>Pensament computacional, programació i robòtica</t>
  </si>
  <si>
    <t>Resolució de processos mitjançant algorísmica i representació amb diagrames de flux.</t>
  </si>
  <si>
    <t>Implementació d’aplicacions informàtiques senzilles per a ordinador i dispositius mòbils i iniciació a la intel·ligència artificial.</t>
  </si>
  <si>
    <t>Disseny i implementació de sistemes de control programat. Muntatge físic i/o ús de simuladors i programació senzilla de dispositius. Internet de les coses.</t>
  </si>
  <si>
    <t>Iniciació a la robòtica. Muntatge i control programat de robots o dispositius programables de manera física o mitjançant simuladors.</t>
  </si>
  <si>
    <t>Aplicació de tècniques de depuració iteratives d’un programa informàtic per a la identificació de l’error com a part del procés d’aprenentatge i afirmació de l’autoconfiança.</t>
  </si>
  <si>
    <t>Digitalització de l’entorn personal d’aprenentatge</t>
  </si>
  <si>
    <t>Ús de dispositius digitals, tant dels elements del maquinari com del programari. Identificació i resolució de problemes tècnics senzills.</t>
  </si>
  <si>
    <t>Utilització de sistemes de comunicació digital d’ús comú. Transmissió de dades. Tecnologies sense fil per a la comunicació.</t>
  </si>
  <si>
    <t>Utilització d’eines i entorns virtuals d’aprenentatge. Configuració, manteniment i ús crític.</t>
  </si>
  <si>
    <t>Utilització d’eines d’edició i creació de continguts. Instal·lació, configuració i ús responsable de les aplicacions i de la propietat intel·lectual.</t>
  </si>
  <si>
    <t>Implementació de tècniques de tractament, organització i emmagatzematge segur de la informació. Còpies de seguretat.</t>
  </si>
  <si>
    <t>Implementació de la seguretat a la xarxa: riscos, amenaces i atacs. Aplicació de mesures de protecció de les dades i de la informació. Accions preventives per al benestar digital.</t>
  </si>
  <si>
    <t>Desenvolupament tecnològic: creativitat, innovació, investigació, obsolescència i impacte social i ambiental. Utilització ètica de les aplicacions i les tecnologies emergents.</t>
  </si>
  <si>
    <t>Aplicació de la tecnologia sostenible. Valoració crítica de la contribució a la consecució dels objectius de desenvolupament sostenible.</t>
  </si>
  <si>
    <t>Valoració de l’energia com a factor tecnològic clau del desenvolupament sostenible. Eficiència energètica, consum responsable i energies renovables.</t>
  </si>
</sst>
</file>

<file path=xl/styles.xml><?xml version="1.0" encoding="utf-8"?>
<styleSheet xmlns="http://schemas.openxmlformats.org/spreadsheetml/2006/main" xmlns:x14ac="http://schemas.microsoft.com/office/spreadsheetml/2009/9/ac" xmlns:mc="http://schemas.openxmlformats.org/markup-compatibility/2006">
  <fonts count="35">
    <font>
      <sz val="10.0"/>
      <color rgb="FF000000"/>
      <name val="Arial"/>
      <scheme val="minor"/>
    </font>
    <font>
      <color theme="1"/>
      <name val="Arial"/>
      <scheme val="minor"/>
    </font>
    <font>
      <b/>
      <sz val="36.0"/>
      <color theme="1"/>
      <name val="Lexend"/>
    </font>
    <font>
      <color theme="1"/>
      <name val="Arial"/>
    </font>
    <font>
      <u/>
      <sz val="14.0"/>
      <color rgb="FF0000FF"/>
      <name val="Arial"/>
    </font>
    <font/>
    <font>
      <u/>
      <sz val="14.0"/>
      <color rgb="FF0000FF"/>
      <name val="Arial"/>
    </font>
    <font>
      <u/>
      <sz val="14.0"/>
      <color rgb="FF0000FF"/>
      <name val="Arial"/>
    </font>
    <font>
      <u/>
      <sz val="14.0"/>
      <color rgb="FF0000FF"/>
      <name val="Arial"/>
    </font>
    <font>
      <u/>
      <sz val="14.0"/>
      <color rgb="FF0000FF"/>
      <name val="Arial"/>
    </font>
    <font>
      <u/>
      <sz val="14.0"/>
      <color rgb="FF0000FF"/>
      <name val="Arial"/>
    </font>
    <font>
      <u/>
      <sz val="14.0"/>
      <color rgb="FF0000FF"/>
      <name val="Arial"/>
    </font>
    <font>
      <b/>
      <sz val="14.0"/>
      <color theme="1"/>
      <name val="Lexend"/>
    </font>
    <font>
      <sz val="14.0"/>
      <color theme="1"/>
      <name val="Arial"/>
      <scheme val="minor"/>
    </font>
    <font>
      <sz val="9.0"/>
      <color theme="1"/>
      <name val="Arial"/>
      <scheme val="minor"/>
    </font>
    <font>
      <sz val="9.0"/>
      <color theme="1"/>
      <name val="Lexend"/>
    </font>
    <font>
      <b/>
      <sz val="28.0"/>
      <color theme="1"/>
      <name val="Lexend"/>
    </font>
    <font>
      <u/>
      <sz val="21.0"/>
      <color rgb="FF0000FF"/>
      <name val="Lexend"/>
    </font>
    <font>
      <sz val="11.0"/>
      <color theme="1"/>
      <name val="Lexend"/>
    </font>
    <font>
      <b/>
      <sz val="11.0"/>
      <color theme="1"/>
      <name val="Lexend"/>
    </font>
    <font>
      <b/>
      <sz val="27.0"/>
      <color theme="1"/>
      <name val="Lexend"/>
    </font>
    <font>
      <b/>
      <u/>
      <sz val="14.0"/>
      <color rgb="FF0000FF"/>
      <name val="Lexend"/>
    </font>
    <font>
      <b/>
      <u/>
      <sz val="14.0"/>
      <color rgb="FF0000FF"/>
      <name val="Lexend"/>
    </font>
    <font>
      <b/>
      <sz val="9.0"/>
      <color theme="1"/>
      <name val="Lexend"/>
    </font>
    <font>
      <b/>
      <u/>
      <sz val="14.0"/>
      <color rgb="FF0000FF"/>
      <name val="Lexend"/>
    </font>
    <font>
      <sz val="10.0"/>
      <color theme="1"/>
      <name val="Lexend"/>
    </font>
    <font>
      <b/>
      <u/>
      <sz val="14.0"/>
      <color rgb="FF0000FF"/>
      <name val="Lexend"/>
    </font>
    <font>
      <b/>
      <u/>
      <sz val="14.0"/>
      <color rgb="FF0000FF"/>
      <name val="Lexend"/>
    </font>
    <font>
      <b/>
      <u/>
      <sz val="14.0"/>
      <color rgb="FF0000FF"/>
      <name val="Lexend"/>
    </font>
    <font>
      <color rgb="FFFFFFFF"/>
      <name val="Arial"/>
      <scheme val="minor"/>
    </font>
    <font>
      <color rgb="FFFFFFFF"/>
      <name val="Arial"/>
    </font>
    <font>
      <b/>
      <sz val="13.0"/>
      <color theme="1"/>
      <name val="Arial"/>
    </font>
    <font>
      <color rgb="FF000000"/>
      <name val="Arial"/>
    </font>
    <font>
      <sz val="9.0"/>
      <color rgb="FF000000"/>
      <name val="Arial"/>
    </font>
    <font>
      <sz val="9.0"/>
      <color theme="1"/>
      <name val="Arial"/>
    </font>
  </fonts>
  <fills count="9">
    <fill>
      <patternFill patternType="none"/>
    </fill>
    <fill>
      <patternFill patternType="lightGray"/>
    </fill>
    <fill>
      <patternFill patternType="solid">
        <fgColor rgb="FFF3F3F3"/>
        <bgColor rgb="FFF3F3F3"/>
      </patternFill>
    </fill>
    <fill>
      <patternFill patternType="solid">
        <fgColor rgb="FFD0E0E3"/>
        <bgColor rgb="FFD0E0E3"/>
      </patternFill>
    </fill>
    <fill>
      <patternFill patternType="solid">
        <fgColor rgb="FFFCE5CD"/>
        <bgColor rgb="FFFCE5CD"/>
      </patternFill>
    </fill>
    <fill>
      <patternFill patternType="solid">
        <fgColor rgb="FFFFFFFF"/>
        <bgColor rgb="FFFFFFFF"/>
      </patternFill>
    </fill>
    <fill>
      <patternFill patternType="solid">
        <fgColor rgb="FF000000"/>
        <bgColor rgb="FF000000"/>
      </patternFill>
    </fill>
    <fill>
      <patternFill patternType="solid">
        <fgColor rgb="FFF7CB4D"/>
        <bgColor rgb="FFF7CB4D"/>
      </patternFill>
    </fill>
    <fill>
      <patternFill patternType="solid">
        <fgColor rgb="FFFEF8E3"/>
        <bgColor rgb="FFFEF8E3"/>
      </patternFill>
    </fill>
  </fills>
  <borders count="62">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thin">
        <color rgb="FF000000"/>
      </right>
      <top style="thin">
        <color rgb="FF000000"/>
      </top>
      <bottom style="hair">
        <color rgb="FF000000"/>
      </bottom>
    </border>
    <border>
      <left style="thin">
        <color rgb="FF000000"/>
      </left>
      <right style="thin">
        <color rgb="FF000000"/>
      </right>
    </border>
    <border>
      <left style="thin">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thin">
        <color rgb="FF000000"/>
      </right>
      <top style="hair">
        <color rgb="FF000000"/>
      </top>
      <bottom style="hair">
        <color rgb="FF000000"/>
      </bottom>
    </border>
    <border>
      <left style="thin">
        <color rgb="FF000000"/>
      </left>
      <right style="thin">
        <color rgb="FF000000"/>
      </right>
      <bottom style="thin">
        <color rgb="FF000000"/>
      </bottom>
    </border>
    <border>
      <left style="thin">
        <color rgb="FF000000"/>
      </left>
      <top style="hair">
        <color rgb="FF000000"/>
      </top>
    </border>
    <border>
      <right style="hair">
        <color rgb="FF000000"/>
      </right>
      <top style="hair">
        <color rgb="FF000000"/>
      </top>
    </border>
    <border>
      <left style="hair">
        <color rgb="FF000000"/>
      </left>
      <top style="hair">
        <color rgb="FF000000"/>
      </top>
    </border>
    <border>
      <right style="thin">
        <color rgb="FF000000"/>
      </right>
      <top style="hair">
        <color rgb="FF000000"/>
      </top>
    </border>
    <border>
      <left style="thin">
        <color rgb="FF000000"/>
      </left>
      <right style="hair">
        <color rgb="FF000000"/>
      </right>
      <top style="thin">
        <color rgb="FF000000"/>
      </top>
      <bottom style="thin">
        <color rgb="FF000000"/>
      </bottom>
    </border>
    <border>
      <left style="hair">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hair">
        <color rgb="FF000000"/>
      </bottom>
    </border>
    <border>
      <right style="thin">
        <color rgb="FF000000"/>
      </right>
      <bottom style="hair">
        <color rgb="FF000000"/>
      </bottom>
    </border>
    <border>
      <left style="thin">
        <color rgb="FF000000"/>
      </left>
      <right style="thin">
        <color rgb="FF000000"/>
      </right>
      <top style="hair">
        <color rgb="FF000000"/>
      </top>
      <bottom style="hair">
        <color rgb="FF000000"/>
      </bottom>
    </border>
    <border>
      <left style="thin">
        <color rgb="FF000000"/>
      </left>
      <right style="thin">
        <color rgb="FF000000"/>
      </right>
      <top style="hair">
        <color rgb="FF000000"/>
      </top>
      <bottom style="thin">
        <color rgb="FF000000"/>
      </bottom>
    </border>
    <border>
      <right style="thin">
        <color rgb="FF000000"/>
      </right>
      <top style="hair">
        <color rgb="FF000000"/>
      </top>
      <bottom style="thin">
        <color rgb="FF000000"/>
      </bottom>
    </border>
    <border>
      <left style="thin">
        <color rgb="FF000000"/>
      </left>
      <top style="hair">
        <color rgb="FF000000"/>
      </top>
      <bottom style="thin">
        <color rgb="FF000000"/>
      </bottom>
    </border>
    <border>
      <left style="thin">
        <color rgb="FF000000"/>
      </left>
      <right style="thin">
        <color rgb="FF000000"/>
      </right>
      <bottom style="hair">
        <color rgb="FF000000"/>
      </bottom>
    </border>
    <border>
      <left style="hair">
        <color rgb="FF000000"/>
      </left>
      <top style="thin">
        <color rgb="FF000000"/>
      </top>
      <bottom style="thin">
        <color rgb="FF000000"/>
      </bottom>
    </border>
    <border>
      <left style="thin">
        <color rgb="FF000000"/>
      </left>
      <right style="hair">
        <color rgb="FF000000"/>
      </right>
    </border>
    <border>
      <left style="thin">
        <color rgb="FF000000"/>
      </left>
      <right style="hair">
        <color rgb="FF000000"/>
      </right>
      <bottom style="thin">
        <color rgb="FF000000"/>
      </bottom>
    </border>
    <border>
      <left style="hair">
        <color rgb="FF000000"/>
      </left>
      <top style="hair">
        <color rgb="FF000000"/>
      </top>
      <bottom style="thin">
        <color rgb="FF000000"/>
      </bottom>
    </border>
    <border>
      <left style="thin">
        <color rgb="FF000000"/>
      </left>
      <right style="hair">
        <color rgb="FF000000"/>
      </right>
      <top style="thin">
        <color rgb="FF000000"/>
      </top>
      <bottom style="hair">
        <color rgb="FF000000"/>
      </bottom>
    </border>
    <border>
      <bottom style="hair">
        <color rgb="FF000000"/>
      </bottom>
    </border>
    <border>
      <left style="hair">
        <color rgb="FF000000"/>
      </left>
      <bottom style="hair">
        <color rgb="FF000000"/>
      </bottom>
    </border>
    <border>
      <left style="thin">
        <color rgb="FF000000"/>
      </left>
      <right style="hair">
        <color rgb="FF000000"/>
      </right>
      <top style="hair">
        <color rgb="FF000000"/>
      </top>
      <bottom style="hair">
        <color rgb="FF000000"/>
      </bottom>
    </border>
    <border>
      <top style="hair">
        <color rgb="FF000000"/>
      </top>
      <bottom style="hair">
        <color rgb="FF000000"/>
      </bottom>
    </border>
    <border>
      <left style="thin">
        <color rgb="FF000000"/>
      </left>
      <right style="hair">
        <color rgb="FF000000"/>
      </right>
      <top style="hair">
        <color rgb="FF000000"/>
      </top>
      <bottom style="thin">
        <color rgb="FF000000"/>
      </bottom>
    </border>
    <border>
      <top style="hair">
        <color rgb="FF000000"/>
      </top>
      <bottom style="thin">
        <color rgb="FF000000"/>
      </bottom>
    </border>
    <border>
      <left style="thin">
        <color rgb="FF000000"/>
      </left>
      <right style="hair">
        <color rgb="FF000000"/>
      </right>
      <top style="thin">
        <color rgb="FF000000"/>
      </top>
    </border>
    <border>
      <left style="hair">
        <color rgb="FF000000"/>
      </left>
      <right style="thin">
        <color rgb="FF000000"/>
      </right>
      <top style="thin">
        <color rgb="FF000000"/>
      </top>
    </border>
    <border>
      <left style="hair">
        <color rgb="FF000000"/>
      </left>
      <right style="thin">
        <color rgb="FF000000"/>
      </right>
      <bottom style="thin">
        <color rgb="FF000000"/>
      </bottom>
    </border>
    <border>
      <left style="hair">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hair">
        <color rgb="FF000000"/>
      </left>
      <right style="hair">
        <color rgb="FF000000"/>
      </right>
      <top style="hair">
        <color rgb="FF000000"/>
      </top>
      <bottom style="hair">
        <color rgb="FF000000"/>
      </bottom>
    </border>
    <border>
      <left style="hair">
        <color rgb="FF000000"/>
      </left>
      <right style="thin">
        <color rgb="FF000000"/>
      </right>
      <top style="hair">
        <color rgb="FF000000"/>
      </top>
      <bottom style="hair">
        <color rgb="FF000000"/>
      </bottom>
    </border>
    <border>
      <left style="thin">
        <color rgb="FF000000"/>
      </left>
      <right style="hair">
        <color rgb="FF000000"/>
      </right>
      <top style="hair">
        <color rgb="FF000000"/>
      </top>
    </border>
    <border>
      <left style="hair">
        <color rgb="FF000000"/>
      </left>
      <right style="hair">
        <color rgb="FF000000"/>
      </right>
      <top style="hair">
        <color rgb="FF000000"/>
      </top>
    </border>
    <border>
      <left style="hair">
        <color rgb="FF000000"/>
      </left>
      <right style="medium">
        <color rgb="FF000000"/>
      </right>
      <top style="hair">
        <color rgb="FF000000"/>
      </top>
    </border>
    <border>
      <left style="hair">
        <color rgb="FF000000"/>
      </left>
      <right style="hair">
        <color rgb="FF000000"/>
      </right>
      <top style="hair">
        <color rgb="FF000000"/>
      </top>
      <bottom style="thin">
        <color rgb="FF000000"/>
      </bottom>
    </border>
    <border>
      <left style="hair">
        <color rgb="FF000000"/>
      </left>
      <right style="medium">
        <color rgb="FF000000"/>
      </right>
      <top style="hair">
        <color rgb="FF000000"/>
      </top>
      <bottom style="thin">
        <color rgb="FF000000"/>
      </bottom>
    </border>
    <border>
      <left style="hair">
        <color rgb="FF000000"/>
      </left>
      <right style="thin">
        <color rgb="FF000000"/>
      </right>
      <top style="hair">
        <color rgb="FF000000"/>
      </top>
      <bottom style="thin">
        <color rgb="FF000000"/>
      </bottom>
    </border>
    <border>
      <left style="hair">
        <color rgb="FF000000"/>
      </left>
      <right style="hair">
        <color rgb="FF000000"/>
      </right>
      <top style="thin">
        <color rgb="FF000000"/>
      </top>
      <bottom style="thin">
        <color rgb="FF000000"/>
      </bottom>
    </border>
  </borders>
  <cellStyleXfs count="1">
    <xf borderId="0" fillId="0" fontId="0" numFmtId="0" applyAlignment="1" applyFont="1"/>
  </cellStyleXfs>
  <cellXfs count="261">
    <xf borderId="0" fillId="0" fontId="0" numFmtId="0" xfId="0" applyAlignment="1" applyFont="1">
      <alignment readingOrder="0" shrinkToFit="0" vertical="bottom" wrapText="0"/>
    </xf>
    <xf borderId="0" fillId="2" fontId="1" numFmtId="0" xfId="0" applyFill="1" applyFont="1"/>
    <xf borderId="0" fillId="2" fontId="1" numFmtId="0" xfId="0" applyAlignment="1" applyFont="1">
      <alignment horizontal="right"/>
    </xf>
    <xf borderId="0" fillId="2" fontId="2" numFmtId="0" xfId="0" applyAlignment="1" applyFont="1">
      <alignment horizontal="center" readingOrder="0" vertical="center"/>
    </xf>
    <xf borderId="0" fillId="2" fontId="3" numFmtId="0" xfId="0" applyAlignment="1" applyFont="1">
      <alignment vertical="center"/>
    </xf>
    <xf borderId="1" fillId="3" fontId="4" numFmtId="0" xfId="0" applyAlignment="1" applyBorder="1" applyFill="1" applyFont="1">
      <alignment horizontal="center" readingOrder="0" vertical="center"/>
    </xf>
    <xf borderId="2" fillId="0" fontId="5" numFmtId="0" xfId="0" applyBorder="1" applyFont="1"/>
    <xf borderId="2" fillId="3" fontId="6" numFmtId="0" xfId="0" applyAlignment="1" applyBorder="1" applyFont="1">
      <alignment horizontal="center" readingOrder="0" vertical="center"/>
    </xf>
    <xf borderId="3" fillId="0" fontId="5" numFmtId="0" xfId="0" applyBorder="1" applyFont="1"/>
    <xf borderId="4" fillId="3" fontId="7" numFmtId="0" xfId="0" applyAlignment="1" applyBorder="1" applyFont="1">
      <alignment horizontal="center" readingOrder="0" vertical="center"/>
    </xf>
    <xf borderId="0" fillId="3" fontId="8" numFmtId="0" xfId="0" applyAlignment="1" applyFont="1">
      <alignment horizontal="center" readingOrder="0" vertical="center"/>
    </xf>
    <xf borderId="5" fillId="3" fontId="9" numFmtId="0" xfId="0" applyAlignment="1" applyBorder="1" applyFont="1">
      <alignment horizontal="center" readingOrder="0" vertical="center"/>
    </xf>
    <xf borderId="6" fillId="3" fontId="10" numFmtId="0" xfId="0" applyAlignment="1" applyBorder="1" applyFont="1">
      <alignment horizontal="center" readingOrder="0" vertical="center"/>
    </xf>
    <xf borderId="7" fillId="0" fontId="5" numFmtId="0" xfId="0" applyBorder="1" applyFont="1"/>
    <xf borderId="7" fillId="3" fontId="11" numFmtId="0" xfId="0" applyAlignment="1" applyBorder="1" applyFont="1">
      <alignment horizontal="center" readingOrder="0" vertical="center"/>
    </xf>
    <xf borderId="8" fillId="0" fontId="5" numFmtId="0" xfId="0" applyBorder="1" applyFont="1"/>
    <xf borderId="0" fillId="2" fontId="3" numFmtId="0" xfId="0" applyAlignment="1" applyFont="1">
      <alignment vertical="bottom"/>
    </xf>
    <xf borderId="0" fillId="2" fontId="1" numFmtId="0" xfId="0" applyAlignment="1" applyFont="1">
      <alignment shrinkToFit="0" vertical="center" wrapText="1"/>
    </xf>
    <xf borderId="9" fillId="4" fontId="12" numFmtId="0" xfId="0" applyAlignment="1" applyBorder="1" applyFill="1" applyFont="1">
      <alignment readingOrder="0" shrinkToFit="0" vertical="center" wrapText="1"/>
    </xf>
    <xf borderId="10" fillId="5" fontId="13" numFmtId="0" xfId="0" applyAlignment="1" applyBorder="1" applyFill="1" applyFont="1">
      <alignment readingOrder="0" shrinkToFit="0" vertical="center" wrapText="1"/>
    </xf>
    <xf borderId="11" fillId="0" fontId="5" numFmtId="0" xfId="0" applyBorder="1" applyFont="1"/>
    <xf borderId="12" fillId="0" fontId="5" numFmtId="0" xfId="0" applyBorder="1" applyFont="1"/>
    <xf borderId="9" fillId="4" fontId="12" numFmtId="0" xfId="0" applyAlignment="1" applyBorder="1" applyFont="1">
      <alignment horizontal="center" readingOrder="0" shrinkToFit="0" vertical="center" wrapText="1"/>
    </xf>
    <xf borderId="9" fillId="5" fontId="13" numFmtId="0" xfId="0" applyAlignment="1" applyBorder="1" applyFont="1">
      <alignment readingOrder="0" shrinkToFit="0" vertical="center" wrapText="1"/>
    </xf>
    <xf borderId="13" fillId="4" fontId="12" numFmtId="0" xfId="0" applyAlignment="1" applyBorder="1" applyFont="1">
      <alignment readingOrder="0" shrinkToFit="0" vertical="center" wrapText="1"/>
    </xf>
    <xf borderId="14" fillId="5" fontId="13" numFmtId="0" xfId="0" applyAlignment="1" applyBorder="1" applyFont="1">
      <alignment readingOrder="0" shrinkToFit="0" vertical="center" wrapText="1"/>
    </xf>
    <xf borderId="15" fillId="0" fontId="5" numFmtId="0" xfId="0" applyBorder="1" applyFont="1"/>
    <xf borderId="16" fillId="5" fontId="13" numFmtId="0" xfId="0" applyAlignment="1" applyBorder="1" applyFont="1">
      <alignment readingOrder="0" shrinkToFit="0" vertical="center" wrapText="1"/>
    </xf>
    <xf borderId="17" fillId="0" fontId="5" numFmtId="0" xfId="0" applyBorder="1" applyFont="1"/>
    <xf borderId="18" fillId="0" fontId="5" numFmtId="0" xfId="0" applyBorder="1" applyFont="1"/>
    <xf borderId="19" fillId="5" fontId="13" numFmtId="0" xfId="0" applyAlignment="1" applyBorder="1" applyFont="1">
      <alignment readingOrder="0" shrinkToFit="0" vertical="center" wrapText="1"/>
    </xf>
    <xf borderId="20" fillId="0" fontId="5" numFmtId="0" xfId="0" applyBorder="1" applyFont="1"/>
    <xf borderId="21" fillId="5" fontId="13" numFmtId="0" xfId="0" applyAlignment="1" applyBorder="1" applyFont="1">
      <alignment readingOrder="0" shrinkToFit="0" vertical="center" wrapText="1"/>
    </xf>
    <xf borderId="22" fillId="0" fontId="5" numFmtId="0" xfId="0" applyBorder="1" applyFont="1"/>
    <xf borderId="21" fillId="5" fontId="13" numFmtId="0" xfId="0" applyAlignment="1" applyBorder="1" applyFont="1">
      <alignment shrinkToFit="0" vertical="center" wrapText="1"/>
    </xf>
    <xf borderId="23" fillId="0" fontId="5" numFmtId="0" xfId="0" applyBorder="1" applyFont="1"/>
    <xf borderId="24" fillId="5" fontId="13" numFmtId="0" xfId="0" applyAlignment="1" applyBorder="1" applyFont="1">
      <alignment shrinkToFit="0" vertical="center" wrapText="1"/>
    </xf>
    <xf borderId="25" fillId="0" fontId="5" numFmtId="0" xfId="0" applyBorder="1" applyFont="1"/>
    <xf borderId="26" fillId="5" fontId="13" numFmtId="0" xfId="0" applyAlignment="1" applyBorder="1" applyFont="1">
      <alignment readingOrder="0" shrinkToFit="0" vertical="center" wrapText="1"/>
    </xf>
    <xf borderId="27" fillId="0" fontId="5" numFmtId="0" xfId="0" applyBorder="1" applyFont="1"/>
    <xf borderId="10" fillId="4" fontId="12" numFmtId="0" xfId="0" applyAlignment="1" applyBorder="1" applyFont="1">
      <alignment readingOrder="0" shrinkToFit="0" vertical="center" wrapText="1"/>
    </xf>
    <xf borderId="10" fillId="5" fontId="14" numFmtId="0" xfId="0" applyAlignment="1" applyBorder="1" applyFont="1">
      <alignment readingOrder="0" shrinkToFit="0" vertical="top" wrapText="1"/>
    </xf>
    <xf borderId="0" fillId="2" fontId="15" numFmtId="0" xfId="0" applyAlignment="1" applyFont="1">
      <alignment readingOrder="0" shrinkToFit="0" wrapText="1"/>
    </xf>
    <xf borderId="0" fillId="2" fontId="2" numFmtId="0" xfId="0" applyAlignment="1" applyFont="1">
      <alignment horizontal="left" readingOrder="0"/>
    </xf>
    <xf borderId="0" fillId="2" fontId="16" numFmtId="0" xfId="0" applyAlignment="1" applyFont="1">
      <alignment horizontal="left" readingOrder="0" vertical="center"/>
    </xf>
    <xf borderId="0" fillId="3" fontId="17" numFmtId="0" xfId="0" applyAlignment="1" applyFont="1">
      <alignment horizontal="center" readingOrder="0" vertical="center"/>
    </xf>
    <xf borderId="0" fillId="2" fontId="12" numFmtId="0" xfId="0" applyAlignment="1" applyFont="1">
      <alignment readingOrder="0" shrinkToFit="0" vertical="center" wrapText="1"/>
    </xf>
    <xf borderId="28" fillId="4" fontId="12" numFmtId="0" xfId="0" applyAlignment="1" applyBorder="1" applyFont="1">
      <alignment readingOrder="0" shrinkToFit="0" vertical="center" wrapText="1"/>
    </xf>
    <xf borderId="29" fillId="4" fontId="12" numFmtId="0" xfId="0" applyAlignment="1" applyBorder="1" applyFont="1">
      <alignment readingOrder="0" shrinkToFit="0" vertical="center" wrapText="1"/>
    </xf>
    <xf borderId="11" fillId="4" fontId="12" numFmtId="0" xfId="0" applyAlignment="1" applyBorder="1" applyFont="1">
      <alignment readingOrder="0" shrinkToFit="0" vertical="center" wrapText="1"/>
    </xf>
    <xf borderId="30" fillId="0" fontId="18" numFmtId="0" xfId="0" applyAlignment="1" applyBorder="1" applyFont="1">
      <alignment readingOrder="0" shrinkToFit="0" vertical="top" wrapText="1"/>
    </xf>
    <xf borderId="31" fillId="0" fontId="18" numFmtId="0" xfId="0" applyAlignment="1" applyBorder="1" applyFont="1">
      <alignment readingOrder="0" shrinkToFit="0" vertical="top" wrapText="1"/>
    </xf>
    <xf borderId="14" fillId="0" fontId="18" numFmtId="0" xfId="0" applyAlignment="1" applyBorder="1" applyFont="1">
      <alignment readingOrder="0" shrinkToFit="0" vertical="top" wrapText="1"/>
    </xf>
    <xf borderId="32" fillId="0" fontId="18" numFmtId="0" xfId="0" applyAlignment="1" applyBorder="1" applyFont="1">
      <alignment readingOrder="0" shrinkToFit="0" vertical="top" wrapText="1"/>
    </xf>
    <xf borderId="22" fillId="0" fontId="18" numFmtId="0" xfId="0" applyAlignment="1" applyBorder="1" applyFont="1">
      <alignment readingOrder="0" shrinkToFit="0" vertical="top" wrapText="1"/>
    </xf>
    <xf borderId="19" fillId="0" fontId="18" numFmtId="0" xfId="0" applyAlignment="1" applyBorder="1" applyFont="1">
      <alignment readingOrder="0" shrinkToFit="0" vertical="top" wrapText="1"/>
    </xf>
    <xf borderId="19" fillId="0" fontId="19" numFmtId="0" xfId="0" applyAlignment="1" applyBorder="1" applyFont="1">
      <alignment readingOrder="0" shrinkToFit="0" vertical="top" wrapText="1"/>
    </xf>
    <xf borderId="32" fillId="0" fontId="18" numFmtId="0" xfId="0" applyAlignment="1" applyBorder="1" applyFont="1">
      <alignment shrinkToFit="0" vertical="top" wrapText="1"/>
    </xf>
    <xf borderId="22" fillId="0" fontId="18" numFmtId="0" xfId="0" applyAlignment="1" applyBorder="1" applyFont="1">
      <alignment shrinkToFit="0" vertical="top" wrapText="1"/>
    </xf>
    <xf borderId="19" fillId="0" fontId="18" numFmtId="0" xfId="0" applyAlignment="1" applyBorder="1" applyFont="1">
      <alignment shrinkToFit="0" vertical="top" wrapText="1"/>
    </xf>
    <xf borderId="33" fillId="0" fontId="18" numFmtId="0" xfId="0" applyAlignment="1" applyBorder="1" applyFont="1">
      <alignment readingOrder="0" shrinkToFit="0" vertical="top" wrapText="1"/>
    </xf>
    <xf borderId="34" fillId="0" fontId="18" numFmtId="0" xfId="0" applyAlignment="1" applyBorder="1" applyFont="1">
      <alignment readingOrder="0" shrinkToFit="0" vertical="top" wrapText="1"/>
    </xf>
    <xf borderId="35" fillId="0" fontId="18" numFmtId="0" xfId="0" applyAlignment="1" applyBorder="1" applyFont="1">
      <alignment readingOrder="0" shrinkToFit="0" vertical="top" wrapText="1"/>
    </xf>
    <xf borderId="34" fillId="0" fontId="5" numFmtId="0" xfId="0" applyBorder="1" applyFont="1"/>
    <xf borderId="0" fillId="2" fontId="20" numFmtId="0" xfId="0" applyAlignment="1" applyFont="1">
      <alignment horizontal="left" readingOrder="0" vertical="center"/>
    </xf>
    <xf borderId="12" fillId="4" fontId="12" numFmtId="0" xfId="0" applyAlignment="1" applyBorder="1" applyFont="1">
      <alignment readingOrder="0" shrinkToFit="0" vertical="center" wrapText="1"/>
    </xf>
    <xf borderId="36" fillId="0" fontId="18" numFmtId="0" xfId="0" applyAlignment="1" applyBorder="1" applyFont="1">
      <alignment readingOrder="0" shrinkToFit="0" vertical="top" wrapText="1"/>
    </xf>
    <xf borderId="33" fillId="0" fontId="18" numFmtId="0" xfId="0" applyAlignment="1" applyBorder="1" applyFont="1">
      <alignment shrinkToFit="0" vertical="top" wrapText="1"/>
    </xf>
    <xf borderId="34" fillId="0" fontId="18" numFmtId="0" xfId="0" applyAlignment="1" applyBorder="1" applyFont="1">
      <alignment shrinkToFit="0" vertical="top" wrapText="1"/>
    </xf>
    <xf borderId="35" fillId="0" fontId="18" numFmtId="0" xfId="0" applyAlignment="1" applyBorder="1" applyFont="1">
      <alignment shrinkToFit="0" vertical="top" wrapText="1"/>
    </xf>
    <xf borderId="0" fillId="2" fontId="16" numFmtId="0" xfId="0" applyAlignment="1" applyFont="1">
      <alignment horizontal="left" readingOrder="0"/>
    </xf>
    <xf borderId="28" fillId="4" fontId="21" numFmtId="0" xfId="0" applyAlignment="1" applyBorder="1" applyFont="1">
      <alignment readingOrder="0" shrinkToFit="0" vertical="center" wrapText="1"/>
    </xf>
    <xf borderId="37" fillId="4" fontId="22" numFmtId="0" xfId="0" applyAlignment="1" applyBorder="1" applyFont="1">
      <alignment readingOrder="0" shrinkToFit="0" vertical="top" wrapText="1"/>
    </xf>
    <xf borderId="38" fillId="0" fontId="18" numFmtId="0" xfId="0" applyAlignment="1" applyBorder="1" applyFont="1">
      <alignment readingOrder="0" shrinkToFit="0" vertical="top" wrapText="1"/>
    </xf>
    <xf borderId="16" fillId="0" fontId="18" numFmtId="0" xfId="0" applyAlignment="1" applyBorder="1" applyFont="1">
      <alignment readingOrder="0" shrinkToFit="0" vertical="top" wrapText="1"/>
    </xf>
    <xf borderId="38" fillId="0" fontId="5" numFmtId="0" xfId="0" applyBorder="1" applyFont="1"/>
    <xf borderId="39" fillId="0" fontId="5" numFmtId="0" xfId="0" applyBorder="1" applyFont="1"/>
    <xf borderId="40" fillId="0" fontId="18" numFmtId="0" xfId="0" applyAlignment="1" applyBorder="1" applyFont="1">
      <alignment shrinkToFit="0" vertical="top" wrapText="1"/>
    </xf>
    <xf borderId="21" fillId="0" fontId="18" numFmtId="0" xfId="0" applyAlignment="1" applyBorder="1" applyFont="1">
      <alignment readingOrder="0" shrinkToFit="0" vertical="top" wrapText="1"/>
    </xf>
    <xf borderId="0" fillId="2" fontId="1" numFmtId="0" xfId="0" applyAlignment="1" applyFont="1">
      <alignment vertical="center"/>
    </xf>
    <xf borderId="37" fillId="4" fontId="12" numFmtId="0" xfId="0" applyAlignment="1" applyBorder="1" applyFont="1">
      <alignment readingOrder="0" shrinkToFit="0" vertical="center" wrapText="1"/>
    </xf>
    <xf borderId="41" fillId="0" fontId="18" numFmtId="0" xfId="0" applyAlignment="1" applyBorder="1" applyFont="1">
      <alignment readingOrder="0" shrinkToFit="0" vertical="top" wrapText="1"/>
    </xf>
    <xf borderId="42" fillId="0" fontId="18" numFmtId="0" xfId="0" applyAlignment="1" applyBorder="1" applyFont="1">
      <alignment readingOrder="0" shrinkToFit="0" vertical="top" wrapText="1"/>
    </xf>
    <xf borderId="43" fillId="0" fontId="18" numFmtId="0" xfId="0" applyAlignment="1" applyBorder="1" applyFont="1">
      <alignment readingOrder="0" shrinkToFit="0" vertical="top" wrapText="1"/>
    </xf>
    <xf borderId="31" fillId="0" fontId="5" numFmtId="0" xfId="0" applyBorder="1" applyFont="1"/>
    <xf borderId="44" fillId="0" fontId="18" numFmtId="0" xfId="0" applyAlignment="1" applyBorder="1" applyFont="1">
      <alignment readingOrder="0" shrinkToFit="0" vertical="top" wrapText="1"/>
    </xf>
    <xf borderId="45" fillId="0" fontId="18" numFmtId="0" xfId="0" applyAlignment="1" applyBorder="1" applyFont="1">
      <alignment readingOrder="0" shrinkToFit="0" vertical="top" wrapText="1"/>
    </xf>
    <xf borderId="21" fillId="0" fontId="18" numFmtId="0" xfId="0" applyAlignment="1" applyBorder="1" applyFont="1">
      <alignment shrinkToFit="0" vertical="top" wrapText="1"/>
    </xf>
    <xf borderId="44" fillId="0" fontId="18" numFmtId="0" xfId="0" applyAlignment="1" applyBorder="1" applyFont="1">
      <alignment shrinkToFit="0" vertical="top" wrapText="1"/>
    </xf>
    <xf borderId="45" fillId="0" fontId="18" numFmtId="0" xfId="0" applyAlignment="1" applyBorder="1" applyFont="1">
      <alignment shrinkToFit="0" vertical="top" wrapText="1"/>
    </xf>
    <xf borderId="46" fillId="0" fontId="18" numFmtId="0" xfId="0" applyAlignment="1" applyBorder="1" applyFont="1">
      <alignment readingOrder="0" shrinkToFit="0" vertical="top" wrapText="1"/>
    </xf>
    <xf borderId="47" fillId="0" fontId="18" numFmtId="0" xfId="0" applyAlignment="1" applyBorder="1" applyFont="1">
      <alignment readingOrder="0" shrinkToFit="0" vertical="top" wrapText="1"/>
    </xf>
    <xf borderId="40" fillId="0" fontId="18" numFmtId="0" xfId="0" applyAlignment="1" applyBorder="1" applyFont="1">
      <alignment readingOrder="0" shrinkToFit="0" vertical="top" wrapText="1"/>
    </xf>
    <xf borderId="10" fillId="0" fontId="18" numFmtId="0" xfId="0" applyAlignment="1" applyBorder="1" applyFont="1">
      <alignment readingOrder="0" shrinkToFit="0" vertical="top" wrapText="1"/>
    </xf>
    <xf borderId="0" fillId="2" fontId="1" numFmtId="0" xfId="0" applyAlignment="1" applyFont="1">
      <alignment readingOrder="0"/>
    </xf>
    <xf borderId="48" fillId="4" fontId="12" numFmtId="0" xfId="0" applyAlignment="1" applyBorder="1" applyFont="1">
      <alignment readingOrder="0" shrinkToFit="0" vertical="center" wrapText="1"/>
    </xf>
    <xf borderId="11" fillId="4" fontId="12" numFmtId="0" xfId="0" applyAlignment="1" applyBorder="1" applyFont="1">
      <alignment horizontal="center" readingOrder="0" shrinkToFit="0" vertical="center" wrapText="1"/>
    </xf>
    <xf borderId="49" fillId="4" fontId="12" numFmtId="0" xfId="0" applyAlignment="1" applyBorder="1" applyFont="1">
      <alignment horizontal="center" readingOrder="0" shrinkToFit="0" vertical="center" wrapText="1"/>
    </xf>
    <xf borderId="2" fillId="4" fontId="23" numFmtId="0" xfId="0" applyAlignment="1" applyBorder="1" applyFont="1">
      <alignment horizontal="center" readingOrder="0" shrinkToFit="0" vertical="center" wrapText="1"/>
    </xf>
    <xf borderId="50" fillId="0" fontId="5" numFmtId="0" xfId="0" applyBorder="1" applyFont="1"/>
    <xf borderId="41" fillId="0" fontId="18" numFmtId="0" xfId="0" applyAlignment="1" applyBorder="1" applyFont="1">
      <alignment readingOrder="0" shrinkToFit="0" vertical="center" wrapText="1"/>
    </xf>
    <xf borderId="51" fillId="0" fontId="18" numFmtId="0" xfId="0" applyAlignment="1" applyBorder="1" applyFont="1">
      <alignment readingOrder="0" shrinkToFit="0" vertical="top" wrapText="1"/>
    </xf>
    <xf borderId="52" fillId="0" fontId="18" numFmtId="0" xfId="0" applyAlignment="1" applyBorder="1" applyFont="1">
      <alignment horizontal="center" readingOrder="0" shrinkToFit="0" vertical="top" wrapText="1"/>
    </xf>
    <xf borderId="44" fillId="0" fontId="18" numFmtId="0" xfId="0" applyAlignment="1" applyBorder="1" applyFont="1">
      <alignment readingOrder="0" shrinkToFit="0" vertical="center" wrapText="1"/>
    </xf>
    <xf borderId="53" fillId="0" fontId="18" numFmtId="0" xfId="0" applyAlignment="1" applyBorder="1" applyFont="1">
      <alignment readingOrder="0" shrinkToFit="0" vertical="top" wrapText="1"/>
    </xf>
    <xf borderId="54" fillId="0" fontId="18" numFmtId="0" xfId="0" applyAlignment="1" applyBorder="1" applyFont="1">
      <alignment horizontal="center" readingOrder="0" shrinkToFit="0" vertical="top" wrapText="1"/>
    </xf>
    <xf borderId="53" fillId="0" fontId="18" numFmtId="0" xfId="0" applyAlignment="1" applyBorder="1" applyFont="1">
      <alignment shrinkToFit="0" vertical="top" wrapText="1"/>
    </xf>
    <xf borderId="54" fillId="0" fontId="18" numFmtId="0" xfId="0" applyAlignment="1" applyBorder="1" applyFont="1">
      <alignment horizontal="center" shrinkToFit="0" vertical="top" wrapText="1"/>
    </xf>
    <xf borderId="55" fillId="0" fontId="18" numFmtId="0" xfId="0" applyAlignment="1" applyBorder="1" applyFont="1">
      <alignment readingOrder="0" shrinkToFit="0" vertical="center" wrapText="1"/>
    </xf>
    <xf borderId="56" fillId="0" fontId="18" numFmtId="0" xfId="0" applyAlignment="1" applyBorder="1" applyFont="1">
      <alignment shrinkToFit="0" vertical="top" wrapText="1"/>
    </xf>
    <xf borderId="57" fillId="0" fontId="18" numFmtId="0" xfId="0" applyAlignment="1" applyBorder="1" applyFont="1">
      <alignment horizontal="center" shrinkToFit="0" vertical="top" wrapText="1"/>
    </xf>
    <xf borderId="46" fillId="0" fontId="18" numFmtId="0" xfId="0" applyAlignment="1" applyBorder="1" applyFont="1">
      <alignment readingOrder="0" shrinkToFit="0" vertical="center" wrapText="1"/>
    </xf>
    <xf borderId="58" fillId="0" fontId="18" numFmtId="0" xfId="0" applyAlignment="1" applyBorder="1" applyFont="1">
      <alignment shrinkToFit="0" vertical="top" wrapText="1"/>
    </xf>
    <xf borderId="59" fillId="0" fontId="18" numFmtId="0" xfId="0" applyAlignment="1" applyBorder="1" applyFont="1">
      <alignment horizontal="center" shrinkToFit="0" vertical="top" wrapText="1"/>
    </xf>
    <xf borderId="10" fillId="4" fontId="24" numFmtId="0" xfId="0" applyAlignment="1" applyBorder="1" applyFont="1">
      <alignment readingOrder="0" shrinkToFit="0" vertical="center" wrapText="1"/>
    </xf>
    <xf borderId="10" fillId="0" fontId="25" numFmtId="0" xfId="0" applyAlignment="1" applyBorder="1" applyFont="1">
      <alignment readingOrder="0" shrinkToFit="0" vertical="top" wrapText="1"/>
    </xf>
    <xf borderId="1" fillId="4" fontId="26" numFmtId="0" xfId="0" applyAlignment="1" applyBorder="1" applyFont="1">
      <alignment readingOrder="0" shrinkToFit="0" vertical="center" wrapText="1"/>
    </xf>
    <xf borderId="10" fillId="4" fontId="27" numFmtId="0" xfId="0" applyAlignment="1" applyBorder="1" applyFont="1">
      <alignment readingOrder="0" shrinkToFit="0" vertical="top" wrapText="1"/>
    </xf>
    <xf borderId="11" fillId="4" fontId="28" numFmtId="0" xfId="0" applyAlignment="1" applyBorder="1" applyFont="1">
      <alignment readingOrder="0" shrinkToFit="0" vertical="top" wrapText="1"/>
    </xf>
    <xf borderId="0" fillId="6" fontId="29" numFmtId="0" xfId="0" applyAlignment="1" applyFill="1" applyFont="1">
      <alignment horizontal="center" readingOrder="0" shrinkToFit="0" wrapText="1"/>
    </xf>
    <xf borderId="0" fillId="6" fontId="30" numFmtId="0" xfId="0" applyAlignment="1" applyFont="1">
      <alignment horizontal="center" shrinkToFit="0" vertical="bottom" wrapText="1"/>
    </xf>
    <xf borderId="0" fillId="6" fontId="29" numFmtId="0" xfId="0" applyAlignment="1" applyFont="1">
      <alignment horizontal="center" readingOrder="0"/>
    </xf>
    <xf borderId="0" fillId="0" fontId="1" numFmtId="0" xfId="0" applyAlignment="1" applyFont="1">
      <alignment horizontal="center"/>
    </xf>
    <xf borderId="0" fillId="0" fontId="3" numFmtId="0" xfId="0" applyAlignment="1" applyFont="1">
      <alignment horizontal="center" vertical="bottom"/>
    </xf>
    <xf borderId="0" fillId="6" fontId="30" numFmtId="0" xfId="0" applyAlignment="1" applyFont="1">
      <alignment shrinkToFit="0" vertical="top" wrapText="0"/>
    </xf>
    <xf borderId="0" fillId="6" fontId="29" numFmtId="0" xfId="0" applyAlignment="1" applyFont="1">
      <alignment shrinkToFit="0" vertical="top" wrapText="0"/>
    </xf>
    <xf borderId="0" fillId="0" fontId="3" numFmtId="0" xfId="0" applyAlignment="1" applyFont="1">
      <alignment shrinkToFit="0" vertical="top" wrapText="0"/>
    </xf>
    <xf borderId="0" fillId="0" fontId="3" numFmtId="0" xfId="0" applyAlignment="1" applyFont="1">
      <alignment vertical="top"/>
    </xf>
    <xf borderId="0" fillId="0" fontId="3" numFmtId="0" xfId="0" applyAlignment="1" applyFont="1">
      <alignment shrinkToFit="0" vertical="top" wrapText="0"/>
    </xf>
    <xf borderId="0" fillId="0" fontId="3" numFmtId="0" xfId="0" applyAlignment="1" applyFont="1">
      <alignment shrinkToFit="0" vertical="top" wrapText="0"/>
    </xf>
    <xf borderId="0" fillId="0" fontId="3" numFmtId="0" xfId="0" applyAlignment="1" applyFont="1">
      <alignment shrinkToFit="0" vertical="top" wrapText="0"/>
    </xf>
    <xf borderId="0" fillId="0" fontId="1" numFmtId="0" xfId="0" applyAlignment="1" applyFont="1">
      <alignment shrinkToFit="0" vertical="top" wrapText="0"/>
    </xf>
    <xf borderId="0" fillId="0" fontId="3" numFmtId="49" xfId="0" applyAlignment="1" applyFont="1" applyNumberFormat="1">
      <alignment shrinkToFit="0" vertical="top" wrapText="0"/>
    </xf>
    <xf borderId="0" fillId="0" fontId="3" numFmtId="49" xfId="0" applyAlignment="1" applyFont="1" applyNumberFormat="1">
      <alignment shrinkToFit="0" vertical="top" wrapText="0"/>
    </xf>
    <xf borderId="41" fillId="7" fontId="31" numFmtId="0" xfId="0" applyAlignment="1" applyBorder="1" applyFill="1" applyFont="1">
      <alignment vertical="top"/>
    </xf>
    <xf borderId="51" fillId="7" fontId="31" numFmtId="0" xfId="0" applyAlignment="1" applyBorder="1" applyFont="1">
      <alignment vertical="top"/>
    </xf>
    <xf borderId="51" fillId="7" fontId="31" numFmtId="0" xfId="0" applyAlignment="1" applyBorder="1" applyFont="1">
      <alignment shrinkToFit="0" vertical="top" wrapText="1"/>
    </xf>
    <xf borderId="51" fillId="7" fontId="31" numFmtId="0" xfId="0" applyAlignment="1" applyBorder="1" applyFont="1">
      <alignment shrinkToFit="0" vertical="top" wrapText="1"/>
    </xf>
    <xf borderId="52" fillId="7" fontId="31" numFmtId="0" xfId="0" applyAlignment="1" applyBorder="1" applyFont="1">
      <alignment horizontal="center" shrinkToFit="0" vertical="top" wrapText="1"/>
    </xf>
    <xf borderId="44" fillId="5" fontId="3" numFmtId="0" xfId="0" applyAlignment="1" applyBorder="1" applyFont="1">
      <alignment horizontal="right" shrinkToFit="0" vertical="top" wrapText="1"/>
    </xf>
    <xf borderId="53" fillId="5" fontId="3" numFmtId="0" xfId="0" applyAlignment="1" applyBorder="1" applyFont="1">
      <alignment vertical="top"/>
    </xf>
    <xf borderId="53" fillId="5" fontId="3" numFmtId="0" xfId="0" applyAlignment="1" applyBorder="1" applyFont="1">
      <alignment shrinkToFit="0" vertical="top" wrapText="0"/>
    </xf>
    <xf borderId="53" fillId="5" fontId="3" numFmtId="0" xfId="0" applyAlignment="1" applyBorder="1" applyFont="1">
      <alignment shrinkToFit="0" vertical="top" wrapText="1"/>
    </xf>
    <xf borderId="54" fillId="5" fontId="3" numFmtId="0" xfId="0" applyAlignment="1" applyBorder="1" applyFont="1">
      <alignment vertical="top"/>
    </xf>
    <xf borderId="44" fillId="8" fontId="3" numFmtId="0" xfId="0" applyAlignment="1" applyBorder="1" applyFill="1" applyFont="1">
      <alignment horizontal="right" shrinkToFit="0" vertical="top" wrapText="1"/>
    </xf>
    <xf borderId="53" fillId="8" fontId="3" numFmtId="0" xfId="0" applyAlignment="1" applyBorder="1" applyFont="1">
      <alignment vertical="top"/>
    </xf>
    <xf borderId="53" fillId="8" fontId="3" numFmtId="0" xfId="0" applyAlignment="1" applyBorder="1" applyFont="1">
      <alignment shrinkToFit="0" vertical="top" wrapText="0"/>
    </xf>
    <xf borderId="53" fillId="8" fontId="3" numFmtId="0" xfId="0" applyAlignment="1" applyBorder="1" applyFont="1">
      <alignment shrinkToFit="0" vertical="top" wrapText="1"/>
    </xf>
    <xf borderId="54" fillId="8" fontId="3" numFmtId="0" xfId="0" applyAlignment="1" applyBorder="1" applyFont="1">
      <alignment vertical="top"/>
    </xf>
    <xf borderId="53" fillId="5" fontId="3" numFmtId="0" xfId="0" applyAlignment="1" applyBorder="1" applyFont="1">
      <alignment vertical="top"/>
    </xf>
    <xf borderId="53" fillId="5" fontId="3" numFmtId="0" xfId="0" applyAlignment="1" applyBorder="1" applyFont="1">
      <alignment shrinkToFit="0" vertical="top" wrapText="1"/>
    </xf>
    <xf borderId="54" fillId="5" fontId="3" numFmtId="0" xfId="0" applyAlignment="1" applyBorder="1" applyFont="1">
      <alignment horizontal="center" shrinkToFit="0" vertical="top" wrapText="1"/>
    </xf>
    <xf borderId="53" fillId="8" fontId="3" numFmtId="0" xfId="0" applyAlignment="1" applyBorder="1" applyFont="1">
      <alignment vertical="top"/>
    </xf>
    <xf borderId="53" fillId="8" fontId="3" numFmtId="0" xfId="0" applyAlignment="1" applyBorder="1" applyFont="1">
      <alignment shrinkToFit="0" vertical="top" wrapText="1"/>
    </xf>
    <xf borderId="54" fillId="8" fontId="3" numFmtId="0" xfId="0" applyAlignment="1" applyBorder="1" applyFont="1">
      <alignment horizontal="center" shrinkToFit="0" vertical="top" wrapText="1"/>
    </xf>
    <xf borderId="54" fillId="8" fontId="3" numFmtId="0" xfId="0" applyAlignment="1" applyBorder="1" applyFont="1">
      <alignment horizontal="center" shrinkToFit="0" vertical="top" wrapText="1"/>
    </xf>
    <xf borderId="54" fillId="5" fontId="3" numFmtId="0" xfId="0" applyAlignment="1" applyBorder="1" applyFont="1">
      <alignment vertical="top"/>
    </xf>
    <xf borderId="54" fillId="8" fontId="3" numFmtId="0" xfId="0" applyAlignment="1" applyBorder="1" applyFont="1">
      <alignment vertical="top"/>
    </xf>
    <xf borderId="54" fillId="5" fontId="3" numFmtId="0" xfId="0" applyAlignment="1" applyBorder="1" applyFont="1">
      <alignment horizontal="center" shrinkToFit="0" vertical="top" wrapText="1"/>
    </xf>
    <xf borderId="53" fillId="5" fontId="3" numFmtId="0" xfId="0" applyAlignment="1" applyBorder="1" applyFont="1">
      <alignment shrinkToFit="0" vertical="top" wrapText="0"/>
    </xf>
    <xf borderId="53" fillId="8" fontId="3" numFmtId="0" xfId="0" applyAlignment="1" applyBorder="1" applyFont="1">
      <alignment shrinkToFit="0" vertical="top" wrapText="0"/>
    </xf>
    <xf borderId="46" fillId="5" fontId="3" numFmtId="0" xfId="0" applyAlignment="1" applyBorder="1" applyFont="1">
      <alignment horizontal="right" shrinkToFit="0" vertical="top" wrapText="1"/>
    </xf>
    <xf borderId="58" fillId="5" fontId="3" numFmtId="0" xfId="0" applyAlignment="1" applyBorder="1" applyFont="1">
      <alignment vertical="top"/>
    </xf>
    <xf borderId="58" fillId="5" fontId="3" numFmtId="0" xfId="0" applyAlignment="1" applyBorder="1" applyFont="1">
      <alignment shrinkToFit="0" vertical="top" wrapText="0"/>
    </xf>
    <xf borderId="58" fillId="5" fontId="3" numFmtId="0" xfId="0" applyAlignment="1" applyBorder="1" applyFont="1">
      <alignment shrinkToFit="0" vertical="top" wrapText="1"/>
    </xf>
    <xf borderId="60" fillId="5" fontId="3" numFmtId="0" xfId="0" applyAlignment="1" applyBorder="1" applyFont="1">
      <alignment horizontal="center" shrinkToFit="0" vertical="top" wrapText="1"/>
    </xf>
    <xf borderId="41" fillId="0" fontId="31" numFmtId="0" xfId="0" applyAlignment="1" applyBorder="1" applyFont="1">
      <alignment readingOrder="0" vertical="center"/>
    </xf>
    <xf borderId="51" fillId="0" fontId="31" numFmtId="0" xfId="0" applyAlignment="1" applyBorder="1" applyFont="1">
      <alignment readingOrder="0" vertical="center"/>
    </xf>
    <xf borderId="51" fillId="0" fontId="31" numFmtId="0" xfId="0" applyAlignment="1" applyBorder="1" applyFont="1">
      <alignment readingOrder="0" shrinkToFit="0" vertical="center" wrapText="1"/>
    </xf>
    <xf borderId="51" fillId="0" fontId="31" numFmtId="0" xfId="0" applyAlignment="1" applyBorder="1" applyFont="1">
      <alignment shrinkToFit="0" vertical="center" wrapText="1"/>
    </xf>
    <xf borderId="51" fillId="0" fontId="31" numFmtId="0" xfId="0" applyAlignment="1" applyBorder="1" applyFont="1">
      <alignment horizontal="left" readingOrder="0" vertical="center"/>
    </xf>
    <xf borderId="52" fillId="0" fontId="31" numFmtId="0" xfId="0" applyAlignment="1" applyBorder="1" applyFont="1">
      <alignment horizontal="center" readingOrder="0" shrinkToFit="0" vertical="center" wrapText="1"/>
    </xf>
    <xf borderId="44" fillId="0" fontId="3" numFmtId="0" xfId="0" applyAlignment="1" applyBorder="1" applyFont="1">
      <alignment horizontal="right" readingOrder="0" shrinkToFit="0" vertical="top" wrapText="1"/>
    </xf>
    <xf borderId="53" fillId="0" fontId="3" numFmtId="0" xfId="0" applyAlignment="1" applyBorder="1" applyFont="1">
      <alignment readingOrder="0" vertical="top"/>
    </xf>
    <xf borderId="53" fillId="0" fontId="3" numFmtId="0" xfId="0" applyAlignment="1" applyBorder="1" applyFont="1">
      <alignment readingOrder="0" shrinkToFit="0" vertical="top" wrapText="1"/>
    </xf>
    <xf borderId="53" fillId="0" fontId="3" numFmtId="0" xfId="0" applyAlignment="1" applyBorder="1" applyFont="1">
      <alignment readingOrder="0" shrinkToFit="0" vertical="top" wrapText="0"/>
    </xf>
    <xf borderId="53" fillId="0" fontId="3" numFmtId="0" xfId="0" applyAlignment="1" applyBorder="1" applyFont="1">
      <alignment horizontal="left" readingOrder="0" vertical="top"/>
    </xf>
    <xf borderId="54" fillId="0" fontId="3" numFmtId="0" xfId="0" applyAlignment="1" applyBorder="1" applyFont="1">
      <alignment horizontal="center" readingOrder="0" shrinkToFit="0" vertical="top" wrapText="1"/>
    </xf>
    <xf borderId="54" fillId="0" fontId="1" numFmtId="0" xfId="0" applyAlignment="1" applyBorder="1" applyFont="1">
      <alignment horizontal="center" readingOrder="0" shrinkToFit="0" vertical="top" wrapText="1"/>
    </xf>
    <xf borderId="53" fillId="0" fontId="1" numFmtId="0" xfId="0" applyAlignment="1" applyBorder="1" applyFont="1">
      <alignment readingOrder="0" shrinkToFit="0" wrapText="1"/>
    </xf>
    <xf borderId="54" fillId="0" fontId="1" numFmtId="0" xfId="0" applyAlignment="1" applyBorder="1" applyFont="1">
      <alignment horizontal="center" readingOrder="0" shrinkToFit="0" wrapText="1"/>
    </xf>
    <xf borderId="53" fillId="5" fontId="3" numFmtId="0" xfId="0" applyAlignment="1" applyBorder="1" applyFont="1">
      <alignment readingOrder="0" shrinkToFit="0" vertical="top" wrapText="1"/>
    </xf>
    <xf borderId="53" fillId="5" fontId="3" numFmtId="0" xfId="0" applyAlignment="1" applyBorder="1" applyFont="1">
      <alignment readingOrder="0" shrinkToFit="0" vertical="top" wrapText="0"/>
    </xf>
    <xf borderId="53" fillId="5" fontId="3" numFmtId="0" xfId="0" applyAlignment="1" applyBorder="1" applyFont="1">
      <alignment readingOrder="0" shrinkToFit="0" vertical="top" wrapText="1"/>
    </xf>
    <xf borderId="54" fillId="5" fontId="3" numFmtId="0" xfId="0" applyAlignment="1" applyBorder="1" applyFont="1">
      <alignment horizontal="center" readingOrder="0" shrinkToFit="0" vertical="top" wrapText="1"/>
    </xf>
    <xf borderId="53" fillId="8" fontId="3" numFmtId="0" xfId="0" applyAlignment="1" applyBorder="1" applyFont="1">
      <alignment readingOrder="0" vertical="top"/>
    </xf>
    <xf borderId="53" fillId="8" fontId="3" numFmtId="0" xfId="0" applyAlignment="1" applyBorder="1" applyFont="1">
      <alignment readingOrder="0" shrinkToFit="0" vertical="top" wrapText="1"/>
    </xf>
    <xf borderId="54" fillId="8" fontId="3" numFmtId="0" xfId="0" applyAlignment="1" applyBorder="1" applyFont="1">
      <alignment horizontal="center" readingOrder="0" shrinkToFit="0" vertical="top" wrapText="1"/>
    </xf>
    <xf borderId="53" fillId="5" fontId="3" numFmtId="0" xfId="0" applyAlignment="1" applyBorder="1" applyFont="1">
      <alignment shrinkToFit="0" vertical="top" wrapText="1"/>
    </xf>
    <xf borderId="53" fillId="8" fontId="3" numFmtId="0" xfId="0" applyAlignment="1" applyBorder="1" applyFont="1">
      <alignment shrinkToFit="0" vertical="top" wrapText="1"/>
    </xf>
    <xf borderId="53" fillId="0" fontId="3" numFmtId="0" xfId="0" applyAlignment="1" applyBorder="1" applyFont="1">
      <alignment horizontal="left" readingOrder="0" vertical="top"/>
    </xf>
    <xf borderId="53" fillId="0" fontId="3" numFmtId="0" xfId="0" applyAlignment="1" applyBorder="1" applyFont="1">
      <alignment readingOrder="0" shrinkToFit="0" vertical="top" wrapText="1"/>
    </xf>
    <xf borderId="53" fillId="0" fontId="3" numFmtId="0" xfId="0" applyAlignment="1" applyBorder="1" applyFont="1">
      <alignment shrinkToFit="0" vertical="top" wrapText="1"/>
    </xf>
    <xf borderId="46" fillId="0" fontId="3" numFmtId="0" xfId="0" applyAlignment="1" applyBorder="1" applyFont="1">
      <alignment horizontal="right" readingOrder="0" shrinkToFit="0" vertical="top" wrapText="1"/>
    </xf>
    <xf borderId="58" fillId="0" fontId="3" numFmtId="0" xfId="0" applyAlignment="1" applyBorder="1" applyFont="1">
      <alignment readingOrder="0" vertical="top"/>
    </xf>
    <xf borderId="58" fillId="0" fontId="3" numFmtId="0" xfId="0" applyAlignment="1" applyBorder="1" applyFont="1">
      <alignment readingOrder="0" shrinkToFit="0" vertical="top" wrapText="1"/>
    </xf>
    <xf borderId="58" fillId="8" fontId="3" numFmtId="0" xfId="0" applyAlignment="1" applyBorder="1" applyFont="1">
      <alignment shrinkToFit="0" vertical="top" wrapText="1"/>
    </xf>
    <xf borderId="58" fillId="0" fontId="3" numFmtId="0" xfId="0" applyAlignment="1" applyBorder="1" applyFont="1">
      <alignment horizontal="left" readingOrder="0" vertical="top"/>
    </xf>
    <xf borderId="60" fillId="0" fontId="3" numFmtId="0" xfId="0" applyAlignment="1" applyBorder="1" applyFont="1">
      <alignment horizontal="center" readingOrder="0" shrinkToFit="0" vertical="top" wrapText="1"/>
    </xf>
    <xf borderId="28" fillId="0" fontId="31" numFmtId="0" xfId="0" applyAlignment="1" applyBorder="1" applyFont="1">
      <alignment readingOrder="0" vertical="center"/>
    </xf>
    <xf borderId="61" fillId="0" fontId="31" numFmtId="0" xfId="0" applyAlignment="1" applyBorder="1" applyFont="1">
      <alignment readingOrder="0" vertical="center"/>
    </xf>
    <xf borderId="61" fillId="0" fontId="31" numFmtId="0" xfId="0" applyAlignment="1" applyBorder="1" applyFont="1">
      <alignment shrinkToFit="0" vertical="center" wrapText="1"/>
    </xf>
    <xf borderId="61" fillId="0" fontId="31" numFmtId="0" xfId="0" applyAlignment="1" applyBorder="1" applyFont="1">
      <alignment horizontal="left" readingOrder="0" vertical="center"/>
    </xf>
    <xf borderId="29" fillId="0" fontId="31" numFmtId="0" xfId="0" applyAlignment="1" applyBorder="1" applyFont="1">
      <alignment shrinkToFit="0" vertical="center" wrapText="1"/>
    </xf>
    <xf borderId="9" fillId="0" fontId="31" numFmtId="0" xfId="0" applyAlignment="1" applyBorder="1" applyFont="1">
      <alignment horizontal="center" readingOrder="0" shrinkToFit="0" vertical="center" wrapText="1"/>
    </xf>
    <xf borderId="41" fillId="0" fontId="3" numFmtId="0" xfId="0" applyAlignment="1" applyBorder="1" applyFont="1">
      <alignment horizontal="right" readingOrder="0" shrinkToFit="0" vertical="center" wrapText="1"/>
    </xf>
    <xf borderId="51" fillId="0" fontId="32" numFmtId="0" xfId="0" applyAlignment="1" applyBorder="1" applyFont="1">
      <alignment horizontal="center" readingOrder="0" vertical="center"/>
    </xf>
    <xf borderId="51" fillId="0" fontId="1" numFmtId="0" xfId="0" applyAlignment="1" applyBorder="1" applyFont="1">
      <alignment readingOrder="0" shrinkToFit="0" vertical="center" wrapText="0"/>
    </xf>
    <xf borderId="51" fillId="0" fontId="1" numFmtId="0" xfId="0" applyAlignment="1" applyBorder="1" applyFont="1">
      <alignment horizontal="center" readingOrder="0" shrinkToFit="0" vertical="center" wrapText="0"/>
    </xf>
    <xf borderId="16" fillId="0" fontId="1" numFmtId="0" xfId="0" applyAlignment="1" applyBorder="1" applyFont="1">
      <alignment readingOrder="0" shrinkToFit="0" vertical="center" wrapText="1"/>
    </xf>
    <xf borderId="30" fillId="0" fontId="3" numFmtId="0" xfId="0" applyAlignment="1" applyBorder="1" applyFont="1">
      <alignment horizontal="center" readingOrder="0" shrinkToFit="0" vertical="top" wrapText="1"/>
    </xf>
    <xf borderId="44" fillId="0" fontId="3" numFmtId="0" xfId="0" applyAlignment="1" applyBorder="1" applyFont="1">
      <alignment horizontal="right" readingOrder="0" shrinkToFit="0" vertical="center" wrapText="1"/>
    </xf>
    <xf borderId="53" fillId="0" fontId="32" numFmtId="0" xfId="0" applyAlignment="1" applyBorder="1" applyFont="1">
      <alignment horizontal="center" readingOrder="0" vertical="center"/>
    </xf>
    <xf borderId="53" fillId="0" fontId="1" numFmtId="0" xfId="0" applyAlignment="1" applyBorder="1" applyFont="1">
      <alignment readingOrder="0" shrinkToFit="0" vertical="center" wrapText="0"/>
    </xf>
    <xf borderId="53" fillId="0" fontId="1" numFmtId="0" xfId="0" applyAlignment="1" applyBorder="1" applyFont="1">
      <alignment horizontal="center" readingOrder="0" shrinkToFit="0" vertical="center" wrapText="0"/>
    </xf>
    <xf borderId="21" fillId="0" fontId="1" numFmtId="0" xfId="0" applyAlignment="1" applyBorder="1" applyFont="1">
      <alignment readingOrder="0" shrinkToFit="0" vertical="center" wrapText="1"/>
    </xf>
    <xf borderId="32" fillId="0" fontId="3" numFmtId="0" xfId="0" applyAlignment="1" applyBorder="1" applyFont="1">
      <alignment horizontal="center" readingOrder="0" shrinkToFit="0" vertical="top" wrapText="1"/>
    </xf>
    <xf borderId="53" fillId="0" fontId="3" numFmtId="0" xfId="0" applyAlignment="1" applyBorder="1" applyFont="1">
      <alignment readingOrder="0" shrinkToFit="0" vertical="center" wrapText="0"/>
    </xf>
    <xf borderId="53" fillId="0" fontId="3" numFmtId="0" xfId="0" applyAlignment="1" applyBorder="1" applyFont="1">
      <alignment horizontal="center" readingOrder="0" shrinkToFit="0" vertical="center" wrapText="0"/>
    </xf>
    <xf borderId="21" fillId="0" fontId="3" numFmtId="0" xfId="0" applyAlignment="1" applyBorder="1" applyFont="1">
      <alignment readingOrder="0" shrinkToFit="0" vertical="center" wrapText="1"/>
    </xf>
    <xf borderId="32" fillId="0" fontId="1" numFmtId="0" xfId="0" applyAlignment="1" applyBorder="1" applyFont="1">
      <alignment horizontal="center" readingOrder="0" shrinkToFit="0" vertical="top" wrapText="1"/>
    </xf>
    <xf borderId="53" fillId="5" fontId="33" numFmtId="0" xfId="0" applyAlignment="1" applyBorder="1" applyFont="1">
      <alignment horizontal="center" readingOrder="0" vertical="center"/>
    </xf>
    <xf borderId="32" fillId="0" fontId="1" numFmtId="0" xfId="0" applyAlignment="1" applyBorder="1" applyFont="1">
      <alignment horizontal="center" readingOrder="0" shrinkToFit="0" wrapText="1"/>
    </xf>
    <xf borderId="32" fillId="5" fontId="3" numFmtId="0" xfId="0" applyAlignment="1" applyBorder="1" applyFont="1">
      <alignment horizontal="center" readingOrder="0" shrinkToFit="0" vertical="top" wrapText="1"/>
    </xf>
    <xf borderId="32" fillId="8" fontId="3" numFmtId="0" xfId="0" applyAlignment="1" applyBorder="1" applyFont="1">
      <alignment horizontal="center" readingOrder="0" shrinkToFit="0" vertical="top" wrapText="1"/>
    </xf>
    <xf borderId="32" fillId="0" fontId="3" numFmtId="0" xfId="0" applyAlignment="1" applyBorder="1" applyFont="1">
      <alignment horizontal="center" readingOrder="0" shrinkToFit="0" vertical="center" wrapText="1"/>
    </xf>
    <xf borderId="32" fillId="0" fontId="1" numFmtId="0" xfId="0" applyAlignment="1" applyBorder="1" applyFont="1">
      <alignment horizontal="center" readingOrder="0" shrinkToFit="0" vertical="center" wrapText="1"/>
    </xf>
    <xf borderId="58" fillId="5" fontId="33" numFmtId="0" xfId="0" applyAlignment="1" applyBorder="1" applyFont="1">
      <alignment horizontal="center" readingOrder="0" vertical="center"/>
    </xf>
    <xf borderId="58" fillId="0" fontId="3" numFmtId="0" xfId="0" applyAlignment="1" applyBorder="1" applyFont="1">
      <alignment readingOrder="0" shrinkToFit="0" vertical="center" wrapText="0"/>
    </xf>
    <xf borderId="58" fillId="0" fontId="3" numFmtId="0" xfId="0" applyAlignment="1" applyBorder="1" applyFont="1">
      <alignment horizontal="center" readingOrder="0" shrinkToFit="0" vertical="center" wrapText="0"/>
    </xf>
    <xf borderId="40" fillId="0" fontId="3" numFmtId="0" xfId="0" applyAlignment="1" applyBorder="1" applyFont="1">
      <alignment readingOrder="0" shrinkToFit="0" vertical="center" wrapText="1"/>
    </xf>
    <xf borderId="33" fillId="0" fontId="3" numFmtId="0" xfId="0" applyAlignment="1" applyBorder="1" applyFont="1">
      <alignment horizontal="center" readingOrder="0" shrinkToFit="0" vertical="center" wrapText="1"/>
    </xf>
    <xf borderId="51" fillId="7" fontId="31" numFmtId="0" xfId="0" applyAlignment="1" applyBorder="1" applyFont="1">
      <alignment horizontal="center" vertical="top"/>
    </xf>
    <xf borderId="53" fillId="5" fontId="3" numFmtId="0" xfId="0" applyAlignment="1" applyBorder="1" applyFont="1">
      <alignment horizontal="center" vertical="top"/>
    </xf>
    <xf borderId="53" fillId="5" fontId="3" numFmtId="0" xfId="0" applyAlignment="1" applyBorder="1" applyFont="1">
      <alignment horizontal="center" shrinkToFit="0" vertical="top" wrapText="0"/>
    </xf>
    <xf borderId="53" fillId="5" fontId="3" numFmtId="0" xfId="0" applyAlignment="1" applyBorder="1" applyFont="1">
      <alignment shrinkToFit="0" vertical="bottom" wrapText="1"/>
    </xf>
    <xf borderId="53" fillId="8" fontId="3" numFmtId="0" xfId="0" applyAlignment="1" applyBorder="1" applyFont="1">
      <alignment horizontal="center" vertical="top"/>
    </xf>
    <xf borderId="53" fillId="8" fontId="3" numFmtId="0" xfId="0" applyAlignment="1" applyBorder="1" applyFont="1">
      <alignment horizontal="center" shrinkToFit="0" vertical="top" wrapText="0"/>
    </xf>
    <xf borderId="53" fillId="8" fontId="3" numFmtId="0" xfId="0" applyAlignment="1" applyBorder="1" applyFont="1">
      <alignment shrinkToFit="0" vertical="bottom" wrapText="1"/>
    </xf>
    <xf borderId="53" fillId="5" fontId="34" numFmtId="0" xfId="0" applyAlignment="1" applyBorder="1" applyFont="1">
      <alignment horizontal="center" vertical="top"/>
    </xf>
    <xf borderId="53" fillId="5" fontId="3" numFmtId="0" xfId="0" applyAlignment="1" applyBorder="1" applyFont="1">
      <alignment horizontal="center" shrinkToFit="0" vertical="top" wrapText="0"/>
    </xf>
    <xf borderId="53" fillId="5" fontId="3" numFmtId="0" xfId="0" applyAlignment="1" applyBorder="1" applyFont="1">
      <alignment shrinkToFit="0" vertical="bottom" wrapText="1"/>
    </xf>
    <xf borderId="53" fillId="8" fontId="34" numFmtId="0" xfId="0" applyAlignment="1" applyBorder="1" applyFont="1">
      <alignment horizontal="center" vertical="top"/>
    </xf>
    <xf borderId="53" fillId="8" fontId="3" numFmtId="0" xfId="0" applyAlignment="1" applyBorder="1" applyFont="1">
      <alignment horizontal="center" shrinkToFit="0" vertical="top" wrapText="0"/>
    </xf>
    <xf borderId="53" fillId="8" fontId="3" numFmtId="0" xfId="0" applyAlignment="1" applyBorder="1" applyFont="1">
      <alignment shrinkToFit="0" vertical="bottom" wrapText="1"/>
    </xf>
    <xf borderId="53" fillId="5" fontId="3" numFmtId="0" xfId="0" applyAlignment="1" applyBorder="1" applyFont="1">
      <alignment horizontal="center" vertical="top"/>
    </xf>
    <xf borderId="53" fillId="8" fontId="3" numFmtId="0" xfId="0" applyAlignment="1" applyBorder="1" applyFont="1">
      <alignment horizontal="center" vertical="top"/>
    </xf>
    <xf borderId="53" fillId="8" fontId="34" numFmtId="0" xfId="0" applyAlignment="1" applyBorder="1" applyFont="1">
      <alignment horizontal="center" vertical="top"/>
    </xf>
    <xf borderId="53" fillId="5" fontId="34" numFmtId="0" xfId="0" applyAlignment="1" applyBorder="1" applyFont="1">
      <alignment horizontal="center" vertical="top"/>
    </xf>
    <xf borderId="53" fillId="5" fontId="3" numFmtId="0" xfId="0" applyAlignment="1" applyBorder="1" applyFont="1">
      <alignment horizontal="center" vertical="bottom"/>
    </xf>
    <xf borderId="53" fillId="5" fontId="3" numFmtId="0" xfId="0" applyAlignment="1" applyBorder="1" applyFont="1">
      <alignment shrinkToFit="0" vertical="bottom" wrapText="0"/>
    </xf>
    <xf borderId="53" fillId="5" fontId="3" numFmtId="0" xfId="0" applyAlignment="1" applyBorder="1" applyFont="1">
      <alignment shrinkToFit="0" vertical="bottom" wrapText="0"/>
    </xf>
    <xf borderId="53" fillId="5" fontId="3" numFmtId="0" xfId="0" applyAlignment="1" applyBorder="1" applyFont="1">
      <alignment horizontal="center" shrinkToFit="0" vertical="bottom" wrapText="0"/>
    </xf>
    <xf borderId="53" fillId="8" fontId="3" numFmtId="0" xfId="0" applyAlignment="1" applyBorder="1" applyFont="1">
      <alignment horizontal="center" vertical="bottom"/>
    </xf>
    <xf borderId="53" fillId="8" fontId="3" numFmtId="0" xfId="0" applyAlignment="1" applyBorder="1" applyFont="1">
      <alignment shrinkToFit="0" vertical="bottom" wrapText="0"/>
    </xf>
    <xf borderId="53" fillId="8" fontId="3" numFmtId="0" xfId="0" applyAlignment="1" applyBorder="1" applyFont="1">
      <alignment shrinkToFit="0" vertical="bottom" wrapText="0"/>
    </xf>
    <xf borderId="53" fillId="8" fontId="3" numFmtId="0" xfId="0" applyAlignment="1" applyBorder="1" applyFont="1">
      <alignment horizontal="center" shrinkToFit="0" vertical="bottom" wrapText="0"/>
    </xf>
    <xf borderId="58" fillId="5" fontId="34" numFmtId="0" xfId="0" applyAlignment="1" applyBorder="1" applyFont="1">
      <alignment horizontal="center" vertical="top"/>
    </xf>
    <xf borderId="58" fillId="5" fontId="3" numFmtId="0" xfId="0" applyAlignment="1" applyBorder="1" applyFont="1">
      <alignment shrinkToFit="0" vertical="top" wrapText="0"/>
    </xf>
    <xf borderId="58" fillId="5" fontId="3" numFmtId="0" xfId="0" applyAlignment="1" applyBorder="1" applyFont="1">
      <alignment horizontal="center" shrinkToFit="0" vertical="top" wrapText="0"/>
    </xf>
    <xf borderId="58" fillId="5" fontId="3" numFmtId="0" xfId="0" applyAlignment="1" applyBorder="1" applyFont="1">
      <alignment shrinkToFit="0" vertical="bottom" wrapText="1"/>
    </xf>
  </cellXfs>
  <cellStyles count="1">
    <cellStyle xfId="0" name="Normal" builtinId="0"/>
  </cellStyles>
  <dxfs count="5">
    <dxf>
      <font/>
      <fill>
        <patternFill patternType="solid">
          <fgColor rgb="FFFF0000"/>
          <bgColor rgb="FFFF0000"/>
        </patternFill>
      </fill>
      <border/>
    </dxf>
    <dxf>
      <font/>
      <fill>
        <patternFill patternType="none"/>
      </fill>
      <border/>
    </dxf>
    <dxf>
      <font/>
      <fill>
        <patternFill patternType="solid">
          <fgColor rgb="FFF7CB4D"/>
          <bgColor rgb="FFF7CB4D"/>
        </patternFill>
      </fill>
      <border/>
    </dxf>
    <dxf>
      <font/>
      <fill>
        <patternFill patternType="solid">
          <fgColor rgb="FFFFFFFF"/>
          <bgColor rgb="FFFFFFFF"/>
        </patternFill>
      </fill>
      <border/>
    </dxf>
    <dxf>
      <font/>
      <fill>
        <patternFill patternType="solid">
          <fgColor rgb="FFFEF8E3"/>
          <bgColor rgb="FFFEF8E3"/>
        </patternFill>
      </fill>
      <border/>
    </dxf>
  </dxfs>
  <tableStyles count="4">
    <tableStyle count="3" pivot="0" name="ESO - CE i CA-style">
      <tableStyleElement dxfId="2" type="headerRow"/>
      <tableStyleElement dxfId="3" type="firstRowStripe"/>
      <tableStyleElement dxfId="4" type="secondRowStripe"/>
    </tableStyle>
    <tableStyle count="3" pivot="0" name="PRI - CE i CA-style">
      <tableStyleElement dxfId="2" type="headerRow"/>
      <tableStyleElement dxfId="3" type="firstRowStripe"/>
      <tableStyleElement dxfId="4" type="secondRowStripe"/>
    </tableStyle>
    <tableStyle count="3" pivot="0" name="PRI - Sabers-style">
      <tableStyleElement dxfId="2" type="headerRow"/>
      <tableStyleElement dxfId="3" type="firstRowStripe"/>
      <tableStyleElement dxfId="4" type="secondRowStripe"/>
    </tableStyle>
    <tableStyle count="3" pivot="0" name="ESO - Sabers-style">
      <tableStyleElement dxfId="2" type="headerRow"/>
      <tableStyleElement dxfId="3" type="firstRowStripe"/>
      <tableStyleElement dxfId="4"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0</xdr:colOff>
      <xdr:row>0</xdr:row>
      <xdr:rowOff>0</xdr:rowOff>
    </xdr:from>
    <xdr:ext cx="1809750" cy="361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4</xdr:col>
      <xdr:colOff>0</xdr:colOff>
      <xdr:row>21</xdr:row>
      <xdr:rowOff>0</xdr:rowOff>
    </xdr:from>
    <xdr:ext cx="1809750" cy="361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0</xdr:colOff>
      <xdr:row>26</xdr:row>
      <xdr:rowOff>0</xdr:rowOff>
    </xdr:from>
    <xdr:ext cx="29813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0</xdr:colOff>
      <xdr:row>26</xdr:row>
      <xdr:rowOff>0</xdr:rowOff>
    </xdr:from>
    <xdr:ext cx="2676525" cy="5334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31</xdr:row>
      <xdr:rowOff>0</xdr:rowOff>
    </xdr:from>
    <xdr:ext cx="29813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0</xdr:colOff>
      <xdr:row>22</xdr:row>
      <xdr:rowOff>0</xdr:rowOff>
    </xdr:from>
    <xdr:ext cx="29813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5</xdr:row>
      <xdr:rowOff>0</xdr:rowOff>
    </xdr:from>
    <xdr:ext cx="29813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0</xdr:colOff>
      <xdr:row>24</xdr:row>
      <xdr:rowOff>0</xdr:rowOff>
    </xdr:from>
    <xdr:ext cx="2209800" cy="4381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16</xdr:row>
      <xdr:rowOff>0</xdr:rowOff>
    </xdr:from>
    <xdr:ext cx="298132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1:J872" displayName="Table_1" name="Table_1" id="1">
  <tableColumns count="10">
    <tableColumn name="Num" id="1"/>
    <tableColumn name="Abr" id="2"/>
    <tableColumn name="Matèria" id="3"/>
    <tableColumn name="Codi Comp" id="4"/>
    <tableColumn name="Descripció competències específiques" id="5"/>
    <tableColumn name="Codi_Comp" id="6"/>
    <tableColumn name="Codi Crit" id="7"/>
    <tableColumn name="Criteri d'avaluació" id="8"/>
    <tableColumn name="Codi_Crit" id="9"/>
    <tableColumn name="Exportació" id="10"/>
  </tableColumns>
  <tableStyleInfo name="ESO - CE i CA-style" showColumnStripes="0" showFirstColumn="1" showLastColumn="1" showRowStripes="1"/>
</table>
</file>

<file path=xl/tables/table2.xml><?xml version="1.0" encoding="utf-8"?>
<table xmlns="http://schemas.openxmlformats.org/spreadsheetml/2006/main" ref="A1:J671" displayName="Table_2" name="Table_2" id="2">
  <tableColumns count="10">
    <tableColumn name="Num" id="1"/>
    <tableColumn name="Abr" id="2"/>
    <tableColumn name="Matèria" id="3"/>
    <tableColumn name="Codi Comp" id="4"/>
    <tableColumn name="Descripció competències específiques" id="5"/>
    <tableColumn name="Codi_Comp" id="6"/>
    <tableColumn name="Codi Crit" id="7"/>
    <tableColumn name="Criteri d'avaluació" id="8"/>
    <tableColumn name="Codi_Crit" id="9"/>
    <tableColumn name="Exportació" id="10"/>
  </tableColumns>
  <tableStyleInfo name="PRI - CE i CA-style" showColumnStripes="0" showFirstColumn="1" showLastColumn="1" showRowStripes="1"/>
</table>
</file>

<file path=xl/tables/table3.xml><?xml version="1.0" encoding="utf-8"?>
<table xmlns="http://schemas.openxmlformats.org/spreadsheetml/2006/main" ref="A1:H1178" displayName="Table_3" name="Table_3" id="3">
  <tableColumns count="8">
    <tableColumn name="Num" id="1"/>
    <tableColumn name="Abr" id="2"/>
    <tableColumn name="Matèria" id="3"/>
    <tableColumn name="Codi bloc" id="4"/>
    <tableColumn name="Bloc de sabers" id="5"/>
    <tableColumn name="Codi saber" id="6"/>
    <tableColumn name="Sabers" id="7"/>
    <tableColumn name="Exportació" id="8"/>
  </tableColumns>
  <tableStyleInfo name="PRI - Sabers-style" showColumnStripes="0" showFirstColumn="1" showLastColumn="1" showRowStripes="1"/>
</table>
</file>

<file path=xl/tables/table4.xml><?xml version="1.0" encoding="utf-8"?>
<table xmlns="http://schemas.openxmlformats.org/spreadsheetml/2006/main" ref="A1:H1196" displayName="Table_4" name="Table_4" id="4">
  <tableColumns count="8">
    <tableColumn name="Num" id="1"/>
    <tableColumn name="Abr" id="2"/>
    <tableColumn name="Matèria" id="3"/>
    <tableColumn name="Codi bloc" id="4"/>
    <tableColumn name="Bloc de sabers" id="5"/>
    <tableColumn name="Codi saber" id="6"/>
    <tableColumn name="Sabers" id="7"/>
    <tableColumn name="Exportació" id="8"/>
  </tableColumns>
  <tableStyleInfo name="ESO - Sabers-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3" Type="http://schemas.openxmlformats.org/officeDocument/2006/relationships/table" Target="../tables/table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3"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3" Type="http://schemas.openxmlformats.org/officeDocument/2006/relationships/table" Target="../tables/table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3" Type="http://schemas.openxmlformats.org/officeDocument/2006/relationships/table" Target="../tables/table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rive.google.com/file/d/1CfhnA733hMDgfI8WByVPBw53bWabDlst/view" TargetMode="External"/><Relationship Id="rId2" Type="http://schemas.openxmlformats.org/officeDocument/2006/relationships/hyperlink" Target="https://drive.google.com/file/d/1qCP1MKGW_M1LVI4juAIYkyqBeiOF5fOl/view" TargetMode="External"/><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projectes.xtec.cat/nou-curriculum/educacio-basica/els-sis-vectors/" TargetMode="External"/><Relationship Id="rId2" Type="http://schemas.openxmlformats.org/officeDocument/2006/relationships/hyperlink" Target="https://xtec.gencat.cat/ca/curriculum/diversitat-i-inclusio/mesures-i-suports/universals/" TargetMode="External"/><Relationship Id="rId3" Type="http://schemas.openxmlformats.org/officeDocument/2006/relationships/hyperlink" Target="https://xtec.gencat.cat/ca/curriculum/diversitat-i-inclusio/mesures-i-suports/addicionals/" TargetMode="External"/><Relationship Id="rId4" Type="http://schemas.openxmlformats.org/officeDocument/2006/relationships/hyperlink" Target="https://xtec.gencat.cat/ca/curriculum/diversitat-i-inclusio/mesures-i-suports/intensius/" TargetMode="External"/><Relationship Id="rId5"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5.88"/>
    <col customWidth="1" min="3" max="3" width="31.63"/>
    <col customWidth="1" min="4" max="4" width="23.88"/>
    <col customWidth="1" min="5" max="5" width="23.75"/>
    <col customWidth="1" min="6" max="6" width="31.5"/>
  </cols>
  <sheetData>
    <row r="1" ht="47.25" customHeight="1">
      <c r="A1" s="1"/>
      <c r="B1" s="1"/>
      <c r="C1" s="1"/>
      <c r="E1" s="2"/>
      <c r="G1" s="1"/>
    </row>
    <row r="2" ht="11.25" customHeight="1">
      <c r="A2" s="1"/>
    </row>
    <row r="3">
      <c r="A3" s="1"/>
      <c r="B3" s="3" t="s">
        <v>0</v>
      </c>
      <c r="G3" s="1"/>
    </row>
    <row r="4" ht="18.0" customHeight="1">
      <c r="A4" s="1"/>
    </row>
    <row r="5" ht="21.75" customHeight="1">
      <c r="A5" s="4"/>
      <c r="B5" s="5" t="s">
        <v>1</v>
      </c>
      <c r="C5" s="6"/>
      <c r="D5" s="7" t="s">
        <v>2</v>
      </c>
      <c r="E5" s="6"/>
      <c r="F5" s="8"/>
      <c r="G5" s="4"/>
    </row>
    <row r="6" ht="21.75" customHeight="1">
      <c r="A6" s="4"/>
      <c r="B6" s="9" t="s">
        <v>3</v>
      </c>
      <c r="D6" s="10" t="s">
        <v>4</v>
      </c>
      <c r="F6" s="11" t="s">
        <v>5</v>
      </c>
      <c r="G6" s="4"/>
    </row>
    <row r="7" ht="21.75" customHeight="1">
      <c r="A7" s="4"/>
      <c r="B7" s="12" t="s">
        <v>6</v>
      </c>
      <c r="C7" s="13"/>
      <c r="D7" s="14" t="s">
        <v>7</v>
      </c>
      <c r="E7" s="13"/>
      <c r="F7" s="15"/>
      <c r="G7" s="4"/>
    </row>
    <row r="8" ht="18.0" customHeight="1">
      <c r="A8" s="16"/>
    </row>
    <row r="9" ht="32.25" customHeight="1">
      <c r="A9" s="17"/>
      <c r="B9" s="18" t="s">
        <v>8</v>
      </c>
      <c r="C9" s="19" t="s">
        <v>9</v>
      </c>
      <c r="D9" s="20"/>
      <c r="E9" s="20"/>
      <c r="F9" s="21"/>
      <c r="G9" s="17"/>
    </row>
    <row r="10" ht="29.25" customHeight="1">
      <c r="B10" s="18" t="s">
        <v>10</v>
      </c>
      <c r="C10" s="19" t="s">
        <v>11</v>
      </c>
      <c r="D10" s="21"/>
      <c r="E10" s="22" t="s">
        <v>12</v>
      </c>
      <c r="F10" s="23" t="s">
        <v>13</v>
      </c>
    </row>
    <row r="11" ht="28.5" customHeight="1">
      <c r="B11" s="24" t="s">
        <v>14</v>
      </c>
      <c r="C11" s="25" t="s">
        <v>15</v>
      </c>
      <c r="D11" s="26"/>
      <c r="E11" s="27"/>
      <c r="F11" s="28"/>
    </row>
    <row r="12" ht="28.5" customHeight="1">
      <c r="B12" s="29"/>
      <c r="C12" s="30" t="s">
        <v>16</v>
      </c>
      <c r="D12" s="31"/>
      <c r="E12" s="32"/>
      <c r="F12" s="33"/>
    </row>
    <row r="13" ht="28.5" customHeight="1">
      <c r="B13" s="29"/>
      <c r="C13" s="30" t="s">
        <v>17</v>
      </c>
      <c r="D13" s="31"/>
      <c r="E13" s="34"/>
      <c r="F13" s="33"/>
    </row>
    <row r="14" ht="28.5" customHeight="1">
      <c r="B14" s="35"/>
      <c r="C14" s="36"/>
      <c r="D14" s="37"/>
      <c r="E14" s="38"/>
      <c r="F14" s="39"/>
    </row>
    <row r="15">
      <c r="B15" s="40" t="s">
        <v>18</v>
      </c>
      <c r="C15" s="41" t="s">
        <v>19</v>
      </c>
      <c r="D15" s="20"/>
      <c r="E15" s="20"/>
      <c r="F15" s="21"/>
    </row>
    <row r="16" ht="18.0" customHeight="1">
      <c r="A16" s="1"/>
    </row>
    <row r="17">
      <c r="A17" s="42" t="s">
        <v>20</v>
      </c>
    </row>
    <row r="18">
      <c r="A18" s="42" t="s">
        <v>21</v>
      </c>
    </row>
    <row r="19">
      <c r="A19" s="42" t="s">
        <v>22</v>
      </c>
    </row>
    <row r="20">
      <c r="A20" s="42" t="s">
        <v>23</v>
      </c>
    </row>
    <row r="21" ht="18.0" customHeight="1">
      <c r="A21" s="1"/>
    </row>
    <row r="22" ht="47.25" customHeight="1">
      <c r="A22" s="1"/>
      <c r="B22" s="1"/>
      <c r="C22" s="1"/>
      <c r="E22" s="2"/>
      <c r="G22" s="1"/>
    </row>
  </sheetData>
  <mergeCells count="34">
    <mergeCell ref="C1:D1"/>
    <mergeCell ref="E1:F1"/>
    <mergeCell ref="A2:G2"/>
    <mergeCell ref="B3:F3"/>
    <mergeCell ref="A4:G4"/>
    <mergeCell ref="B5:C5"/>
    <mergeCell ref="D5:F5"/>
    <mergeCell ref="C9:F9"/>
    <mergeCell ref="C10:D10"/>
    <mergeCell ref="B11:B14"/>
    <mergeCell ref="C11:D11"/>
    <mergeCell ref="C12:D12"/>
    <mergeCell ref="C13:D13"/>
    <mergeCell ref="C14:D14"/>
    <mergeCell ref="E11:F11"/>
    <mergeCell ref="E12:F12"/>
    <mergeCell ref="E13:F13"/>
    <mergeCell ref="E14:F14"/>
    <mergeCell ref="B6:C6"/>
    <mergeCell ref="D6:E6"/>
    <mergeCell ref="B7:C7"/>
    <mergeCell ref="D7:F7"/>
    <mergeCell ref="A8:G8"/>
    <mergeCell ref="A9:A15"/>
    <mergeCell ref="G9:G15"/>
    <mergeCell ref="C22:D22"/>
    <mergeCell ref="E22:F22"/>
    <mergeCell ref="C15:F15"/>
    <mergeCell ref="A16:G16"/>
    <mergeCell ref="A17:G17"/>
    <mergeCell ref="A18:G18"/>
    <mergeCell ref="A19:G19"/>
    <mergeCell ref="A20:G20"/>
    <mergeCell ref="A21:G21"/>
  </mergeCells>
  <conditionalFormatting sqref="C11:D11">
    <cfRule type="expression" dxfId="0" priority="1">
      <formula>AND(C11&lt;&gt;"",OR(C11=E11,C11=E12,C11=E13,C11=E14,C11=C12,C11=C13,C11=C14))</formula>
    </cfRule>
  </conditionalFormatting>
  <conditionalFormatting sqref="E11:F11">
    <cfRule type="expression" dxfId="0" priority="2">
      <formula>AND(E11&lt;&gt;"",OR(C11=E11,E11=E12,E11=E13,E11=E14,E11=C12,E11=C13,E11=C14))</formula>
    </cfRule>
  </conditionalFormatting>
  <conditionalFormatting sqref="C12:D12">
    <cfRule type="expression" dxfId="0" priority="3">
      <formula>AND(C12&lt;&gt;"",OR(C12=E11,C12=E12,C12=E13,C12=E14,C12=C11,C12=C13,C12=C14))</formula>
    </cfRule>
  </conditionalFormatting>
  <conditionalFormatting sqref="E12:F12">
    <cfRule type="expression" dxfId="0" priority="4">
      <formula>AND(E12&lt;&gt;"",OR(E12=E11,E12=C11,E12=E13,E12=E14,E12=C12,E12=C13,E12=C14))</formula>
    </cfRule>
  </conditionalFormatting>
  <conditionalFormatting sqref="E13:F13">
    <cfRule type="expression" dxfId="0" priority="5">
      <formula>AND(E13&lt;&gt;"",OR(C11=E13,E13=E12,E13=E11,E13=E14,E13=C12,E13=C13,E13=C14))</formula>
    </cfRule>
  </conditionalFormatting>
  <conditionalFormatting sqref="E14:F14">
    <cfRule type="expression" dxfId="0" priority="6">
      <formula>AND(E14&lt;&gt;"",OR(C11=E14,E14=E12,E14=E13,E14=E11,E14=C12,E14=C13,E14=C14))</formula>
    </cfRule>
  </conditionalFormatting>
  <conditionalFormatting sqref="C13:D13">
    <cfRule type="expression" dxfId="0" priority="7">
      <formula>AND(C13&lt;&gt;"",OR(C13=E11,C13=E12,C13=E13,C13=E14,C13=C11,C13=C12,C13=C14))</formula>
    </cfRule>
  </conditionalFormatting>
  <conditionalFormatting sqref="C14:D14">
    <cfRule type="expression" dxfId="0" priority="8">
      <formula>AND(C14&lt;&gt;"",OR(C14=E11,C14=E12,C14=E13,C14=E14,C14=C11,C14=C12,C14=C13))</formula>
    </cfRule>
  </conditionalFormatting>
  <dataValidations>
    <dataValidation type="list" allowBlank="1" showErrorMessage="1" sqref="C10">
      <formula1>"Educació primària,Educació secundària obligatòria"</formula1>
    </dataValidation>
    <dataValidation type="list" allowBlank="1" showErrorMessage="1" sqref="C11:C14 E11:E14">
      <formula1>Desplegables!$B$2:$B$28</formula1>
    </dataValidation>
    <dataValidation type="list" allowBlank="1" showErrorMessage="1" sqref="F10">
      <formula1>Desplegables!$A$2:$A$7</formula1>
    </dataValidation>
  </dataValidations>
  <hyperlinks>
    <hyperlink display="Competències específiques de les àrees o matèries" location="'CE_ÀreesMatèries'!A1" ref="B5"/>
    <hyperlink display="Competències específiques de les competències transversals" location="CE_Transversals!A1" ref="D5"/>
    <hyperlink display="Objectius d'aprenentatge i criteris d'avaluació" location="'Objectius daprenentatge i crite'!A1" ref="B6"/>
    <hyperlink display="Sabers" location="Sabers!A1" ref="D6"/>
    <hyperlink display="Desenvolupament" location="Desenvolupament!A1" ref="F6"/>
    <hyperlink display="Activitats" location="Activitats!A1" ref="B7"/>
    <hyperlink display="Vectors / Mesures i suport" location="'Vector  Mesures i suport'!A1" ref="D7"/>
  </hyperlink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63"/>
    <col customWidth="1" min="2" max="2" width="17.0"/>
    <col customWidth="1" min="3" max="3" width="21.13"/>
    <col customWidth="1" min="4" max="4" width="17.63"/>
    <col customWidth="1" min="5" max="25" width="18.25"/>
    <col customWidth="1" min="26" max="26" width="18.0"/>
    <col customWidth="1" min="27" max="47" width="18.25"/>
    <col customWidth="1" min="48" max="48" width="16.0"/>
    <col customWidth="1" min="49" max="49" width="17.0"/>
    <col customWidth="1" min="50" max="69" width="18.38"/>
    <col customWidth="1" min="70" max="70" width="17.25"/>
    <col customWidth="1" min="71" max="91" width="18.38"/>
    <col customWidth="1" min="92" max="155" width="12.25"/>
    <col customWidth="1" min="156" max="156" width="13.75"/>
    <col customWidth="1" min="157" max="157" width="12.0"/>
    <col customWidth="1" min="158" max="158" width="16.88"/>
    <col customWidth="1" min="159" max="159" width="13.75"/>
    <col customWidth="1" min="160" max="160" width="22.38"/>
  </cols>
  <sheetData>
    <row r="1">
      <c r="A1" s="124" t="s">
        <v>12</v>
      </c>
      <c r="B1" s="124" t="s">
        <v>126</v>
      </c>
      <c r="C1" s="124" t="s">
        <v>127</v>
      </c>
      <c r="D1" s="124" t="s">
        <v>128</v>
      </c>
      <c r="E1" s="124" t="s">
        <v>129</v>
      </c>
      <c r="F1" s="124" t="s">
        <v>130</v>
      </c>
      <c r="G1" s="124" t="s">
        <v>131</v>
      </c>
      <c r="H1" s="124" t="s">
        <v>132</v>
      </c>
      <c r="I1" s="124" t="s">
        <v>133</v>
      </c>
      <c r="J1" s="124" t="s">
        <v>134</v>
      </c>
      <c r="K1" s="124" t="s">
        <v>135</v>
      </c>
      <c r="L1" s="124" t="s">
        <v>136</v>
      </c>
      <c r="M1" s="124" t="s">
        <v>137</v>
      </c>
      <c r="N1" s="124" t="s">
        <v>138</v>
      </c>
      <c r="O1" s="124" t="s">
        <v>139</v>
      </c>
      <c r="P1" s="124" t="s">
        <v>140</v>
      </c>
      <c r="Q1" s="124" t="s">
        <v>141</v>
      </c>
      <c r="R1" s="124" t="s">
        <v>142</v>
      </c>
      <c r="S1" s="124" t="s">
        <v>143</v>
      </c>
      <c r="T1" s="124" t="s">
        <v>144</v>
      </c>
      <c r="U1" s="124" t="s">
        <v>145</v>
      </c>
      <c r="V1" s="124" t="s">
        <v>146</v>
      </c>
      <c r="W1" s="124" t="s">
        <v>147</v>
      </c>
      <c r="X1" s="124" t="s">
        <v>148</v>
      </c>
      <c r="Y1" s="124" t="s">
        <v>149</v>
      </c>
      <c r="Z1" s="124" t="s">
        <v>150</v>
      </c>
      <c r="AA1" s="124" t="s">
        <v>151</v>
      </c>
      <c r="AB1" s="124" t="s">
        <v>152</v>
      </c>
      <c r="AC1" s="124" t="s">
        <v>153</v>
      </c>
      <c r="AD1" s="124" t="s">
        <v>154</v>
      </c>
      <c r="AE1" s="124" t="s">
        <v>155</v>
      </c>
      <c r="AF1" s="124" t="s">
        <v>156</v>
      </c>
      <c r="AG1" s="124" t="s">
        <v>157</v>
      </c>
      <c r="AH1" s="124" t="s">
        <v>158</v>
      </c>
      <c r="AI1" s="124" t="s">
        <v>159</v>
      </c>
      <c r="AJ1" s="124" t="s">
        <v>160</v>
      </c>
      <c r="AK1" s="124" t="s">
        <v>161</v>
      </c>
      <c r="AL1" s="124" t="s">
        <v>162</v>
      </c>
      <c r="AM1" s="124" t="s">
        <v>163</v>
      </c>
      <c r="AN1" s="124" t="s">
        <v>164</v>
      </c>
      <c r="AO1" s="124" t="s">
        <v>165</v>
      </c>
      <c r="AP1" s="124" t="s">
        <v>166</v>
      </c>
      <c r="AQ1" s="124" t="s">
        <v>167</v>
      </c>
      <c r="AR1" s="124" t="s">
        <v>168</v>
      </c>
      <c r="AS1" s="124" t="s">
        <v>169</v>
      </c>
      <c r="AT1" s="124" t="s">
        <v>170</v>
      </c>
      <c r="AU1" s="124" t="s">
        <v>171</v>
      </c>
      <c r="AV1" s="124" t="s">
        <v>172</v>
      </c>
      <c r="AW1" s="124" t="s">
        <v>173</v>
      </c>
      <c r="AX1" s="124" t="s">
        <v>174</v>
      </c>
      <c r="AY1" s="124" t="s">
        <v>175</v>
      </c>
      <c r="AZ1" s="124" t="s">
        <v>176</v>
      </c>
      <c r="BA1" s="124" t="s">
        <v>177</v>
      </c>
      <c r="BB1" s="124" t="s">
        <v>178</v>
      </c>
      <c r="BC1" s="124" t="s">
        <v>179</v>
      </c>
      <c r="BD1" s="124" t="s">
        <v>180</v>
      </c>
      <c r="BE1" s="124" t="s">
        <v>181</v>
      </c>
      <c r="BF1" s="124" t="s">
        <v>182</v>
      </c>
      <c r="BG1" s="124" t="s">
        <v>183</v>
      </c>
      <c r="BH1" s="124" t="s">
        <v>184</v>
      </c>
      <c r="BI1" s="124" t="s">
        <v>185</v>
      </c>
      <c r="BJ1" s="124" t="s">
        <v>186</v>
      </c>
      <c r="BK1" s="124" t="s">
        <v>187</v>
      </c>
      <c r="BL1" s="124" t="s">
        <v>188</v>
      </c>
      <c r="BM1" s="124" t="s">
        <v>189</v>
      </c>
      <c r="BN1" s="124" t="s">
        <v>190</v>
      </c>
      <c r="BO1" s="124" t="s">
        <v>191</v>
      </c>
      <c r="BP1" s="124" t="s">
        <v>192</v>
      </c>
      <c r="BQ1" s="124" t="s">
        <v>193</v>
      </c>
      <c r="BR1" s="124" t="s">
        <v>194</v>
      </c>
      <c r="BS1" s="124" t="s">
        <v>195</v>
      </c>
      <c r="BT1" s="124" t="s">
        <v>196</v>
      </c>
      <c r="BU1" s="124" t="s">
        <v>197</v>
      </c>
      <c r="BV1" s="124" t="s">
        <v>198</v>
      </c>
      <c r="BW1" s="124" t="s">
        <v>199</v>
      </c>
      <c r="BX1" s="124" t="s">
        <v>200</v>
      </c>
      <c r="BY1" s="124" t="s">
        <v>201</v>
      </c>
      <c r="BZ1" s="124" t="s">
        <v>202</v>
      </c>
      <c r="CA1" s="124" t="s">
        <v>203</v>
      </c>
      <c r="CB1" s="124" t="s">
        <v>204</v>
      </c>
      <c r="CC1" s="124" t="s">
        <v>205</v>
      </c>
      <c r="CD1" s="124" t="s">
        <v>206</v>
      </c>
      <c r="CE1" s="124" t="s">
        <v>207</v>
      </c>
      <c r="CF1" s="124" t="s">
        <v>208</v>
      </c>
      <c r="CG1" s="124" t="s">
        <v>209</v>
      </c>
      <c r="CH1" s="124" t="s">
        <v>210</v>
      </c>
      <c r="CI1" s="124" t="s">
        <v>211</v>
      </c>
      <c r="CJ1" s="124" t="s">
        <v>212</v>
      </c>
      <c r="CK1" s="124" t="s">
        <v>213</v>
      </c>
      <c r="CL1" s="124" t="s">
        <v>214</v>
      </c>
      <c r="CM1" s="124" t="s">
        <v>215</v>
      </c>
      <c r="CN1" s="124" t="s">
        <v>216</v>
      </c>
      <c r="CO1" s="124" t="s">
        <v>217</v>
      </c>
      <c r="CP1" s="124" t="s">
        <v>218</v>
      </c>
      <c r="CQ1" s="124" t="s">
        <v>219</v>
      </c>
      <c r="CR1" s="124" t="s">
        <v>220</v>
      </c>
      <c r="CS1" s="124" t="s">
        <v>221</v>
      </c>
      <c r="CT1" s="124" t="s">
        <v>222</v>
      </c>
      <c r="CU1" s="124" t="s">
        <v>223</v>
      </c>
      <c r="CV1" s="124" t="s">
        <v>224</v>
      </c>
      <c r="CW1" s="124" t="s">
        <v>225</v>
      </c>
      <c r="CX1" s="124" t="s">
        <v>226</v>
      </c>
      <c r="CY1" s="124" t="s">
        <v>227</v>
      </c>
      <c r="CZ1" s="124" t="s">
        <v>228</v>
      </c>
      <c r="DA1" s="124" t="s">
        <v>229</v>
      </c>
      <c r="DB1" s="124" t="s">
        <v>230</v>
      </c>
      <c r="DC1" s="124" t="s">
        <v>231</v>
      </c>
      <c r="DD1" s="124" t="s">
        <v>232</v>
      </c>
      <c r="DE1" s="124" t="s">
        <v>233</v>
      </c>
      <c r="DF1" s="124" t="s">
        <v>234</v>
      </c>
      <c r="DG1" s="124" t="s">
        <v>235</v>
      </c>
      <c r="DH1" s="124" t="s">
        <v>236</v>
      </c>
      <c r="DI1" s="124" t="s">
        <v>237</v>
      </c>
      <c r="DJ1" s="124" t="s">
        <v>238</v>
      </c>
      <c r="DK1" s="124" t="s">
        <v>239</v>
      </c>
      <c r="DL1" s="124" t="s">
        <v>240</v>
      </c>
      <c r="DM1" s="124" t="s">
        <v>241</v>
      </c>
      <c r="DN1" s="124" t="s">
        <v>242</v>
      </c>
      <c r="DO1" s="124" t="s">
        <v>243</v>
      </c>
      <c r="DP1" s="124" t="s">
        <v>244</v>
      </c>
      <c r="DQ1" s="124" t="s">
        <v>245</v>
      </c>
      <c r="DR1" s="124" t="s">
        <v>246</v>
      </c>
      <c r="DS1" s="124" t="s">
        <v>247</v>
      </c>
      <c r="DT1" s="124" t="s">
        <v>248</v>
      </c>
      <c r="DU1" s="124" t="s">
        <v>249</v>
      </c>
      <c r="DV1" s="124" t="s">
        <v>250</v>
      </c>
      <c r="DW1" s="124" t="s">
        <v>251</v>
      </c>
      <c r="DX1" s="124" t="s">
        <v>252</v>
      </c>
      <c r="DY1" s="124" t="s">
        <v>253</v>
      </c>
      <c r="DZ1" s="124" t="s">
        <v>254</v>
      </c>
      <c r="EA1" s="124" t="s">
        <v>255</v>
      </c>
      <c r="EB1" s="124" t="s">
        <v>256</v>
      </c>
      <c r="EC1" s="124" t="s">
        <v>257</v>
      </c>
      <c r="ED1" s="124" t="s">
        <v>258</v>
      </c>
      <c r="EE1" s="124" t="s">
        <v>259</v>
      </c>
      <c r="EF1" s="124" t="s">
        <v>260</v>
      </c>
      <c r="EG1" s="124" t="s">
        <v>261</v>
      </c>
      <c r="EH1" s="124" t="s">
        <v>262</v>
      </c>
      <c r="EI1" s="124" t="s">
        <v>263</v>
      </c>
      <c r="EJ1" s="124" t="s">
        <v>264</v>
      </c>
      <c r="EK1" s="124" t="s">
        <v>265</v>
      </c>
      <c r="EL1" s="124" t="s">
        <v>266</v>
      </c>
      <c r="EM1" s="124" t="s">
        <v>267</v>
      </c>
      <c r="EN1" s="124" t="s">
        <v>268</v>
      </c>
      <c r="EO1" s="124" t="s">
        <v>269</v>
      </c>
      <c r="EP1" s="124" t="s">
        <v>270</v>
      </c>
      <c r="EQ1" s="124" t="s">
        <v>271</v>
      </c>
      <c r="ER1" s="124" t="s">
        <v>272</v>
      </c>
      <c r="ES1" s="124" t="s">
        <v>273</v>
      </c>
      <c r="ET1" s="124" t="s">
        <v>274</v>
      </c>
      <c r="EU1" s="124" t="s">
        <v>275</v>
      </c>
      <c r="EV1" s="124" t="s">
        <v>276</v>
      </c>
      <c r="EW1" s="124" t="s">
        <v>277</v>
      </c>
      <c r="EX1" s="124" t="s">
        <v>278</v>
      </c>
      <c r="EY1" s="124" t="s">
        <v>279</v>
      </c>
      <c r="EZ1" s="124" t="s">
        <v>280</v>
      </c>
      <c r="FA1" s="124" t="s">
        <v>281</v>
      </c>
      <c r="FB1" s="124" t="s">
        <v>282</v>
      </c>
      <c r="FC1" s="124" t="s">
        <v>283</v>
      </c>
      <c r="FD1" s="124" t="s">
        <v>284</v>
      </c>
      <c r="FE1" s="125"/>
      <c r="FF1" s="125"/>
      <c r="FG1" s="125"/>
      <c r="FH1" s="125"/>
      <c r="FI1" s="125"/>
      <c r="FJ1" s="125"/>
      <c r="FK1" s="125"/>
      <c r="FL1" s="125"/>
      <c r="FM1" s="125"/>
      <c r="FN1" s="125"/>
      <c r="FO1" s="125"/>
      <c r="FP1" s="125"/>
      <c r="FQ1" s="125"/>
      <c r="FR1" s="125"/>
      <c r="FS1" s="125"/>
      <c r="FT1" s="125"/>
      <c r="FU1" s="125"/>
      <c r="FV1" s="125"/>
      <c r="FW1" s="125"/>
    </row>
    <row r="2">
      <c r="A2" s="126" t="str">
        <f t="array" ref="A2:A7">if('TítolCurs'!C10="Educació primària",{"1r";"2n";"3r";"4t";"5è";"6è"},if('TítolCurs'!C10="Educació secundària obligatòria",{"1r";"2n";"3r";"4t"},""))</f>
        <v>1r</v>
      </c>
      <c r="B2" s="126" t="str">
        <f>IFERROR(__xludf.DUMMYFUNCTION("if('TítolCurs'!C10=""Educació primària"",UNIQUE(FILTER('PRI - CE i CA'!C2:C533,FIND('TítolCurs'!F10,'PRI - CE i CA'!G2:G533)&gt;0)),if('TítolCurs'!C10=""Educació secundària obligatòria"",UNIQUE(FILTER('ESO - CE i CA'!C2:C764,FIND('TítolCurs'!F10,'ESO - CE i "&amp;"CA'!G2:G764)&gt;0)),""""))"),"Llengua Catalana i Literatura")</f>
        <v>Llengua Catalana i Literatura</v>
      </c>
      <c r="C2" s="126" t="str">
        <f t="array" ref="C2:C9">{'TítolCurs'!C11;'TítolCurs'!E11;'TítolCurs'!C12;'TítolCurs'!E12;'TítolCurs'!C13;'TítolCurs'!E13;'TítolCurs'!C14;'TítolCurs'!E14}</f>
        <v>Educació artística</v>
      </c>
      <c r="D2" s="126" t="str">
        <f>IFERROR(__xludf.DUMMYFUNCTION("iferror(if('TítolCurs'!C10=""Educació primària"",UNIQUE(FILTER('PRI - CE i CA'!F2:F671,'PRI - CE i CA'!C2:C671='CE_ÀreesMatèries'!B4)),UNIQUE(FILTER('ESO - CE i CA'!F2:F848,'ESO - CE i CA'!C2:C848='CE_ÀreesMatèries'!B4))),"""")"),"C01-Descobrir propostes artístiques de diferents cultures, èpoques i estils, mitjançant la percepció i la vivència, per desenvolupar la curiositat, el respecte i el gaudi.")</f>
        <v>C01-Descobrir propostes artístiques de diferents cultures, èpoques i estils, mitjançant la percepció i la vivència, per desenvolupar la curiositat, el respecte i el gaudi.</v>
      </c>
      <c r="E2" s="127" t="str">
        <f>IFERROR(__xludf.DUMMYFUNCTION("iferror(if('TítolCurs'!C10=""Educació primària"",UNIQUE(FILTER('PRI - CE i CA'!F2:F671,'PRI - CE i CA'!C2:C671='CE_ÀreesMatèries'!B5)),UNIQUE(FILTER('ESO - CE i CA'!F2:F848,'ESO - CE i CA'!C2:C848='CE_ÀreesMatèries'!B5))),"""")"),"C01-Descobrir propostes artístiques de diferents cultures, èpoques i estils, mitjançant la percepció i la vivència, per desenvolupar la curiositat, el respecte i el gaudi.")</f>
        <v>C01-Descobrir propostes artístiques de diferents cultures, èpoques i estils, mitjançant la percepció i la vivència, per desenvolupar la curiositat, el respecte i el gaudi.</v>
      </c>
      <c r="F2" s="127" t="str">
        <f>IFERROR(__xludf.DUMMYFUNCTION("iferror(if('TítolCurs'!C10=""Educació primària"",UNIQUE(FILTER('PRI - CE i CA'!F2:F671,'PRI - CE i CA'!C2:C671='CE_ÀreesMatèries'!B6)),UNIQUE(FILTER('ESO - CE i CA'!F2:F848,'ESO - CE i CA'!C2:C848='CE_ÀreesMatèries'!B6))),"""")"),"C01-Descobrir propostes artístiques de diferents cultures, èpoques i estils, mitjançant la percepció i la vivència, per desenvolupar la curiositat, el respecte i el gaudi.")</f>
        <v>C01-Descobrir propostes artístiques de diferents cultures, èpoques i estils, mitjançant la percepció i la vivència, per desenvolupar la curiositat, el respecte i el gaudi.</v>
      </c>
      <c r="G2" s="127" t="str">
        <f>IFERROR(__xludf.DUMMYFUNCTION("iferror(if('TítolCurs'!C10=""Educació primària"",UNIQUE(FILTER('PRI - CE i CA'!F2:F671,'PRI - CE i CA'!C2:C671='CE_ÀreesMatèries'!B7)),UNIQUE(FILTER('ESO - CE i CA'!F2:F848,'ESO - CE i CA'!C2:C848='CE_ÀreesMatèries'!B7))),"""")"),"C01-Descobrir propostes artístiques de diferents cultures, èpoques i estils, mitjançant la percepció i la vivència, per desenvolupar la curiositat, el respecte i el gaudi.")</f>
        <v>C01-Descobrir propostes artístiques de diferents cultures, èpoques i estils, mitjançant la percepció i la vivència, per desenvolupar la curiositat, el respecte i el gaudi.</v>
      </c>
      <c r="H2" s="127" t="str">
        <f>IFERROR(__xludf.DUMMYFUNCTION("iferror(if('TítolCurs'!C10=""Educació primària"",UNIQUE(FILTER('PRI - CE i CA'!F2:F671,'PRI - CE i CA'!C2:C671='CE_ÀreesMatèries'!B8)),UNIQUE(FILTER('ESO - CE i CA'!F2:F848,'ESO - CE i CA'!C2:C848='CE_ÀreesMatèries'!B8))),"""")"),"C01-Prendre consciència de la diversitat lingüística i cultural a partir del reconeixement de les llengües de l’alumnat i la realitat plurilingüe i pluricultural per afavorir la transferència lingüística, identificar i rebutjar estereotips i prejudicis li"&amp;"ngüístics i culturals i valorar aquesta diversitat com a font de riquesa cultural.")</f>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I2" s="127" t="str">
        <f>IFERROR(__xludf.DUMMYFUNCTION("iferror(if('TítolCurs'!C10=""Educació primària"",UNIQUE(FILTER('PRI - CE i CA'!F2:F671,'PRI - CE i CA'!C2:C671='CE_ÀreesMatèries'!B9)),UNIQUE(FILTER('ESO - CE i CA'!F2:F848,'ESO - CE i CA'!C2:C848='CE_ÀreesMatèries'!B9))),"""")"),"C01-Prendre consciència de la diversitat lingüística i cultural a partir del reconeixement de les llengües de l’alumnat i la realitat plurilingüe i pluricultural per afavorir la transferència lingüística, identificar i rebutjar estereotips i prejudicis li"&amp;"ngüístics i culturals i valorar aquesta diversitat com a font de riquesa cultural.")</f>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J2" s="127" t="str">
        <f>IFERROR(__xludf.DUMMYFUNCTION("iferror(if('TítolCurs'!C10=""Educació primària"",UNIQUE(FILTER('PRI - CE i CA'!F2:F671,'PRI - CE i CA'!C2:C671='CE_ÀreesMatèries'!B10)),UNIQUE(FILTER('ESO - CE i CA'!F2:F848,'ESO - CE i CA'!C2:C848='CE_ÀreesMatèries'!B10))),"""")"),"C01-Prendre consciència de la diversitat lingüística i cultural a partir del reconeixement de les llengües de l’alumnat i la realitat plurilingüe i pluricultural per afavorir la transferència lingüística, identificar i rebutjar estereotips i prejudicis li"&amp;"ngüístics i culturals i valorar aquesta diversitat com a font de riquesa cultural.")</f>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K2" s="127" t="str">
        <f>IFERROR(__xludf.DUMMYFUNCTION("iferror(if('TítolCurs'!C10=""Educació primària"",UNIQUE(FILTER('PRI - CE i CA'!F2:F671,'PRI - CE i CA'!C2:C671='CE_ÀreesMatèries'!B11)),UNIQUE(FILTER('ESO - CE i CA'!F2:F848,'ESO - CE i CA'!C2:C848='CE_ÀreesMatèries'!B11))),"""")"),"C01-Prendre consciència de la diversitat lingüística i cultural a partir del reconeixement de les llengües de l’alumnat i la realitat plurilingüe i pluricultural per afavorir la transferència lingüística, identificar i rebutjar estereotips i prejudicis li"&amp;"ngüístics i culturals i valorar aquesta diversitat com a font de riquesa cultural.")</f>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L2" s="127" t="str">
        <f>IFERROR(__xludf.DUMMYFUNCTION("iferror(if('TítolCurs'!C10=""Educació primària"",UNIQUE(FILTER('PRI - CE i CA'!F2:F671,'PRI - CE i CA'!C2:C671='CE_ÀreesMatèries'!B12)),UNIQUE(FILTER('ESO - CE i CA'!F2:F848,'ESO - CE i CA'!C2:C848='CE_ÀreesMatèries'!B12))),"""")"),"C01-Prendre consciència de la diversitat lingüística i cultural a partir del reconeixement de les llengües de l’alumnat i la realitat plurilingüe i pluricultural per afavorir la transferència lingüística, identificar i rebutjar estereotips i prejudicis li"&amp;"ngüístics i culturals i valorar aquesta diversitat com a font de riquesa cultural.")</f>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M2" s="127" t="str">
        <f>IFERROR(__xludf.DUMMYFUNCTION("iferror(if('TítolCurs'!C10=""Educació primària"",UNIQUE(FILTER('PRI - CE i CA'!F2:F671,'PRI - CE i CA'!C2:C671='CE_ÀreesMatèries'!B13)),UNIQUE(FILTER('ESO - CE i CA'!F2:F848,'ESO - CE i CA'!C2:C848='CE_ÀreesMatèries'!B13))),"""")"),"C01-Seleccionar i utilitzar dispositius i recursos digitals de forma responsable i eficient per tal de buscar informació, comunicar-se i treballar col·laborativament i en xarxa i per crear continguts segons les necessitats digitals del context.")</f>
        <v>C01-Seleccionar i utilitzar dispositius i recursos digitals de forma responsable i eficient per tal de buscar informació, comunicar-se i treballar col·laborativament i en xarxa i per crear continguts segons les necessitats digitals del context.</v>
      </c>
      <c r="N2" s="127" t="str">
        <f>IFERROR(__xludf.DUMMYFUNCTION("iferror(if('TítolCurs'!C10=""Educació primària"",UNIQUE(FILTER('PRI - CE i CA'!F2:F671,'PRI - CE i CA'!C2:C671='CE_ÀreesMatèries'!B14)),UNIQUE(FILTER('ESO - CE i CA'!F2:F848,'ESO - CE i CA'!C2:C848='CE_ÀreesMatèries'!B14))),"""")"),"C01-Seleccionar i utilitzar dispositius i recursos digitals de forma responsable i eficient per tal de buscar informació, comunicar-se i treballar col·laborativament i en xarxa i per crear continguts segons les necessitats digitals del context.")</f>
        <v>C01-Seleccionar i utilitzar dispositius i recursos digitals de forma responsable i eficient per tal de buscar informació, comunicar-se i treballar col·laborativament i en xarxa i per crear continguts segons les necessitats digitals del context.</v>
      </c>
      <c r="O2" s="127" t="str">
        <f>IFERROR(__xludf.DUMMYFUNCTION("iferror(if('TítolCurs'!C10=""Educació primària"",UNIQUE(FILTER('PRI - CE i CA'!F2:F671,'PRI - CE i CA'!C2:C671='CE_ÀreesMatèries'!B15)),UNIQUE(FILTER('ESO - CE i CA'!F2:F848,'ESO - CE i CA'!C2:C848='CE_ÀreesMatèries'!B15))),"""")"),"")</f>
        <v/>
      </c>
      <c r="P2" s="127" t="str">
        <f>IFERROR(__xludf.DUMMYFUNCTION("iferror(if('TítolCurs'!C10=""Educació primària"",UNIQUE(FILTER('PRI - CE i CA'!F2:F671,'PRI - CE i CA'!C2:C671='CE_ÀreesMatèries'!B16)),UNIQUE(FILTER('ESO - CE i CA'!F2:F848,'ESO - CE i CA'!C2:C848='CE_ÀreesMatèries'!B16))),"""")"),"")</f>
        <v/>
      </c>
      <c r="Q2" s="127" t="str">
        <f>IFERROR(__xludf.DUMMYFUNCTION("iferror(if('TítolCurs'!C10=""Educació primària"",UNIQUE(FILTER('PRI - CE i CA'!F2:F671,'PRI - CE i CA'!C2:C671='CE_ÀreesMatèries'!B17)),UNIQUE(FILTER('ESO - CE i CA'!F2:F848,'ESO - CE i CA'!C2:C848='CE_ÀreesMatèries'!B17))),"""")"),"")</f>
        <v/>
      </c>
      <c r="R2" s="127" t="str">
        <f>IFERROR(__xludf.DUMMYFUNCTION("iferror(if('TítolCurs'!C10=""Educació primària"",UNIQUE(FILTER('PRI - CE i CA'!F2:F671,'PRI - CE i CA'!C2:C671='CE_ÀreesMatèries'!B18)),UNIQUE(FILTER('ESO - CE i CA'!F2:F848,'ESO - CE i CA'!C2:C848='CE_ÀreesMatèries'!B18))),"""")"),"")</f>
        <v/>
      </c>
      <c r="S2" s="127" t="str">
        <f>IFERROR(__xludf.DUMMYFUNCTION("iferror(if('TítolCurs'!C10=""Educació primària"",UNIQUE(FILTER('PRI - CE i CA'!F2:F671,'PRI - CE i CA'!C2:C671='CE_ÀreesMatèries'!B19)),UNIQUE(FILTER('ESO - CE i CA'!F2:F848,'ESO - CE i CA'!C2:C848='CE_ÀreesMatèries'!B19))),"""")"),"")</f>
        <v/>
      </c>
      <c r="T2" s="127" t="str">
        <f>IFERROR(__xludf.DUMMYFUNCTION("iferror(if('TítolCurs'!C10=""Educació primària"",UNIQUE(FILTER('PRI - CE i CA'!F2:F671,'PRI - CE i CA'!C2:C671='CE_ÀreesMatèries'!B20)),UNIQUE(FILTER('ESO - CE i CA'!F2:F848,'ESO - CE i CA'!C2:C848='CE_ÀreesMatèries'!B20))),"""")"),"")</f>
        <v/>
      </c>
      <c r="U2" s="127" t="str">
        <f>IFERROR(__xludf.DUMMYFUNCTION("iferror(if('TítolCurs'!C10=""Educació primària"",UNIQUE(FILTER('PRI - CE i CA'!F2:F671,'PRI - CE i CA'!C2:C671='CE_ÀreesMatèries'!B21)),UNIQUE(FILTER('ESO - CE i CA'!F2:F848,'ESO - CE i CA'!C2:C848='CE_ÀreesMatèries'!B21))),"""")"),"")</f>
        <v/>
      </c>
      <c r="V2" s="127" t="str">
        <f>IFERROR(__xludf.DUMMYFUNCTION("iferror(if('TítolCurs'!C10=""Educació primària"",UNIQUE(FILTER('PRI - CE i CA'!F2:F671,'PRI - CE i CA'!C2:C671='CE_ÀreesMatèries'!B22)),UNIQUE(FILTER('ESO - CE i CA'!F2:F848,'ESO - CE i CA'!C2:C848='CE_ÀreesMatèries'!B22))),"""")"),"")</f>
        <v/>
      </c>
      <c r="W2" s="127" t="str">
        <f>IFERROR(__xludf.DUMMYFUNCTION("iferror(if('TítolCurs'!C10=""Educació primària"",UNIQUE(FILTER('PRI - CE i CA'!F2:F671,'PRI - CE i CA'!C2:C671='CE_ÀreesMatèries'!B23)),UNIQUE(FILTER('ESO - CE i CA'!F2:F848,'ESO - CE i CA'!C2:C848='CE_ÀreesMatèries'!B23))),"""")"),"")</f>
        <v/>
      </c>
      <c r="X2" s="127" t="str">
        <f>IFERROR(__xludf.DUMMYFUNCTION("iferror(if('TítolCurs'!C10=""Educació primària"",UNIQUE(FILTER('PRI - CE i CA'!F2:F671,'PRI - CE i CA'!C2:C671='CE_ÀreesMatèries'!B24)),UNIQUE(FILTER('ESO - CE i CA'!F2:F848,'ESO - CE i CA'!C2:C848='CE_ÀreesMatèries'!B24))),"""")"),"")</f>
        <v/>
      </c>
      <c r="Y2" s="127" t="str">
        <f>IFERROR(__xludf.DUMMYFUNCTION("iferror(if('TítolCurs'!C10=""Educació primària"",UNIQUE(FILTER('PRI - CE i CA'!F2:F671,'PRI - CE i CA'!C2:C671='CE_ÀreesMatèries'!B25)),UNIQUE(FILTER('ESO - CE i CA'!F2:F848,'ESO - CE i CA'!C2:C848='CE_ÀreesMatèries'!B25))),"""")"),"")</f>
        <v/>
      </c>
      <c r="Z2" s="126" t="str">
        <f>IFERROR(__xludf.DUMMYFUNCTION("iferror(if('TítolCurs'!$C10=""Educació primària"",FILTER('PRI - CE i CA'!$I:$I,'PRI - CE i CA'!$C:$C='CE_ÀreesMatèries'!$B4,FIND('TítolCurs'!$F$10,'PRI - CE i CA'!$I:$I)&gt;0,'PRI - CE i CA'!$F:$F='CE_ÀreesMatèries'!$C4),FILTER('ESO - CE i CA'!$I:$I,'ESO - C"&amp;"E i CA'!$C:$C='CE_ÀreesMatèries'!$B4,FIND('TítolCurs'!$F$10,'ESO - CE i CA'!$I:$I)&gt;0,'ESO - CE i CA'!$F:$F='CE_ÀreesMatèries'!$C4)),"""")"),"5è i 6è CA 1.1-Distingir i valorar obres de manifestacions culturals i artístiques de diferents gèneres i estils, èpoques i cultures amb visió de perspectiva de gènere, evidenciant interès, curiositat i gaudi cap a aquestes, a través de la percepció i la "&amp;"vivència")</f>
        <v>5è i 6è CA 1.1-Distingir i valorar obres de manifestacions culturals i artístiques de diferents gèneres i estils, èpoques i cultures amb visió de perspectiva de gènere, evidenciant interès, curiositat i gaudi cap a aquestes, a través de la percepció i la vivència</v>
      </c>
      <c r="AA2" s="126" t="str">
        <f>IFERROR(__xludf.DUMMYFUNCTION("iferror(if('TítolCurs'!$C10=""Educació primària"",FILTER('PRI - CE i CA'!$I:$I,'PRI - CE i CA'!$C:$C='CE_ÀreesMatèries'!$B5,FIND('TítolCurs'!$F$10,'PRI - CE i CA'!$I:$I)&gt;0,'PRI - CE i CA'!$F:$F='CE_ÀreesMatèries'!$C5),FILTER('ESO - CE i CA'!$I:$I,'ESO - C"&amp;"E i CA'!$C:$C='CE_ÀreesMatèries'!$B5,FIND('TítolCurs'!$F$10,'ESO - CE i CA'!$I:$I)&gt;0,'ESO - CE i CA'!$F:$F='CE_ÀreesMatèries'!$C5)),"""")"),"5è i 6è CA 1.1-Distingir i valorar obres de manifestacions culturals i artístiques de diferents gèneres i estils, èpoques i cultures amb visió de perspectiva de gènere, evidenciant interès, curiositat i gaudi cap a aquestes, a través de la percepció i la "&amp;"vivència")</f>
        <v>5è i 6è CA 1.1-Distingir i valorar obres de manifestacions culturals i artístiques de diferents gèneres i estils, èpoques i cultures amb visió de perspectiva de gènere, evidenciant interès, curiositat i gaudi cap a aquestes, a través de la percepció i la vivència</v>
      </c>
      <c r="AB2" s="126" t="str">
        <f>IFERROR(__xludf.DUMMYFUNCTION("iferror(if('TítolCurs'!$C10=""Educació primària"",FILTER('PRI - CE i CA'!$I:$I,'PRI - CE i CA'!$C:$C='CE_ÀreesMatèries'!$B6,FIND('TítolCurs'!$F$10,'PRI - CE i CA'!$I:$I)&gt;0,'PRI - CE i CA'!$F:$F='CE_ÀreesMatèries'!$C6),FILTER('ESO - CE i CA'!$I:$I,'ESO - C"&amp;"E i CA'!$C:$C='CE_ÀreesMatèries'!$B6,FIND('TítolCurs'!$F$10,'ESO - CE i CA'!$I:$I)&gt;0,'ESO - CE i CA'!$F:$F='CE_ÀreesMatèries'!$C6)),"""")"),"5è i 6è CA 2.1-Desenvolupar estratègies de forma personal i/o col·laborativa per a la cerca de manifestacions culturals i artístiques, a través de canals i mitjans d’accés a la informació")</f>
        <v>5è i 6è CA 2.1-Desenvolupar estratègies de forma personal i/o col·laborativa per a la cerca de manifestacions culturals i artístiques, a través de canals i mitjans d’accés a la informació</v>
      </c>
      <c r="AC2" s="126" t="str">
        <f>IFERROR(__xludf.DUMMYFUNCTION("iferror(if('TítolCurs'!$C10=""Educació primària"",FILTER('PRI - CE i CA'!$I:$I,'PRI - CE i CA'!$C:$C='CE_ÀreesMatèries'!$B7,FIND('TítolCurs'!$F$10,'PRI - CE i CA'!$I:$I)&gt;0,'PRI - CE i CA'!$F:$F='CE_ÀreesMatèries'!$C7),FILTER('ESO - CE i CA'!$I:$I,'ESO - C"&amp;"E i CA'!$C:$C='CE_ÀreesMatèries'!$B7,FIND('TítolCurs'!$F$10,'ESO - CE i CA'!$I:$I)&gt;0,'ESO - CE i CA'!$F:$F='CE_ÀreesMatèries'!$C7)),"""")"),"5è i 6è CA 2.1-Desenvolupar estratègies de forma personal i/o col·laborativa per a la cerca de manifestacions culturals i artístiques, a través de canals i mitjans d’accés a la informació")</f>
        <v>5è i 6è CA 2.1-Desenvolupar estratègies de forma personal i/o col·laborativa per a la cerca de manifestacions culturals i artístiques, a través de canals i mitjans d’accés a la informació</v>
      </c>
      <c r="AD2" s="127" t="str">
        <f>IFERROR(__xludf.DUMMYFUNCTION("iferror(if('TítolCurs'!$C10=""Educació primària"",FILTER('PRI - CE i CA'!$I:$I,'PRI - CE i CA'!$C:$C='CE_ÀreesMatèries'!$B8,FIND('TítolCurs'!$F$10,'PRI - CE i CA'!$I:$I)&gt;0,'PRI - CE i CA'!$F:$F='CE_ÀreesMatèries'!$C8),FILTER('ESO - CE i CA'!$I:$I,'ESO - C"&amp;"E i CA'!$C:$C='CE_ÀreesMatèries'!$B8,FIND('TítolCurs'!$F$10,'ESO - CE i CA'!$I:$I)&gt;0,'ESO - CE i CA'!$F:$F='CE_ÀreesMatèries'!$C8)),"""")"),"5è i 6è CA 2.1-Extreure i interpretar informació rellevant de produccions orals i multimodals formals provinents de diferents mitjans i situacions.")</f>
        <v>5è i 6è CA 2.1-Extreure i interpretar informació rellevant de produccions orals i multimodals formals provinents de diferents mitjans i situacions.</v>
      </c>
      <c r="AE2" s="127" t="str">
        <f>IFERROR(__xludf.DUMMYFUNCTION("iferror(if('TítolCurs'!$C10=""Educació primària"",FILTER('PRI - CE i CA'!$I:$I,'PRI - CE i CA'!$C:$C='CE_ÀreesMatèries'!$B9,FIND('TítolCurs'!$F$10,'PRI - CE i CA'!$I:$I)&gt;0,'PRI - CE i CA'!$F:$F='CE_ÀreesMatèries'!$C9),FILTER('ESO - CE i CA'!$I:$I,'ESO - C"&amp;"E i CA'!$C:$C='CE_ÀreesMatèries'!$B9,FIND('TítolCurs'!$F$10,'ESO - CE i CA'!$I:$I)&gt;0,'ESO - CE i CA'!$F:$F='CE_ÀreesMatèries'!$C9)),"""")"),"5è i 6è CA 3.1-Produir textos orals i multimodals de manera autònoma, coherent i fluida, amb preparació prèvia, en contextos formals senzills amb adequació de l’entonació, el to de veu i el gest a la situació i un ús correcte de recursos verbals i no verb"&amp;"als amb suports audiovisuals.")</f>
        <v>5è i 6è CA 3.1-Produir textos orals i multimodals de manera autònoma, coherent i fluida, amb preparació prèvia, en contextos formals senzills amb adequació de l’entonació, el to de veu i el gest a la situació i un ús correcte de recursos verbals i no verbals amb suports audiovisuals.</v>
      </c>
      <c r="AF2" s="127" t="str">
        <f>IFERROR(__xludf.DUMMYFUNCTION("iferror(if('TítolCurs'!$C10=""Educació primària"",FILTER('PRI - CE i CA'!$I:$I,'PRI - CE i CA'!$C:$C='CE_ÀreesMatèries'!$B10,FIND('TítolCurs'!$F$10,'PRI - CE i CA'!$I:$I)&gt;0,'PRI - CE i CA'!$F:$F='CE_ÀreesMatèries'!$C10),FILTER('ESO - CE i CA'!$I:$I,'ESO -"&amp;" CE i CA'!$C:$C='CE_ÀreesMatèries'!$B10,FIND('TítolCurs'!$F$10,'ESO - CE i CA'!$I:$I)&gt;0,'ESO - CE i CA'!$F:$F='CE_ÀreesMatèries'!$C10)),"""")"),"5è i 6è CA 3.1-Produir textos orals i multimodals de manera autònoma, coherent i fluida, amb preparació prèvia, en contextos formals senzills amb adequació de l’entonació, el to de veu i el gest a la situació i un ús correcte de recursos verbals i no verb"&amp;"als amb suports audiovisuals.")</f>
        <v>5è i 6è CA 3.1-Produir textos orals i multimodals de manera autònoma, coherent i fluida, amb preparació prèvia, en contextos formals senzills amb adequació de l’entonació, el to de veu i el gest a la situació i un ús correcte de recursos verbals i no verbals amb suports audiovisuals.</v>
      </c>
      <c r="AG2" s="127" t="str">
        <f>IFERROR(__xludf.DUMMYFUNCTION("iferror(if('TítolCurs'!$C10=""Educació primària"",FILTER('PRI - CE i CA'!$I:$I,'PRI - CE i CA'!$C:$C='CE_ÀreesMatèries'!$B11,FIND('TítolCurs'!$F$10,'PRI - CE i CA'!$I:$I)&gt;0,'PRI - CE i CA'!$F:$F='CE_ÀreesMatèries'!$C11),FILTER('ESO - CE i CA'!$I:$I,'ESO -"&amp;" CE i CA'!$C:$C='CE_ÀreesMatèries'!$B11,FIND('TítolCurs'!$F$10,'ESO - CE i CA'!$I:$I)&gt;0,'ESO - CE i CA'!$F:$F='CE_ÀreesMatèries'!$C11)),"""")"),"5è i 6è CA 4.1-Llegir tot tipus de textos de manera silenciosa i en veu alta amb bona fluïdesa (velocitat, precisió en el reconeixement de les paraules, ritme, fraseig i entonació).")</f>
        <v>5è i 6è CA 4.1-Llegir tot tipus de textos de manera silenciosa i en veu alta amb bona fluïdesa (velocitat, precisió en el reconeixement de les paraules, ritme, fraseig i entonació).</v>
      </c>
      <c r="AH2" s="127" t="str">
        <f>IFERROR(__xludf.DUMMYFUNCTION("iferror(if('TítolCurs'!$C10=""Educació primària"",FILTER('PRI - CE i CA'!$I:$I,'PRI - CE i CA'!$C:$C='CE_ÀreesMatèries'!$B12,FIND('TítolCurs'!$F$10,'PRI - CE i CA'!$I:$I)&gt;0,'PRI - CE i CA'!$F:$F='CE_ÀreesMatèries'!$C12),FILTER('ESO - CE i CA'!$I:$I,'ESO -"&amp;" CE i CA'!$C:$C='CE_ÀreesMatèries'!$B12,FIND('TítolCurs'!$F$10,'ESO - CE i CA'!$I:$I)&gt;0,'ESO - CE i CA'!$F:$F='CE_ÀreesMatèries'!$C12)),"""")"),"5è i 6è CA 5.1-Redactar textos escrits i multimodals, de tipus divers, amb suports puntuals, a través de la selecció del model discursiu que millor respongui a cada situació comunicativa, progressant en l’ús de les normes gramaticals i ortogràfiques bàsiq"&amp;"ues, amb adequació, coherència, cohesió i correcció lingüística.")</f>
        <v>5è i 6è CA 5.1-Redactar textos escrits i multimodals, de tipus divers, amb suports puntuals, a través de la selecció del model discursiu que millor respongui a cada situació comunicativa, progressant en l’ús de les normes gramaticals i ortogràfiques bàsiques, amb adequació, coherència, cohesió i correcció lingüística.</v>
      </c>
      <c r="AI2" s="127" t="str">
        <f>IFERROR(__xludf.DUMMYFUNCTION("iferror(if('TítolCurs'!$C10=""Educació primària"",FILTER('PRI - CE i CA'!$I:$I,'PRI - CE i CA'!$C:$C='CE_ÀreesMatèries'!$B13,FIND('TítolCurs'!$F$10,'PRI - CE i CA'!$I:$I)&gt;0,'PRI - CE i CA'!$F:$F='CE_ÀreesMatèries'!$C13),FILTER('ESO - CE i CA'!$I:$I,'ESO -"&amp;" CE i CA'!$C:$C='CE_ÀreesMatèries'!$B13,FIND('TítolCurs'!$F$10,'ESO - CE i CA'!$I:$I)&gt;0,'ESO - CE i CA'!$F:$F='CE_ÀreesMatèries'!$C13)),"""")"),"5è i 6è CA 1.1-Fer ús de diferents fonts digitals, tant en grup com individualment, per identificar i seleccionar la informació adient, verificant la fiabilitat de la font en funció de l’autoria i de la data d’actualització")</f>
        <v>5è i 6è CA 1.1-Fer ús de diferents fonts digitals, tant en grup com individualment, per identificar i seleccionar la informació adient, verificant la fiabilitat de la font en funció de l’autoria i de la data d’actualització</v>
      </c>
      <c r="AJ2" s="127" t="str">
        <f>IFERROR(__xludf.DUMMYFUNCTION("iferror(if('TítolCurs'!$C10=""Educació primària"",FILTER('PRI - CE i CA'!$I:$I,'PRI - CE i CA'!$C:$C='CE_ÀreesMatèries'!$B14,FIND('TítolCurs'!$F$10,'PRI - CE i CA'!$I:$I)&gt;0,'PRI - CE i CA'!$F:$F='CE_ÀreesMatèries'!$C14),FILTER('ESO - CE i CA'!$I:$I,'ESO -"&amp;" CE i CA'!$C:$C='CE_ÀreesMatèries'!$B14,FIND('TítolCurs'!$F$10,'ESO - CE i CA'!$I:$I)&gt;0,'ESO - CE i CA'!$F:$F='CE_ÀreesMatèries'!$C14)),"""")"),"5è i 6è CA 1.1-Fer ús de diferents fonts digitals, tant en grup com individualment, per identificar i seleccionar la informació adient, verificant la fiabilitat de la font en funció de l’autoria i de la data d’actualització")</f>
        <v>5è i 6è CA 1.1-Fer ús de diferents fonts digitals, tant en grup com individualment, per identificar i seleccionar la informació adient, verificant la fiabilitat de la font en funció de l’autoria i de la data d’actualització</v>
      </c>
      <c r="AK2" s="127" t="str">
        <f>IFERROR(__xludf.DUMMYFUNCTION("iferror(if('TítolCurs'!$C10=""Educació primària"",FILTER('PRI - CE i CA'!$I:$I,'PRI - CE i CA'!$C:$C='CE_ÀreesMatèries'!$B15,FIND('TítolCurs'!$F$10,'PRI - CE i CA'!$I:$I)&gt;0,'PRI - CE i CA'!$F:$F='CE_ÀreesMatèries'!$C15),FILTER('ESO - CE i CA'!$I:$I,'ESO -"&amp;" CE i CA'!$C:$C='CE_ÀreesMatèries'!$B15,FIND('TítolCurs'!$F$10,'ESO - CE i CA'!$I:$I)&gt;0,'ESO - CE i CA'!$F:$F='CE_ÀreesMatèries'!$C15)),"""")"),"")</f>
        <v/>
      </c>
      <c r="AL2" s="127" t="str">
        <f>IFERROR(__xludf.DUMMYFUNCTION("iferror(if('TítolCurs'!$C10=""Educació primària"",FILTER('PRI - CE i CA'!$I:$I,'PRI - CE i CA'!$C:$C='CE_ÀreesMatèries'!$B16,FIND('TítolCurs'!$F$10,'PRI - CE i CA'!$I:$I)&gt;0,'PRI - CE i CA'!$F:$F='CE_ÀreesMatèries'!$C16),FILTER('ESO - CE i CA'!$I:$I,'ESO -"&amp;" CE i CA'!$C:$C='CE_ÀreesMatèries'!$B16,FIND('TítolCurs'!$F$10,'ESO - CE i CA'!$I:$I)&gt;0,'ESO - CE i CA'!$F:$F='CE_ÀreesMatèries'!$C16)),"""")"),"")</f>
        <v/>
      </c>
      <c r="AM2" s="127" t="str">
        <f>IFERROR(__xludf.DUMMYFUNCTION("iferror(if('TítolCurs'!$C10=""Educació primària"",FILTER('PRI - CE i CA'!$I:$I,'PRI - CE i CA'!$C:$C='CE_ÀreesMatèries'!$B17,FIND('TítolCurs'!$F$10,'PRI - CE i CA'!$I:$I)&gt;0,'PRI - CE i CA'!$F:$F='CE_ÀreesMatèries'!$C17),FILTER('ESO - CE i CA'!$I:$I,'ESO -"&amp;" CE i CA'!$C:$C='CE_ÀreesMatèries'!$B17,FIND('TítolCurs'!$F$10,'ESO - CE i CA'!$I:$I)&gt;0,'ESO - CE i CA'!$F:$F='CE_ÀreesMatèries'!$C17)),"""")"),"")</f>
        <v/>
      </c>
      <c r="AN2" s="127" t="str">
        <f>IFERROR(__xludf.DUMMYFUNCTION("iferror(if('TítolCurs'!$C10=""Educació primària"",FILTER('PRI - CE i CA'!$I:$I,'PRI - CE i CA'!$C:$C='CE_ÀreesMatèries'!$B18,FIND('TítolCurs'!$F$10,'PRI - CE i CA'!$I:$I)&gt;0,'PRI - CE i CA'!$F:$F='CE_ÀreesMatèries'!$C18),FILTER('ESO - CE i CA'!$I:$I,'ESO -"&amp;" CE i CA'!$C:$C='CE_ÀreesMatèries'!$B18,FIND('TítolCurs'!$F$10,'ESO - CE i CA'!$I:$I)&gt;0,'ESO - CE i CA'!$F:$F='CE_ÀreesMatèries'!$C18)),"""")"),"")</f>
        <v/>
      </c>
      <c r="AO2" s="127" t="str">
        <f>IFERROR(__xludf.DUMMYFUNCTION("iferror(if('TítolCurs'!$C10=""Educació primària"",FILTER('PRI - CE i CA'!$I:$I,'PRI - CE i CA'!$C:$C='CE_ÀreesMatèries'!$B19,FIND('TítolCurs'!$F$10,'PRI - CE i CA'!$I:$I)&gt;0,'PRI - CE i CA'!$F:$F='CE_ÀreesMatèries'!$C19),FILTER('ESO - CE i CA'!$I:$I,'ESO -"&amp;" CE i CA'!$C:$C='CE_ÀreesMatèries'!$B19,FIND('TítolCurs'!$F$10,'ESO - CE i CA'!$I:$I)&gt;0,'ESO - CE i CA'!$F:$F='CE_ÀreesMatèries'!$C19)),"""")"),"")</f>
        <v/>
      </c>
      <c r="AP2" s="127" t="str">
        <f>IFERROR(__xludf.DUMMYFUNCTION("iferror(if('TítolCurs'!$C10=""Educació primària"",FILTER('PRI - CE i CA'!$I:$I,'PRI - CE i CA'!$C:$C='CE_ÀreesMatèries'!$B20,FIND('TítolCurs'!$F$10,'PRI - CE i CA'!$I:$I)&gt;0,'PRI - CE i CA'!$F:$F='CE_ÀreesMatèries'!$C20),FILTER('ESO - CE i CA'!$I:$I,'ESO -"&amp;" CE i CA'!$C:$C='CE_ÀreesMatèries'!$B20,FIND('TítolCurs'!$F$10,'ESO - CE i CA'!$I:$I)&gt;0,'ESO - CE i CA'!$F:$F='CE_ÀreesMatèries'!$C20)),"""")"),"")</f>
        <v/>
      </c>
      <c r="AQ2" s="127" t="str">
        <f>IFERROR(__xludf.DUMMYFUNCTION("iferror(if('TítolCurs'!$C10=""Educació primària"",FILTER('PRI - CE i CA'!$I:$I,'PRI - CE i CA'!$C:$C='CE_ÀreesMatèries'!$B21,FIND('TítolCurs'!$F$10,'PRI - CE i CA'!$I:$I)&gt;0,'PRI - CE i CA'!$F:$F='CE_ÀreesMatèries'!$C21),FILTER('ESO - CE i CA'!$I:$I,'ESO -"&amp;" CE i CA'!$C:$C='CE_ÀreesMatèries'!$B21,FIND('TítolCurs'!$F$10,'ESO - CE i CA'!$I:$I)&gt;0,'ESO - CE i CA'!$F:$F='CE_ÀreesMatèries'!$C21)),"""")"),"")</f>
        <v/>
      </c>
      <c r="AR2" s="127" t="str">
        <f>IFERROR(__xludf.DUMMYFUNCTION("iferror(if('TítolCurs'!$C10=""Educació primària"",FILTER('PRI - CE i CA'!$I:$I,'PRI - CE i CA'!$C:$C='CE_ÀreesMatèries'!$B22,FIND('TítolCurs'!$F$10,'PRI - CE i CA'!$I:$I)&gt;0,'PRI - CE i CA'!$F:$F='CE_ÀreesMatèries'!$C22),FILTER('ESO - CE i CA'!$I:$I,'ESO -"&amp;" CE i CA'!$C:$C='CE_ÀreesMatèries'!$B22,FIND('TítolCurs'!$F$10,'ESO - CE i CA'!$I:$I)&gt;0,'ESO - CE i CA'!$F:$F='CE_ÀreesMatèries'!$C22)),"""")"),"")</f>
        <v/>
      </c>
      <c r="AS2" s="127" t="str">
        <f>IFERROR(__xludf.DUMMYFUNCTION("iferror(if('TítolCurs'!$C10=""Educació primària"",FILTER('PRI - CE i CA'!$I:$I,'PRI - CE i CA'!$C:$C='CE_ÀreesMatèries'!$B23,FIND('TítolCurs'!$F$10,'PRI - CE i CA'!$I:$I)&gt;0,'PRI - CE i CA'!$F:$F='CE_ÀreesMatèries'!$C23),FILTER('ESO - CE i CA'!$I:$I,'ESO -"&amp;" CE i CA'!$C:$C='CE_ÀreesMatèries'!$B23,FIND('TítolCurs'!$F$10,'ESO - CE i CA'!$I:$I)&gt;0,'ESO - CE i CA'!$F:$F='CE_ÀreesMatèries'!$C23)),"""")"),"")</f>
        <v/>
      </c>
      <c r="AT2" s="127" t="str">
        <f>IFERROR(__xludf.DUMMYFUNCTION("iferror(if('TítolCurs'!$C10=""Educació primària"",FILTER('PRI - CE i CA'!$I:$I,'PRI - CE i CA'!$C:$C='CE_ÀreesMatèries'!$B24,FIND('TítolCurs'!$F$10,'PRI - CE i CA'!$I:$I)&gt;0,'PRI - CE i CA'!$F:$F='CE_ÀreesMatèries'!$C24),FILTER('ESO - CE i CA'!$I:$I,'ESO -"&amp;" CE i CA'!$C:$C='CE_ÀreesMatèries'!$B24,FIND('TítolCurs'!$F$10,'ESO - CE i CA'!$I:$I)&gt;0,'ESO - CE i CA'!$F:$F='CE_ÀreesMatèries'!$C24)),"""")"),"")</f>
        <v/>
      </c>
      <c r="AU2" s="127" t="str">
        <f>IFERROR(__xludf.DUMMYFUNCTION("iferror(if('TítolCurs'!$C10=""Educació primària"",FILTER('PRI - CE i CA'!$I:$I,'PRI - CE i CA'!$C:$C='CE_ÀreesMatèries'!$B25,FIND('TítolCurs'!$F$10,'PRI - CE i CA'!$I:$I)&gt;0,'PRI - CE i CA'!$F:$F='CE_ÀreesMatèries'!$C25),FILTER('ESO - CE i CA'!$I:$I,'ESO -"&amp;" CE i CA'!$C:$C='CE_ÀreesMatèries'!$B25,FIND('TítolCurs'!$F$10,'ESO - CE i CA'!$I:$I)&gt;0,'ESO - CE i CA'!$F:$F='CE_ÀreesMatèries'!$C25)),"""")"),"")</f>
        <v/>
      </c>
      <c r="AV2" s="126" t="str">
        <f>IFERROR(__xludf.DUMMYFUNCTION("iferror(if('TítolCurs'!$C10=""Educació primària"",UNIQUE(FILTER('PRI - CE i CA'!$F:$F,'PRI - CE i CA'!$C:$C=CE_Transversals!$B4)),UNIQUE(FILTER('ESO - CE i CA'!$F:$F,'ESO - CE i CA'!$C:$C=CE_Transversals!$B4))),"""")"),"C01-Conèixer les pròpies emocions, idees i comportaments personals i emprar estratègies per gestionarlos en situacions de tensió o conflicte, adaptant-se als canvis i harmonitzant-los per assolir els seus objectius.")</f>
        <v>C01-Conèixer les pròpies emocions, idees i comportaments personals i emprar estratègies per gestionarlos en situacions de tensió o conflicte, adaptant-se als canvis i harmonitzant-los per assolir els seus objectius.</v>
      </c>
      <c r="AW2" s="126" t="str">
        <f>IFERROR(__xludf.DUMMYFUNCTION("iferror(if('TítolCurs'!$C10=""Educació primària"",UNIQUE(FILTER('PRI - CE i CA'!$F:$F,'PRI - CE i CA'!$C:$C=CE_Transversals!$B5)),UNIQUE(FILTER('ESO - CE i CA'!$F:$F,'ESO - CE i CA'!$C:$C=CE_Transversals!$B5))),"""")"),"C01-Conèixer les pròpies emocions, idees i comportaments personals i emprar estratègies per gestionarlos en situacions de tensió o conflicte, adaptant-se als canvis i harmonitzant-los per assolir els seus objectius.")</f>
        <v>C01-Conèixer les pròpies emocions, idees i comportaments personals i emprar estratègies per gestionarlos en situacions de tensió o conflicte, adaptant-se als canvis i harmonitzant-los per assolir els seus objectius.</v>
      </c>
      <c r="AX2" s="126" t="str">
        <f>IFERROR(__xludf.DUMMYFUNCTION("iferror(if('TítolCurs'!$C10=""Educació primària"",UNIQUE(FILTER('PRI - CE i CA'!$F:$F,'PRI - CE i CA'!$C:$C=CE_Transversals!$B6)),UNIQUE(FILTER('ESO - CE i CA'!$F:$F,'ESO - CE i CA'!$C:$C=CE_Transversals!$B6))),"""")"),"C01-Conèixer les pròpies emocions, idees i comportaments personals i emprar estratègies per gestionarlos en situacions de tensió o conflicte, adaptant-se als canvis i harmonitzant-los per assolir els seus objectius.")</f>
        <v>C01-Conèixer les pròpies emocions, idees i comportaments personals i emprar estratègies per gestionarlos en situacions de tensió o conflicte, adaptant-se als canvis i harmonitzant-los per assolir els seus objectius.</v>
      </c>
      <c r="AY2" s="126" t="str">
        <f>IFERROR(__xludf.DUMMYFUNCTION("iferror(if('TítolCurs'!$C10=""Educació primària"",UNIQUE(FILTER('PRI - CE i CA'!$F:$F,'PRI - CE i CA'!$C:$C=CE_Transversals!$B7)),UNIQUE(FILTER('ESO - CE i CA'!$F:$F,'ESO - CE i CA'!$C:$C=CE_Transversals!$B7))),"""")"),"C01-Conèixer les pròpies emocions, idees i comportaments personals i emprar estratègies per gestionarlos en situacions de tensió o conflicte, adaptant-se als canvis i harmonitzant-los per assolir els seus objectius.")</f>
        <v>C01-Conèixer les pròpies emocions, idees i comportaments personals i emprar estratègies per gestionarlos en situacions de tensió o conflicte, adaptant-se als canvis i harmonitzant-los per assolir els seus objectius.</v>
      </c>
      <c r="AZ2" s="126" t="str">
        <f>IFERROR(__xludf.DUMMYFUNCTION("iferror(if('TítolCurs'!$C10=""Educació primària"",UNIQUE(FILTER('PRI - CE i CA'!$F:$F,'PRI - CE i CA'!$C:$C=CE_Transversals!$B8)),UNIQUE(FILTER('ESO - CE i CA'!$F:$F,'ESO - CE i CA'!$C:$C=CE_Transversals!$B8))),"""")"),"")</f>
        <v/>
      </c>
      <c r="BA2" s="127" t="str">
        <f>IFERROR(__xludf.DUMMYFUNCTION("iferror(if('TítolCurs'!$C10=""Educació primària"",UNIQUE(FILTER('PRI - CE i CA'!$F:$F,'PRI - CE i CA'!$C:$C=CE_Transversals!$B9)),UNIQUE(FILTER('ESO - CE i CA'!$F:$F,'ESO - CE i CA'!$C:$C=CE_Transversals!$B9))),"""")"),"")</f>
        <v/>
      </c>
      <c r="BB2" s="127" t="str">
        <f>IFERROR(__xludf.DUMMYFUNCTION("iferror(if('TítolCurs'!$C10=""Educació primària"",UNIQUE(FILTER('PRI - CE i CA'!$F:$F,'PRI - CE i CA'!$C:$C=CE_Transversals!$B10)),UNIQUE(FILTER('ESO - CE i CA'!$F:$F,'ESO - CE i CA'!$C:$C=CE_Transversals!$B10))),"""")"),"")</f>
        <v/>
      </c>
      <c r="BC2" s="127" t="str">
        <f>IFERROR(__xludf.DUMMYFUNCTION("iferror(if('TítolCurs'!$C10=""Educació primària"",UNIQUE(FILTER('PRI - CE i CA'!$F:$F,'PRI - CE i CA'!$C:$C=CE_Transversals!$B11)),UNIQUE(FILTER('ESO - CE i CA'!$F:$F,'ESO - CE i CA'!$C:$C=CE_Transversals!$B11))),"""")"),"")</f>
        <v/>
      </c>
      <c r="BD2" s="127" t="str">
        <f>IFERROR(__xludf.DUMMYFUNCTION("iferror(if('TítolCurs'!$C10=""Educació primària"",UNIQUE(FILTER('PRI - CE i CA'!$F:$F,'PRI - CE i CA'!$C:$C=CE_Transversals!$B12)),UNIQUE(FILTER('ESO - CE i CA'!$F:$F,'ESO - CE i CA'!$C:$C=CE_Transversals!$B12))),"""")"),"")</f>
        <v/>
      </c>
      <c r="BE2" s="127" t="str">
        <f>IFERROR(__xludf.DUMMYFUNCTION("iferror(if('TítolCurs'!$C10=""Educació primària"",UNIQUE(FILTER('PRI - CE i CA'!$F:$F,'PRI - CE i CA'!$C:$C=CE_Transversals!$B13)),UNIQUE(FILTER('ESO - CE i CA'!$F:$F,'ESO - CE i CA'!$C:$C=CE_Transversals!$B13))),"""")"),"")</f>
        <v/>
      </c>
      <c r="BF2" s="127" t="str">
        <f>IFERROR(__xludf.DUMMYFUNCTION("iferror(if('TítolCurs'!$C10=""Educació primària"",UNIQUE(FILTER('PRI - CE i CA'!$F:$F,'PRI - CE i CA'!$C:$C=CE_Transversals!$B14)),UNIQUE(FILTER('ESO - CE i CA'!$F:$F,'ESO - CE i CA'!$C:$C=CE_Transversals!$B14))),"""")"),"")</f>
        <v/>
      </c>
      <c r="BG2" s="127" t="str">
        <f>IFERROR(__xludf.DUMMYFUNCTION("iferror(if('TítolCurs'!$C10=""Educació primària"",UNIQUE(FILTER('PRI - CE i CA'!$F:$F,'PRI - CE i CA'!$C:$C=CE_Transversals!$B15)),UNIQUE(FILTER('ESO - CE i CA'!$F:$F,'ESO - CE i CA'!$C:$C=CE_Transversals!$B15))),"""")"),"")</f>
        <v/>
      </c>
      <c r="BH2" s="127" t="str">
        <f>IFERROR(__xludf.DUMMYFUNCTION("iferror(if('TítolCurs'!$C10=""Educació primària"",UNIQUE(FILTER('PRI - CE i CA'!$F:$F,'PRI - CE i CA'!$C:$C=CE_Transversals!$B16)),UNIQUE(FILTER('ESO - CE i CA'!$F:$F,'ESO - CE i CA'!$C:$C=CE_Transversals!$B16))),"""")"),"")</f>
        <v/>
      </c>
      <c r="BI2" s="127" t="str">
        <f>IFERROR(__xludf.DUMMYFUNCTION("iferror(if('TítolCurs'!$C10=""Educació primària"",UNIQUE(FILTER('PRI - CE i CA'!$F:$F,'PRI - CE i CA'!$C:$C=CE_Transversals!$B17)),UNIQUE(FILTER('ESO - CE i CA'!$F:$F,'ESO - CE i CA'!$C:$C=CE_Transversals!$B17))),"""")"),"")</f>
        <v/>
      </c>
      <c r="BJ2" s="127" t="str">
        <f>IFERROR(__xludf.DUMMYFUNCTION("iferror(if('TítolCurs'!$C10=""Educació primària"",UNIQUE(FILTER('PRI - CE i CA'!$F:$F,'PRI - CE i CA'!$C:$C=CE_Transversals!$B18)),UNIQUE(FILTER('ESO - CE i CA'!$F:$F,'ESO - CE i CA'!$C:$C=CE_Transversals!$B18))),"""")"),"")</f>
        <v/>
      </c>
      <c r="BK2" s="127" t="str">
        <f>IFERROR(__xludf.DUMMYFUNCTION("iferror(if('TítolCurs'!$C10=""Educació primària"",UNIQUE(FILTER('PRI - CE i CA'!$F:$F,'PRI - CE i CA'!$C:$C=CE_Transversals!$B19)),UNIQUE(FILTER('ESO - CE i CA'!$F:$F,'ESO - CE i CA'!$C:$C=CE_Transversals!$B19))),"""")"),"")</f>
        <v/>
      </c>
      <c r="BL2" s="127" t="str">
        <f>IFERROR(__xludf.DUMMYFUNCTION("iferror(if('TítolCurs'!$C10=""Educació primària"",UNIQUE(FILTER('PRI - CE i CA'!$F:$F,'PRI - CE i CA'!$C:$C=CE_Transversals!$B20)),UNIQUE(FILTER('ESO - CE i CA'!$F:$F,'ESO - CE i CA'!$C:$C=CE_Transversals!$B20))),"""")"),"")</f>
        <v/>
      </c>
      <c r="BM2" s="127" t="str">
        <f>IFERROR(__xludf.DUMMYFUNCTION("iferror(if('TítolCurs'!$C10=""Educació primària"",UNIQUE(FILTER('PRI - CE i CA'!$F:$F,'PRI - CE i CA'!$C:$C=CE_Transversals!$B21)),UNIQUE(FILTER('ESO - CE i CA'!$F:$F,'ESO - CE i CA'!$C:$C=CE_Transversals!$B21))),"""")"),"")</f>
        <v/>
      </c>
      <c r="BN2" s="127" t="str">
        <f>IFERROR(__xludf.DUMMYFUNCTION("iferror(if('TítolCurs'!$C10=""Educació primària"",UNIQUE(FILTER('PRI - CE i CA'!$F:$F,'PRI - CE i CA'!$C:$C=CE_Transversals!$B22)),UNIQUE(FILTER('ESO - CE i CA'!$F:$F,'ESO - CE i CA'!$C:$C=CE_Transversals!$B22))),"""")"),"")</f>
        <v/>
      </c>
      <c r="BO2" s="127" t="str">
        <f>IFERROR(__xludf.DUMMYFUNCTION("iferror(if('TítolCurs'!$C10=""Educació primària"",UNIQUE(FILTER('PRI - CE i CA'!$F:$F,'PRI - CE i CA'!$C:$C=CE_Transversals!$B23)),UNIQUE(FILTER('ESO - CE i CA'!$F:$F,'ESO - CE i CA'!$C:$C=CE_Transversals!$B23))),"""")"),"")</f>
        <v/>
      </c>
      <c r="BP2" s="127" t="str">
        <f>IFERROR(__xludf.DUMMYFUNCTION("iferror(if('TítolCurs'!$C10=""Educació primària"",UNIQUE(FILTER('PRI - CE i CA'!$F:$F,'PRI - CE i CA'!$C:$C=CE_Transversals!$B24)),UNIQUE(FILTER('ESO - CE i CA'!$F:$F,'ESO - CE i CA'!$C:$C=CE_Transversals!$B24))),"""")"),"")</f>
        <v/>
      </c>
      <c r="BQ2" s="127" t="str">
        <f>IFERROR(__xludf.DUMMYFUNCTION("iferror(if('TítolCurs'!$C10=""Educació primària"",UNIQUE(FILTER('PRI - CE i CA'!$F:$F,'PRI - CE i CA'!$C:$C=CE_Transversals!$B25)),UNIQUE(FILTER('ESO - CE i CA'!$F:$F,'ESO - CE i CA'!$C:$C=CE_Transversals!$B25))),"""")"),"")</f>
        <v/>
      </c>
      <c r="BR2" s="126" t="str">
        <f>IFERROR(__xludf.DUMMYFUNCTION("iferror(if('TítolCurs'!$C10=""Educació primària"",FILTER('PRI - CE i CA'!$I:$I,'PRI - CE i CA'!$C:$C=CE_Transversals!$B4,FIND('TítolCurs'!$F$10,'PRI - CE i CA'!$I:$I)&gt;0,'PRI - CE i CA'!$F:$F=CE_Transversals!$C4),FILTER('ESO - CE i CA'!$I:$I,'ESO - CE i CA"&amp;"'!$C:$C=CE_Transversals!$B4,FIND('TítolCurs'!$F$10,'ESO - CE i CA'!$I:$I)&gt;0,'ESO - CE i CA'!$F:$F=CE_Transversals!$C4)),"""")"),"5è i 6è CA 1.1-Regular les emocions i els  sentiments en diferents situacions  d’interacció social.")</f>
        <v>5è i 6è CA 1.1-Regular les emocions i els  sentiments en diferents situacions  d’interacció social.</v>
      </c>
      <c r="BS2" s="126" t="str">
        <f>IFERROR(__xludf.DUMMYFUNCTION("iferror(if('TítolCurs'!$C10=""Educació primària"",FILTER('PRI - CE i CA'!$I:$I,'PRI - CE i CA'!$C:$C=CE_Transversals!$B5,FIND('TítolCurs'!$F$10,'PRI - CE i CA'!$I:$I)&gt;0,'PRI - CE i CA'!$F:$F=CE_Transversals!$C5),FILTER('ESO - CE i CA'!$I:$I,'ESO - CE i CA"&amp;"'!$C:$C=CE_Transversals!$B5,FIND('TítolCurs'!$F$10,'ESO - CE i CA'!$I:$I)&gt;0,'ESO - CE i CA'!$F:$F=CE_Transversals!$C5)),"""")"),"5è i 6è CA 3.1-Mostrar una actitud empàtica  i respectuosa envers les emocions  i les experiències dels altres,  aplicant estratègies d’escolta  activa i de gestió conversacional i  utilitzant un llenguatge positiu.")</f>
        <v>5è i 6è CA 3.1-Mostrar una actitud empàtica  i respectuosa envers les emocions  i les experiències dels altres,  aplicant estratègies d’escolta  activa i de gestió conversacional i  utilitzant un llenguatge positiu.</v>
      </c>
      <c r="BT2" s="126" t="str">
        <f>IFERROR(__xludf.DUMMYFUNCTION("iferror(if('TítolCurs'!$C10=""Educació primària"",FILTER('PRI - CE i CA'!$I:$I,'PRI - CE i CA'!$C:$C=CE_Transversals!$B6,FIND('TítolCurs'!$F$10,'PRI - CE i CA'!$I:$I)&gt;0,'PRI - CE i CA'!$F:$F=CE_Transversals!$C6),FILTER('ESO - CE i CA'!$I:$I,'ESO - CE i CA"&amp;"'!$C:$C=CE_Transversals!$B6,FIND('TítolCurs'!$F$10,'ESO - CE i CA'!$I:$I)&gt;0,'ESO - CE i CA'!$F:$F=CE_Transversals!$C6)),"""")"),"5è i 6è CA 4.1-Descriure les pròpies  fortaleses i els aspectes que estan  en procés de millora en diferents  situacions del context escolar  centrat en el fer no en el ser.")</f>
        <v>5è i 6è CA 4.1-Descriure les pròpies  fortaleses i els aspectes que estan  en procés de millora en diferents  situacions del context escolar  centrat en el fer no en el ser.</v>
      </c>
      <c r="BU2" s="126" t="str">
        <f>IFERROR(__xludf.DUMMYFUNCTION("iferror(if('TítolCurs'!$C10=""Educació primària"",FILTER('PRI - CE i CA'!$I:$I,'PRI - CE i CA'!$C:$C=CE_Transversals!$B7,FIND('TítolCurs'!$F$10,'PRI - CE i CA'!$I:$I)&gt;0,'PRI - CE i CA'!$F:$F=CE_Transversals!$C7),FILTER('ESO - CE i CA'!$I:$I,'ESO - CE i CA"&amp;"'!$C:$C=CE_Transversals!$B7,FIND('TítolCurs'!$F$10,'ESO - CE i CA'!$I:$I)&gt;0,'ESO - CE i CA'!$F:$F=CE_Transversals!$C7)),"""")"),"5è i 6è CA 4.1-Descriure les pròpies  fortaleses i els aspectes que estan  en procés de millora en diferents  situacions del context escolar  centrat en el fer no en el ser.")</f>
        <v>5è i 6è CA 4.1-Descriure les pròpies  fortaleses i els aspectes que estan  en procés de millora en diferents  situacions del context escolar  centrat en el fer no en el ser.</v>
      </c>
      <c r="BV2" s="126" t="str">
        <f>IFERROR(__xludf.DUMMYFUNCTION("iferror(if('TítolCurs'!$C10=""Educació primària"",FILTER('PRI - CE i CA'!$I:$I,'PRI - CE i CA'!$C:$C=CE_Transversals!$B8,FIND('TítolCurs'!$F$10,'PRI - CE i CA'!$I:$I)&gt;0,'PRI - CE i CA'!$F:$F=CE_Transversals!$C8),FILTER('ESO - CE i CA'!$I:$I,'ESO - CE i CA"&amp;"'!$C:$C=CE_Transversals!$B8,FIND('TítolCurs'!$F$10,'ESO - CE i CA'!$I:$I)&gt;0,'ESO - CE i CA'!$F:$F=CE_Transversals!$C8)),"""")"),"")</f>
        <v/>
      </c>
      <c r="BW2" s="127" t="str">
        <f>IFERROR(__xludf.DUMMYFUNCTION("iferror(if('TítolCurs'!$C10=""Educació primària"",FILTER('PRI - CE i CA'!$I:$I,'PRI - CE i CA'!$C:$C=CE_Transversals!$B9,FIND('TítolCurs'!$F$10,'PRI - CE i CA'!$I:$I)&gt;0,'PRI - CE i CA'!$F:$F=CE_Transversals!$C9),FILTER('ESO - CE i CA'!$I:$I,'ESO - CE i CA"&amp;"'!$C:$C=CE_Transversals!$B9,FIND('TítolCurs'!$F$10,'ESO - CE i CA'!$I:$I)&gt;0,'ESO - CE i CA'!$F:$F=CE_Transversals!$C9)),"""")"),"")</f>
        <v/>
      </c>
      <c r="BX2" s="127" t="str">
        <f>IFERROR(__xludf.DUMMYFUNCTION("iferror(if('TítolCurs'!$C10=""Educació primària"",FILTER('PRI - CE i CA'!$I:$I,'PRI - CE i CA'!$C:$C=CE_Transversals!$B10,FIND('TítolCurs'!$F$10,'PRI - CE i CA'!$I:$I)&gt;0,'PRI - CE i CA'!$F:$F=CE_Transversals!$C10),FILTER('ESO - CE i CA'!$I:$I,'ESO - CE i "&amp;"CA'!$C:$C=CE_Transversals!$B10,FIND('TítolCurs'!$F$10,'ESO - CE i CA'!$I:$I)&gt;0,'ESO - CE i CA'!$F:$F=CE_Transversals!$C10)),"""")"),"")</f>
        <v/>
      </c>
      <c r="BY2" s="127" t="str">
        <f>IFERROR(__xludf.DUMMYFUNCTION("iferror(if('TítolCurs'!$C10=""Educació primària"",FILTER('PRI - CE i CA'!$I:$I,'PRI - CE i CA'!$C:$C=CE_Transversals!$B11,FIND('TítolCurs'!$F$10,'PRI - CE i CA'!$I:$I)&gt;0,'PRI - CE i CA'!$F:$F=CE_Transversals!$C11),FILTER('ESO - CE i CA'!$I:$I,'ESO - CE i "&amp;"CA'!$C:$C=CE_Transversals!$B11,FIND('TítolCurs'!$F$10,'ESO - CE i CA'!$I:$I)&gt;0,'ESO - CE i CA'!$F:$F=CE_Transversals!$C11)),"""")"),"")</f>
        <v/>
      </c>
      <c r="BZ2" s="127" t="str">
        <f>IFERROR(__xludf.DUMMYFUNCTION("iferror(if('TítolCurs'!$C10=""Educació primària"",FILTER('PRI - CE i CA'!$I:$I,'PRI - CE i CA'!$C:$C=CE_Transversals!$B12,FIND('TítolCurs'!$F$10,'PRI - CE i CA'!$I:$I)&gt;0,'PRI - CE i CA'!$F:$F=CE_Transversals!$C12),FILTER('ESO - CE i CA'!$I:$I,'ESO - CE i "&amp;"CA'!$C:$C=CE_Transversals!$B12,FIND('TítolCurs'!$F$10,'ESO - CE i CA'!$I:$I)&gt;0,'ESO - CE i CA'!$F:$F=CE_Transversals!$C12)),"""")"),"")</f>
        <v/>
      </c>
      <c r="CA2" s="127" t="str">
        <f>IFERROR(__xludf.DUMMYFUNCTION("iferror(if('TítolCurs'!$C10=""Educació primària"",FILTER('PRI - CE i CA'!$I:$I,'PRI - CE i CA'!$C:$C=CE_Transversals!$B13,FIND('TítolCurs'!$F$10,'PRI - CE i CA'!$I:$I)&gt;0,'PRI - CE i CA'!$F:$F=CE_Transversals!$C13),FILTER('ESO - CE i CA'!$I:$I,'ESO - CE i "&amp;"CA'!$C:$C=CE_Transversals!$B13,FIND('TítolCurs'!$F$10,'ESO - CE i CA'!$I:$I)&gt;0,'ESO - CE i CA'!$F:$F=CE_Transversals!$C13)),"""")"),"")</f>
        <v/>
      </c>
      <c r="CB2" s="127" t="str">
        <f>IFERROR(__xludf.DUMMYFUNCTION("iferror(if('TítolCurs'!$C10=""Educació primària"",FILTER('PRI - CE i CA'!$I:$I,'PRI - CE i CA'!$C:$C=CE_Transversals!$B14,FIND('TítolCurs'!$F$10,'PRI - CE i CA'!$I:$I)&gt;0,'PRI - CE i CA'!$F:$F=CE_Transversals!$C14),FILTER('ESO - CE i CA'!$I:$I,'ESO - CE i "&amp;"CA'!$C:$C=CE_Transversals!$B14,FIND('TítolCurs'!$F$10,'ESO - CE i CA'!$I:$I)&gt;0,'ESO - CE i CA'!$F:$F=CE_Transversals!$C14)),"""")"),"")</f>
        <v/>
      </c>
      <c r="CC2" s="127" t="str">
        <f>IFERROR(__xludf.DUMMYFUNCTION("iferror(if('TítolCurs'!$C10=""Educació primària"",FILTER('PRI - CE i CA'!$I:$I,'PRI - CE i CA'!$C:$C=CE_Transversals!$B15,FIND('TítolCurs'!$F$10,'PRI - CE i CA'!$I:$I)&gt;0,'PRI - CE i CA'!$F:$F=CE_Transversals!$C15),FILTER('ESO - CE i CA'!$I:$I,'ESO - CE i "&amp;"CA'!$C:$C=CE_Transversals!$B15,FIND('TítolCurs'!$F$10,'ESO - CE i CA'!$I:$I)&gt;0,'ESO - CE i CA'!$F:$F=CE_Transversals!$C15)),"""")"),"")</f>
        <v/>
      </c>
      <c r="CD2" s="127" t="str">
        <f>IFERROR(__xludf.DUMMYFUNCTION("iferror(if('TítolCurs'!$C10=""Educació primària"",FILTER('PRI - CE i CA'!$I:$I,'PRI - CE i CA'!$C:$C=CE_Transversals!$B16,FIND('TítolCurs'!$F$10,'PRI - CE i CA'!$I:$I)&gt;0,'PRI - CE i CA'!$F:$F=CE_Transversals!$C16),FILTER('ESO - CE i CA'!$I:$I,'ESO - CE i "&amp;"CA'!$C:$C=CE_Transversals!$B16,FIND('TítolCurs'!$F$10,'ESO - CE i CA'!$I:$I)&gt;0,'ESO - CE i CA'!$F:$F=CE_Transversals!$C16)),"""")"),"")</f>
        <v/>
      </c>
      <c r="CE2" s="127" t="str">
        <f>IFERROR(__xludf.DUMMYFUNCTION("iferror(if('TítolCurs'!$C10=""Educació primària"",FILTER('PRI - CE i CA'!$I:$I,'PRI - CE i CA'!$C:$C=CE_Transversals!$B17,FIND('TítolCurs'!$F$10,'PRI - CE i CA'!$I:$I)&gt;0,'PRI - CE i CA'!$F:$F=CE_Transversals!$C17),FILTER('ESO - CE i CA'!$I:$I,'ESO - CE i "&amp;"CA'!$C:$C=CE_Transversals!$B17,FIND('TítolCurs'!$F$10,'ESO - CE i CA'!$I:$I)&gt;0,'ESO - CE i CA'!$F:$F=CE_Transversals!$C17)),"""")"),"")</f>
        <v/>
      </c>
      <c r="CF2" s="127" t="str">
        <f>IFERROR(__xludf.DUMMYFUNCTION("iferror(if('TítolCurs'!$C10=""Educació primària"",FILTER('PRI - CE i CA'!$I:$I,'PRI - CE i CA'!$C:$C=CE_Transversals!$B18,FIND('TítolCurs'!$F$10,'PRI - CE i CA'!$I:$I)&gt;0,'PRI - CE i CA'!$F:$F=CE_Transversals!$C18),FILTER('ESO - CE i CA'!$I:$I,'ESO - CE i "&amp;"CA'!$C:$C=CE_Transversals!$B18,FIND('TítolCurs'!$F$10,'ESO - CE i CA'!$I:$I)&gt;0,'ESO - CE i CA'!$F:$F=CE_Transversals!$C18)),"""")"),"")</f>
        <v/>
      </c>
      <c r="CG2" s="127" t="str">
        <f>IFERROR(__xludf.DUMMYFUNCTION("iferror(if('TítolCurs'!$C10=""Educació primària"",FILTER('PRI - CE i CA'!$I:$I,'PRI - CE i CA'!$C:$C=CE_Transversals!$B19,FIND('TítolCurs'!$F$10,'PRI - CE i CA'!$I:$I)&gt;0,'PRI - CE i CA'!$F:$F=CE_Transversals!$C19),FILTER('ESO - CE i CA'!$I:$I,'ESO - CE i "&amp;"CA'!$C:$C=CE_Transversals!$B19,FIND('TítolCurs'!$F$10,'ESO - CE i CA'!$I:$I)&gt;0,'ESO - CE i CA'!$F:$F=CE_Transversals!$C19)),"""")"),"")</f>
        <v/>
      </c>
      <c r="CH2" s="127" t="str">
        <f>IFERROR(__xludf.DUMMYFUNCTION("iferror(if('TítolCurs'!$C10=""Educació primària"",FILTER('PRI - CE i CA'!$I:$I,'PRI - CE i CA'!$C:$C=CE_Transversals!$B20,FIND('TítolCurs'!$F$10,'PRI - CE i CA'!$I:$I)&gt;0,'PRI - CE i CA'!$F:$F=CE_Transversals!$C20),FILTER('ESO - CE i CA'!$I:$I,'ESO - CE i "&amp;"CA'!$C:$C=CE_Transversals!$B20,FIND('TítolCurs'!$F$10,'ESO - CE i CA'!$I:$I)&gt;0,'ESO - CE i CA'!$F:$F=CE_Transversals!$C20)),"""")"),"")</f>
        <v/>
      </c>
      <c r="CI2" s="127" t="str">
        <f>IFERROR(__xludf.DUMMYFUNCTION("iferror(if('TítolCurs'!$C10=""Educació primària"",FILTER('PRI - CE i CA'!$I:$I,'PRI - CE i CA'!$C:$C=CE_Transversals!$B21,FIND('TítolCurs'!$F$10,'PRI - CE i CA'!$I:$I)&gt;0,'PRI - CE i CA'!$F:$F=CE_Transversals!$C21),FILTER('ESO - CE i CA'!$I:$I,'ESO - CE i "&amp;"CA'!$C:$C=CE_Transversals!$B21,FIND('TítolCurs'!$F$10,'ESO - CE i CA'!$I:$I)&gt;0,'ESO - CE i CA'!$F:$F=CE_Transversals!$C21)),"""")"),"")</f>
        <v/>
      </c>
      <c r="CJ2" s="127" t="str">
        <f>IFERROR(__xludf.DUMMYFUNCTION("iferror(if('TítolCurs'!$C10=""Educació primària"",FILTER('PRI - CE i CA'!$I:$I,'PRI - CE i CA'!$C:$C=CE_Transversals!$B22,FIND('TítolCurs'!$F$10,'PRI - CE i CA'!$I:$I)&gt;0,'PRI - CE i CA'!$F:$F=CE_Transversals!$C22),FILTER('ESO - CE i CA'!$I:$I,'ESO - CE i "&amp;"CA'!$C:$C=CE_Transversals!$B22,FIND('TítolCurs'!$F$10,'ESO - CE i CA'!$I:$I)&gt;0,'ESO - CE i CA'!$F:$F=CE_Transversals!$C22)),"""")"),"")</f>
        <v/>
      </c>
      <c r="CK2" s="127" t="str">
        <f>IFERROR(__xludf.DUMMYFUNCTION("iferror(if('TítolCurs'!$C10=""Educació primària"",FILTER('PRI - CE i CA'!$I:$I,'PRI - CE i CA'!$C:$C=CE_Transversals!$B23,FIND('TítolCurs'!$F$10,'PRI - CE i CA'!$I:$I)&gt;0,'PRI - CE i CA'!$F:$F=CE_Transversals!$C23),FILTER('ESO - CE i CA'!$I:$I,'ESO - CE i "&amp;"CA'!$C:$C=CE_Transversals!$B23,FIND('TítolCurs'!$F$10,'ESO - CE i CA'!$I:$I)&gt;0,'ESO - CE i CA'!$F:$F=CE_Transversals!$C23)),"""")"),"")</f>
        <v/>
      </c>
      <c r="CL2" s="127" t="str">
        <f>IFERROR(__xludf.DUMMYFUNCTION("iferror(if('TítolCurs'!$C10=""Educació primària"",FILTER('PRI - CE i CA'!$I:$I,'PRI - CE i CA'!$C:$C=CE_Transversals!$B24,FIND('TítolCurs'!$F$10,'PRI - CE i CA'!$I:$I)&gt;0,'PRI - CE i CA'!$F:$F=CE_Transversals!$C24),FILTER('ESO - CE i CA'!$I:$I,'ESO - CE i "&amp;"CA'!$C:$C=CE_Transversals!$B24,FIND('TítolCurs'!$F$10,'ESO - CE i CA'!$I:$I)&gt;0,'ESO - CE i CA'!$F:$F=CE_Transversals!$C24)),"""")"),"")</f>
        <v/>
      </c>
      <c r="CM2" s="127" t="str">
        <f>IFERROR(__xludf.DUMMYFUNCTION("iferror(if('TítolCurs'!$C10=""Educació primària"",FILTER('PRI - CE i CA'!$I:$I,'PRI - CE i CA'!$C:$C=CE_Transversals!$B25,FIND('TítolCurs'!$F$10,'PRI - CE i CA'!$I:$I)&gt;0,'PRI - CE i CA'!$F:$F=CE_Transversals!$C25),FILTER('ESO - CE i CA'!$I:$I,'ESO - CE i "&amp;"CA'!$C:$C=CE_Transversals!$B25,FIND('TítolCurs'!$F$10,'ESO - CE i CA'!$I:$I)&gt;0,'ESO - CE i CA'!$F:$F=CE_Transversals!$C25)),"""")"),"")</f>
        <v/>
      </c>
      <c r="CN2" s="127" t="str">
        <f>IFERROR(__xludf.DUMMYFUNCTION("iferror(if('TítolCurs'!$C10=""Educació primària"",UNIQUE(FILTER('PRI - Sabers'!$E:$E,'PRI - Sabers'!$C:$C=Sabers!$B4,FIND('TítolCurs'!$F$10,'PRI - Sabers'!$D:$D)&gt;0)),UNIQUE(FILTER('ESO - Sabers'!$E:$E,'ESO - Sabers'!$C:$C=Sabers!$B4,FIND('TítolCurs'!$F$10"&amp;",'ESO - Sabers'!$D:$D)&gt;0))),"""")"),"Educació musical - Percepció i anàlisi")</f>
        <v>Educació musical - Percepció i anàlisi</v>
      </c>
      <c r="CO2" s="127" t="str">
        <f>IFERROR(__xludf.DUMMYFUNCTION("iferror(if('TítolCurs'!$C10=""Educació primària"",UNIQUE(FILTER('PRI - Sabers'!$E:$E,'PRI - Sabers'!$C:$C=Sabers!$B5,FIND('TítolCurs'!$F$10,'PRI - Sabers'!$D:$D)&gt;0)),UNIQUE(FILTER('ESO - Sabers'!$E:$E,'ESO - Sabers'!$C:$C=Sabers!$B5,FIND('TítolCurs'!$F$10"&amp;",'ESO - Sabers'!$D:$D)&gt;0))),"""")"),"Educació musical - Percepció i anàlisi")</f>
        <v>Educació musical - Percepció i anàlisi</v>
      </c>
      <c r="CP2" s="127" t="str">
        <f>IFERROR(__xludf.DUMMYFUNCTION("iferror(if('TítolCurs'!$C10=""Educació primària"",UNIQUE(FILTER('PRI - Sabers'!$E:$E,'PRI - Sabers'!$C:$C=Sabers!$B6,FIND('TítolCurs'!$F$10,'PRI - Sabers'!$D:$D)&gt;0)),UNIQUE(FILTER('ESO - Sabers'!$E:$E,'ESO - Sabers'!$C:$C=Sabers!$B6,FIND('TítolCurs'!$F$10"&amp;",'ESO - Sabers'!$D:$D)&gt;0))),"""")"),"Educació musical - Percepció i anàlisi")</f>
        <v>Educació musical - Percepció i anàlisi</v>
      </c>
      <c r="CQ2" s="127" t="str">
        <f>IFERROR(__xludf.DUMMYFUNCTION("iferror(if('TítolCurs'!$C10=""Educació primària"",UNIQUE(FILTER('PRI - Sabers'!$E:$E,'PRI - Sabers'!$C:$C=Sabers!$B7,FIND('TítolCurs'!$F$10,'PRI - Sabers'!$D:$D)&gt;0)),UNIQUE(FILTER('ESO - Sabers'!$E:$E,'ESO - Sabers'!$C:$C=Sabers!$B7,FIND('TítolCurs'!$F$10"&amp;",'ESO - Sabers'!$D:$D)&gt;0))),"""")"),"Educació musical - Percepció i anàlisi")</f>
        <v>Educació musical - Percepció i anàlisi</v>
      </c>
      <c r="CR2" s="127" t="str">
        <f>IFERROR(__xludf.DUMMYFUNCTION("iferror(if('TítolCurs'!$C10=""Educació primària"",UNIQUE(FILTER('PRI - Sabers'!$E:$E,'PRI - Sabers'!$C:$C=Sabers!$B8,FIND('TítolCurs'!$F$10,'PRI - Sabers'!$D:$D)&gt;0)),UNIQUE(FILTER('ESO - Sabers'!$E:$E,'ESO - Sabers'!$C:$C=Sabers!$B8,FIND('TítolCurs'!$F$10"&amp;",'ESO - Sabers'!$D:$D)&gt;0))),"""")"),"Educació musical - Percepció i anàlisi")</f>
        <v>Educació musical - Percepció i anàlisi</v>
      </c>
      <c r="CS2" s="127" t="str">
        <f>IFERROR(__xludf.DUMMYFUNCTION("iferror(if('TítolCurs'!$C10=""Educació primària"",UNIQUE(FILTER('PRI - Sabers'!$E:$E,'PRI - Sabers'!$C:$C=Sabers!$B9,FIND('TítolCurs'!$F$10,'PRI - Sabers'!$D:$D)&gt;0)),UNIQUE(FILTER('ESO - Sabers'!$E:$E,'ESO - Sabers'!$C:$C=Sabers!$B9,FIND('TítolCurs'!$F$10"&amp;",'ESO - Sabers'!$D:$D)&gt;0))),"""")"),"Educació musical - Percepció i anàlisi")</f>
        <v>Educació musical - Percepció i anàlisi</v>
      </c>
      <c r="CT2" s="127" t="str">
        <f>IFERROR(__xludf.DUMMYFUNCTION("iferror(if('TítolCurs'!$C10=""Educació primària"",UNIQUE(FILTER('PRI - Sabers'!$E:$E,'PRI - Sabers'!$C:$C=Sabers!$B10,FIND('TítolCurs'!$F$10,'PRI - Sabers'!$D:$D)&gt;0)),UNIQUE(FILTER('ESO - Sabers'!$E:$E,'ESO - Sabers'!$C:$C=Sabers!$B10,FIND('TítolCurs'!$F$"&amp;"10,'ESO - Sabers'!$D:$D)&gt;0))),"""")"),"Educació musical - Percepció i anàlisi")</f>
        <v>Educació musical - Percepció i anàlisi</v>
      </c>
      <c r="CU2" s="127" t="str">
        <f>IFERROR(__xludf.DUMMYFUNCTION("iferror(if('TítolCurs'!$C10=""Educació primària"",UNIQUE(FILTER('PRI - Sabers'!$E:$E,'PRI - Sabers'!$C:$C=Sabers!$B11,FIND('TítolCurs'!$F$10,'PRI - Sabers'!$D:$D)&gt;0)),UNIQUE(FILTER('ESO - Sabers'!$E:$E,'ESO - Sabers'!$C:$C=Sabers!$B11,FIND('TítolCurs'!$F$"&amp;"10,'ESO - Sabers'!$D:$D)&gt;0))),"""")"),"Cultura científica - Iniciació a l’activitat científica")</f>
        <v>Cultura científica - Iniciació a l’activitat científica</v>
      </c>
      <c r="CV2" s="127" t="str">
        <f>IFERROR(__xludf.DUMMYFUNCTION("iferror(if('TítolCurs'!$C10=""Educació primària"",UNIQUE(FILTER('PRI - Sabers'!$E:$E,'PRI - Sabers'!$C:$C=Sabers!$B12,FIND('TítolCurs'!$F$10,'PRI - Sabers'!$D:$D)&gt;0)),UNIQUE(FILTER('ESO - Sabers'!$E:$E,'ESO - Sabers'!$C:$C=Sabers!$B12,FIND('TítolCurs'!$F$"&amp;"10,'ESO - Sabers'!$D:$D)&gt;0))),"""")"),"Cultura científica - Iniciació a l’activitat científica")</f>
        <v>Cultura científica - Iniciació a l’activitat científica</v>
      </c>
      <c r="CW2" s="127" t="str">
        <f>IFERROR(__xludf.DUMMYFUNCTION("iferror(if('TítolCurs'!$C10=""Educació primària"",UNIQUE(FILTER('PRI - Sabers'!$E:$E,'PRI - Sabers'!$C:$C=Sabers!$B13,FIND('TítolCurs'!$F$10,'PRI - Sabers'!$D:$D)&gt;0)),UNIQUE(FILTER('ESO - Sabers'!$E:$E,'ESO - Sabers'!$C:$C=Sabers!$B13,FIND('TítolCurs'!$F$"&amp;"10,'ESO - Sabers'!$D:$D)&gt;0))),"""")"),"Les llengües i els seus parlants")</f>
        <v>Les llengües i els seus parlants</v>
      </c>
      <c r="CX2" s="127" t="str">
        <f>IFERROR(__xludf.DUMMYFUNCTION("iferror(if('TítolCurs'!$C10=""Educació primària"",UNIQUE(FILTER('PRI - Sabers'!$E:$E,'PRI - Sabers'!$C:$C=Sabers!$B14,FIND('TítolCurs'!$F$10,'PRI - Sabers'!$D:$D)&gt;0)),UNIQUE(FILTER('ESO - Sabers'!$E:$E,'ESO - Sabers'!$C:$C=Sabers!$B14,FIND('TítolCurs'!$F$"&amp;"10,'ESO - Sabers'!$D:$D)&gt;0))),"""")"),"Educació musical - Percepció i anàlisi")</f>
        <v>Educació musical - Percepció i anàlisi</v>
      </c>
      <c r="CY2" s="127" t="str">
        <f>IFERROR(__xludf.DUMMYFUNCTION("iferror(if('TítolCurs'!$C10=""Educació primària"",UNIQUE(FILTER('PRI - Sabers'!$E:$E,'PRI - Sabers'!$C:$C=Sabers!$B15,FIND('TítolCurs'!$F$10,'PRI - Sabers'!$D:$D)&gt;0)),UNIQUE(FILTER('ESO - Sabers'!$E:$E,'ESO - Sabers'!$C:$C=Sabers!$B15,FIND('TítolCurs'!$F$"&amp;"10,'ESO - Sabers'!$D:$D)&gt;0))),"""")"),"")</f>
        <v/>
      </c>
      <c r="CZ2" s="127" t="str">
        <f>IFERROR(__xludf.DUMMYFUNCTION("iferror(if('TítolCurs'!$C10=""Educació primària"",UNIQUE(FILTER('PRI - Sabers'!$E:$E,'PRI - Sabers'!$C:$C=Sabers!$B16,FIND('TítolCurs'!$F$10,'PRI - Sabers'!$D:$D)&gt;0)),UNIQUE(FILTER('ESO - Sabers'!$E:$E,'ESO - Sabers'!$C:$C=Sabers!$B16,FIND('TítolCurs'!$F$"&amp;"10,'ESO - Sabers'!$D:$D)&gt;0))),"""")"),"")</f>
        <v/>
      </c>
      <c r="DA2" s="127" t="str">
        <f>IFERROR(__xludf.DUMMYFUNCTION("iferror(if('TítolCurs'!$C10=""Educació primària"",UNIQUE(FILTER('PRI - Sabers'!$E:$E,'PRI - Sabers'!$C:$C=Sabers!$B17,FIND('TítolCurs'!$F$10,'PRI - Sabers'!$D:$D)&gt;0)),UNIQUE(FILTER('ESO - Sabers'!$E:$E,'ESO - Sabers'!$C:$C=Sabers!$B17,FIND('TítolCurs'!$F$"&amp;"10,'ESO - Sabers'!$D:$D)&gt;0))),"""")"),"")</f>
        <v/>
      </c>
      <c r="DB2" s="127" t="str">
        <f>IFERROR(__xludf.DUMMYFUNCTION("iferror(if('TítolCurs'!$C10=""Educació primària"",UNIQUE(FILTER('PRI - Sabers'!$E:$E,'PRI - Sabers'!$C:$C=Sabers!$B18,FIND('TítolCurs'!$F$10,'PRI - Sabers'!$D:$D)&gt;0)),UNIQUE(FILTER('ESO - Sabers'!$E:$E,'ESO - Sabers'!$C:$C=Sabers!$B18,FIND('TítolCurs'!$F$"&amp;"10,'ESO - Sabers'!$D:$D)&gt;0))),"""")"),"")</f>
        <v/>
      </c>
      <c r="DC2" s="127" t="str">
        <f>IFERROR(__xludf.DUMMYFUNCTION("iferror(if('TítolCurs'!$C10=""Educació primària"",UNIQUE(FILTER('PRI - Sabers'!$E:$E,'PRI - Sabers'!$C:$C=Sabers!$B19,FIND('TítolCurs'!$F$10,'PRI - Sabers'!$D:$D)&gt;0)),UNIQUE(FILTER('ESO - Sabers'!$E:$E,'ESO - Sabers'!$C:$C=Sabers!$B19,FIND('TítolCurs'!$F$"&amp;"10,'ESO - Sabers'!$D:$D)&gt;0))),"""")"),"")</f>
        <v/>
      </c>
      <c r="DD2" s="127" t="str">
        <f>IFERROR(__xludf.DUMMYFUNCTION("iferror(if('TítolCurs'!$C10=""Educació primària"",UNIQUE(FILTER('PRI - Sabers'!$E:$E,'PRI - Sabers'!$C:$C=Sabers!$B20,FIND('TítolCurs'!$F$10,'PRI - Sabers'!$D:$D)&gt;0)),UNIQUE(FILTER('ESO - Sabers'!$E:$E,'ESO - Sabers'!$C:$C=Sabers!$B20,FIND('TítolCurs'!$F$"&amp;"10,'ESO - Sabers'!$D:$D)&gt;0))),"""")"),"")</f>
        <v/>
      </c>
      <c r="DE2" s="127" t="str">
        <f>IFERROR(__xludf.DUMMYFUNCTION("iferror(if('TítolCurs'!$C10=""Educació primària"",UNIQUE(FILTER('PRI - Sabers'!$E:$E,'PRI - Sabers'!$C:$C=#REF!,FIND('TítolCurs'!$F$10,'PRI - Sabers'!$D:$D)&gt;0)),UNIQUE(FILTER('ESO - Sabers'!$E:$E,'ESO - Sabers'!$C:$C=#REF!,FIND('TítolCurs'!$F$10,'ESO - Sa"&amp;"bers'!$D:$D)&gt;0))),"""")"),"")</f>
        <v/>
      </c>
      <c r="DF2" s="127" t="str">
        <f>IFERROR(__xludf.DUMMYFUNCTION("iferror(if('TítolCurs'!$C10=""Educació primària"",UNIQUE(FILTER('PRI - Sabers'!$E:$E,'PRI - Sabers'!$C:$C=#REF!,FIND('TítolCurs'!$F$10,'PRI - Sabers'!$D:$D)&gt;0)),UNIQUE(FILTER('ESO - Sabers'!$E:$E,'ESO - Sabers'!$C:$C=#REF!,FIND('TítolCurs'!$F$10,'ESO - Sa"&amp;"bers'!$D:$D)&gt;0))),"""")"),"")</f>
        <v/>
      </c>
      <c r="DG2" s="127" t="str">
        <f>IFERROR(__xludf.DUMMYFUNCTION("iferror(if('TítolCurs'!$C10=""Educació primària"",UNIQUE(FILTER('PRI - Sabers'!$E:$E,'PRI - Sabers'!$C:$C=#REF!,FIND('TítolCurs'!$F$10,'PRI - Sabers'!$D:$D)&gt;0)),UNIQUE(FILTER('ESO - Sabers'!$E:$E,'ESO - Sabers'!$C:$C=#REF!,FIND('TítolCurs'!$F$10,'ESO - Sa"&amp;"bers'!$D:$D)&gt;0))),"""")"),"")</f>
        <v/>
      </c>
      <c r="DH2" s="127" t="str">
        <f>IFERROR(__xludf.DUMMYFUNCTION("iferror(if('TítolCurs'!$C10=""Educació primària"",UNIQUE(FILTER('PRI - Sabers'!$E:$E,'PRI - Sabers'!$C:$C=#REF!,FIND('TítolCurs'!$F$10,'PRI - Sabers'!$D:$D)&gt;0)),UNIQUE(FILTER('ESO - Sabers'!$E:$E,'ESO - Sabers'!$C:$C=#REF!,FIND('TítolCurs'!$F$10,'ESO - Sa"&amp;"bers'!$D:$D)&gt;0))),"""")"),"")</f>
        <v/>
      </c>
      <c r="DI2" s="127" t="str">
        <f>IFERROR(__xludf.DUMMYFUNCTION("iferror(if('TítolCurs'!$C10=""Educació primària"",UNIQUE(FILTER('PRI - Sabers'!$E:$E,'PRI - Sabers'!$C:$C=#REF!,FIND('TítolCurs'!$F$10,'PRI - Sabers'!$D:$D)&gt;0)),UNIQUE(FILTER('ESO - Sabers'!$E:$E,'ESO - Sabers'!$C:$C=#REF!,FIND('TítolCurs'!$F$10,'ESO - Sa"&amp;"bers'!$D:$D)&gt;0))),"""")"),"")</f>
        <v/>
      </c>
      <c r="DJ2" s="127" t="str">
        <f>IFERROR(__xludf.DUMMYFUNCTION("iferror(if('TítolCurs'!$C10=""Educació primària"",UNIQUE(FILTER('PRI - Sabers'!$E:$E,'PRI - Sabers'!$C:$C=#REF!,FIND('TítolCurs'!$F$10,'PRI - Sabers'!$D:$D)&gt;0)),UNIQUE(FILTER('ESO - Sabers'!$E:$E,'ESO - Sabers'!$C:$C=#REF!,FIND('TítolCurs'!$F$10,'ESO - Sa"&amp;"bers'!$D:$D)&gt;0))),"""")"),"")</f>
        <v/>
      </c>
      <c r="DK2" s="127" t="str">
        <f>IFERROR(__xludf.DUMMYFUNCTION("iferror(if('TítolCurs'!$C10=""Educació primària"",UNIQUE(FILTER('PRI - Sabers'!$E:$E,'PRI - Sabers'!$C:$C=#REF!,FIND('TítolCurs'!$F$10,'PRI - Sabers'!$D:$D)&gt;0)),UNIQUE(FILTER('ESO - Sabers'!$E:$E,'ESO - Sabers'!$C:$C=#REF!,FIND('TítolCurs'!$F$10,'ESO - Sa"&amp;"bers'!$D:$D)&gt;0))),"""")"),"")</f>
        <v/>
      </c>
      <c r="DL2" s="127" t="str">
        <f>IFERROR(__xludf.DUMMYFUNCTION("iferror(if('TítolCurs'!$C10=""Educació primària"",UNIQUE(FILTER('PRI - Sabers'!$E:$E,'PRI - Sabers'!$C:$C=#REF!,FIND('TítolCurs'!$F$10,'PRI - Sabers'!$D:$D)&gt;0)),UNIQUE(FILTER('ESO - Sabers'!$E:$E,'ESO - Sabers'!$C:$C=#REF!,FIND('TítolCurs'!$F$10,'ESO - Sa"&amp;"bers'!$D:$D)&gt;0))),"""")"),"")</f>
        <v/>
      </c>
      <c r="DM2" s="127" t="str">
        <f>IFERROR(__xludf.DUMMYFUNCTION("iferror(if('TítolCurs'!$C10=""Educació primària"",UNIQUE(FILTER('PRI - Sabers'!$E:$E,'PRI - Sabers'!$C:$C=#REF!,FIND('TítolCurs'!$F$10,'PRI - Sabers'!$D:$D)&gt;0)),UNIQUE(FILTER('ESO - Sabers'!$E:$E,'ESO - Sabers'!$C:$C=#REF!,FIND('TítolCurs'!$F$10,'ESO - Sa"&amp;"bers'!$D:$D)&gt;0))),"""")"),"")</f>
        <v/>
      </c>
      <c r="DN2" s="127" t="str">
        <f>IFERROR(__xludf.DUMMYFUNCTION("iferror(if('TítolCurs'!$C10=""Educació primària"",UNIQUE(FILTER('PRI - Sabers'!$E:$E,'PRI - Sabers'!$C:$C=#REF!,FIND('TítolCurs'!$F$10,'PRI - Sabers'!$D:$D)&gt;0)),UNIQUE(FILTER('ESO - Sabers'!$E:$E,'ESO - Sabers'!$C:$C=#REF!,FIND('TítolCurs'!$F$10,'ESO - Sa"&amp;"bers'!$D:$D)&gt;0))),"""")"),"")</f>
        <v/>
      </c>
      <c r="DO2" s="127" t="str">
        <f>IFERROR(__xludf.DUMMYFUNCTION("iferror(if('TítolCurs'!$C10=""Educació primària"",UNIQUE(FILTER('PRI - Sabers'!$E:$E,'PRI - Sabers'!$C:$C=#REF!,FIND('TítolCurs'!$F$10,'PRI - Sabers'!$D:$D)&gt;0)),UNIQUE(FILTER('ESO - Sabers'!$E:$E,'ESO - Sabers'!$C:$C=#REF!,FIND('TítolCurs'!$F$10,'ESO - Sa"&amp;"bers'!$D:$D)&gt;0))),"""")"),"")</f>
        <v/>
      </c>
      <c r="DP2" s="127" t="str">
        <f>IFERROR(__xludf.DUMMYFUNCTION("iferror(if('TítolCurs'!$C10=""Educació primària"",UNIQUE(FILTER('PRI - Sabers'!$E:$E,'PRI - Sabers'!$C:$C=#REF!,FIND('TítolCurs'!$F$10,'PRI - Sabers'!$D:$D)&gt;0)),UNIQUE(FILTER('ESO - Sabers'!$E:$E,'ESO - Sabers'!$C:$C=#REF!,FIND('TítolCurs'!$F$10,'ESO - Sa"&amp;"bers'!$D:$D)&gt;0))),"""")"),"")</f>
        <v/>
      </c>
      <c r="DQ2" s="127" t="str">
        <f>IFERROR(__xludf.DUMMYFUNCTION("iferror(if('TítolCurs'!$C10=""Educació primària"",UNIQUE(FILTER('PRI - Sabers'!$E:$E,'PRI - Sabers'!$C:$C=#REF!,FIND('TítolCurs'!$F$10,'PRI - Sabers'!$D:$D)&gt;0)),UNIQUE(FILTER('ESO - Sabers'!$E:$E,'ESO - Sabers'!$C:$C=#REF!,FIND('TítolCurs'!$F$10,'ESO - Sa"&amp;"bers'!$D:$D)&gt;0))),"""")"),"")</f>
        <v/>
      </c>
      <c r="DR2" s="127" t="str">
        <f>IFERROR(__xludf.DUMMYFUNCTION("iferror(if('TítolCurs'!$C10=""Educació primària"",UNIQUE(FILTER('PRI - Sabers'!$E:$E,'PRI - Sabers'!$C:$C=#REF!,FIND('TítolCurs'!$F$10,'PRI - Sabers'!$D:$D)&gt;0)),UNIQUE(FILTER('ESO - Sabers'!$E:$E,'ESO - Sabers'!$C:$C=#REF!,FIND('TítolCurs'!$F$10,'ESO - Sa"&amp;"bers'!$D:$D)&gt;0))),"""")"),"")</f>
        <v/>
      </c>
      <c r="DS2" s="127" t="str">
        <f>IFERROR(__xludf.DUMMYFUNCTION("iferror(if('TítolCurs'!$C10=""Educació primària"",UNIQUE(FILTER('PRI - Sabers'!$E:$E,'PRI - Sabers'!$C:$C=Sabers!$B21,FIND('TítolCurs'!$F$10,'PRI - Sabers'!$D:$D)&gt;0)),UNIQUE(FILTER('ESO - Sabers'!$E:$E,'ESO - Sabers'!$C:$C=Sabers!$B21,FIND('TítolCurs'!$F$"&amp;"10,'ESO - Sabers'!$D:$D)&gt;0))),"""")"),"")</f>
        <v/>
      </c>
      <c r="DT2" s="127" t="str">
        <f>IFERROR(__xludf.DUMMYFUNCTION("iferror(if('TítolCurs'!$C10=""Educació primària"",FILTER('PRI - Sabers'!$G:$G,'PRI - Sabers'!$C:$C=Sabers!$B4,FIND('TítolCurs'!$F$10,'PRI - Sabers'!$D:$D)&gt;0,'PRI - Sabers'!$E:$E=Sabers!$C4),FILTER('ESO - Sabers'!$G:$G,'ESO - Sabers'!$C:$C=Sabers!$B4,FIND("&amp;"'TítolCurs'!$F$10,'ESO - Sabers'!$D:$D)&gt;0,'ESO - Sabers'!$E:$E=Sabers!$C4)),"""")"),"Descobriment i descripció de propostes musicals vocals i instrumentals de diferents corrents estètics, procedències i èpoques produïdes per creadores i creadors locals, regionals, nacionals i d’altres llocs a través del gaudi en audicions actives de conce"&amp;"rts registrats o en viu.")</f>
        <v>Descobriment i descripció de propostes musicals vocals i instrumentals de diferents corrents estètics, procedències i èpoques produïdes per creadores i creadors locals, regionals, nacionals i d’altres llocs a través del gaudi en audicions actives de concerts registrats o en viu.</v>
      </c>
      <c r="DU2" s="127" t="str">
        <f>IFERROR(__xludf.DUMMYFUNCTION("iferror(if('TítolCurs'!$C10=""Educació primària"",FILTER('PRI - Sabers'!$G:$G,'PRI - Sabers'!$C:$C=Sabers!$B5,FIND('TítolCurs'!$F$10,'PRI - Sabers'!$D:$D)&gt;0,'PRI - Sabers'!$E:$E=Sabers!$C5),FILTER('ESO - Sabers'!$G:$G,'ESO - Sabers'!$C:$C=Sabers!$B5,FIND("&amp;"'TítolCurs'!$F$10,'ESO - Sabers'!$D:$D)&gt;0,'ESO - Sabers'!$E:$E=Sabers!$C5)),"""")"),"Descobriment i descripció de propostes musicals vocals i instrumentals de diferents corrents estètics, procedències i èpoques produïdes per creadores i creadors locals, regionals, nacionals i d’altres llocs a través del gaudi en audicions actives de conce"&amp;"rts registrats o en viu.")</f>
        <v>Descobriment i descripció de propostes musicals vocals i instrumentals de diferents corrents estètics, procedències i èpoques produïdes per creadores i creadors locals, regionals, nacionals i d’altres llocs a través del gaudi en audicions actives de concerts registrats o en viu.</v>
      </c>
      <c r="DV2" s="127" t="str">
        <f>IFERROR(__xludf.DUMMYFUNCTION("iferror(if('TítolCurs'!$C10=""Educació primària"",FILTER('PRI - Sabers'!$G:$G,'PRI - Sabers'!$C:$C=Sabers!$B6,FIND('TítolCurs'!$F$10,'PRI - Sabers'!$D:$D)&gt;0,'PRI - Sabers'!$E:$E=Sabers!$C6),FILTER('ESO - Sabers'!$G:$G,'ESO - Sabers'!$C:$C=Sabers!$B6,FIND("&amp;"'TítolCurs'!$F$10,'ESO - Sabers'!$D:$D)&gt;0,'ESO - Sabers'!$E:$E=Sabers!$C6)),"""")"),"Descobriment i descripció de propostes musicals vocals i instrumentals de diferents corrents estètics, procedències i èpoques produïdes per creadores i creadors locals, regionals, nacionals i d’altres llocs a través del gaudi en audicions actives de conce"&amp;"rts registrats o en viu.")</f>
        <v>Descobriment i descripció de propostes musicals vocals i instrumentals de diferents corrents estètics, procedències i èpoques produïdes per creadores i creadors locals, regionals, nacionals i d’altres llocs a través del gaudi en audicions actives de concerts registrats o en viu.</v>
      </c>
      <c r="DW2" s="127" t="str">
        <f>IFERROR(__xludf.DUMMYFUNCTION("iferror(if('TítolCurs'!$C10=""Educació primària"",FILTER('PRI - Sabers'!$G:$G,'PRI - Sabers'!$C:$C=Sabers!$B7,FIND('TítolCurs'!$F$10,'PRI - Sabers'!$D:$D)&gt;0,'PRI - Sabers'!$E:$E=Sabers!$C7),FILTER('ESO - Sabers'!$G:$G,'ESO - Sabers'!$C:$C=Sabers!$B7,FIND("&amp;"'TítolCurs'!$F$10,'ESO - Sabers'!$D:$D)&gt;0,'ESO - Sabers'!$E:$E=Sabers!$C7)),"""")"),"Descobriment i descripció de propostes musicals vocals i instrumentals de diferents corrents estètics, procedències i èpoques produïdes per creadores i creadors locals, regionals, nacionals i d’altres llocs a través del gaudi en audicions actives de conce"&amp;"rts registrats o en viu.")</f>
        <v>Descobriment i descripció de propostes musicals vocals i instrumentals de diferents corrents estètics, procedències i èpoques produïdes per creadores i creadors locals, regionals, nacionals i d’altres llocs a través del gaudi en audicions actives de concerts registrats o en viu.</v>
      </c>
      <c r="DX2" s="127" t="str">
        <f>IFERROR(__xludf.DUMMYFUNCTION("iferror(if('TítolCurs'!$C10=""Educació primària"",FILTER('PRI - Sabers'!$G:$G,'PRI - Sabers'!$C:$C=Sabers!$B8,FIND('TítolCurs'!$F$10,'PRI - Sabers'!$D:$D)&gt;0,'PRI - Sabers'!$E:$E=Sabers!$C8),FILTER('ESO - Sabers'!$G:$G,'ESO - Sabers'!$C:$C=Sabers!$B8,FIND("&amp;"'TítolCurs'!$F$10,'ESO - Sabers'!$D:$D)&gt;0,'ESO - Sabers'!$E:$E=Sabers!$C8)),"""")"),"Descobriment i descripció de propostes musicals vocals i instrumentals de diferents corrents estètics, procedències i èpoques produïdes per creadores i creadors locals, regionals, nacionals i d’altres llocs a través del gaudi en audicions actives de conce"&amp;"rts registrats o en viu.")</f>
        <v>Descobriment i descripció de propostes musicals vocals i instrumentals de diferents corrents estètics, procedències i èpoques produïdes per creadores i creadors locals, regionals, nacionals i d’altres llocs a través del gaudi en audicions actives de concerts registrats o en viu.</v>
      </c>
      <c r="DY2" s="127" t="str">
        <f>IFERROR(__xludf.DUMMYFUNCTION("iferror(if('TítolCurs'!$C10=""Educació primària"",FILTER('PRI - Sabers'!$G:$G,'PRI - Sabers'!$C:$C=Sabers!$B9,FIND('TítolCurs'!$F$10,'PRI - Sabers'!$D:$D)&gt;0,'PRI - Sabers'!$E:$E=Sabers!$C9),FILTER('ESO - Sabers'!$G:$G,'ESO - Sabers'!$C:$C=Sabers!$B9,FIND("&amp;"'TítolCurs'!$F$10,'ESO - Sabers'!$D:$D)&gt;0,'ESO - Sabers'!$E:$E=Sabers!$C9)),"""")"),"Descobriment i descripció de propostes musicals vocals i instrumentals de diferents corrents estètics, procedències i èpoques produïdes per creadores i creadors locals, regionals, nacionals i d’altres llocs a través del gaudi en audicions actives de conce"&amp;"rts registrats o en viu.")</f>
        <v>Descobriment i descripció de propostes musicals vocals i instrumentals de diferents corrents estètics, procedències i èpoques produïdes per creadores i creadors locals, regionals, nacionals i d’altres llocs a través del gaudi en audicions actives de concerts registrats o en viu.</v>
      </c>
      <c r="DZ2" s="127" t="str">
        <f>IFERROR(__xludf.DUMMYFUNCTION("iferror(if('TítolCurs'!$C10=""Educació primària"",FILTER('PRI - Sabers'!$G:$G,'PRI - Sabers'!$C:$C=Sabers!$B10,FIND('TítolCurs'!$F$10,'PRI - Sabers'!$D:$D)&gt;0,'PRI - Sabers'!$E:$E=Sabers!$C10),FILTER('ESO - Sabers'!$G:$G,'ESO - Sabers'!$C:$C=Sabers!$B10,FI"&amp;"ND('TítolCurs'!$F$10,'ESO - Sabers'!$D:$D)&gt;0,'ESO - Sabers'!$E:$E=Sabers!$C10)),"""")"),"Descobriment i descripció de propostes musicals vocals i instrumentals de diferents corrents estètics, procedències i èpoques produïdes per creadores i creadors locals, regionals, nacionals i d’altres llocs a través del gaudi en audicions actives de conce"&amp;"rts registrats o en viu.")</f>
        <v>Descobriment i descripció de propostes musicals vocals i instrumentals de diferents corrents estètics, procedències i èpoques produïdes per creadores i creadors locals, regionals, nacionals i d’altres llocs a través del gaudi en audicions actives de concerts registrats o en viu.</v>
      </c>
      <c r="EA2" s="127" t="str">
        <f>IFERROR(__xludf.DUMMYFUNCTION("iferror(if('TítolCurs'!$C10=""Educació primària"",FILTER('PRI - Sabers'!$G:$G,'PRI - Sabers'!$C:$C=Sabers!$B11,FIND('TítolCurs'!$F$10,'PRI - Sabers'!$D:$D)&gt;0,'PRI - Sabers'!$E:$E=Sabers!$C11),FILTER('ESO - Sabers'!$G:$G,'ESO - Sabers'!$C:$C=Sabers!$B11,FI"&amp;"ND('TítolCurs'!$F$10,'ESO - Sabers'!$D:$D)&gt;0,'ESO - Sabers'!$E:$E=Sabers!$C11)),"""")"),"Experimentació amb la flotabilitat dels objectes, investigant la relació entre massa i volum utilitzant instruments de mesura per construir el concepte de densitat i aplicar-lo a situacions quotidianes.")</f>
        <v>Experimentació amb la flotabilitat dels objectes, investigant la relació entre massa i volum utilitzant instruments de mesura per construir el concepte de densitat i aplicar-lo a situacions quotidianes.</v>
      </c>
      <c r="EB2" s="127" t="str">
        <f>IFERROR(__xludf.DUMMYFUNCTION("iferror(if('TítolCurs'!$C10=""Educació primària"",FILTER('PRI - Sabers'!$G:$G,'PRI - Sabers'!$C:$C=Sabers!$B12,FIND('TítolCurs'!$F$10,'PRI - Sabers'!$D:$D)&gt;0,'PRI - Sabers'!$E:$E=Sabers!$C12),FILTER('ESO - Sabers'!$G:$G,'ESO - Sabers'!$C:$C=Sabers!$B12,FI"&amp;"ND('TítolCurs'!$F$10,'ESO - Sabers'!$D:$D)&gt;0,'ESO - Sabers'!$E:$E=Sabers!$C12)),"""")"),"Estudi del cicle de la matèria i del flux d’energia en els ecosistemes, reconeixement de les xarxes de relacions entre productors, herbívors, carnívors i descomponedors, per comprendre les dinàmiques de les poblacions.")</f>
        <v>Estudi del cicle de la matèria i del flux d’energia en els ecosistemes, reconeixement de les xarxes de relacions entre productors, herbívors, carnívors i descomponedors, per comprendre les dinàmiques de les poblacions.</v>
      </c>
      <c r="EC2" s="127" t="str">
        <f>IFERROR(__xludf.DUMMYFUNCTION("iferror(if('TítolCurs'!$C10=""Educació primària"",FILTER('PRI - Sabers'!$G:$G,'PRI - Sabers'!$C:$C=Sabers!$B13,FIND('TítolCurs'!$F$10,'PRI - Sabers'!$D:$D)&gt;0,'PRI - Sabers'!$E:$E=Sabers!$C13),FILTER('ESO - Sabers'!$G:$G,'ESO - Sabers'!$C:$C=Sabers!$B13,FI"&amp;"ND('TítolCurs'!$F$10,'ESO - Sabers'!$D:$D)&gt;0,'ESO - Sabers'!$E:$E=Sabers!$C13)),"""")"),"Lectura d’obres o fragments variats i diversos de la literatura adequats a la seva edat i organitzats en itineraris lectors.")</f>
        <v>Lectura d’obres o fragments variats i diversos de la literatura adequats a la seva edat i organitzats en itineraris lectors.</v>
      </c>
      <c r="ED2" s="127" t="str">
        <f>IFERROR(__xludf.DUMMYFUNCTION("iferror(if('TítolCurs'!$C10=""Educació primària"",FILTER('PRI - Sabers'!$G:$G,'PRI - Sabers'!$C:$C=Sabers!$B14,FIND('TítolCurs'!$F$10,'PRI - Sabers'!$D:$D)&gt;0,'PRI - Sabers'!$E:$E=Sabers!$C14),FILTER('ESO - Sabers'!$G:$G,'ESO - Sabers'!$C:$C=Sabers!$B14,FI"&amp;"ND('TítolCurs'!$F$10,'ESO - Sabers'!$D:$D)&gt;0,'ESO - Sabers'!$E:$E=Sabers!$C14)),"""")"),"Experimentació, exploració creativa de les possibilitats sonores i expressives a través de la interpretació i improvisació vocal i corporal en contextos informals i d’aula.")</f>
        <v>Experimentació, exploració creativa de les possibilitats sonores i expressives a través de la interpretació i improvisació vocal i corporal en contextos informals i d’aula.</v>
      </c>
      <c r="EE2" s="127" t="str">
        <f>IFERROR(__xludf.DUMMYFUNCTION("iferror(if('TítolCurs'!$C10=""Educació primària"",FILTER('PRI - Sabers'!$G:$G,'PRI - Sabers'!$C:$C=Sabers!$B15,FIND('TítolCurs'!$F$10,'PRI - Sabers'!$D:$D)&gt;0,'PRI - Sabers'!$E:$E=Sabers!$C15),FILTER('ESO - Sabers'!$G:$G,'ESO - Sabers'!$C:$C=Sabers!$B15,FI"&amp;"ND('TítolCurs'!$F$10,'ESO - Sabers'!$D:$D)&gt;0,'ESO - Sabers'!$E:$E=Sabers!$C15)),"""")"),"")</f>
        <v/>
      </c>
      <c r="EF2" s="127" t="str">
        <f>IFERROR(__xludf.DUMMYFUNCTION("iferror(if('TítolCurs'!$C10=""Educació primària"",FILTER('PRI - Sabers'!$G:$G,'PRI - Sabers'!$C:$C=Sabers!$B16,FIND('TítolCurs'!$F$10,'PRI - Sabers'!$D:$D)&gt;0,'PRI - Sabers'!$E:$E=Sabers!$C16),FILTER('ESO - Sabers'!$G:$G,'ESO - Sabers'!$C:$C=Sabers!$B16,FI"&amp;"ND('TítolCurs'!$F$10,'ESO - Sabers'!$D:$D)&gt;0,'ESO - Sabers'!$E:$E=Sabers!$C16)),"""")"),"")</f>
        <v/>
      </c>
      <c r="EG2" s="127" t="str">
        <f>IFERROR(__xludf.DUMMYFUNCTION("iferror(if('TítolCurs'!$C10=""Educació primària"",FILTER('PRI - Sabers'!$G:$G,'PRI - Sabers'!$C:$C=Sabers!$B17,FIND('TítolCurs'!$F$10,'PRI - Sabers'!$D:$D)&gt;0,'PRI - Sabers'!$E:$E=Sabers!$C17),FILTER('ESO - Sabers'!$G:$G,'ESO - Sabers'!$C:$C=Sabers!$B17,FI"&amp;"ND('TítolCurs'!$F$10,'ESO - Sabers'!$D:$D)&gt;0,'ESO - Sabers'!$E:$E=Sabers!$C17)),"""")"),"")</f>
        <v/>
      </c>
      <c r="EH2" s="127" t="str">
        <f>IFERROR(__xludf.DUMMYFUNCTION("iferror(if('TítolCurs'!$C10=""Educació primària"",FILTER('PRI - Sabers'!$G:$G,'PRI - Sabers'!$C:$C=Sabers!$B18,FIND('TítolCurs'!$F$10,'PRI - Sabers'!$D:$D)&gt;0,'PRI - Sabers'!$E:$E=Sabers!$C18),FILTER('ESO - Sabers'!$G:$G,'ESO - Sabers'!$C:$C=Sabers!$B18,FI"&amp;"ND('TítolCurs'!$F$10,'ESO - Sabers'!$D:$D)&gt;0,'ESO - Sabers'!$E:$E=Sabers!$C18)),"""")"),"")</f>
        <v/>
      </c>
      <c r="EI2" s="127" t="str">
        <f>IFERROR(__xludf.DUMMYFUNCTION("iferror(if('TítolCurs'!$C10=""Educació primària"",FILTER('PRI - Sabers'!$G:$G,'PRI - Sabers'!$C:$C=Sabers!$B19,FIND('TítolCurs'!$F$10,'PRI - Sabers'!$D:$D)&gt;0,'PRI - Sabers'!$E:$E=Sabers!$C19),FILTER('ESO - Sabers'!$G:$G,'ESO - Sabers'!$C:$C=Sabers!$B19,FI"&amp;"ND('TítolCurs'!$F$10,'ESO - Sabers'!$D:$D)&gt;0,'ESO - Sabers'!$E:$E=Sabers!$C19)),"""")"),"")</f>
        <v/>
      </c>
      <c r="EJ2" s="127" t="str">
        <f>IFERROR(__xludf.DUMMYFUNCTION("iferror(if('TítolCurs'!$C10=""Educació primària"",FILTER('PRI - Sabers'!$G:$G,'PRI - Sabers'!$C:$C=Sabers!$B20,FIND('TítolCurs'!$F$10,'PRI - Sabers'!$D:$D)&gt;0,'PRI - Sabers'!$E:$E=Sabers!$C20),FILTER('ESO - Sabers'!$G:$G,'ESO - Sabers'!$C:$C=Sabers!$B20,FI"&amp;"ND('TítolCurs'!$F$10,'ESO - Sabers'!$D:$D)&gt;0,'ESO - Sabers'!$E:$E=Sabers!$C20)),"""")"),"")</f>
        <v/>
      </c>
      <c r="EK2" s="127" t="str">
        <f>IFERROR(__xludf.DUMMYFUNCTION("iferror(if('TítolCurs'!$C10=""Educació primària"",FILTER('PRI - Sabers'!$G:$G,'PRI - Sabers'!$C:$C=#REF!,FIND('TítolCurs'!$F$10,'PRI - Sabers'!$D:$D)&gt;0,'PRI - Sabers'!$E:$E=#REF!),FILTER('ESO - Sabers'!$G:$G,'ESO - Sabers'!$C:$C=#REF!,FIND('TítolCurs'!$F$"&amp;"10,'ESO - Sabers'!$D:$D)&gt;0,'ESO - Sabers'!$E:$E=#REF!)),"""")"),"")</f>
        <v/>
      </c>
      <c r="EL2" s="127" t="str">
        <f>IFERROR(__xludf.DUMMYFUNCTION("iferror(if('TítolCurs'!$C10=""Educació primària"",FILTER('PRI - Sabers'!$G:$G,'PRI - Sabers'!$C:$C=#REF!,FIND('TítolCurs'!$F$10,'PRI - Sabers'!$D:$D)&gt;0,'PRI - Sabers'!$E:$E=#REF!),FILTER('ESO - Sabers'!$G:$G,'ESO - Sabers'!$C:$C=#REF!,FIND('TítolCurs'!$F$"&amp;"10,'ESO - Sabers'!$D:$D)&gt;0,'ESO - Sabers'!$E:$E=#REF!)),"""")"),"")</f>
        <v/>
      </c>
      <c r="EM2" s="127" t="str">
        <f>IFERROR(__xludf.DUMMYFUNCTION("iferror(if('TítolCurs'!$C10=""Educació primària"",FILTER('PRI - Sabers'!$G:$G,'PRI - Sabers'!$C:$C=#REF!,FIND('TítolCurs'!$F$10,'PRI - Sabers'!$D:$D)&gt;0,'PRI - Sabers'!$E:$E=#REF!),FILTER('ESO - Sabers'!$G:$G,'ESO - Sabers'!$C:$C=#REF!,FIND('TítolCurs'!$F$"&amp;"10,'ESO - Sabers'!$D:$D)&gt;0,'ESO - Sabers'!$E:$E=#REF!)),"""")"),"")</f>
        <v/>
      </c>
      <c r="EN2" s="127" t="str">
        <f>IFERROR(__xludf.DUMMYFUNCTION("iferror(if('TítolCurs'!$C10=""Educació primària"",FILTER('PRI - Sabers'!$G:$G,'PRI - Sabers'!$C:$C=#REF!,FIND('TítolCurs'!$F$10,'PRI - Sabers'!$D:$D)&gt;0,'PRI - Sabers'!$E:$E=#REF!),FILTER('ESO - Sabers'!$G:$G,'ESO - Sabers'!$C:$C=#REF!,FIND('TítolCurs'!$F$"&amp;"10,'ESO - Sabers'!$D:$D)&gt;0,'ESO - Sabers'!$E:$E=#REF!)),"""")"),"")</f>
        <v/>
      </c>
      <c r="EO2" s="127" t="str">
        <f>IFERROR(__xludf.DUMMYFUNCTION("iferror(if('TítolCurs'!$C10=""Educació primària"",FILTER('PRI - Sabers'!$G:$G,'PRI - Sabers'!$C:$C=#REF!,FIND('TítolCurs'!$F$10,'PRI - Sabers'!$D:$D)&gt;0,'PRI - Sabers'!$E:$E=#REF!),FILTER('ESO - Sabers'!$G:$G,'ESO - Sabers'!$C:$C=#REF!,FIND('TítolCurs'!$F$"&amp;"10,'ESO - Sabers'!$D:$D)&gt;0,'ESO - Sabers'!$E:$E=#REF!)),"""")"),"")</f>
        <v/>
      </c>
      <c r="EP2" s="127" t="str">
        <f>IFERROR(__xludf.DUMMYFUNCTION("iferror(if('TítolCurs'!$C10=""Educació primària"",FILTER('PRI - Sabers'!$G:$G,'PRI - Sabers'!$C:$C=#REF!,FIND('TítolCurs'!$F$10,'PRI - Sabers'!$D:$D)&gt;0,'PRI - Sabers'!$E:$E=#REF!),FILTER('ESO - Sabers'!$G:$G,'ESO - Sabers'!$C:$C=#REF!,FIND('TítolCurs'!$F$"&amp;"10,'ESO - Sabers'!$D:$D)&gt;0,'ESO - Sabers'!$E:$E=#REF!)),"""")"),"")</f>
        <v/>
      </c>
      <c r="EQ2" s="127" t="str">
        <f>IFERROR(__xludf.DUMMYFUNCTION("iferror(if('TítolCurs'!$C10=""Educació primària"",FILTER('PRI - Sabers'!$G:$G,'PRI - Sabers'!$C:$C=#REF!,FIND('TítolCurs'!$F$10,'PRI - Sabers'!$D:$D)&gt;0,'PRI - Sabers'!$E:$E=#REF!),FILTER('ESO - Sabers'!$G:$G,'ESO - Sabers'!$C:$C=#REF!,FIND('TítolCurs'!$F$"&amp;"10,'ESO - Sabers'!$D:$D)&gt;0,'ESO - Sabers'!$E:$E=#REF!)),"""")"),"")</f>
        <v/>
      </c>
      <c r="ER2" s="127" t="str">
        <f>IFERROR(__xludf.DUMMYFUNCTION("iferror(if('TítolCurs'!$C10=""Educació primària"",FILTER('PRI - Sabers'!$G:$G,'PRI - Sabers'!$C:$C=#REF!,FIND('TítolCurs'!$F$10,'PRI - Sabers'!$D:$D)&gt;0,'PRI - Sabers'!$E:$E=#REF!),FILTER('ESO - Sabers'!$G:$G,'ESO - Sabers'!$C:$C=#REF!,FIND('TítolCurs'!$F$"&amp;"10,'ESO - Sabers'!$D:$D)&gt;0,'ESO - Sabers'!$E:$E=#REF!)),"""")"),"")</f>
        <v/>
      </c>
      <c r="ES2" s="127" t="str">
        <f>IFERROR(__xludf.DUMMYFUNCTION("iferror(if('TítolCurs'!$C10=""Educació primària"",FILTER('PRI - Sabers'!$G:$G,'PRI - Sabers'!$C:$C=#REF!,FIND('TítolCurs'!$F$10,'PRI - Sabers'!$D:$D)&gt;0,'PRI - Sabers'!$E:$E=#REF!),FILTER('ESO - Sabers'!$G:$G,'ESO - Sabers'!$C:$C=#REF!,FIND('TítolCurs'!$F$"&amp;"10,'ESO - Sabers'!$D:$D)&gt;0,'ESO - Sabers'!$E:$E=#REF!)),"""")"),"")</f>
        <v/>
      </c>
      <c r="ET2" s="127" t="str">
        <f>IFERROR(__xludf.DUMMYFUNCTION("iferror(if('TítolCurs'!$C10=""Educació primària"",FILTER('PRI - Sabers'!$G:$G,'PRI - Sabers'!$C:$C=#REF!,FIND('TítolCurs'!$F$10,'PRI - Sabers'!$D:$D)&gt;0,'PRI - Sabers'!$E:$E=#REF!),FILTER('ESO - Sabers'!$G:$G,'ESO - Sabers'!$C:$C=#REF!,FIND('TítolCurs'!$F$"&amp;"10,'ESO - Sabers'!$D:$D)&gt;0,'ESO - Sabers'!$E:$E=#REF!)),"""")"),"")</f>
        <v/>
      </c>
      <c r="EU2" s="127" t="str">
        <f>IFERROR(__xludf.DUMMYFUNCTION("iferror(if('TítolCurs'!$C10=""Educació primària"",FILTER('PRI - Sabers'!$G:$G,'PRI - Sabers'!$C:$C=#REF!,FIND('TítolCurs'!$F$10,'PRI - Sabers'!$D:$D)&gt;0,'PRI - Sabers'!$E:$E=#REF!),FILTER('ESO - Sabers'!$G:$G,'ESO - Sabers'!$C:$C=#REF!,FIND('TítolCurs'!$F$"&amp;"10,'ESO - Sabers'!$D:$D)&gt;0,'ESO - Sabers'!$E:$E=#REF!)),"""")"),"")</f>
        <v/>
      </c>
      <c r="EV2" s="127" t="str">
        <f>IFERROR(__xludf.DUMMYFUNCTION("iferror(if('TítolCurs'!$C10=""Educació primària"",FILTER('PRI - Sabers'!$G:$G,'PRI - Sabers'!$C:$C=#REF!,FIND('TítolCurs'!$F$10,'PRI - Sabers'!$D:$D)&gt;0,'PRI - Sabers'!$E:$E=#REF!),FILTER('ESO - Sabers'!$G:$G,'ESO - Sabers'!$C:$C=#REF!,FIND('TítolCurs'!$F$"&amp;"10,'ESO - Sabers'!$D:$D)&gt;0,'ESO - Sabers'!$E:$E=#REF!)),"""")"),"")</f>
        <v/>
      </c>
      <c r="EW2" s="127" t="str">
        <f>IFERROR(__xludf.DUMMYFUNCTION("iferror(if('TítolCurs'!$C10=""Educació primària"",FILTER('PRI - Sabers'!$G:$G,'PRI - Sabers'!$C:$C=#REF!,FIND('TítolCurs'!$F$10,'PRI - Sabers'!$D:$D)&gt;0,'PRI - Sabers'!$E:$E=#REF!),FILTER('ESO - Sabers'!$G:$G,'ESO - Sabers'!$C:$C=#REF!,FIND('TítolCurs'!$F$"&amp;"10,'ESO - Sabers'!$D:$D)&gt;0,'ESO - Sabers'!$E:$E=#REF!)),"""")"),"")</f>
        <v/>
      </c>
      <c r="EX2" s="127" t="str">
        <f>IFERROR(__xludf.DUMMYFUNCTION("iferror(if('TítolCurs'!$C10=""Educació primària"",FILTER('PRI - Sabers'!$G:$G,'PRI - Sabers'!$C:$C=#REF!,FIND('TítolCurs'!$F$10,'PRI - Sabers'!$D:$D)&gt;0,'PRI - Sabers'!$E:$E=#REF!),FILTER('ESO - Sabers'!$G:$G,'ESO - Sabers'!$C:$C=#REF!,FIND('TítolCurs'!$F$"&amp;"10,'ESO - Sabers'!$D:$D)&gt;0,'ESO - Sabers'!$E:$E=#REF!)),"""")"),"")</f>
        <v/>
      </c>
      <c r="EY2" s="127" t="str">
        <f>IFERROR(__xludf.DUMMYFUNCTION("iferror(if('TítolCurs'!$C10=""Educació primària"",FILTER('PRI - Sabers'!$G:$G,'PRI - Sabers'!$C:$C=Sabers!$B21,FIND('TítolCurs'!$F$10,'PRI - Sabers'!$D:$D)&gt;0,'PRI - Sabers'!$E:$E=Sabers!$C21),FILTER('ESO - Sabers'!$G:$G,'ESO - Sabers'!$C:$C=Sabers!$B21,FI"&amp;"ND('TítolCurs'!$F$10,'ESO - Sabers'!$D:$D)&gt;0,'ESO - Sabers'!$E:$E=Sabers!$C21)),"""")"),"")</f>
        <v/>
      </c>
      <c r="EZ2" s="128" t="s">
        <v>17</v>
      </c>
      <c r="FA2" s="128" t="s">
        <v>285</v>
      </c>
      <c r="FB2" s="129" t="s">
        <v>286</v>
      </c>
      <c r="FC2" s="129" t="s">
        <v>287</v>
      </c>
      <c r="FD2" s="130" t="s">
        <v>288</v>
      </c>
      <c r="FE2" s="131"/>
      <c r="FF2" s="131"/>
      <c r="FG2" s="131"/>
      <c r="FH2" s="131"/>
      <c r="FI2" s="131"/>
      <c r="FJ2" s="131"/>
      <c r="FK2" s="131"/>
      <c r="FL2" s="131"/>
      <c r="FM2" s="131"/>
      <c r="FN2" s="131"/>
      <c r="FO2" s="131"/>
      <c r="FP2" s="131"/>
      <c r="FQ2" s="131"/>
      <c r="FR2" s="131"/>
      <c r="FS2" s="131"/>
      <c r="FT2" s="131"/>
      <c r="FU2" s="131"/>
      <c r="FV2" s="131"/>
      <c r="FW2" s="131"/>
    </row>
    <row r="3">
      <c r="A3" s="126" t="s">
        <v>289</v>
      </c>
      <c r="B3" s="126" t="str">
        <f>IFERROR(__xludf.DUMMYFUNCTION("""COMPUTED_VALUE"""),"Llengua Castellana i Literatura")</f>
        <v>Llengua Castellana i Literatura</v>
      </c>
      <c r="C3" s="126"/>
      <c r="D3" s="126" t="str">
        <f>IFERROR(__xludf.DUMMYFUNCTION("""COMPUTED_VALUE"""),"C02-Investigar i analitzar diferents manifestacions culturals i artístiques i els seus contextos emprant diversos canals i mitjans d’accés a la informació, per desenvolupar el pensament propi, la identitat cultural i l’esperit crític.")</f>
        <v>C02-Investigar i analitzar diferents manifestacions culturals i artístiques i els seus contextos emprant diversos canals i mitjans d’accés a la informació, per desenvolupar el pensament propi, la identitat cultural i l’esperit crític.</v>
      </c>
      <c r="E3" s="126" t="str">
        <f>IFERROR(__xludf.DUMMYFUNCTION("""COMPUTED_VALUE"""),"C02-Investigar i analitzar diferents manifestacions culturals i artístiques i els seus contextos emprant diversos canals i mitjans d’accés a la informació, per desenvolupar el pensament propi, la identitat cultural i l’esperit crític.")</f>
        <v>C02-Investigar i analitzar diferents manifestacions culturals i artístiques i els seus contextos emprant diversos canals i mitjans d’accés a la informació, per desenvolupar el pensament propi, la identitat cultural i l’esperit crític.</v>
      </c>
      <c r="F3" s="126" t="str">
        <f>IFERROR(__xludf.DUMMYFUNCTION("""COMPUTED_VALUE"""),"C02-Investigar i analitzar diferents manifestacions culturals i artístiques i els seus contextos emprant diversos canals i mitjans d’accés a la informació, per desenvolupar el pensament propi, la identitat cultural i l’esperit crític.")</f>
        <v>C02-Investigar i analitzar diferents manifestacions culturals i artístiques i els seus contextos emprant diversos canals i mitjans d’accés a la informació, per desenvolupar el pensament propi, la identitat cultural i l’esperit crític.</v>
      </c>
      <c r="G3" s="126" t="str">
        <f>IFERROR(__xludf.DUMMYFUNCTION("""COMPUTED_VALUE"""),"C02-Investigar i analitzar diferents manifestacions culturals i artístiques i els seus contextos emprant diversos canals i mitjans d’accés a la informació, per desenvolupar el pensament propi, la identitat cultural i l’esperit crític.")</f>
        <v>C02-Investigar i analitzar diferents manifestacions culturals i artístiques i els seus contextos emprant diversos canals i mitjans d’accés a la informació, per desenvolupar el pensament propi, la identitat cultural i l’esperit crític.</v>
      </c>
      <c r="H3" s="127" t="str">
        <f>IFERROR(__xludf.DUMMYFUNCTION("""COMPUTED_VALUE"""),"C02-Comprendre i interpretar textos orals i multimodals, i identificar el sentit general i la informació més rellevant, valorant, de manera progressivament autònoma, aspectes formals i de contingut bàsics per construir coneixement, formar-se una opinió i "&amp;"eixamplar les possibilitats de gaudi i lleure.")</f>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I3" s="127" t="str">
        <f>IFERROR(__xludf.DUMMYFUNCTION("""COMPUTED_VALUE"""),"C02-Comprendre i interpretar textos orals i multimodals, i identificar el sentit general i la informació més rellevant, valorant, de manera progressivament autònoma, aspectes formals i de contingut bàsics per construir coneixement, formar-se una opinió i "&amp;"eixamplar les possibilitats de gaudi i lleure.")</f>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J3" s="127" t="str">
        <f>IFERROR(__xludf.DUMMYFUNCTION("""COMPUTED_VALUE"""),"C02-Comprendre i interpretar textos orals i multimodals, i identificar el sentit general i la informació més rellevant, valorant, de manera progressivament autònoma, aspectes formals i de contingut bàsics per construir coneixement, formar-se una opinió i "&amp;"eixamplar les possibilitats de gaudi i lleure.")</f>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K3" s="127" t="str">
        <f>IFERROR(__xludf.DUMMYFUNCTION("""COMPUTED_VALUE"""),"C02-Comprendre i interpretar textos orals i multimodals, i identificar el sentit general i la informació més rellevant, valorant, de manera progressivament autònoma, aspectes formals i de contingut bàsics per construir coneixement, formar-se una opinió i "&amp;"eixamplar les possibilitats de gaudi i lleure.")</f>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L3" s="127" t="str">
        <f>IFERROR(__xludf.DUMMYFUNCTION("""COMPUTED_VALUE"""),"C02-Comprendre i interpretar textos orals i multimodals, i identificar el sentit general i la informació més rellevant, valorant, de manera progressivament autònoma, aspectes formals i de contingut bàsics per construir coneixement, formar-se una opinió i "&amp;"eixamplar les possibilitats de gaudi i lleure.")</f>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M3" s="127" t="str">
        <f>IFERROR(__xludf.DUMMYFUNCTION("""COMPUTED_VALUE"""),"C02-Plantejar-se preguntes sobre el món, aplicant les diferents formes de raonament i mètodes del pensament científic, per interpretar, respondre i predir els fets i fenòmens del medi natural, social i cultural i per prendre decisions creatives i decidir "&amp;"actuacions ètiques i socialment sostenibles.")</f>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N3" s="127" t="str">
        <f>IFERROR(__xludf.DUMMYFUNCTION("""COMPUTED_VALUE"""),"C02-Plantejar-se preguntes sobre el món, aplicant les diferents formes de raonament i mètodes del pensament científic, per interpretar, respondre i predir els fets i fenòmens del medi natural, social i cultural i per prendre decisions creatives i decidir "&amp;"actuacions ètiques i socialment sostenibles.")</f>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O3" s="127"/>
      <c r="P3" s="127"/>
      <c r="Q3" s="127"/>
      <c r="R3" s="127"/>
      <c r="S3" s="127"/>
      <c r="T3" s="127"/>
      <c r="U3" s="127"/>
      <c r="V3" s="127"/>
      <c r="W3" s="127"/>
      <c r="X3" s="127"/>
      <c r="Y3" s="127"/>
      <c r="Z3" s="126" t="str">
        <f>IFERROR(__xludf.DUMMYFUNCTION("""COMPUTED_VALUE"""),"5è i 6è CA 1.2-Analitzar manifestacions culturals i artístiques en diferents contextos a partir de l’exploració de les seves característiques establint relacions entre elles i valorant la diversitat que les genera")</f>
        <v>5è i 6è CA 1.2-Analitzar manifestacions culturals i artístiques en diferents contextos a partir de l’exploració de les seves característiques establint relacions entre elles i valorant la diversitat que les genera</v>
      </c>
      <c r="AA3" s="126" t="str">
        <f>IFERROR(__xludf.DUMMYFUNCTION("""COMPUTED_VALUE"""),"5è i 6è CA 1.2-Analitzar manifestacions culturals i artístiques en diferents contextos a partir de l’exploració de les seves característiques establint relacions entre elles i valorant la diversitat que les genera")</f>
        <v>5è i 6è CA 1.2-Analitzar manifestacions culturals i artístiques en diferents contextos a partir de l’exploració de les seves característiques establint relacions entre elles i valorant la diversitat que les genera</v>
      </c>
      <c r="AB3" s="126" t="str">
        <f>IFERROR(__xludf.DUMMYFUNCTION("""COMPUTED_VALUE"""),"5è i 6è CA 2.2-Comparar i compartir múltiples lectures de diferents manifestacions culturals i artístiques que formen part del patrimoni de diversos entorns, analitzant els elements i les tècniques utilitzades que les caracteritzen i desenvolupant criteri"&amp;"s de valoració propis, amb actitud oberta, de diàleg i de respecte")</f>
        <v>5è i 6è CA 2.2-Comparar i compartir múltiples lectures de diferents manifestacions culturals i artístiques que formen part del patrimoni de diversos entorns, analitzant els elements i les tècniques utilitzades que les caracteritzen i desenvolupant criteris de valoració propis, amb actitud oberta, de diàleg i de respecte</v>
      </c>
      <c r="AC3" s="126" t="str">
        <f>IFERROR(__xludf.DUMMYFUNCTION("""COMPUTED_VALUE"""),"5è i 6è CA 2.2-Comparar i compartir múltiples lectures de diferents manifestacions culturals i artístiques que formen part del patrimoni de diversos entorns, analitzant els elements i les tècniques utilitzades que les caracteritzen i desenvolupant criteri"&amp;"s de valoració propis, amb actitud oberta, de diàleg i de respecte")</f>
        <v>5è i 6è CA 2.2-Comparar i compartir múltiples lectures de diferents manifestacions culturals i artístiques que formen part del patrimoni de diversos entorns, analitzant els elements i les tècniques utilitzades que les caracteritzen i desenvolupant criteris de valoració propis, amb actitud oberta, de diàleg i de respecte</v>
      </c>
      <c r="AD3" s="127" t="str">
        <f>IFERROR(__xludf.DUMMYFUNCTION("""COMPUTED_VALUE"""),"5è i 6è CA 2.2-Reconèixer en produccions orals i multimodals formals les idees principals i les secundàries, els missatges explícits i implícits, valorar-ne el contingut i la forma (elements no verbals).")</f>
        <v>5è i 6è CA 2.2-Reconèixer en produccions orals i multimodals formals les idees principals i les secundàries, els missatges explícits i implícits, valorar-ne el contingut i la forma (elements no verbals).</v>
      </c>
      <c r="AE3" s="127" t="str">
        <f>IFERROR(__xludf.DUMMYFUNCTION("""COMPUTED_VALUE"""),"5è i 6è CA 3.2-Participar en interaccions orals espontànies i reglades, i respectar les normes de la cortesia lingüística, integrant en el propi discurs les opinions i punts de vista dels altres participants, i utilitzant el registre adequat i aplicant es"&amp;"tratègies d’escolta activa i de gestió conversacional.")</f>
        <v>5è i 6è CA 3.2-Participar en interaccions orals espontànies i reglades, i respectar les normes de la cortesia lingüística, integrant en el propi discurs les opinions i punts de vista dels altres participants, i utilitzant el registre adequat i aplicant estratègies d’escolta activa i de gestió conversacional.</v>
      </c>
      <c r="AF3" s="127" t="str">
        <f>IFERROR(__xludf.DUMMYFUNCTION("""COMPUTED_VALUE"""),"5è i 6è CA 3.2-Participar en interaccions orals espontànies i reglades, i respectar les normes de la cortesia lingüística, integrant en el propi discurs les opinions i punts de vista dels altres participants, i utilitzant el registre adequat i aplicant es"&amp;"tratègies d’escolta activa i de gestió conversacional.")</f>
        <v>5è i 6è CA 3.2-Participar en interaccions orals espontànies i reglades, i respectar les normes de la cortesia lingüística, integrant en el propi discurs les opinions i punts de vista dels altres participants, i utilitzant el registre adequat i aplicant estratègies d’escolta activa i de gestió conversacional.</v>
      </c>
      <c r="AG3" s="127" t="str">
        <f>IFERROR(__xludf.DUMMYFUNCTION("""COMPUTED_VALUE"""),"5è i 6è CA 4.2-Comprendre textos escrits i multimodals progressivament complexos, a través de la identificació del sentit global i la informació rellevant, amb l’ajuda d’elements gràfics, textuals i paratextuals, utilitzant l’estructura i el format de cad"&amp;"a gènere textual, i també estratègies bàsiques de comprensió, més enllà de la interpretació literal.")</f>
        <v>5è i 6è CA 4.2-Comprendre textos escrits i multimodals progressivament complexos, a través de la identificació del sentit global i la informació rellevant, amb l’ajuda d’elements gràfics, textuals i paratextuals, utilitzant l’estructura i el format de cada gènere textual, i també estratègies bàsiques de comprensió, més enllà de la interpretació literal.</v>
      </c>
      <c r="AH3" s="127" t="str">
        <f>IFERROR(__xludf.DUMMYFUNCTION("""COMPUTED_VALUE"""),"5è i 6è CA 5.2-Aplicar estratègies de planificació, redacció, revisió i edició de textos, de forma autònoma, amb ús de bastides, si escau, de manera individual o grupal.")</f>
        <v>5è i 6è CA 5.2-Aplicar estratègies de planificació, redacció, revisió i edició de textos, de forma autònoma, amb ús de bastides, si escau, de manera individual o grupal.</v>
      </c>
      <c r="AI3" s="127" t="str">
        <f>IFERROR(__xludf.DUMMYFUNCTION("""COMPUTED_VALUE"""),"5è i 6è CA 1.2-Utilitzar dispositius i recursos digitals de forma responsable i eficient, per contrastar, organitzar i comunicar la informació i per donar a conèixer els propis aprenentatges")</f>
        <v>5è i 6è CA 1.2-Utilitzar dispositius i recursos digitals de forma responsable i eficient, per contrastar, organitzar i comunicar la informació i per donar a conèixer els propis aprenentatges</v>
      </c>
      <c r="AJ3" s="127" t="str">
        <f>IFERROR(__xludf.DUMMYFUNCTION("""COMPUTED_VALUE"""),"5è i 6è CA 1.2-Utilitzar dispositius i recursos digitals de forma responsable i eficient, per contrastar, organitzar i comunicar la informació i per donar a conèixer els propis aprenentatges")</f>
        <v>5è i 6è CA 1.2-Utilitzar dispositius i recursos digitals de forma responsable i eficient, per contrastar, organitzar i comunicar la informació i per donar a conèixer els propis aprenentatges</v>
      </c>
      <c r="AK3" s="127"/>
      <c r="AL3" s="127"/>
      <c r="AM3" s="127"/>
      <c r="AN3" s="127"/>
      <c r="AO3" s="127"/>
      <c r="AP3" s="127"/>
      <c r="AQ3" s="127"/>
      <c r="AR3" s="127"/>
      <c r="AS3" s="127"/>
      <c r="AT3" s="127"/>
      <c r="AU3" s="127"/>
      <c r="AV3" s="126" t="str">
        <f>IFERROR(__xludf.DUMMYFUNCTION("""COMPUTED_VALUE"""),"C02-Conèixer els riscos més rellevants per a la salut i començar a adoptar hàbits saludables per al seu benestar físic i mental.")</f>
        <v>C02-Conèixer els riscos més rellevants per a la salut i començar a adoptar hàbits saludables per al seu benestar físic i mental.</v>
      </c>
      <c r="AW3" s="126" t="str">
        <f>IFERROR(__xludf.DUMMYFUNCTION("""COMPUTED_VALUE"""),"C02-Conèixer els riscos més rellevants per a la salut i començar a adoptar hàbits saludables per al seu benestar físic i mental.")</f>
        <v>C02-Conèixer els riscos més rellevants per a la salut i començar a adoptar hàbits saludables per al seu benestar físic i mental.</v>
      </c>
      <c r="AX3" s="126" t="str">
        <f>IFERROR(__xludf.DUMMYFUNCTION("""COMPUTED_VALUE"""),"C02-Conèixer els riscos més rellevants per a la salut i començar a adoptar hàbits saludables per al seu benestar físic i mental.")</f>
        <v>C02-Conèixer els riscos més rellevants per a la salut i començar a adoptar hàbits saludables per al seu benestar físic i mental.</v>
      </c>
      <c r="AY3" s="126" t="str">
        <f>IFERROR(__xludf.DUMMYFUNCTION("""COMPUTED_VALUE"""),"C02-Conèixer els riscos més rellevants per a la salut i començar a adoptar hàbits saludables per al seu benestar físic i mental.")</f>
        <v>C02-Conèixer els riscos més rellevants per a la salut i començar a adoptar hàbits saludables per al seu benestar físic i mental.</v>
      </c>
      <c r="AZ3" s="126"/>
      <c r="BA3" s="127"/>
      <c r="BB3" s="127"/>
      <c r="BC3" s="127"/>
      <c r="BD3" s="127"/>
      <c r="BE3" s="127"/>
      <c r="BF3" s="127"/>
      <c r="BG3" s="127"/>
      <c r="BH3" s="127"/>
      <c r="BI3" s="127"/>
      <c r="BJ3" s="127"/>
      <c r="BK3" s="127"/>
      <c r="BL3" s="127"/>
      <c r="BM3" s="127"/>
      <c r="BN3" s="127"/>
      <c r="BO3" s="127"/>
      <c r="BP3" s="127"/>
      <c r="BQ3" s="127"/>
      <c r="BR3" s="127" t="str">
        <f>IFERROR(__xludf.DUMMYFUNCTION("""COMPUTED_VALUE"""),"5è i 6è CA 1.2-Emprar, de manera autònoma,  estratègies per a la gestió de  les emocions, les idees i els  comportaments, valorant-ne tant  l’eficàcia com les conseqüències  en situacions del context educatiu")</f>
        <v>5è i 6è CA 1.2-Emprar, de manera autònoma,  estratègies per a la gestió de  les emocions, les idees i els  comportaments, valorant-ne tant  l’eficàcia com les conseqüències  en situacions del context educatiu</v>
      </c>
      <c r="BS3" s="126" t="str">
        <f>IFERROR(__xludf.DUMMYFUNCTION("""COMPUTED_VALUE"""),"5è i 6è CA 3.2-Aplicar estratègies de  treball cooperatiu, acceptant les  responsabilitats dels diferents rols  i reconeixent la diversitat i el valor  de les aportacions de les altres  persones.")</f>
        <v>5è i 6è CA 3.2-Aplicar estratègies de  treball cooperatiu, acceptant les  responsabilitats dels diferents rols  i reconeixent la diversitat i el valor  de les aportacions de les altres  persones.</v>
      </c>
      <c r="BT3" s="126" t="str">
        <f>IFERROR(__xludf.DUMMYFUNCTION("""COMPUTED_VALUE"""),"5è i 6è CA 4.2-Enfrontar-se autònomament  als reptes d’aprenentatge  en les situacions d’aula  amb perseverança, esforç i  responsabilitat demanant ajuda,  si cal, després de cercar diverses  solucions.")</f>
        <v>5è i 6è CA 4.2-Enfrontar-se autònomament  als reptes d’aprenentatge  en les situacions d’aula  amb perseverança, esforç i  responsabilitat demanant ajuda,  si cal, després de cercar diverses  solucions.</v>
      </c>
      <c r="BU3" s="126" t="str">
        <f>IFERROR(__xludf.DUMMYFUNCTION("""COMPUTED_VALUE"""),"5è i 6è CA 4.2-Enfrontar-se autònomament  als reptes d’aprenentatge  en les situacions d’aula  amb perseverança, esforç i  responsabilitat demanant ajuda,  si cal, després de cercar diverses  solucions.")</f>
        <v>5è i 6è CA 4.2-Enfrontar-se autònomament  als reptes d’aprenentatge  en les situacions d’aula  amb perseverança, esforç i  responsabilitat demanant ajuda,  si cal, després de cercar diverses  solucions.</v>
      </c>
      <c r="BV3" s="126"/>
      <c r="BW3" s="127"/>
      <c r="BX3" s="127"/>
      <c r="BY3" s="127"/>
      <c r="BZ3" s="127"/>
      <c r="CA3" s="127"/>
      <c r="CB3" s="127"/>
      <c r="CC3" s="127"/>
      <c r="CD3" s="127"/>
      <c r="CE3" s="127"/>
      <c r="CF3" s="127"/>
      <c r="CG3" s="127"/>
      <c r="CH3" s="127"/>
      <c r="CI3" s="127"/>
      <c r="CJ3" s="127"/>
      <c r="CK3" s="127"/>
      <c r="CL3" s="127"/>
      <c r="CM3" s="127"/>
      <c r="CN3" s="127" t="str">
        <f>IFERROR(__xludf.DUMMYFUNCTION("""COMPUTED_VALUE"""),"Educació musical - Creació i interpretació")</f>
        <v>Educació musical - Creació i interpretació</v>
      </c>
      <c r="CO3" s="127" t="str">
        <f>IFERROR(__xludf.DUMMYFUNCTION("""COMPUTED_VALUE"""),"Educació musical - Creació i interpretació")</f>
        <v>Educació musical - Creació i interpretació</v>
      </c>
      <c r="CP3" s="127" t="str">
        <f>IFERROR(__xludf.DUMMYFUNCTION("""COMPUTED_VALUE"""),"Educació musical - Creació i interpretació")</f>
        <v>Educació musical - Creació i interpretació</v>
      </c>
      <c r="CQ3" s="127" t="str">
        <f>IFERROR(__xludf.DUMMYFUNCTION("""COMPUTED_VALUE"""),"Educació musical - Creació i interpretació")</f>
        <v>Educació musical - Creació i interpretació</v>
      </c>
      <c r="CR3" s="127" t="str">
        <f>IFERROR(__xludf.DUMMYFUNCTION("""COMPUTED_VALUE"""),"Educació musical - Creació i interpretació")</f>
        <v>Educació musical - Creació i interpretació</v>
      </c>
      <c r="CS3" s="127" t="str">
        <f>IFERROR(__xludf.DUMMYFUNCTION("""COMPUTED_VALUE"""),"Educació musical - Creació i interpretació")</f>
        <v>Educació musical - Creació i interpretació</v>
      </c>
      <c r="CT3" s="127" t="str">
        <f>IFERROR(__xludf.DUMMYFUNCTION("""COMPUTED_VALUE"""),"Educació musical - Creació i interpretació")</f>
        <v>Educació musical - Creació i interpretació</v>
      </c>
      <c r="CU3" s="127" t="str">
        <f>IFERROR(__xludf.DUMMYFUNCTION("""COMPUTED_VALUE"""),"Cultura científica - La vida al nostre planeta")</f>
        <v>Cultura científica - La vida al nostre planeta</v>
      </c>
      <c r="CV3" s="127" t="str">
        <f>IFERROR(__xludf.DUMMYFUNCTION("""COMPUTED_VALUE"""),"Cultura científica - La vida al nostre planeta")</f>
        <v>Cultura científica - La vida al nostre planeta</v>
      </c>
      <c r="CW3" s="127" t="str">
        <f>IFERROR(__xludf.DUMMYFUNCTION("""COMPUTED_VALUE"""),"Comunicació oral")</f>
        <v>Comunicació oral</v>
      </c>
      <c r="CX3" s="127" t="str">
        <f>IFERROR(__xludf.DUMMYFUNCTION("""COMPUTED_VALUE"""),"Educació musical - Creació i interpretació")</f>
        <v>Educació musical - Creació i interpretació</v>
      </c>
      <c r="CY3" s="127"/>
      <c r="CZ3" s="127"/>
      <c r="DA3" s="127"/>
      <c r="DB3" s="127"/>
      <c r="DC3" s="127"/>
      <c r="DD3" s="127"/>
      <c r="DE3" s="127"/>
      <c r="DF3" s="127"/>
      <c r="DG3" s="127"/>
      <c r="DH3" s="127"/>
      <c r="DI3" s="127"/>
      <c r="DJ3" s="127"/>
      <c r="DK3" s="127"/>
      <c r="DL3" s="127"/>
      <c r="DM3" s="127"/>
      <c r="DN3" s="127"/>
      <c r="DO3" s="127"/>
      <c r="DP3" s="127"/>
      <c r="DQ3" s="127"/>
      <c r="DR3" s="127"/>
      <c r="DS3" s="127"/>
      <c r="DT3" s="127" t="str">
        <f>IFERROR(__xludf.DUMMYFUNCTION("""COMPUTED_VALUE"""),"Percepció i expressió de les sensacions i sentiments que ens evoquen les audicions i obres treballades.")</f>
        <v>Percepció i expressió de les sensacions i sentiments que ens evoquen les audicions i obres treballades.</v>
      </c>
      <c r="DU3" s="127" t="str">
        <f>IFERROR(__xludf.DUMMYFUNCTION("""COMPUTED_VALUE"""),"Percepció i expressió de les sensacions i sentiments que ens evoquen les audicions i obres treballades.")</f>
        <v>Percepció i expressió de les sensacions i sentiments que ens evoquen les audicions i obres treballades.</v>
      </c>
      <c r="DV3" s="127" t="str">
        <f>IFERROR(__xludf.DUMMYFUNCTION("""COMPUTED_VALUE"""),"Percepció i expressió de les sensacions i sentiments que ens evoquen les audicions i obres treballades.")</f>
        <v>Percepció i expressió de les sensacions i sentiments que ens evoquen les audicions i obres treballades.</v>
      </c>
      <c r="DW3" s="127" t="str">
        <f>IFERROR(__xludf.DUMMYFUNCTION("""COMPUTED_VALUE"""),"Percepció i expressió de les sensacions i sentiments que ens evoquen les audicions i obres treballades.")</f>
        <v>Percepció i expressió de les sensacions i sentiments que ens evoquen les audicions i obres treballades.</v>
      </c>
      <c r="DX3" s="127" t="str">
        <f>IFERROR(__xludf.DUMMYFUNCTION("""COMPUTED_VALUE"""),"Percepció i expressió de les sensacions i sentiments que ens evoquen les audicions i obres treballades.")</f>
        <v>Percepció i expressió de les sensacions i sentiments que ens evoquen les audicions i obres treballades.</v>
      </c>
      <c r="DY3" s="127" t="str">
        <f>IFERROR(__xludf.DUMMYFUNCTION("""COMPUTED_VALUE"""),"Percepció i expressió de les sensacions i sentiments que ens evoquen les audicions i obres treballades.")</f>
        <v>Percepció i expressió de les sensacions i sentiments que ens evoquen les audicions i obres treballades.</v>
      </c>
      <c r="DZ3" s="127" t="str">
        <f>IFERROR(__xludf.DUMMYFUNCTION("""COMPUTED_VALUE"""),"Percepció i expressió de les sensacions i sentiments que ens evoquen les audicions i obres treballades.")</f>
        <v>Percepció i expressió de les sensacions i sentiments que ens evoquen les audicions i obres treballades.</v>
      </c>
      <c r="EA3" s="127" t="str">
        <f>IFERROR(__xludf.DUMMYFUNCTION("""COMPUTED_VALUE"""),"Experimentació amb els canvis reversibles i irreversibles que afecten la matèria des d’un estat inicial a un de final, per reconèixer els processos i transformació que passen en la matèria en situacions properes a l’alumnat.")</f>
        <v>Experimentació amb els canvis reversibles i irreversibles que afecten la matèria des d’un estat inicial a un de final, per reconèixer els processos i transformació que passen en la matèria en situacions properes a l’alumnat.</v>
      </c>
      <c r="EB3" s="127" t="str">
        <f>IFERROR(__xludf.DUMMYFUNCTION("""COMPUTED_VALUE"""),"Entesa dels aspectes bàsics de les funcions vitals de l’ésser humà des d’una perspectiva integrada: obtenció d’energia, relació amb l’entorn i perpetuació de l’espècie.")</f>
        <v>Entesa dels aspectes bàsics de les funcions vitals de l’ésser humà des d’una perspectiva integrada: obtenció d’energia, relació amb l’entorn i perpetuació de l’espècie.</v>
      </c>
      <c r="EC3" s="127" t="str">
        <f>IFERROR(__xludf.DUMMYFUNCTION("""COMPUTED_VALUE"""),"Valoració dels elements constitutius de l’obra literària (tema, protagonista, personatges secundaris, trama, escenari) i dels diferents gèneres literaris, a partir de la lectura compartida i guiada d’obres de qualitat i de forma progressivament autònoma.")</f>
        <v>Valoració dels elements constitutius de l’obra literària (tema, protagonista, personatges secundaris, trama, escenari) i dels diferents gèneres literaris, a partir de la lectura compartida i guiada d’obres de qualitat i de forma progressivament autònoma.</v>
      </c>
      <c r="ED3" s="127" t="str">
        <f>IFERROR(__xludf.DUMMYFUNCTION("""COMPUTED_VALUE"""),"Experimentació de les qualitats sonores construint diferents tipus d’instruments amb materials de l’entorn.")</f>
        <v>Experimentació de les qualitats sonores construint diferents tipus d’instruments amb materials de l’entorn.</v>
      </c>
      <c r="EE3" s="127"/>
      <c r="EF3" s="127"/>
      <c r="EG3" s="127"/>
      <c r="EH3" s="127"/>
      <c r="EI3" s="127"/>
      <c r="EJ3" s="127"/>
      <c r="EK3" s="127"/>
      <c r="EL3" s="127"/>
      <c r="EM3" s="127"/>
      <c r="EN3" s="127"/>
      <c r="EO3" s="127"/>
      <c r="EP3" s="127"/>
      <c r="EQ3" s="127"/>
      <c r="ER3" s="127"/>
      <c r="ES3" s="127"/>
      <c r="ET3" s="127"/>
      <c r="EU3" s="127"/>
      <c r="EV3" s="127"/>
      <c r="EW3" s="127"/>
      <c r="EX3" s="127"/>
      <c r="EY3" s="127"/>
      <c r="EZ3" s="128" t="s">
        <v>290</v>
      </c>
      <c r="FA3" s="128" t="s">
        <v>291</v>
      </c>
      <c r="FB3" s="128" t="s">
        <v>292</v>
      </c>
      <c r="FC3" s="128" t="s">
        <v>293</v>
      </c>
      <c r="FD3" s="130" t="s">
        <v>294</v>
      </c>
      <c r="FE3" s="131"/>
      <c r="FF3" s="131"/>
      <c r="FG3" s="131"/>
      <c r="FH3" s="131"/>
      <c r="FI3" s="131"/>
      <c r="FJ3" s="131"/>
      <c r="FK3" s="131"/>
      <c r="FL3" s="131"/>
      <c r="FM3" s="131"/>
      <c r="FN3" s="131"/>
      <c r="FO3" s="131"/>
      <c r="FP3" s="131"/>
      <c r="FQ3" s="131"/>
      <c r="FR3" s="131"/>
      <c r="FS3" s="131"/>
      <c r="FT3" s="131"/>
      <c r="FU3" s="131"/>
      <c r="FV3" s="131"/>
      <c r="FW3" s="131"/>
    </row>
    <row r="4">
      <c r="A4" s="126" t="s">
        <v>295</v>
      </c>
      <c r="B4" s="126" t="str">
        <f>IFERROR(__xludf.DUMMYFUNCTION("""COMPUTED_VALUE"""),"Aranès i Literatura a l’Aran")</f>
        <v>Aranès i Literatura a l’Aran</v>
      </c>
      <c r="C4" s="127" t="s">
        <v>16</v>
      </c>
      <c r="D4" s="126" t="str">
        <f>IFERROR(__xludf.DUMMYFUNCTION("""COMPUTED_VALUE"""),"C03-Experimentar i crear amb les possibilitats del so, la imatge, el cos i els mitjans digitals i multimodals, mitjançant activitats i experiències que incorporin l’aprenentatge autoregulat per expressar i comunicar coneixements, idees, sentiments i emoci"&amp;"ons.")</f>
        <v>C03-Experimentar i crear amb les possibilitats del so, la imatge, el cos i els mitjans digitals i multimodals, mitjançant activitats i experiències que incorporin l’aprenentatge autoregulat per expressar i comunicar coneixements, idees, sentiments i emocions.</v>
      </c>
      <c r="E4" s="126" t="str">
        <f>IFERROR(__xludf.DUMMYFUNCTION("""COMPUTED_VALUE"""),"C03-Experimentar i crear amb les possibilitats del so, la imatge, el cos i els mitjans digitals i multimodals, mitjançant activitats i experiències que incorporin l’aprenentatge autoregulat per expressar i comunicar coneixements, idees, sentiments i emoci"&amp;"ons.")</f>
        <v>C03-Experimentar i crear amb les possibilitats del so, la imatge, el cos i els mitjans digitals i multimodals, mitjançant activitats i experiències que incorporin l’aprenentatge autoregulat per expressar i comunicar coneixements, idees, sentiments i emocions.</v>
      </c>
      <c r="F4" s="126" t="str">
        <f>IFERROR(__xludf.DUMMYFUNCTION("""COMPUTED_VALUE"""),"C03-Experimentar i crear amb les possibilitats del so, la imatge, el cos i els mitjans digitals i multimodals, mitjançant activitats i experiències que incorporin l’aprenentatge autoregulat per expressar i comunicar coneixements, idees, sentiments i emoci"&amp;"ons.")</f>
        <v>C03-Experimentar i crear amb les possibilitats del so, la imatge, el cos i els mitjans digitals i multimodals, mitjançant activitats i experiències que incorporin l’aprenentatge autoregulat per expressar i comunicar coneixements, idees, sentiments i emocions.</v>
      </c>
      <c r="G4" s="126" t="str">
        <f>IFERROR(__xludf.DUMMYFUNCTION("""COMPUTED_VALUE"""),"C03-Experimentar i crear amb les possibilitats del so, la imatge, el cos i els mitjans digitals i multimodals, mitjançant activitats i experiències que incorporin l’aprenentatge autoregulat per expressar i comunicar coneixements, idees, sentiments i emoci"&amp;"ons.")</f>
        <v>C03-Experimentar i crear amb les possibilitats del so, la imatge, el cos i els mitjans digitals i multimodals, mitjançant activitats i experiències que incorporin l’aprenentatge autoregulat per expressar i comunicar coneixements, idees, sentiments i emocions.</v>
      </c>
      <c r="H4" s="127" t="str">
        <f>IFERROR(__xludf.DUMMYFUNCTION("""COMPUTED_VALUE"""),"C03-Produir textos orals i multimodals amb coherència, claredat i registre adequats, atenent les convencions pròpies dels diferents gèneres discursius, i participar en interaccions orals variades, amb autonomia, per expressar idees, sentiments, emocions i"&amp;" conceptes, construir coneixement i establir vincles personals.")</f>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I4" s="127" t="str">
        <f>IFERROR(__xludf.DUMMYFUNCTION("""COMPUTED_VALUE"""),"C03-Produir textos orals i multimodals amb coherència, claredat i registre adequats, atenent les convencions pròpies dels diferents gèneres discursius, i participar en interaccions orals variades, amb autonomia, per expressar idees, sentiments, emocions i"&amp;" conceptes, construir coneixement i establir vincles personals.")</f>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J4" s="127" t="str">
        <f>IFERROR(__xludf.DUMMYFUNCTION("""COMPUTED_VALUE"""),"C03-Produir textos orals i multimodals amb coherència, claredat i registre adequats, atenent les convencions pròpies dels diferents gèneres discursius, i participar en interaccions orals variades, amb autonomia, per expressar idees, sentiments, emocions i"&amp;" conceptes, construir coneixement i establir vincles personals.")</f>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K4" s="127" t="str">
        <f>IFERROR(__xludf.DUMMYFUNCTION("""COMPUTED_VALUE"""),"C03-Produir textos orals i multimodals amb coherència, claredat i registre adequats, atenent les convencions pròpies dels diferents gèneres discursius, i participar en interaccions orals variades, amb autonomia, per expressar idees, sentiments, emocions i"&amp;" conceptes, construir coneixement i establir vincles personals.")</f>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L4" s="127" t="str">
        <f>IFERROR(__xludf.DUMMYFUNCTION("""COMPUTED_VALUE"""),"C03-Produir textos orals i multimodals amb coherència, claredat i registre adequats, atenent les convencions pròpies dels diferents gèneres discursius, i participar en interaccions orals variades, amb autonomia, per expressar idees, sentiments, emocions i"&amp;" conceptes, construir coneixement i establir vincles personals.")</f>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M4" s="127" t="str">
        <f>IFERROR(__xludf.DUMMYFUNCTION("""COMPUTED_VALUE"""),"C03-Resoldre problemes i reptes generant cooperativament un producte creatiu i innovador a partir de projectes interdisciplinaris, utilitzant diferents formes de raonament, com el pensament de disseny i el pensament computacional, per respondre a necessit"&amp;"ats concretes.")</f>
        <v>C03-Resoldre problemes i reptes generant cooperativament un producte creatiu i innovador a partir de projectes interdisciplinaris, utilitzant diferents formes de raonament, com el pensament de disseny i el pensament computacional, per respondre a necessitats concretes.</v>
      </c>
      <c r="N4" s="127" t="str">
        <f>IFERROR(__xludf.DUMMYFUNCTION("""COMPUTED_VALUE"""),"C03-Resoldre problemes i reptes generant cooperativament un producte creatiu i innovador a partir de projectes interdisciplinaris, utilitzant diferents formes de raonament, com el pensament de disseny i el pensament computacional, per respondre a necessit"&amp;"ats concretes.")</f>
        <v>C03-Resoldre problemes i reptes generant cooperativament un producte creatiu i innovador a partir de projectes interdisciplinaris, utilitzant diferents formes de raonament, com el pensament de disseny i el pensament computacional, per respondre a necessitats concretes.</v>
      </c>
      <c r="O4" s="127"/>
      <c r="P4" s="127"/>
      <c r="Q4" s="127"/>
      <c r="R4" s="127"/>
      <c r="S4" s="127"/>
      <c r="T4" s="127"/>
      <c r="U4" s="127"/>
      <c r="V4" s="127"/>
      <c r="W4" s="127"/>
      <c r="X4" s="127"/>
      <c r="Y4" s="127"/>
      <c r="Z4" s="126"/>
      <c r="AA4" s="127"/>
      <c r="AB4" s="126" t="str">
        <f>IFERROR(__xludf.DUMMYFUNCTION("""COMPUTED_VALUE"""),"5è i 6è CA 2.3-Valorar i compartir les sensacions i emocions i evocacions produïdes per diferents manifestacions culturals i artístiques, atenent el seu context i relacionant-les de manera inclusiva amb la pròpia identitat cultural de manera respectuosa i"&amp;" dialogant")</f>
        <v>5è i 6è CA 2.3-Valorar i compartir les sensacions i emocions i evocacions produïdes per diferents manifestacions culturals i artístiques, atenent el seu context i relacionant-les de manera inclusiva amb la pròpia identitat cultural de manera respectuosa i dialogant</v>
      </c>
      <c r="AC4" s="126" t="str">
        <f>IFERROR(__xludf.DUMMYFUNCTION("""COMPUTED_VALUE"""),"5è i 6è CA 2.3-Valorar i compartir les sensacions i emocions i evocacions produïdes per diferents manifestacions culturals i artístiques, atenent el seu context i relacionant-les de manera inclusiva amb la pròpia identitat cultural de manera respectuosa i"&amp;" dialogant")</f>
        <v>5è i 6è CA 2.3-Valorar i compartir les sensacions i emocions i evocacions produïdes per diferents manifestacions culturals i artístiques, atenent el seu context i relacionant-les de manera inclusiva amb la pròpia identitat cultural de manera respectuosa i dialogant</v>
      </c>
      <c r="AD4" s="127"/>
      <c r="AE4" s="127"/>
      <c r="AF4" s="127"/>
      <c r="AG4" s="127" t="str">
        <f>IFERROR(__xludf.DUMMYFUNCTION("""COMPUTED_VALUE"""),"5è i 6è CA 4.3-Valorar, de manera acompanyada, el contingut i aspectes formals i paratextuals en textos escrits i multimodals, avaluant la seva qualitat, la fiabilitat i la seva idoneïtat en funció del propòsit de lectura.")</f>
        <v>5è i 6è CA 4.3-Valorar, de manera acompanyada, el contingut i aspectes formals i paratextuals en textos escrits i multimodals, avaluant la seva qualitat, la fiabilitat i la seva idoneïtat en funció del propòsit de lectura.</v>
      </c>
      <c r="AH4" s="127"/>
      <c r="AI4" s="127" t="str">
        <f>IFERROR(__xludf.DUMMYFUNCTION("""COMPUTED_VALUE"""),"5è i 6è CA 1.3-Crear continguts digitals per construir el coneixement seleccionant i utilitzant dispositius i recursos digitals, segons la necessitat del context")</f>
        <v>5è i 6è CA 1.3-Crear continguts digitals per construir el coneixement seleccionant i utilitzant dispositius i recursos digitals, segons la necessitat del context</v>
      </c>
      <c r="AJ4" s="127" t="str">
        <f>IFERROR(__xludf.DUMMYFUNCTION("""COMPUTED_VALUE"""),"5è i 6è CA 1.3-Crear continguts digitals per construir el coneixement seleccionant i utilitzant dispositius i recursos digitals, segons la necessitat del context")</f>
        <v>5è i 6è CA 1.3-Crear continguts digitals per construir el coneixement seleccionant i utilitzant dispositius i recursos digitals, segons la necessitat del context</v>
      </c>
      <c r="AK4" s="127"/>
      <c r="AL4" s="127"/>
      <c r="AM4" s="127"/>
      <c r="AN4" s="127"/>
      <c r="AO4" s="127"/>
      <c r="AP4" s="127"/>
      <c r="AQ4" s="127"/>
      <c r="AR4" s="127"/>
      <c r="AS4" s="127"/>
      <c r="AT4" s="127"/>
      <c r="AU4" s="127"/>
      <c r="AV4" s="126" t="str">
        <f>IFERROR(__xludf.DUMMYFUNCTION("""COMPUTED_VALUE"""),"C03-Reconèixer i respectar les emocions i experiències dels altres, participar activament en el treball en grup, assumir les responsabilitats individuals assignades i utilitzar estratègies cooperatives dirigides a la consecució d’objectius compartits.")</f>
        <v>C03-Reconèixer i respectar les emocions i experiències dels altres, participar activament en el treball en grup, assumir les responsabilitats individuals assignades i utilitzar estratègies cooperatives dirigides a la consecució d’objectius compartits.</v>
      </c>
      <c r="AW4" s="126" t="str">
        <f>IFERROR(__xludf.DUMMYFUNCTION("""COMPUTED_VALUE"""),"C03-Reconèixer i respectar les emocions i experiències dels altres, participar activament en el treball en grup, assumir les responsabilitats individuals assignades i utilitzar estratègies cooperatives dirigides a la consecució d’objectius compartits.")</f>
        <v>C03-Reconèixer i respectar les emocions i experiències dels altres, participar activament en el treball en grup, assumir les responsabilitats individuals assignades i utilitzar estratègies cooperatives dirigides a la consecució d’objectius compartits.</v>
      </c>
      <c r="AX4" s="126" t="str">
        <f>IFERROR(__xludf.DUMMYFUNCTION("""COMPUTED_VALUE"""),"C03-Reconèixer i respectar les emocions i experiències dels altres, participar activament en el treball en grup, assumir les responsabilitats individuals assignades i utilitzar estratègies cooperatives dirigides a la consecució d’objectius compartits.")</f>
        <v>C03-Reconèixer i respectar les emocions i experiències dels altres, participar activament en el treball en grup, assumir les responsabilitats individuals assignades i utilitzar estratègies cooperatives dirigides a la consecució d’objectius compartits.</v>
      </c>
      <c r="AY4" s="126" t="str">
        <f>IFERROR(__xludf.DUMMYFUNCTION("""COMPUTED_VALUE"""),"C03-Reconèixer i respectar les emocions i experiències dels altres, participar activament en el treball en grup, assumir les responsabilitats individuals assignades i utilitzar estratègies cooperatives dirigides a la consecució d’objectius compartits.")</f>
        <v>C03-Reconèixer i respectar les emocions i experiències dels altres, participar activament en el treball en grup, assumir les responsabilitats individuals assignades i utilitzar estratègies cooperatives dirigides a la consecució d’objectius compartits.</v>
      </c>
      <c r="AZ4" s="126"/>
      <c r="BA4" s="127"/>
      <c r="BB4" s="127"/>
      <c r="BC4" s="127"/>
      <c r="BD4" s="127"/>
      <c r="BE4" s="127"/>
      <c r="BF4" s="127"/>
      <c r="BG4" s="127"/>
      <c r="BH4" s="127"/>
      <c r="BI4" s="127"/>
      <c r="BJ4" s="127"/>
      <c r="BK4" s="127"/>
      <c r="BL4" s="127"/>
      <c r="BM4" s="127"/>
      <c r="BN4" s="127"/>
      <c r="BO4" s="127"/>
      <c r="BP4" s="127"/>
      <c r="BQ4" s="127"/>
      <c r="BR4" s="127"/>
      <c r="BS4" s="126"/>
      <c r="BT4" s="126" t="str">
        <f>IFERROR(__xludf.DUMMYFUNCTION("""COMPUTED_VALUE"""),"5è i 6è CA 4.3-Iniciar-se en l’ús d’algunes  estratègies del pensament crític  qüestionant posicions, idees,  decisions, opinions... en moments  d’aula amb una actitud oberta, de  diàleg i de respecte.")</f>
        <v>5è i 6è CA 4.3-Iniciar-se en l’ús d’algunes  estratègies del pensament crític  qüestionant posicions, idees,  decisions, opinions... en moments  d’aula amb una actitud oberta, de  diàleg i de respecte.</v>
      </c>
      <c r="BU4" s="127" t="str">
        <f>IFERROR(__xludf.DUMMYFUNCTION("""COMPUTED_VALUE"""),"5è i 6è CA 4.3-Iniciar-se en l’ús d’algunes  estratègies del pensament crític  qüestionant posicions, idees,  decisions, opinions... en moments  d’aula amb una actitud oberta, de  diàleg i de respecte.")</f>
        <v>5è i 6è CA 4.3-Iniciar-se en l’ús d’algunes  estratègies del pensament crític  qüestionant posicions, idees,  decisions, opinions... en moments  d’aula amb una actitud oberta, de  diàleg i de respecte.</v>
      </c>
      <c r="BV4" s="126"/>
      <c r="BW4" s="127"/>
      <c r="BX4" s="127"/>
      <c r="BY4" s="127"/>
      <c r="BZ4" s="127"/>
      <c r="CA4" s="127"/>
      <c r="CB4" s="127"/>
      <c r="CC4" s="127"/>
      <c r="CD4" s="127"/>
      <c r="CE4" s="127"/>
      <c r="CF4" s="127"/>
      <c r="CG4" s="127"/>
      <c r="CH4" s="127"/>
      <c r="CI4" s="127"/>
      <c r="CJ4" s="127"/>
      <c r="CK4" s="127"/>
      <c r="CL4" s="127"/>
      <c r="CM4" s="127"/>
      <c r="CN4" s="127" t="str">
        <f>IFERROR(__xludf.DUMMYFUNCTION("""COMPUTED_VALUE"""),"Educació plàstica i visual - Percepció i anàlisi")</f>
        <v>Educació plàstica i visual - Percepció i anàlisi</v>
      </c>
      <c r="CO4" s="127" t="str">
        <f>IFERROR(__xludf.DUMMYFUNCTION("""COMPUTED_VALUE"""),"Educació plàstica i visual - Percepció i anàlisi")</f>
        <v>Educació plàstica i visual - Percepció i anàlisi</v>
      </c>
      <c r="CP4" s="127" t="str">
        <f>IFERROR(__xludf.DUMMYFUNCTION("""COMPUTED_VALUE"""),"Educació plàstica i visual - Percepció i anàlisi")</f>
        <v>Educació plàstica i visual - Percepció i anàlisi</v>
      </c>
      <c r="CQ4" s="127" t="str">
        <f>IFERROR(__xludf.DUMMYFUNCTION("""COMPUTED_VALUE"""),"Educació plàstica i visual - Percepció i anàlisi")</f>
        <v>Educació plàstica i visual - Percepció i anàlisi</v>
      </c>
      <c r="CR4" s="127" t="str">
        <f>IFERROR(__xludf.DUMMYFUNCTION("""COMPUTED_VALUE"""),"Educació plàstica i visual - Percepció i anàlisi")</f>
        <v>Educació plàstica i visual - Percepció i anàlisi</v>
      </c>
      <c r="CS4" s="127" t="str">
        <f>IFERROR(__xludf.DUMMYFUNCTION("""COMPUTED_VALUE"""),"Educació plàstica i visual - Percepció i anàlisi")</f>
        <v>Educació plàstica i visual - Percepció i anàlisi</v>
      </c>
      <c r="CT4" s="127" t="str">
        <f>IFERROR(__xludf.DUMMYFUNCTION("""COMPUTED_VALUE"""),"Educació plàstica i visual - Percepció i anàlisi")</f>
        <v>Educació plàstica i visual - Percepció i anàlisi</v>
      </c>
      <c r="CU4" s="127" t="str">
        <f>IFERROR(__xludf.DUMMYFUNCTION("""COMPUTED_VALUE"""),"Cultura científica - Matèria, forces i energia")</f>
        <v>Cultura científica - Matèria, forces i energia</v>
      </c>
      <c r="CV4" s="127" t="str">
        <f>IFERROR(__xludf.DUMMYFUNCTION("""COMPUTED_VALUE"""),"Cultura científica - Matèria, forces i energia")</f>
        <v>Cultura científica - Matèria, forces i energia</v>
      </c>
      <c r="CW4" s="127" t="str">
        <f>IFERROR(__xludf.DUMMYFUNCTION("""COMPUTED_VALUE"""),"Comprensió lectora")</f>
        <v>Comprensió lectora</v>
      </c>
      <c r="CX4" s="127" t="str">
        <f>IFERROR(__xludf.DUMMYFUNCTION("""COMPUTED_VALUE"""),"Educació plàstica i visual - Percepció i anàlisi")</f>
        <v>Educació plàstica i visual - Percepció i anàlisi</v>
      </c>
      <c r="CY4" s="127"/>
      <c r="CZ4" s="127"/>
      <c r="DA4" s="127"/>
      <c r="DB4" s="127"/>
      <c r="DC4" s="127"/>
      <c r="DD4" s="127"/>
      <c r="DE4" s="127"/>
      <c r="DF4" s="127"/>
      <c r="DG4" s="127"/>
      <c r="DH4" s="127"/>
      <c r="DI4" s="127"/>
      <c r="DJ4" s="127"/>
      <c r="DK4" s="127"/>
      <c r="DL4" s="127"/>
      <c r="DM4" s="127"/>
      <c r="DN4" s="127"/>
      <c r="DO4" s="127"/>
      <c r="DP4" s="127"/>
      <c r="DQ4" s="127"/>
      <c r="DR4" s="127"/>
      <c r="DS4" s="127"/>
      <c r="DT4" s="127" t="str">
        <f>IFERROR(__xludf.DUMMYFUNCTION("""COMPUTED_VALUE"""),"Reconeixement de professions vinculades a la creació i interpretació musical amb perspectiva de gènere a les audicions i obres treballades.")</f>
        <v>Reconeixement de professions vinculades a la creació i interpretació musical amb perspectiva de gènere a les audicions i obres treballades.</v>
      </c>
      <c r="DU4" s="127" t="str">
        <f>IFERROR(__xludf.DUMMYFUNCTION("""COMPUTED_VALUE"""),"Reconeixement de professions vinculades a la creació i interpretació musical amb perspectiva de gènere a les audicions i obres treballades.")</f>
        <v>Reconeixement de professions vinculades a la creació i interpretació musical amb perspectiva de gènere a les audicions i obres treballades.</v>
      </c>
      <c r="DV4" s="127" t="str">
        <f>IFERROR(__xludf.DUMMYFUNCTION("""COMPUTED_VALUE"""),"Reconeixement de professions vinculades a la creació i interpretació musical amb perspectiva de gènere a les audicions i obres treballades.")</f>
        <v>Reconeixement de professions vinculades a la creació i interpretació musical amb perspectiva de gènere a les audicions i obres treballades.</v>
      </c>
      <c r="DW4" s="127" t="str">
        <f>IFERROR(__xludf.DUMMYFUNCTION("""COMPUTED_VALUE"""),"Reconeixement de professions vinculades a la creació i interpretació musical amb perspectiva de gènere a les audicions i obres treballades.")</f>
        <v>Reconeixement de professions vinculades a la creació i interpretació musical amb perspectiva de gènere a les audicions i obres treballades.</v>
      </c>
      <c r="DX4" s="127" t="str">
        <f>IFERROR(__xludf.DUMMYFUNCTION("""COMPUTED_VALUE"""),"Reconeixement de professions vinculades a la creació i interpretació musical amb perspectiva de gènere a les audicions i obres treballades.")</f>
        <v>Reconeixement de professions vinculades a la creació i interpretació musical amb perspectiva de gènere a les audicions i obres treballades.</v>
      </c>
      <c r="DY4" s="127" t="str">
        <f>IFERROR(__xludf.DUMMYFUNCTION("""COMPUTED_VALUE"""),"Reconeixement de professions vinculades a la creació i interpretació musical amb perspectiva de gènere a les audicions i obres treballades.")</f>
        <v>Reconeixement de professions vinculades a la creació i interpretació musical amb perspectiva de gènere a les audicions i obres treballades.</v>
      </c>
      <c r="DZ4" s="127" t="str">
        <f>IFERROR(__xludf.DUMMYFUNCTION("""COMPUTED_VALUE"""),"Reconeixement de professions vinculades a la creació i interpretació musical amb perspectiva de gènere a les audicions i obres treballades.")</f>
        <v>Reconeixement de professions vinculades a la creació i interpretació musical amb perspectiva de gènere a les audicions i obres treballades.</v>
      </c>
      <c r="EA4" s="127" t="str">
        <f>IFERROR(__xludf.DUMMYFUNCTION("""COMPUTED_VALUE"""),"Comprensió del funcionament de l’energia elèctrica amb relació a les fonts, les transformacions i la transferència, a través de l’experimentació de circuits elèctrics i estructures robotitzades, presents en l’entorn quotidià.")</f>
        <v>Comprensió del funcionament de l’energia elèctrica amb relació a les fonts, les transformacions i la transferència, a través de l’experimentació de circuits elèctrics i estructures robotitzades, presents en l’entorn quotidià.</v>
      </c>
      <c r="EB4" s="127" t="str">
        <f>IFERROR(__xludf.DUMMYFUNCTION("""COMPUTED_VALUE"""),"Coneixença dels canvis físics, emocionals i socials que comporta la pubertat i l’adolescència per acceptar-los de forma positiva tant en un mateix com en altri.")</f>
        <v>Coneixença dels canvis físics, emocionals i socials que comporta la pubertat i l’adolescència per acceptar-los de forma positiva tant en un mateix com en altri.</v>
      </c>
      <c r="EC4" s="127" t="str">
        <f>IFERROR(__xludf.DUMMYFUNCTION("""COMPUTED_VALUE"""),"Establiment de vincles de la literatura amb altres manifestacions artístiques i culturals, de forma guiada, si cal.")</f>
        <v>Establiment de vincles de la literatura amb altres manifestacions artístiques i culturals, de forma guiada, si cal.</v>
      </c>
      <c r="ED4" s="127" t="str">
        <f>IFERROR(__xludf.DUMMYFUNCTION("""COMPUTED_VALUE"""),"Coneixement i aplicació dels diferents conceptes dels llenguatges musicals a la interpretació de propostes sonores, vocals i instrumentals practicades a l’aula, a les representacions i/o concerts reconeixent el silenci musical com a element fonamental.")</f>
        <v>Coneixement i aplicació dels diferents conceptes dels llenguatges musicals a la interpretació de propostes sonores, vocals i instrumentals practicades a l’aula, a les representacions i/o concerts reconeixent el silenci musical com a element fonamental.</v>
      </c>
      <c r="EE4" s="127"/>
      <c r="EF4" s="127"/>
      <c r="EG4" s="127"/>
      <c r="EH4" s="127"/>
      <c r="EI4" s="127"/>
      <c r="EJ4" s="127"/>
      <c r="EK4" s="127"/>
      <c r="EL4" s="127"/>
      <c r="EM4" s="127"/>
      <c r="EN4" s="127"/>
      <c r="EO4" s="127"/>
      <c r="EP4" s="127"/>
      <c r="EQ4" s="127"/>
      <c r="ER4" s="127"/>
      <c r="ES4" s="127"/>
      <c r="ET4" s="127"/>
      <c r="EU4" s="127"/>
      <c r="EV4" s="127"/>
      <c r="EW4" s="127"/>
      <c r="EX4" s="127"/>
      <c r="EY4" s="127"/>
      <c r="EZ4" s="128" t="s">
        <v>296</v>
      </c>
      <c r="FA4" s="128" t="s">
        <v>297</v>
      </c>
      <c r="FB4" s="128" t="s">
        <v>298</v>
      </c>
      <c r="FC4" s="128" t="s">
        <v>299</v>
      </c>
      <c r="FD4" s="130" t="s">
        <v>300</v>
      </c>
      <c r="FE4" s="131"/>
      <c r="FF4" s="131"/>
      <c r="FG4" s="131"/>
      <c r="FH4" s="131"/>
      <c r="FI4" s="131"/>
      <c r="FJ4" s="131"/>
      <c r="FK4" s="131"/>
      <c r="FL4" s="131"/>
      <c r="FM4" s="131"/>
      <c r="FN4" s="131"/>
      <c r="FO4" s="131"/>
      <c r="FP4" s="131"/>
      <c r="FQ4" s="131"/>
      <c r="FR4" s="131"/>
      <c r="FS4" s="131"/>
      <c r="FT4" s="131"/>
      <c r="FU4" s="131"/>
      <c r="FV4" s="131"/>
      <c r="FW4" s="131"/>
    </row>
    <row r="5">
      <c r="A5" s="126" t="s">
        <v>301</v>
      </c>
      <c r="B5" s="126" t="str">
        <f>IFERROR(__xludf.DUMMYFUNCTION("""COMPUTED_VALUE"""),"Coneixement del Medi Natural, Social i Cultural")</f>
        <v>Coneixement del Medi Natural, Social i Cultural</v>
      </c>
      <c r="C5" s="127"/>
      <c r="D5" s="126" t="str">
        <f>IFERROR(__xludf.DUMMYFUNCTION("""COMPUTED_VALUE"""),"C04-Dissenyar, elaborar i difondre creacions culturals i artístiques col·laboratives, assumint diferents rols, posant en valor el procés, per desenvolupar la creativitat, el sentit de pertinença i arribar a un resultat final.")</f>
        <v>C04-Dissenyar, elaborar i difondre creacions culturals i artístiques col·laboratives, assumint diferents rols, posant en valor el procés, per desenvolupar la creativitat, el sentit de pertinença i arribar a un resultat final.</v>
      </c>
      <c r="E5" s="126" t="str">
        <f>IFERROR(__xludf.DUMMYFUNCTION("""COMPUTED_VALUE"""),"C04-Dissenyar, elaborar i difondre creacions culturals i artístiques col·laboratives, assumint diferents rols, posant en valor el procés, per desenvolupar la creativitat, el sentit de pertinença i arribar a un resultat final.")</f>
        <v>C04-Dissenyar, elaborar i difondre creacions culturals i artístiques col·laboratives, assumint diferents rols, posant en valor el procés, per desenvolupar la creativitat, el sentit de pertinença i arribar a un resultat final.</v>
      </c>
      <c r="F5" s="126" t="str">
        <f>IFERROR(__xludf.DUMMYFUNCTION("""COMPUTED_VALUE"""),"C04-Dissenyar, elaborar i difondre creacions culturals i artístiques col·laboratives, assumint diferents rols, posant en valor el procés, per desenvolupar la creativitat, el sentit de pertinença i arribar a un resultat final.")</f>
        <v>C04-Dissenyar, elaborar i difondre creacions culturals i artístiques col·laboratives, assumint diferents rols, posant en valor el procés, per desenvolupar la creativitat, el sentit de pertinença i arribar a un resultat final.</v>
      </c>
      <c r="G5" s="126" t="str">
        <f>IFERROR(__xludf.DUMMYFUNCTION("""COMPUTED_VALUE"""),"C04-Dissenyar, elaborar i difondre creacions culturals i artístiques col·laboratives, assumint diferents rols, posant en valor el procés, per desenvolupar la creativitat, el sentit de pertinença i arribar a un resultat final.")</f>
        <v>C04-Dissenyar, elaborar i difondre creacions culturals i artístiques col·laboratives, assumint diferents rols, posant en valor el procés, per desenvolupar la creativitat, el sentit de pertinença i arribar a un resultat final.</v>
      </c>
      <c r="H5" s="127" t="str">
        <f>IFERROR(__xludf.DUMMYFUNCTION("""COMPUTED_VALUE"""),"C04-Comprendre i interpretar textos escrits i multimodals, reconeixent el sentit global, les idees principals i la informació implícita i explícita, i realitzant, de manera progressivament autònoma, reflexions elementals sobre aspectes formals i de contin"&amp;"gut, per construir coneixement, i respondre a necessitats i interessos comunicatius diversos.")</f>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I5" s="127" t="str">
        <f>IFERROR(__xludf.DUMMYFUNCTION("""COMPUTED_VALUE"""),"C04-Comprendre i interpretar textos escrits i multimodals, reconeixent el sentit global, les idees principals i la informació implícita i explícita, i realitzant, de manera progressivament autònoma, reflexions elementals sobre aspectes formals i de contin"&amp;"gut, per construir coneixement, i respondre a necessitats i interessos comunicatius diversos.")</f>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J5" s="127" t="str">
        <f>IFERROR(__xludf.DUMMYFUNCTION("""COMPUTED_VALUE"""),"C04-Comprendre i interpretar textos escrits i multimodals, reconeixent el sentit global, les idees principals i la informació implícita i explícita, i realitzant, de manera progressivament autònoma, reflexions elementals sobre aspectes formals i de contin"&amp;"gut, per construir coneixement, i respondre a necessitats i interessos comunicatius diversos.")</f>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K5" s="127" t="str">
        <f>IFERROR(__xludf.DUMMYFUNCTION("""COMPUTED_VALUE"""),"C04-Comprendre i interpretar textos escrits i multimodals, reconeixent el sentit global, les idees principals i la informació implícita i explícita, i realitzant, de manera progressivament autònoma, reflexions elementals sobre aspectes formals i de contin"&amp;"gut, per construir coneixement, i respondre a necessitats i interessos comunicatius diversos.")</f>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L5" s="127" t="str">
        <f>IFERROR(__xludf.DUMMYFUNCTION("""COMPUTED_VALUE"""),"C04-Comprendre i interpretar textos escrits i multimodals, reconeixent el sentit global, les idees principals i la informació implícita i explícita, i realitzant, de manera progressivament autònoma, reflexions elementals sobre aspectes formals i de contin"&amp;"gut, per construir coneixement, i respondre a necessitats i interessos comunicatius diversos.")</f>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M5" s="127" t="str">
        <f>IFERROR(__xludf.DUMMYFUNCTION("""COMPUTED_VALUE"""),"C04-Conèixer i prendre consciència del propi cos, de les emocions i sentiments propis i aliens, a partir de l’adquisició d’hàbits fonamentats en coneixements científics, per aconseguir el benestar físic i emocional i afavorir la convivència.")</f>
        <v>C04-Conèixer i prendre consciència del propi cos, de les emocions i sentiments propis i aliens, a partir de l’adquisició d’hàbits fonamentats en coneixements científics, per aconseguir el benestar físic i emocional i afavorir la convivència.</v>
      </c>
      <c r="N5" s="127" t="str">
        <f>IFERROR(__xludf.DUMMYFUNCTION("""COMPUTED_VALUE"""),"C04-Conèixer i prendre consciència del propi cos, de les emocions i sentiments propis i aliens, a partir de l’adquisició d’hàbits fonamentats en coneixements científics, per aconseguir el benestar físic i emocional i afavorir la convivència.")</f>
        <v>C04-Conèixer i prendre consciència del propi cos, de les emocions i sentiments propis i aliens, a partir de l’adquisició d’hàbits fonamentats en coneixements científics, per aconseguir el benestar físic i emocional i afavorir la convivència.</v>
      </c>
      <c r="O5" s="127"/>
      <c r="P5" s="127"/>
      <c r="Q5" s="127"/>
      <c r="R5" s="127"/>
      <c r="S5" s="127"/>
      <c r="T5" s="127"/>
      <c r="U5" s="127"/>
      <c r="V5" s="127"/>
      <c r="W5" s="127"/>
      <c r="X5" s="127"/>
      <c r="Y5" s="127"/>
      <c r="Z5" s="127"/>
      <c r="AA5" s="127"/>
      <c r="AB5" s="127"/>
      <c r="AC5" s="127"/>
      <c r="AD5" s="127"/>
      <c r="AE5" s="127"/>
      <c r="AF5" s="127"/>
      <c r="AG5" s="127"/>
      <c r="AH5" s="127"/>
      <c r="AI5" s="127" t="str">
        <f>IFERROR(__xludf.DUMMYFUNCTION("""COMPUTED_VALUE"""),"5è i 6è CA 1.4-Participar en la realització de tasques col·laboratives fent ús de recursos digitals en entorns de treball col·laboratiu dins i fora del centre")</f>
        <v>5è i 6è CA 1.4-Participar en la realització de tasques col·laboratives fent ús de recursos digitals en entorns de treball col·laboratiu dins i fora del centre</v>
      </c>
      <c r="AJ5" s="127" t="str">
        <f>IFERROR(__xludf.DUMMYFUNCTION("""COMPUTED_VALUE"""),"5è i 6è CA 1.4-Participar en la realització de tasques col·laboratives fent ús de recursos digitals en entorns de treball col·laboratiu dins i fora del centre")</f>
        <v>5è i 6è CA 1.4-Participar en la realització de tasques col·laboratives fent ús de recursos digitals en entorns de treball col·laboratiu dins i fora del centre</v>
      </c>
      <c r="AK5" s="127"/>
      <c r="AL5" s="127"/>
      <c r="AM5" s="127"/>
      <c r="AN5" s="127"/>
      <c r="AO5" s="127"/>
      <c r="AP5" s="127"/>
      <c r="AQ5" s="127"/>
      <c r="AR5" s="127"/>
      <c r="AS5" s="127"/>
      <c r="AT5" s="127"/>
      <c r="AU5" s="127"/>
      <c r="AV5" s="126" t="str">
        <f>IFERROR(__xludf.DUMMYFUNCTION("""COMPUTED_VALUE"""),"C04-Reconèixer el valor de l’esforç i la dedicació personal per a la millora de l’aprenentatge i adoptar posicions crítiques quan es produeixen processos de reflexió guiats.")</f>
        <v>C04-Reconèixer el valor de l’esforç i la dedicació personal per a la millora de l’aprenentatge i adoptar posicions crítiques quan es produeixen processos de reflexió guiats.</v>
      </c>
      <c r="AW5" s="126" t="str">
        <f>IFERROR(__xludf.DUMMYFUNCTION("""COMPUTED_VALUE"""),"C04-Reconèixer el valor de l’esforç i la dedicació personal per a la millora de l’aprenentatge i adoptar posicions crítiques quan es produeixen processos de reflexió guiats.")</f>
        <v>C04-Reconèixer el valor de l’esforç i la dedicació personal per a la millora de l’aprenentatge i adoptar posicions crítiques quan es produeixen processos de reflexió guiats.</v>
      </c>
      <c r="AX5" s="126" t="str">
        <f>IFERROR(__xludf.DUMMYFUNCTION("""COMPUTED_VALUE"""),"C04-Reconèixer el valor de l’esforç i la dedicació personal per a la millora de l’aprenentatge i adoptar posicions crítiques quan es produeixen processos de reflexió guiats.")</f>
        <v>C04-Reconèixer el valor de l’esforç i la dedicació personal per a la millora de l’aprenentatge i adoptar posicions crítiques quan es produeixen processos de reflexió guiats.</v>
      </c>
      <c r="AY5" s="126" t="str">
        <f>IFERROR(__xludf.DUMMYFUNCTION("""COMPUTED_VALUE"""),"C04-Reconèixer el valor de l’esforç i la dedicació personal per a la millora de l’aprenentatge i adoptar posicions crítiques quan es produeixen processos de reflexió guiats.")</f>
        <v>C04-Reconèixer el valor de l’esforç i la dedicació personal per a la millora de l’aprenentatge i adoptar posicions crítiques quan es produeixen processos de reflexió guiats.</v>
      </c>
      <c r="AZ5" s="127"/>
      <c r="BA5" s="127"/>
      <c r="BB5" s="127"/>
      <c r="BC5" s="127"/>
      <c r="BD5" s="127"/>
      <c r="BE5" s="127"/>
      <c r="BF5" s="127"/>
      <c r="BG5" s="127"/>
      <c r="BH5" s="127"/>
      <c r="BI5" s="127"/>
      <c r="BJ5" s="127"/>
      <c r="BK5" s="127"/>
      <c r="BL5" s="127"/>
      <c r="BM5" s="127"/>
      <c r="BN5" s="127"/>
      <c r="BO5" s="127"/>
      <c r="BP5" s="127"/>
      <c r="BQ5" s="127"/>
      <c r="BR5" s="127"/>
      <c r="BS5" s="127"/>
      <c r="BT5" s="127" t="str">
        <f>IFERROR(__xludf.DUMMYFUNCTION("""COMPUTED_VALUE"""),"5è i 6è CA 4.4-Identificar, amb suport del  o de la docent, les informacions  falses8   de les fonts utilitzades en  les tasques i els treballs de recerca  d’aula i en les relacions personals.")</f>
        <v>5è i 6è CA 4.4-Identificar, amb suport del  o de la docent, les informacions  falses8   de les fonts utilitzades en  les tasques i els treballs de recerca  d’aula i en les relacions personals.</v>
      </c>
      <c r="BU5" s="127" t="str">
        <f>IFERROR(__xludf.DUMMYFUNCTION("""COMPUTED_VALUE"""),"5è i 6è CA 4.4-Identificar, amb suport del  o de la docent, les informacions  falses8   de les fonts utilitzades en  les tasques i els treballs de recerca  d’aula i en les relacions personals.")</f>
        <v>5è i 6è CA 4.4-Identificar, amb suport del  o de la docent, les informacions  falses8   de les fonts utilitzades en  les tasques i els treballs de recerca  d’aula i en les relacions personals.</v>
      </c>
      <c r="BV5" s="127"/>
      <c r="BW5" s="127"/>
      <c r="BX5" s="127"/>
      <c r="BY5" s="127"/>
      <c r="BZ5" s="127"/>
      <c r="CA5" s="127"/>
      <c r="CB5" s="127"/>
      <c r="CC5" s="127"/>
      <c r="CD5" s="127"/>
      <c r="CE5" s="127"/>
      <c r="CF5" s="127"/>
      <c r="CG5" s="127"/>
      <c r="CH5" s="127"/>
      <c r="CI5" s="127"/>
      <c r="CJ5" s="127"/>
      <c r="CK5" s="127"/>
      <c r="CL5" s="127"/>
      <c r="CM5" s="127"/>
      <c r="CN5" s="127" t="str">
        <f>IFERROR(__xludf.DUMMYFUNCTION("""COMPUTED_VALUE"""),"Educació plàstica i visual - Creació i interpretació")</f>
        <v>Educació plàstica i visual - Creació i interpretació</v>
      </c>
      <c r="CO5" s="127" t="str">
        <f>IFERROR(__xludf.DUMMYFUNCTION("""COMPUTED_VALUE"""),"Educació plàstica i visual - Creació i interpretació")</f>
        <v>Educació plàstica i visual - Creació i interpretació</v>
      </c>
      <c r="CP5" s="127" t="str">
        <f>IFERROR(__xludf.DUMMYFUNCTION("""COMPUTED_VALUE"""),"Educació plàstica i visual - Creació i interpretació")</f>
        <v>Educació plàstica i visual - Creació i interpretació</v>
      </c>
      <c r="CQ5" s="127" t="str">
        <f>IFERROR(__xludf.DUMMYFUNCTION("""COMPUTED_VALUE"""),"Educació plàstica i visual - Creació i interpretació")</f>
        <v>Educació plàstica i visual - Creació i interpretació</v>
      </c>
      <c r="CR5" s="127" t="str">
        <f>IFERROR(__xludf.DUMMYFUNCTION("""COMPUTED_VALUE"""),"Educació plàstica i visual - Creació i interpretació")</f>
        <v>Educació plàstica i visual - Creació i interpretació</v>
      </c>
      <c r="CS5" s="127" t="str">
        <f>IFERROR(__xludf.DUMMYFUNCTION("""COMPUTED_VALUE"""),"Educació plàstica i visual - Creació i interpretació")</f>
        <v>Educació plàstica i visual - Creació i interpretació</v>
      </c>
      <c r="CT5" s="127" t="str">
        <f>IFERROR(__xludf.DUMMYFUNCTION("""COMPUTED_VALUE"""),"Educació plàstica i visual - Creació i interpretació")</f>
        <v>Educació plàstica i visual - Creació i interpretació</v>
      </c>
      <c r="CU5" s="127" t="str">
        <f>IFERROR(__xludf.DUMMYFUNCTION("""COMPUTED_VALUE"""),"Tecnologia i digitalització - Digitalització de l’entorn personal d’aprenentatge")</f>
        <v>Tecnologia i digitalització - Digitalització de l’entorn personal d’aprenentatge</v>
      </c>
      <c r="CV5" s="127" t="str">
        <f>IFERROR(__xludf.DUMMYFUNCTION("""COMPUTED_VALUE"""),"Tecnologia i digitalització - Digitalització de l’entorn personal d’aprenentatge")</f>
        <v>Tecnologia i digitalització - Digitalització de l’entorn personal d’aprenentatge</v>
      </c>
      <c r="CW5" s="127" t="str">
        <f>IFERROR(__xludf.DUMMYFUNCTION("""COMPUTED_VALUE"""),"Expressió escrita")</f>
        <v>Expressió escrita</v>
      </c>
      <c r="CX5" s="127" t="str">
        <f>IFERROR(__xludf.DUMMYFUNCTION("""COMPUTED_VALUE"""),"Educació plàstica i visual - Creació i interpretació")</f>
        <v>Educació plàstica i visual - Creació i interpretació</v>
      </c>
      <c r="CY5" s="127"/>
      <c r="CZ5" s="127"/>
      <c r="DA5" s="127"/>
      <c r="DB5" s="127"/>
      <c r="DC5" s="127"/>
      <c r="DD5" s="127"/>
      <c r="DE5" s="127"/>
      <c r="DF5" s="127"/>
      <c r="DG5" s="127"/>
      <c r="DH5" s="127"/>
      <c r="DI5" s="127"/>
      <c r="DJ5" s="127"/>
      <c r="DK5" s="127"/>
      <c r="DL5" s="127"/>
      <c r="DM5" s="127"/>
      <c r="DN5" s="127"/>
      <c r="DO5" s="127"/>
      <c r="DP5" s="127"/>
      <c r="DQ5" s="127"/>
      <c r="DR5" s="127"/>
      <c r="DS5" s="127"/>
      <c r="DT5" s="127" t="str">
        <f>IFERROR(__xludf.DUMMYFUNCTION("""COMPUTED_VALUE"""),"Discriminació auditiva, classificació i representació del so i les seves qualitats a través de diferents grafies convencionals i no convencionals durant l’audició i la pràctica musical.")</f>
        <v>Discriminació auditiva, classificació i representació del so i les seves qualitats a través de diferents grafies convencionals i no convencionals durant l’audició i la pràctica musical.</v>
      </c>
      <c r="DU5" s="127" t="str">
        <f>IFERROR(__xludf.DUMMYFUNCTION("""COMPUTED_VALUE"""),"Discriminació auditiva, classificació i representació del so i les seves qualitats a través de diferents grafies convencionals i no convencionals durant l’audició i la pràctica musical.")</f>
        <v>Discriminació auditiva, classificació i representació del so i les seves qualitats a través de diferents grafies convencionals i no convencionals durant l’audició i la pràctica musical.</v>
      </c>
      <c r="DV5" s="127" t="str">
        <f>IFERROR(__xludf.DUMMYFUNCTION("""COMPUTED_VALUE"""),"Discriminació auditiva, classificació i representació del so i les seves qualitats a través de diferents grafies convencionals i no convencionals durant l’audició i la pràctica musical.")</f>
        <v>Discriminació auditiva, classificació i representació del so i les seves qualitats a través de diferents grafies convencionals i no convencionals durant l’audició i la pràctica musical.</v>
      </c>
      <c r="DW5" s="127" t="str">
        <f>IFERROR(__xludf.DUMMYFUNCTION("""COMPUTED_VALUE"""),"Discriminació auditiva, classificació i representació del so i les seves qualitats a través de diferents grafies convencionals i no convencionals durant l’audició i la pràctica musical.")</f>
        <v>Discriminació auditiva, classificació i representació del so i les seves qualitats a través de diferents grafies convencionals i no convencionals durant l’audició i la pràctica musical.</v>
      </c>
      <c r="DX5" s="127" t="str">
        <f>IFERROR(__xludf.DUMMYFUNCTION("""COMPUTED_VALUE"""),"Discriminació auditiva, classificació i representació del so i les seves qualitats a través de diferents grafies convencionals i no convencionals durant l’audició i la pràctica musical.")</f>
        <v>Discriminació auditiva, classificació i representació del so i les seves qualitats a través de diferents grafies convencionals i no convencionals durant l’audició i la pràctica musical.</v>
      </c>
      <c r="DY5" s="127" t="str">
        <f>IFERROR(__xludf.DUMMYFUNCTION("""COMPUTED_VALUE"""),"Discriminació auditiva, classificació i representació del so i les seves qualitats a través de diferents grafies convencionals i no convencionals durant l’audició i la pràctica musical.")</f>
        <v>Discriminació auditiva, classificació i representació del so i les seves qualitats a través de diferents grafies convencionals i no convencionals durant l’audició i la pràctica musical.</v>
      </c>
      <c r="DZ5" s="127" t="str">
        <f>IFERROR(__xludf.DUMMYFUNCTION("""COMPUTED_VALUE"""),"Discriminació auditiva, classificació i representació del so i les seves qualitats a través de diferents grafies convencionals i no convencionals durant l’audició i la pràctica musical.")</f>
        <v>Discriminació auditiva, classificació i representació del so i les seves qualitats a través de diferents grafies convencionals i no convencionals durant l’audició i la pràctica musical.</v>
      </c>
      <c r="EA5" s="127" t="str">
        <f>IFERROR(__xludf.DUMMYFUNCTION("""COMPUTED_VALUE"""),"Anàlisi de les diferents fonts d’energia i la seva influència en la contribució al desenvolupament sostenible de la societat.")</f>
        <v>Anàlisi de les diferents fonts d’energia i la seva influència en la contribució al desenvolupament sostenible de la societat.</v>
      </c>
      <c r="EB5" s="127" t="str">
        <f>IFERROR(__xludf.DUMMYFUNCTION("""COMPUTED_VALUE"""),"Aplicació de pautes que fomenten una salut emocional i social adequada: higiene del son, gestió de l’oci del lleure, ús adequat de dispositius digitals i estratègies per al foment de relacions socials saludables.")</f>
        <v>Aplicació de pautes que fomenten una salut emocional i social adequada: higiene del son, gestió de l’oci del lleure, ús adequat de dispositius digitals i estratègies per al foment de relacions socials saludables.</v>
      </c>
      <c r="EC5" s="127" t="str">
        <f>IFERROR(__xludf.DUMMYFUNCTION("""COMPUTED_VALUE"""),"Progrés en la construcció de la identitat lectora, afavorint l’expressió de gustos i interessos i la valoració crítica elemental de les obres, per mitjà de la lectura autònoma i la lectura compartida i guiada.")</f>
        <v>Progrés en la construcció de la identitat lectora, afavorint l’expressió de gustos i interessos i la valoració crítica elemental de les obres, per mitjà de la lectura autònoma i la lectura compartida i guiada.</v>
      </c>
      <c r="ED5" s="127" t="str">
        <f>IFERROR(__xludf.DUMMYFUNCTION("""COMPUTED_VALUE"""),"Ús d’aplicacions digitals d’enregistrament i edició d’àudio i vídeo registrant creacions personals o de grup per expressar idees o emocions o fent-les servir per al descobriment i l’anàlisi d’obres.")</f>
        <v>Ús d’aplicacions digitals d’enregistrament i edició d’àudio i vídeo registrant creacions personals o de grup per expressar idees o emocions o fent-les servir per al descobriment i l’anàlisi d’obres.</v>
      </c>
      <c r="EE5" s="127"/>
      <c r="EF5" s="127"/>
      <c r="EG5" s="127"/>
      <c r="EH5" s="127"/>
      <c r="EI5" s="127"/>
      <c r="EJ5" s="127"/>
      <c r="EK5" s="127"/>
      <c r="EL5" s="127"/>
      <c r="EM5" s="127"/>
      <c r="EN5" s="127"/>
      <c r="EO5" s="127"/>
      <c r="EP5" s="127"/>
      <c r="EQ5" s="127"/>
      <c r="ER5" s="127"/>
      <c r="ES5" s="127"/>
      <c r="ET5" s="127"/>
      <c r="EU5" s="127"/>
      <c r="EV5" s="127"/>
      <c r="EW5" s="127"/>
      <c r="EX5" s="127"/>
      <c r="EY5" s="127"/>
      <c r="EZ5" s="128" t="s">
        <v>16</v>
      </c>
      <c r="FA5" s="128" t="s">
        <v>302</v>
      </c>
      <c r="FB5" s="128" t="s">
        <v>303</v>
      </c>
      <c r="FC5" s="128" t="s">
        <v>304</v>
      </c>
      <c r="FD5" s="130" t="s">
        <v>47</v>
      </c>
      <c r="FE5" s="131"/>
      <c r="FF5" s="131"/>
      <c r="FG5" s="131"/>
      <c r="FH5" s="131"/>
      <c r="FI5" s="131"/>
      <c r="FJ5" s="131"/>
      <c r="FK5" s="131"/>
      <c r="FL5" s="131"/>
      <c r="FM5" s="131"/>
      <c r="FN5" s="131"/>
      <c r="FO5" s="131"/>
      <c r="FP5" s="131"/>
      <c r="FQ5" s="131"/>
      <c r="FR5" s="131"/>
      <c r="FS5" s="131"/>
      <c r="FT5" s="131"/>
      <c r="FU5" s="131"/>
      <c r="FV5" s="131"/>
      <c r="FW5" s="131"/>
    </row>
    <row r="6">
      <c r="A6" s="126" t="s">
        <v>13</v>
      </c>
      <c r="B6" s="126" t="str">
        <f>IFERROR(__xludf.DUMMYFUNCTION("""COMPUTED_VALUE"""),"Educació artística")</f>
        <v>Educació artística</v>
      </c>
      <c r="C6" s="127" t="s">
        <v>17</v>
      </c>
      <c r="D6" s="126"/>
      <c r="E6" s="126"/>
      <c r="F6" s="127"/>
      <c r="G6" s="126"/>
      <c r="H6" s="127" t="str">
        <f>IFERROR(__xludf.DUMMYFUNCTION("""COMPUTED_VALUE"""),"C05-Produir textos escrits i multimodals, amb adequació, coherència i cohesió, i aplicant estratègies elementals de planificació, redacció, revisió, correcció i edició, amb regulació dels iguals i autoregulació progressivament autònoma i atenent les conve"&amp;"ncions pròpies del gènere discursiu triat, per construir coneixement i donar resposta de manera informada, eficaç i creativa a demandes comunicatives concretes.")</f>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I6" s="127" t="str">
        <f>IFERROR(__xludf.DUMMYFUNCTION("""COMPUTED_VALUE"""),"C05-Produir textos escrits i multimodals, amb adequació, coherència i cohesió, i aplicant estratègies elementals de planificació, redacció, revisió, correcció i edició, amb regulació dels iguals i autoregulació progressivament autònoma i atenent les conve"&amp;"ncions pròpies del gènere discursiu triat, per construir coneixement i donar resposta de manera informada, eficaç i creativa a demandes comunicatives concretes.")</f>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J6" s="127" t="str">
        <f>IFERROR(__xludf.DUMMYFUNCTION("""COMPUTED_VALUE"""),"C05-Produir textos escrits i multimodals, amb adequació, coherència i cohesió, i aplicant estratègies elementals de planificació, redacció, revisió, correcció i edició, amb regulació dels iguals i autoregulació progressivament autònoma i atenent les conve"&amp;"ncions pròpies del gènere discursiu triat, per construir coneixement i donar resposta de manera informada, eficaç i creativa a demandes comunicatives concretes.")</f>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K6" s="127" t="str">
        <f>IFERROR(__xludf.DUMMYFUNCTION("""COMPUTED_VALUE"""),"C05-Produir textos escrits i multimodals, amb adequació, coherència i cohesió, i aplicant estratègies elementals de planificació, redacció, revisió, correcció i edició, amb regulació dels iguals i autoregulació progressivament autònoma i atenent les conve"&amp;"ncions pròpies del gènere discursiu triat, per construir coneixement i donar resposta de manera informada, eficaç i creativa a demandes comunicatives concretes.")</f>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L6" s="127" t="str">
        <f>IFERROR(__xludf.DUMMYFUNCTION("""COMPUTED_VALUE"""),"C05-Produir textos escrits i multimodals, amb adequació, coherència i cohesió, i aplicant estratègies elementals de planificació, redacció, revisió, correcció i edició, amb regulació dels iguals i autoregulació progressivament autònoma i atenent les conve"&amp;"ncions pròpies del gènere discursiu triat, per construir coneixement i donar resposta de manera informada, eficaç i creativa a demandes comunicatives concretes.")</f>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M6" s="127" t="str">
        <f>IFERROR(__xludf.DUMMYFUNCTION("""COMPUTED_VALUE"""),"C05-Analitzar les característiques de diferents elements o sistemes del medi natural, social i cultural, identificant la seva organització i propietats, establint relacions entre aquests, per tal de reconèixer el valor del patrimoni cultural i natural i e"&amp;"mprendre accions per a un ús responsable, la seva conservació i la millora.")</f>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N6" s="127" t="str">
        <f>IFERROR(__xludf.DUMMYFUNCTION("""COMPUTED_VALUE"""),"C05-Analitzar les característiques de diferents elements o sistemes del medi natural, social i cultural, identificant la seva organització i propietats, establint relacions entre aquests, per tal de reconèixer el valor del patrimoni cultural i natural i e"&amp;"mprendre accions per a un ús responsable, la seva conservació i la millora.")</f>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6" t="str">
        <f>IFERROR(__xludf.DUMMYFUNCTION("""COMPUTED_VALUE"""),"C05-Planificar objectius a curt termini, utilitzar estratègies d’aprenentatge autoregulat i participar en processos d’autoavaluació i coavaluació, reconeixent les limitacions i sabent buscar ajuda en el procés de construcció de coneixement.")</f>
        <v>C05-Planificar objectius a curt termini, utilitzar estratègies d’aprenentatge autoregulat i participar en processos d’autoavaluació i coavaluació, reconeixent les limitacions i sabent buscar ajuda en el procés de construcció de coneixement.</v>
      </c>
      <c r="AW6" s="127" t="str">
        <f>IFERROR(__xludf.DUMMYFUNCTION("""COMPUTED_VALUE"""),"C05-Planificar objectius a curt termini, utilitzar estratègies d’aprenentatge autoregulat i participar en processos d’autoavaluació i coavaluació, reconeixent les limitacions i sabent buscar ajuda en el procés de construcció de coneixement.")</f>
        <v>C05-Planificar objectius a curt termini, utilitzar estratègies d’aprenentatge autoregulat i participar en processos d’autoavaluació i coavaluació, reconeixent les limitacions i sabent buscar ajuda en el procés de construcció de coneixement.</v>
      </c>
      <c r="AX6" s="127" t="str">
        <f>IFERROR(__xludf.DUMMYFUNCTION("""COMPUTED_VALUE"""),"C05-Planificar objectius a curt termini, utilitzar estratègies d’aprenentatge autoregulat i participar en processos d’autoavaluació i coavaluació, reconeixent les limitacions i sabent buscar ajuda en el procés de construcció de coneixement.")</f>
        <v>C05-Planificar objectius a curt termini, utilitzar estratègies d’aprenentatge autoregulat i participar en processos d’autoavaluació i coavaluació, reconeixent les limitacions i sabent buscar ajuda en el procés de construcció de coneixement.</v>
      </c>
      <c r="AY6" s="127" t="str">
        <f>IFERROR(__xludf.DUMMYFUNCTION("""COMPUTED_VALUE"""),"C05-Planificar objectius a curt termini, utilitzar estratègies d’aprenentatge autoregulat i participar en processos d’autoavaluació i coavaluació, reconeixent les limitacions i sabent buscar ajuda en el procés de construcció de coneixement.")</f>
        <v>C05-Planificar objectius a curt termini, utilitzar estratègies d’aprenentatge autoregulat i participar en processos d’autoavaluació i coavaluació, reconeixent les limitacions i sabent buscar ajuda en el procés de construcció de coneixement.</v>
      </c>
      <c r="AZ6" s="127"/>
      <c r="BA6" s="127"/>
      <c r="BB6" s="127"/>
      <c r="BC6" s="127"/>
      <c r="BD6" s="127"/>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27"/>
      <c r="CF6" s="127"/>
      <c r="CG6" s="127"/>
      <c r="CH6" s="127"/>
      <c r="CI6" s="127"/>
      <c r="CJ6" s="127"/>
      <c r="CK6" s="127"/>
      <c r="CL6" s="127"/>
      <c r="CM6" s="127"/>
      <c r="CN6" s="127" t="str">
        <f>IFERROR(__xludf.DUMMYFUNCTION("""COMPUTED_VALUE"""),"Educació audiovisual - Percepció i anàlisi")</f>
        <v>Educació audiovisual - Percepció i anàlisi</v>
      </c>
      <c r="CO6" s="127" t="str">
        <f>IFERROR(__xludf.DUMMYFUNCTION("""COMPUTED_VALUE"""),"Educació audiovisual - Percepció i anàlisi")</f>
        <v>Educació audiovisual - Percepció i anàlisi</v>
      </c>
      <c r="CP6" s="127" t="str">
        <f>IFERROR(__xludf.DUMMYFUNCTION("""COMPUTED_VALUE"""),"Educació audiovisual - Percepció i anàlisi")</f>
        <v>Educació audiovisual - Percepció i anàlisi</v>
      </c>
      <c r="CQ6" s="127" t="str">
        <f>IFERROR(__xludf.DUMMYFUNCTION("""COMPUTED_VALUE"""),"Educació audiovisual - Percepció i anàlisi")</f>
        <v>Educació audiovisual - Percepció i anàlisi</v>
      </c>
      <c r="CR6" s="127" t="str">
        <f>IFERROR(__xludf.DUMMYFUNCTION("""COMPUTED_VALUE"""),"Educació audiovisual - Percepció i anàlisi")</f>
        <v>Educació audiovisual - Percepció i anàlisi</v>
      </c>
      <c r="CS6" s="127" t="str">
        <f>IFERROR(__xludf.DUMMYFUNCTION("""COMPUTED_VALUE"""),"Educació audiovisual - Percepció i anàlisi")</f>
        <v>Educació audiovisual - Percepció i anàlisi</v>
      </c>
      <c r="CT6" s="127" t="str">
        <f>IFERROR(__xludf.DUMMYFUNCTION("""COMPUTED_VALUE"""),"Educació audiovisual - Percepció i anàlisi")</f>
        <v>Educació audiovisual - Percepció i anàlisi</v>
      </c>
      <c r="CU6" s="127" t="str">
        <f>IFERROR(__xludf.DUMMYFUNCTION("""COMPUTED_VALUE"""),"Tecnologia i digitalització - Projectes de disseny i pensament computacional")</f>
        <v>Tecnologia i digitalització - Projectes de disseny i pensament computacional</v>
      </c>
      <c r="CV6" s="127" t="str">
        <f>IFERROR(__xludf.DUMMYFUNCTION("""COMPUTED_VALUE"""),"Tecnologia i digitalització - Projectes de disseny i pensament computacional")</f>
        <v>Tecnologia i digitalització - Projectes de disseny i pensament computacional</v>
      </c>
      <c r="CW6" s="127" t="str">
        <f>IFERROR(__xludf.DUMMYFUNCTION("""COMPUTED_VALUE"""),"Alfabetització informacional")</f>
        <v>Alfabetització informacional</v>
      </c>
      <c r="CX6" s="127" t="str">
        <f>IFERROR(__xludf.DUMMYFUNCTION("""COMPUTED_VALUE"""),"Educació audiovisual - Percepció i anàlisi")</f>
        <v>Educació audiovisual - Percepció i anàlisi</v>
      </c>
      <c r="CY6" s="127"/>
      <c r="CZ6" s="127"/>
      <c r="DA6" s="127"/>
      <c r="DB6" s="127"/>
      <c r="DC6" s="127"/>
      <c r="DD6" s="127"/>
      <c r="DE6" s="127"/>
      <c r="DF6" s="127"/>
      <c r="DG6" s="127"/>
      <c r="DH6" s="127"/>
      <c r="DI6" s="127"/>
      <c r="DJ6" s="127"/>
      <c r="DK6" s="127"/>
      <c r="DL6" s="127"/>
      <c r="DM6" s="127"/>
      <c r="DN6" s="127"/>
      <c r="DO6" s="127"/>
      <c r="DP6" s="127"/>
      <c r="DQ6" s="127"/>
      <c r="DR6" s="127"/>
      <c r="DS6" s="127"/>
      <c r="DT6" s="127" t="str">
        <f>IFERROR(__xludf.DUMMYFUNCTION("""COMPUTED_VALUE"""),"Discriminació visual i auditiva dels diferents materials sonors, de la veu i dels instruments musicals digitals o analògics de les principals famílies i agrupacions per les seves característiques visuals i sonores de la pràctica musical i les audicions tr"&amp;"eballades.")</f>
        <v>Discriminació visual i auditiva dels diferents materials sonors, de la veu i dels instruments musicals digitals o analògics de les principals famílies i agrupacions per les seves característiques visuals i sonores de la pràctica musical i les audicions treballades.</v>
      </c>
      <c r="DU6" s="127" t="str">
        <f>IFERROR(__xludf.DUMMYFUNCTION("""COMPUTED_VALUE"""),"Discriminació visual i auditiva dels diferents materials sonors, de la veu i dels instruments musicals digitals o analògics de les principals famílies i agrupacions per les seves característiques visuals i sonores de la pràctica musical i les audicions tr"&amp;"eballades.")</f>
        <v>Discriminació visual i auditiva dels diferents materials sonors, de la veu i dels instruments musicals digitals o analògics de les principals famílies i agrupacions per les seves característiques visuals i sonores de la pràctica musical i les audicions treballades.</v>
      </c>
      <c r="DV6" s="127" t="str">
        <f>IFERROR(__xludf.DUMMYFUNCTION("""COMPUTED_VALUE"""),"Discriminació visual i auditiva dels diferents materials sonors, de la veu i dels instruments musicals digitals o analògics de les principals famílies i agrupacions per les seves característiques visuals i sonores de la pràctica musical i les audicions tr"&amp;"eballades.")</f>
        <v>Discriminació visual i auditiva dels diferents materials sonors, de la veu i dels instruments musicals digitals o analògics de les principals famílies i agrupacions per les seves característiques visuals i sonores de la pràctica musical i les audicions treballades.</v>
      </c>
      <c r="DW6" s="127" t="str">
        <f>IFERROR(__xludf.DUMMYFUNCTION("""COMPUTED_VALUE"""),"Discriminació visual i auditiva dels diferents materials sonors, de la veu i dels instruments musicals digitals o analògics de les principals famílies i agrupacions per les seves característiques visuals i sonores de la pràctica musical i les audicions tr"&amp;"eballades.")</f>
        <v>Discriminació visual i auditiva dels diferents materials sonors, de la veu i dels instruments musicals digitals o analògics de les principals famílies i agrupacions per les seves característiques visuals i sonores de la pràctica musical i les audicions treballades.</v>
      </c>
      <c r="DX6" s="127" t="str">
        <f>IFERROR(__xludf.DUMMYFUNCTION("""COMPUTED_VALUE"""),"Discriminació visual i auditiva dels diferents materials sonors, de la veu i dels instruments musicals digitals o analògics de les principals famílies i agrupacions per les seves característiques visuals i sonores de la pràctica musical i les audicions tr"&amp;"eballades.")</f>
        <v>Discriminació visual i auditiva dels diferents materials sonors, de la veu i dels instruments musicals digitals o analògics de les principals famílies i agrupacions per les seves característiques visuals i sonores de la pràctica musical i les audicions treballades.</v>
      </c>
      <c r="DY6" s="127" t="str">
        <f>IFERROR(__xludf.DUMMYFUNCTION("""COMPUTED_VALUE"""),"Discriminació visual i auditiva dels diferents materials sonors, de la veu i dels instruments musicals digitals o analògics de les principals famílies i agrupacions per les seves característiques visuals i sonores de la pràctica musical i les audicions tr"&amp;"eballades.")</f>
        <v>Discriminació visual i auditiva dels diferents materials sonors, de la veu i dels instruments musicals digitals o analògics de les principals famílies i agrupacions per les seves característiques visuals i sonores de la pràctica musical i les audicions treballades.</v>
      </c>
      <c r="DZ6" s="127" t="str">
        <f>IFERROR(__xludf.DUMMYFUNCTION("""COMPUTED_VALUE"""),"Discriminació visual i auditiva dels diferents materials sonors, de la veu i dels instruments musicals digitals o analògics de les principals famílies i agrupacions per les seves característiques visuals i sonores de la pràctica musical i les audicions tr"&amp;"eballades.")</f>
        <v>Discriminació visual i auditiva dels diferents materials sonors, de la veu i dels instruments musicals digitals o analògics de les principals famílies i agrupacions per les seves característiques visuals i sonores de la pràctica musical i les audicions treballades.</v>
      </c>
      <c r="EA6" s="127" t="str">
        <f>IFERROR(__xludf.DUMMYFUNCTION("""COMPUTED_VALUE"""),"Identificació dels principis bàsics de l’aerodinàmica, indagant sobre les propietats de l’aire i la interacció amb objectes de diferents formes mides i materials per entendre les forces implicades en el vol.")</f>
        <v>Identificació dels principis bàsics de l’aerodinàmica, indagant sobre les propietats de l’aire i la interacció amb objectes de diferents formes mides i materials per entendre les forces implicades en el vol.</v>
      </c>
      <c r="EB6" s="127"/>
      <c r="EC6" s="127" t="str">
        <f>IFERROR(__xludf.DUMMYFUNCTION("""COMPUTED_VALUE"""),"Ús de la biblioteca de l’aula, del centre i de l’entorn proper com a espai de trobada d’activitats literàries compartides i com a element impulsor de comunitats lectores.")</f>
        <v>Ús de la biblioteca de l’aula, del centre i de l’entorn proper com a espai de trobada d’activitats literàries compartides i com a element impulsor de comunitats lectores.</v>
      </c>
      <c r="ED6" s="127" t="str">
        <f>IFERROR(__xludf.DUMMYFUNCTION("""COMPUTED_VALUE"""),"Realització i interpretació d’una creació col·laborativa d’una pràctica musical, identificant i documentant les diferents fases del procés respectant i valorant els diferents rols exercits, el procés i el producte final.")</f>
        <v>Realització i interpretació d’una creació col·laborativa d’una pràctica musical, identificant i documentant les diferents fases del procés respectant i valorant els diferents rols exercits, el procés i el producte final.</v>
      </c>
      <c r="EE6" s="127"/>
      <c r="EF6" s="127"/>
      <c r="EG6" s="127"/>
      <c r="EH6" s="127"/>
      <c r="EI6" s="127"/>
      <c r="EJ6" s="127"/>
      <c r="EK6" s="127"/>
      <c r="EL6" s="127"/>
      <c r="EM6" s="127"/>
      <c r="EN6" s="127"/>
      <c r="EO6" s="127"/>
      <c r="EP6" s="127"/>
      <c r="EQ6" s="127"/>
      <c r="ER6" s="127"/>
      <c r="ES6" s="127"/>
      <c r="ET6" s="127"/>
      <c r="EU6" s="127"/>
      <c r="EV6" s="127"/>
      <c r="EW6" s="127"/>
      <c r="EX6" s="127"/>
      <c r="EY6" s="127"/>
      <c r="EZ6" s="128" t="s">
        <v>15</v>
      </c>
      <c r="FA6" s="128" t="s">
        <v>305</v>
      </c>
      <c r="FB6" s="128" t="s">
        <v>306</v>
      </c>
      <c r="FC6" s="128" t="s">
        <v>307</v>
      </c>
      <c r="FD6" s="127"/>
      <c r="FE6" s="131"/>
      <c r="FF6" s="131"/>
      <c r="FG6" s="131"/>
      <c r="FH6" s="131"/>
      <c r="FI6" s="131"/>
      <c r="FJ6" s="131"/>
      <c r="FK6" s="131"/>
      <c r="FL6" s="131"/>
      <c r="FM6" s="131"/>
      <c r="FN6" s="131"/>
      <c r="FO6" s="131"/>
      <c r="FP6" s="131"/>
      <c r="FQ6" s="131"/>
      <c r="FR6" s="131"/>
      <c r="FS6" s="131"/>
      <c r="FT6" s="131"/>
      <c r="FU6" s="131"/>
      <c r="FV6" s="131"/>
      <c r="FW6" s="131"/>
    </row>
    <row r="7">
      <c r="A7" s="126" t="s">
        <v>308</v>
      </c>
      <c r="B7" s="126" t="str">
        <f>IFERROR(__xludf.DUMMYFUNCTION("""COMPUTED_VALUE"""),"Educació Física")</f>
        <v>Educació Física</v>
      </c>
      <c r="C7" s="127"/>
      <c r="D7" s="126"/>
      <c r="E7" s="126"/>
      <c r="F7" s="127"/>
      <c r="G7" s="126"/>
      <c r="H7" s="127" t="str">
        <f>IFERROR(__xludf.DUMMYFUNCTION("""COMPUTED_VALUE"""),"C06-Cercar, seleccionar i contrastar informació procedent de diverses fonts, de forma planificada i de manera progressivament autònoma, avaluant la seva fiabilitat, reconeixent alguns riscos de manipulació i desinformació i adoptant un punt de vista perso"&amp;"nal i respectuós amb la propietat intel·lectual, per transformar aquesta informació en coneixement i comunicar-la de manera creativa.")</f>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I7" s="127" t="str">
        <f>IFERROR(__xludf.DUMMYFUNCTION("""COMPUTED_VALUE"""),"C06-Cercar, seleccionar i contrastar informació procedent de diverses fonts, de forma planificada i de manera progressivament autònoma, avaluant la seva fiabilitat, reconeixent alguns riscos de manipulació i desinformació i adoptant un punt de vista perso"&amp;"nal i respectuós amb la propietat intel·lectual, per transformar aquesta informació en coneixement i comunicar-la de manera creativa.")</f>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J7" s="127" t="str">
        <f>IFERROR(__xludf.DUMMYFUNCTION("""COMPUTED_VALUE"""),"C06-Cercar, seleccionar i contrastar informació procedent de diverses fonts, de forma planificada i de manera progressivament autònoma, avaluant la seva fiabilitat, reconeixent alguns riscos de manipulació i desinformació i adoptant un punt de vista perso"&amp;"nal i respectuós amb la propietat intel·lectual, per transformar aquesta informació en coneixement i comunicar-la de manera creativa.")</f>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K7" s="127" t="str">
        <f>IFERROR(__xludf.DUMMYFUNCTION("""COMPUTED_VALUE"""),"C06-Cercar, seleccionar i contrastar informació procedent de diverses fonts, de forma planificada i de manera progressivament autònoma, avaluant la seva fiabilitat, reconeixent alguns riscos de manipulació i desinformació i adoptant un punt de vista perso"&amp;"nal i respectuós amb la propietat intel·lectual, per transformar aquesta informació en coneixement i comunicar-la de manera creativa.")</f>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L7" s="127" t="str">
        <f>IFERROR(__xludf.DUMMYFUNCTION("""COMPUTED_VALUE"""),"C06-Cercar, seleccionar i contrastar informació procedent de diverses fonts, de forma planificada i de manera progressivament autònoma, avaluant la seva fiabilitat, reconeixent alguns riscos de manipulació i desinformació i adoptant un punt de vista perso"&amp;"nal i respectuós amb la propietat intel·lectual, per transformar aquesta informació en coneixement i comunicar-la de manera creativa.")</f>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M7" s="127" t="str">
        <f>IFERROR(__xludf.DUMMYFUNCTION("""COMPUTED_VALUE"""),"C06-Analitzar críticament les causes i conseqüències de la intervenció humana en l’entorn integrant els vessants social, econòmic, cultural, tecnològic i ambiental definits en els objectius de desenvolupament sostenible, per tal de promoure la capacitat d"&amp;"’afrontar els problemes, aportar solucions i actuar de manera individual i col·laborativa en la seva resolució, posant en pràctica hàbits de vida i de consum responsable i sostenible.")</f>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N7" s="127" t="str">
        <f>IFERROR(__xludf.DUMMYFUNCTION("""COMPUTED_VALUE"""),"C06-Analitzar críticament les causes i conseqüències de la intervenció humana en l’entorn integrant els vessants social, econòmic, cultural, tecnològic i ambiental definits en els objectius de desenvolupament sostenible, per tal de promoure la capacitat d"&amp;"’afrontar els problemes, aportar solucions i actuar de manera individual i col·laborativa en la seva resolució, posant en pràctica hàbits de vida i de consum responsable i sostenible.")</f>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7"/>
      <c r="BT7" s="127"/>
      <c r="BU7" s="127"/>
      <c r="BV7" s="127"/>
      <c r="BW7" s="127"/>
      <c r="BX7" s="127"/>
      <c r="BY7" s="127"/>
      <c r="BZ7" s="127"/>
      <c r="CA7" s="127"/>
      <c r="CB7" s="127"/>
      <c r="CC7" s="127"/>
      <c r="CD7" s="127"/>
      <c r="CE7" s="127"/>
      <c r="CF7" s="127"/>
      <c r="CG7" s="127"/>
      <c r="CH7" s="127"/>
      <c r="CI7" s="127"/>
      <c r="CJ7" s="127"/>
      <c r="CK7" s="127"/>
      <c r="CL7" s="127"/>
      <c r="CM7" s="127"/>
      <c r="CN7" s="127" t="str">
        <f>IFERROR(__xludf.DUMMYFUNCTION("""COMPUTED_VALUE"""),"Educació audiovisual - Creació i interpretació")</f>
        <v>Educació audiovisual - Creació i interpretació</v>
      </c>
      <c r="CO7" s="127" t="str">
        <f>IFERROR(__xludf.DUMMYFUNCTION("""COMPUTED_VALUE"""),"Educació audiovisual - Creació i interpretació")</f>
        <v>Educació audiovisual - Creació i interpretació</v>
      </c>
      <c r="CP7" s="127" t="str">
        <f>IFERROR(__xludf.DUMMYFUNCTION("""COMPUTED_VALUE"""),"Educació audiovisual - Creació i interpretació")</f>
        <v>Educació audiovisual - Creació i interpretació</v>
      </c>
      <c r="CQ7" s="127" t="str">
        <f>IFERROR(__xludf.DUMMYFUNCTION("""COMPUTED_VALUE"""),"Educació audiovisual - Creació i interpretació")</f>
        <v>Educació audiovisual - Creació i interpretació</v>
      </c>
      <c r="CR7" s="127" t="str">
        <f>IFERROR(__xludf.DUMMYFUNCTION("""COMPUTED_VALUE"""),"Educació audiovisual - Creació i interpretació")</f>
        <v>Educació audiovisual - Creació i interpretació</v>
      </c>
      <c r="CS7" s="127" t="str">
        <f>IFERROR(__xludf.DUMMYFUNCTION("""COMPUTED_VALUE"""),"Educació audiovisual - Creació i interpretació")</f>
        <v>Educació audiovisual - Creació i interpretació</v>
      </c>
      <c r="CT7" s="127" t="str">
        <f>IFERROR(__xludf.DUMMYFUNCTION("""COMPUTED_VALUE"""),"Educació audiovisual - Creació i interpretació")</f>
        <v>Educació audiovisual - Creació i interpretació</v>
      </c>
      <c r="CU7" s="127" t="str">
        <f>IFERROR(__xludf.DUMMYFUNCTION("""COMPUTED_VALUE"""),"Societats i territoris - Reptes del món actual")</f>
        <v>Societats i territoris - Reptes del món actual</v>
      </c>
      <c r="CV7" s="127" t="str">
        <f>IFERROR(__xludf.DUMMYFUNCTION("""COMPUTED_VALUE"""),"Societats i territoris - Reptes del món actual")</f>
        <v>Societats i territoris - Reptes del món actual</v>
      </c>
      <c r="CW7" s="127" t="str">
        <f>IFERROR(__xludf.DUMMYFUNCTION("""COMPUTED_VALUE"""),"Educació literària")</f>
        <v>Educació literària</v>
      </c>
      <c r="CX7" s="127" t="str">
        <f>IFERROR(__xludf.DUMMYFUNCTION("""COMPUTED_VALUE"""),"Educació audiovisual - Creació i interpretació")</f>
        <v>Educació audiovisual - Creació i interpretació</v>
      </c>
      <c r="CY7" s="127"/>
      <c r="CZ7" s="127"/>
      <c r="DA7" s="127"/>
      <c r="DB7" s="127"/>
      <c r="DC7" s="127"/>
      <c r="DD7" s="127"/>
      <c r="DE7" s="127"/>
      <c r="DF7" s="127"/>
      <c r="DG7" s="127"/>
      <c r="DH7" s="127"/>
      <c r="DI7" s="127"/>
      <c r="DJ7" s="127"/>
      <c r="DK7" s="127"/>
      <c r="DL7" s="127"/>
      <c r="DM7" s="127"/>
      <c r="DN7" s="127"/>
      <c r="DO7" s="127"/>
      <c r="DP7" s="127"/>
      <c r="DQ7" s="127"/>
      <c r="DR7" s="127"/>
      <c r="DS7" s="127"/>
      <c r="DT7" s="127" t="str">
        <f>IFERROR(__xludf.DUMMYFUNCTION("""COMPUTED_VALUE"""),"Reconeixement i capacitat de relació del caràcter i el tempo en audicions en viu o gravades i en les interpretacions pròpies…")</f>
        <v>Reconeixement i capacitat de relació del caràcter i el tempo en audicions en viu o gravades i en les interpretacions pròpies…</v>
      </c>
      <c r="DU7" s="127" t="str">
        <f>IFERROR(__xludf.DUMMYFUNCTION("""COMPUTED_VALUE"""),"Reconeixement i capacitat de relació del caràcter i el tempo en audicions en viu o gravades i en les interpretacions pròpies…")</f>
        <v>Reconeixement i capacitat de relació del caràcter i el tempo en audicions en viu o gravades i en les interpretacions pròpies…</v>
      </c>
      <c r="DV7" s="127" t="str">
        <f>IFERROR(__xludf.DUMMYFUNCTION("""COMPUTED_VALUE"""),"Reconeixement i capacitat de relació del caràcter i el tempo en audicions en viu o gravades i en les interpretacions pròpies…")</f>
        <v>Reconeixement i capacitat de relació del caràcter i el tempo en audicions en viu o gravades i en les interpretacions pròpies…</v>
      </c>
      <c r="DW7" s="127" t="str">
        <f>IFERROR(__xludf.DUMMYFUNCTION("""COMPUTED_VALUE"""),"Reconeixement i capacitat de relació del caràcter i el tempo en audicions en viu o gravades i en les interpretacions pròpies…")</f>
        <v>Reconeixement i capacitat de relació del caràcter i el tempo en audicions en viu o gravades i en les interpretacions pròpies…</v>
      </c>
      <c r="DX7" s="127" t="str">
        <f>IFERROR(__xludf.DUMMYFUNCTION("""COMPUTED_VALUE"""),"Reconeixement i capacitat de relació del caràcter i el tempo en audicions en viu o gravades i en les interpretacions pròpies…")</f>
        <v>Reconeixement i capacitat de relació del caràcter i el tempo en audicions en viu o gravades i en les interpretacions pròpies…</v>
      </c>
      <c r="DY7" s="127" t="str">
        <f>IFERROR(__xludf.DUMMYFUNCTION("""COMPUTED_VALUE"""),"Reconeixement i capacitat de relació del caràcter i el tempo en audicions en viu o gravades i en les interpretacions pròpies…")</f>
        <v>Reconeixement i capacitat de relació del caràcter i el tempo en audicions en viu o gravades i en les interpretacions pròpies…</v>
      </c>
      <c r="DZ7" s="127" t="str">
        <f>IFERROR(__xludf.DUMMYFUNCTION("""COMPUTED_VALUE"""),"Reconeixement i capacitat de relació del caràcter i el tempo en audicions en viu o gravades i en les interpretacions pròpies…")</f>
        <v>Reconeixement i capacitat de relació del caràcter i el tempo en audicions en viu o gravades i en les interpretacions pròpies…</v>
      </c>
      <c r="EA7" s="127"/>
      <c r="EB7" s="127"/>
      <c r="EC7" s="127" t="str">
        <f>IFERROR(__xludf.DUMMYFUNCTION("""COMPUTED_VALUE"""),"Reconeixement de les dades bàsiques d’un llibre (persones autores, traductores, adaptadores, il·lustradores, editorial, col·lecció, localitat i any d’edició), en contextos variats i de forma autònoma.")</f>
        <v>Reconeixement de les dades bàsiques d’un llibre (persones autores, traductores, adaptadores, il·lustradores, editorial, col·lecció, localitat i any d’edició), en contextos variats i de forma autònoma.</v>
      </c>
      <c r="ED7" s="127"/>
      <c r="EE7" s="127"/>
      <c r="EF7" s="127"/>
      <c r="EG7" s="127"/>
      <c r="EH7" s="127"/>
      <c r="EI7" s="127"/>
      <c r="EJ7" s="127"/>
      <c r="EK7" s="127"/>
      <c r="EL7" s="127"/>
      <c r="EM7" s="127"/>
      <c r="EN7" s="127"/>
      <c r="EO7" s="127"/>
      <c r="EP7" s="127"/>
      <c r="EQ7" s="127"/>
      <c r="ER7" s="127"/>
      <c r="ES7" s="127"/>
      <c r="ET7" s="127"/>
      <c r="EU7" s="127"/>
      <c r="EV7" s="127"/>
      <c r="EW7" s="127"/>
      <c r="EX7" s="127"/>
      <c r="EY7" s="127"/>
      <c r="EZ7" s="128" t="s">
        <v>309</v>
      </c>
      <c r="FA7" s="128" t="s">
        <v>310</v>
      </c>
      <c r="FB7" s="128" t="s">
        <v>311</v>
      </c>
      <c r="FC7" s="128" t="s">
        <v>312</v>
      </c>
      <c r="FD7" s="127"/>
      <c r="FE7" s="131"/>
      <c r="FF7" s="131"/>
      <c r="FG7" s="131"/>
      <c r="FH7" s="131"/>
      <c r="FI7" s="131"/>
      <c r="FJ7" s="131"/>
      <c r="FK7" s="131"/>
      <c r="FL7" s="131"/>
      <c r="FM7" s="131"/>
      <c r="FN7" s="131"/>
      <c r="FO7" s="131"/>
      <c r="FP7" s="131"/>
      <c r="FQ7" s="131"/>
      <c r="FR7" s="131"/>
      <c r="FS7" s="131"/>
      <c r="FT7" s="131"/>
      <c r="FU7" s="131"/>
      <c r="FV7" s="131"/>
      <c r="FW7" s="131"/>
    </row>
    <row r="8">
      <c r="A8" s="127"/>
      <c r="B8" s="126" t="str">
        <f>IFERROR(__xludf.DUMMYFUNCTION("""COMPUTED_VALUE"""),"Llengua Estrangera")</f>
        <v>Llengua Estrangera</v>
      </c>
      <c r="C8" s="127"/>
      <c r="D8" s="126"/>
      <c r="E8" s="126"/>
      <c r="F8" s="127"/>
      <c r="G8" s="126"/>
      <c r="H8" s="127" t="str">
        <f>IFERROR(__xludf.DUMMYFUNCTION("""COMPUTED_VALUE"""),"C07-Seleccionar i llegir de manera autònoma obres diverses com a font de plaer i coneixement, configurant un itinerari lector que s’enriqueixi progressivament pel que fa a diversitat, complexitat i qualitat de les obres, i compartir experiències de lectur"&amp;"a, per construir la pròpia identitat lectora i gaudir de la dimensió social de la lectura.")</f>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I8" s="127" t="str">
        <f>IFERROR(__xludf.DUMMYFUNCTION("""COMPUTED_VALUE"""),"C07-Seleccionar i llegir de manera autònoma obres diverses com a font de plaer i coneixement, configurant un itinerari lector que s’enriqueixi progressivament pel que fa a diversitat, complexitat i qualitat de les obres, i compartir experiències de lectur"&amp;"a, per construir la pròpia identitat lectora i gaudir de la dimensió social de la lectura.")</f>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J8" s="127" t="str">
        <f>IFERROR(__xludf.DUMMYFUNCTION("""COMPUTED_VALUE"""),"C07-Seleccionar i llegir de manera autònoma obres diverses com a font de plaer i coneixement, configurant un itinerari lector que s’enriqueixi progressivament pel que fa a diversitat, complexitat i qualitat de les obres, i compartir experiències de lectur"&amp;"a, per construir la pròpia identitat lectora i gaudir de la dimensió social de la lectura.")</f>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K8" s="127" t="str">
        <f>IFERROR(__xludf.DUMMYFUNCTION("""COMPUTED_VALUE"""),"C07-Seleccionar i llegir de manera autònoma obres diverses com a font de plaer i coneixement, configurant un itinerari lector que s’enriqueixi progressivament pel que fa a diversitat, complexitat i qualitat de les obres, i compartir experiències de lectur"&amp;"a, per construir la pròpia identitat lectora i gaudir de la dimensió social de la lectura.")</f>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L8" s="127" t="str">
        <f>IFERROR(__xludf.DUMMYFUNCTION("""COMPUTED_VALUE"""),"C07-Seleccionar i llegir de manera autònoma obres diverses com a font de plaer i coneixement, configurant un itinerari lector que s’enriqueixi progressivament pel que fa a diversitat, complexitat i qualitat de les obres, i compartir experiències de lectur"&amp;"a, per construir la pròpia identitat lectora i gaudir de la dimensió social de la lectura.")</f>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M8" s="127" t="str">
        <f>IFERROR(__xludf.DUMMYFUNCTION("""COMPUTED_VALUE"""),"C07-Observar, detectar, comprendre i interpretar canvis i continuïtats del medi natural, social i cultural, analitzant relacions de causalitat, simultaneïtat i successió, per explicar i valorar les relacions entre diferents elements i esdeveniments que pe"&amp;"rmeten entendre el present i imaginar futurs possibles.")</f>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N8" s="127" t="str">
        <f>IFERROR(__xludf.DUMMYFUNCTION("""COMPUTED_VALUE"""),"C07-Observar, detectar, comprendre i interpretar canvis i continuïtats del medi natural, social i cultural, analitzant relacions de causalitat, simultaneïtat i successió, per explicar i valorar les relacions entre diferents elements i esdeveniments que pe"&amp;"rmeten entendre el present i imaginar futurs possibles.")</f>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7"/>
      <c r="CF8" s="127"/>
      <c r="CG8" s="127"/>
      <c r="CH8" s="127"/>
      <c r="CI8" s="127"/>
      <c r="CJ8" s="127"/>
      <c r="CK8" s="127"/>
      <c r="CL8" s="127"/>
      <c r="CM8" s="127"/>
      <c r="CN8" s="127" t="str">
        <f>IFERROR(__xludf.DUMMYFUNCTION("""COMPUTED_VALUE"""),"Educació en arts escèniques i performatives - Percepció i anàlisi")</f>
        <v>Educació en arts escèniques i performatives - Percepció i anàlisi</v>
      </c>
      <c r="CO8" s="127" t="str">
        <f>IFERROR(__xludf.DUMMYFUNCTION("""COMPUTED_VALUE"""),"Educació en arts escèniques i performatives - Percepció i anàlisi")</f>
        <v>Educació en arts escèniques i performatives - Percepció i anàlisi</v>
      </c>
      <c r="CP8" s="127" t="str">
        <f>IFERROR(__xludf.DUMMYFUNCTION("""COMPUTED_VALUE"""),"Educació en arts escèniques i performatives - Percepció i anàlisi")</f>
        <v>Educació en arts escèniques i performatives - Percepció i anàlisi</v>
      </c>
      <c r="CQ8" s="127" t="str">
        <f>IFERROR(__xludf.DUMMYFUNCTION("""COMPUTED_VALUE"""),"Educació en arts escèniques i performatives - Percepció i anàlisi")</f>
        <v>Educació en arts escèniques i performatives - Percepció i anàlisi</v>
      </c>
      <c r="CR8" s="127" t="str">
        <f>IFERROR(__xludf.DUMMYFUNCTION("""COMPUTED_VALUE"""),"Educació en arts escèniques i performatives - Percepció i anàlisi")</f>
        <v>Educació en arts escèniques i performatives - Percepció i anàlisi</v>
      </c>
      <c r="CS8" s="127" t="str">
        <f>IFERROR(__xludf.DUMMYFUNCTION("""COMPUTED_VALUE"""),"Educació en arts escèniques i performatives - Percepció i anàlisi")</f>
        <v>Educació en arts escèniques i performatives - Percepció i anàlisi</v>
      </c>
      <c r="CT8" s="127" t="str">
        <f>IFERROR(__xludf.DUMMYFUNCTION("""COMPUTED_VALUE"""),"Educació en arts escèniques i performatives - Percepció i anàlisi")</f>
        <v>Educació en arts escèniques i performatives - Percepció i anàlisi</v>
      </c>
      <c r="CU8" s="127" t="str">
        <f>IFERROR(__xludf.DUMMYFUNCTION("""COMPUTED_VALUE"""),"Societats i territoris - Lliçons del passat")</f>
        <v>Societats i territoris - Lliçons del passat</v>
      </c>
      <c r="CV8" s="127" t="str">
        <f>IFERROR(__xludf.DUMMYFUNCTION("""COMPUTED_VALUE"""),"Societats i territoris - Lliçons del passat")</f>
        <v>Societats i territoris - Lliçons del passat</v>
      </c>
      <c r="CW8" s="127" t="str">
        <f>IFERROR(__xludf.DUMMYFUNCTION("""COMPUTED_VALUE"""),"Reflexió sobre la llengua")</f>
        <v>Reflexió sobre la llengua</v>
      </c>
      <c r="CX8" s="127" t="str">
        <f>IFERROR(__xludf.DUMMYFUNCTION("""COMPUTED_VALUE"""),"Educació en arts escèniques i performatives - Percepció i anàlisi")</f>
        <v>Educació en arts escèniques i performatives - Percepció i anàlisi</v>
      </c>
      <c r="CY8" s="127"/>
      <c r="CZ8" s="127"/>
      <c r="DA8" s="127"/>
      <c r="DB8" s="127"/>
      <c r="DC8" s="127"/>
      <c r="DD8" s="127"/>
      <c r="DE8" s="127"/>
      <c r="DF8" s="127"/>
      <c r="DG8" s="127"/>
      <c r="DH8" s="127"/>
      <c r="DI8" s="127"/>
      <c r="DJ8" s="127"/>
      <c r="DK8" s="127"/>
      <c r="DL8" s="127"/>
      <c r="DM8" s="127"/>
      <c r="DN8" s="127"/>
      <c r="DO8" s="127"/>
      <c r="DP8" s="127"/>
      <c r="DQ8" s="127"/>
      <c r="DR8" s="127"/>
      <c r="DS8" s="127"/>
      <c r="DT8" s="127" t="str">
        <f>IFERROR(__xludf.DUMMYFUNCTION("""COMPUTED_VALUE"""),"Adquisició d’hàbits de comportament i actitud positiva en la percepció de propostes musicals. El silenci com a element i condició indispensable per mantenir l’atenció durant l’audició i la pràctica musical.")</f>
        <v>Adquisició d’hàbits de comportament i actitud positiva en la percepció de propostes musicals. El silenci com a element i condició indispensable per mantenir l’atenció durant l’audició i la pràctica musical.</v>
      </c>
      <c r="DU8" s="127" t="str">
        <f>IFERROR(__xludf.DUMMYFUNCTION("""COMPUTED_VALUE"""),"Adquisició d’hàbits de comportament i actitud positiva en la percepció de propostes musicals. El silenci com a element i condició indispensable per mantenir l’atenció durant l’audició i la pràctica musical.")</f>
        <v>Adquisició d’hàbits de comportament i actitud positiva en la percepció de propostes musicals. El silenci com a element i condició indispensable per mantenir l’atenció durant l’audició i la pràctica musical.</v>
      </c>
      <c r="DV8" s="127" t="str">
        <f>IFERROR(__xludf.DUMMYFUNCTION("""COMPUTED_VALUE"""),"Adquisició d’hàbits de comportament i actitud positiva en la percepció de propostes musicals. El silenci com a element i condició indispensable per mantenir l’atenció durant l’audició i la pràctica musical.")</f>
        <v>Adquisició d’hàbits de comportament i actitud positiva en la percepció de propostes musicals. El silenci com a element i condició indispensable per mantenir l’atenció durant l’audició i la pràctica musical.</v>
      </c>
      <c r="DW8" s="127" t="str">
        <f>IFERROR(__xludf.DUMMYFUNCTION("""COMPUTED_VALUE"""),"Adquisició d’hàbits de comportament i actitud positiva en la percepció de propostes musicals. El silenci com a element i condició indispensable per mantenir l’atenció durant l’audició i la pràctica musical.")</f>
        <v>Adquisició d’hàbits de comportament i actitud positiva en la percepció de propostes musicals. El silenci com a element i condició indispensable per mantenir l’atenció durant l’audició i la pràctica musical.</v>
      </c>
      <c r="DX8" s="127" t="str">
        <f>IFERROR(__xludf.DUMMYFUNCTION("""COMPUTED_VALUE"""),"Adquisició d’hàbits de comportament i actitud positiva en la percepció de propostes musicals. El silenci com a element i condició indispensable per mantenir l’atenció durant l’audició i la pràctica musical.")</f>
        <v>Adquisició d’hàbits de comportament i actitud positiva en la percepció de propostes musicals. El silenci com a element i condició indispensable per mantenir l’atenció durant l’audició i la pràctica musical.</v>
      </c>
      <c r="DY8" s="127" t="str">
        <f>IFERROR(__xludf.DUMMYFUNCTION("""COMPUTED_VALUE"""),"Adquisició d’hàbits de comportament i actitud positiva en la percepció de propostes musicals. El silenci com a element i condició indispensable per mantenir l’atenció durant l’audició i la pràctica musical.")</f>
        <v>Adquisició d’hàbits de comportament i actitud positiva en la percepció de propostes musicals. El silenci com a element i condició indispensable per mantenir l’atenció durant l’audició i la pràctica musical.</v>
      </c>
      <c r="DZ8" s="127" t="str">
        <f>IFERROR(__xludf.DUMMYFUNCTION("""COMPUTED_VALUE"""),"Adquisició d’hàbits de comportament i actitud positiva en la percepció de propostes musicals. El silenci com a element i condició indispensable per mantenir l’atenció durant l’audició i la pràctica musical.")</f>
        <v>Adquisició d’hàbits de comportament i actitud positiva en la percepció de propostes musicals. El silenci com a element i condició indispensable per mantenir l’atenció durant l’audició i la pràctica musical.</v>
      </c>
      <c r="EA8" s="127"/>
      <c r="EB8" s="127"/>
      <c r="EC8" s="127" t="str">
        <f>IFERROR(__xludf.DUMMYFUNCTION("""COMPUTED_VALUE"""),"Escriptura de textos narratius i poètics a partir de models coneguts i analitzats, utilitzant recursos literaris de manera original i amb riquesa lèxica, de forma autònoma.")</f>
        <v>Escriptura de textos narratius i poètics a partir de models coneguts i analitzats, utilitzant recursos literaris de manera original i amb riquesa lèxica, de forma autònoma.</v>
      </c>
      <c r="ED8" s="127"/>
      <c r="EE8" s="127"/>
      <c r="EF8" s="127"/>
      <c r="EG8" s="127"/>
      <c r="EH8" s="127"/>
      <c r="EI8" s="127"/>
      <c r="EJ8" s="127"/>
      <c r="EK8" s="127"/>
      <c r="EL8" s="127"/>
      <c r="EM8" s="127"/>
      <c r="EN8" s="127"/>
      <c r="EO8" s="127"/>
      <c r="EP8" s="127"/>
      <c r="EQ8" s="127"/>
      <c r="ER8" s="127"/>
      <c r="ES8" s="127"/>
      <c r="ET8" s="127"/>
      <c r="EU8" s="127"/>
      <c r="EV8" s="127"/>
      <c r="EW8" s="127"/>
      <c r="EX8" s="127"/>
      <c r="EY8" s="127"/>
      <c r="EZ8" s="128" t="s">
        <v>313</v>
      </c>
      <c r="FA8" s="128" t="s">
        <v>314</v>
      </c>
      <c r="FB8" s="128" t="s">
        <v>315</v>
      </c>
      <c r="FC8" s="128" t="s">
        <v>316</v>
      </c>
      <c r="FD8" s="127"/>
      <c r="FE8" s="131"/>
      <c r="FF8" s="131"/>
      <c r="FG8" s="131"/>
      <c r="FH8" s="131"/>
      <c r="FI8" s="131"/>
      <c r="FJ8" s="131"/>
      <c r="FK8" s="131"/>
      <c r="FL8" s="131"/>
      <c r="FM8" s="131"/>
      <c r="FN8" s="131"/>
      <c r="FO8" s="131"/>
      <c r="FP8" s="131"/>
      <c r="FQ8" s="131"/>
      <c r="FR8" s="131"/>
      <c r="FS8" s="131"/>
      <c r="FT8" s="131"/>
      <c r="FU8" s="131"/>
      <c r="FV8" s="131"/>
      <c r="FW8" s="131"/>
    </row>
    <row r="9">
      <c r="A9" s="127"/>
      <c r="B9" s="126" t="str">
        <f>IFERROR(__xludf.DUMMYFUNCTION("""COMPUTED_VALUE"""),"Matemàtiques")</f>
        <v>Matemàtiques</v>
      </c>
      <c r="C9" s="127"/>
      <c r="D9" s="126"/>
      <c r="E9" s="126"/>
      <c r="F9" s="127"/>
      <c r="G9" s="126"/>
      <c r="H9" s="127" t="str">
        <f>IFERROR(__xludf.DUMMYFUNCTION("""COMPUTED_VALUE"""),"C08-Llegir, interpretar i analitzar, de manera progressivament autònoma, obres o fragments literaris adequats, establint relacions entre ells i identificant el gènere literari i les seves convencions fonamentals, per reconèixer la literatura com a manifes"&amp;"tació artística i font de plaer, coneixement i inspiració per a la creació de textos d’intenció literària.")</f>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I9" s="127" t="str">
        <f>IFERROR(__xludf.DUMMYFUNCTION("""COMPUTED_VALUE"""),"C08-Llegir, interpretar i analitzar, de manera progressivament autònoma, obres o fragments literaris adequats, establint relacions entre ells i identificant el gènere literari i les seves convencions fonamentals, per reconèixer la literatura com a manifes"&amp;"tació artística i font de plaer, coneixement i inspiració per a la creació de textos d’intenció literària.")</f>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J9" s="127" t="str">
        <f>IFERROR(__xludf.DUMMYFUNCTION("""COMPUTED_VALUE"""),"C08-Llegir, interpretar i analitzar, de manera progressivament autònoma, obres o fragments literaris adequats, establint relacions entre ells i identificant el gènere literari i les seves convencions fonamentals, per reconèixer la literatura com a manifes"&amp;"tació artística i font de plaer, coneixement i inspiració per a la creació de textos d’intenció literària.")</f>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K9" s="127" t="str">
        <f>IFERROR(__xludf.DUMMYFUNCTION("""COMPUTED_VALUE"""),"C08-Llegir, interpretar i analitzar, de manera progressivament autònoma, obres o fragments literaris adequats, establint relacions entre ells i identificant el gènere literari i les seves convencions fonamentals, per reconèixer la literatura com a manifes"&amp;"tació artística i font de plaer, coneixement i inspiració per a la creació de textos d’intenció literària.")</f>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L9" s="127" t="str">
        <f>IFERROR(__xludf.DUMMYFUNCTION("""COMPUTED_VALUE"""),"C08-Llegir, interpretar i analitzar, de manera progressivament autònoma, obres o fragments literaris adequats, establint relacions entre ells i identificant el gènere literari i les seves convencions fonamentals, per reconèixer la literatura com a manifes"&amp;"tació artística i font de plaer, coneixement i inspiració per a la creació de textos d’intenció literària.")</f>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M9" s="127" t="str">
        <f>IFERROR(__xludf.DUMMYFUNCTION("""COMPUTED_VALUE"""),"C08-Reconèixer, valorar i defensar la diversitat i la igualtat de gènere reflexionant sobre qüestions ètiques i mostrant empatia i respecte, per tal de construir una societat diversa i equitativa i contribuir al benestar individual i col·lectiu i a la con"&amp;"secució dels valors dels drets humans.")</f>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N9" s="127" t="str">
        <f>IFERROR(__xludf.DUMMYFUNCTION("""COMPUTED_VALUE"""),"C08-Reconèixer, valorar i defensar la diversitat i la igualtat de gènere reflexionant sobre qüestions ètiques i mostrant empatia i respecte, per tal de construir una societat diversa i equitativa i contribuir al benestar individual i col·lectiu i a la con"&amp;"secució dels valors dels drets humans.")</f>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7"/>
      <c r="BT9" s="127"/>
      <c r="BU9" s="127"/>
      <c r="BV9" s="127"/>
      <c r="BW9" s="127"/>
      <c r="BX9" s="127"/>
      <c r="BY9" s="127"/>
      <c r="BZ9" s="127"/>
      <c r="CA9" s="127"/>
      <c r="CB9" s="127"/>
      <c r="CC9" s="127"/>
      <c r="CD9" s="127"/>
      <c r="CE9" s="127"/>
      <c r="CF9" s="127"/>
      <c r="CG9" s="127"/>
      <c r="CH9" s="127"/>
      <c r="CI9" s="127"/>
      <c r="CJ9" s="127"/>
      <c r="CK9" s="127"/>
      <c r="CL9" s="127"/>
      <c r="CM9" s="127"/>
      <c r="CN9" s="127" t="str">
        <f>IFERROR(__xludf.DUMMYFUNCTION("""COMPUTED_VALUE"""),"Educació en arts escèniques i performatives - Creació i interpretació")</f>
        <v>Educació en arts escèniques i performatives - Creació i interpretació</v>
      </c>
      <c r="CO9" s="127" t="str">
        <f>IFERROR(__xludf.DUMMYFUNCTION("""COMPUTED_VALUE"""),"Educació en arts escèniques i performatives - Creació i interpretació")</f>
        <v>Educació en arts escèniques i performatives - Creació i interpretació</v>
      </c>
      <c r="CP9" s="127" t="str">
        <f>IFERROR(__xludf.DUMMYFUNCTION("""COMPUTED_VALUE"""),"Educació en arts escèniques i performatives - Creació i interpretació")</f>
        <v>Educació en arts escèniques i performatives - Creació i interpretació</v>
      </c>
      <c r="CQ9" s="127" t="str">
        <f>IFERROR(__xludf.DUMMYFUNCTION("""COMPUTED_VALUE"""),"Educació en arts escèniques i performatives - Creació i interpretació")</f>
        <v>Educació en arts escèniques i performatives - Creació i interpretació</v>
      </c>
      <c r="CR9" s="127" t="str">
        <f>IFERROR(__xludf.DUMMYFUNCTION("""COMPUTED_VALUE"""),"Educació en arts escèniques i performatives - Creació i interpretació")</f>
        <v>Educació en arts escèniques i performatives - Creació i interpretació</v>
      </c>
      <c r="CS9" s="127" t="str">
        <f>IFERROR(__xludf.DUMMYFUNCTION("""COMPUTED_VALUE"""),"Educació en arts escèniques i performatives - Creació i interpretació")</f>
        <v>Educació en arts escèniques i performatives - Creació i interpretació</v>
      </c>
      <c r="CT9" s="127" t="str">
        <f>IFERROR(__xludf.DUMMYFUNCTION("""COMPUTED_VALUE"""),"Educació en arts escèniques i performatives - Creació i interpretació")</f>
        <v>Educació en arts escèniques i performatives - Creació i interpretació</v>
      </c>
      <c r="CU9" s="127" t="str">
        <f>IFERROR(__xludf.DUMMYFUNCTION("""COMPUTED_VALUE"""),"Societats i territoris - Alfabetització cívica")</f>
        <v>Societats i territoris - Alfabetització cívica</v>
      </c>
      <c r="CV9" s="127" t="str">
        <f>IFERROR(__xludf.DUMMYFUNCTION("""COMPUTED_VALUE"""),"Societats i territoris - Alfabetització cívica")</f>
        <v>Societats i territoris - Alfabetització cívica</v>
      </c>
      <c r="CW9" s="127"/>
      <c r="CX9" s="127" t="str">
        <f>IFERROR(__xludf.DUMMYFUNCTION("""COMPUTED_VALUE"""),"Educació en arts escèniques i performatives - Creació i interpretació")</f>
        <v>Educació en arts escèniques i performatives - Creació i interpretació</v>
      </c>
      <c r="CY9" s="127"/>
      <c r="CZ9" s="127"/>
      <c r="DA9" s="127"/>
      <c r="DB9" s="127"/>
      <c r="DC9" s="127"/>
      <c r="DD9" s="127"/>
      <c r="DE9" s="127"/>
      <c r="DF9" s="127"/>
      <c r="DG9" s="127"/>
      <c r="DH9" s="127"/>
      <c r="DI9" s="127"/>
      <c r="DJ9" s="127"/>
      <c r="DK9" s="127"/>
      <c r="DL9" s="127"/>
      <c r="DM9" s="127"/>
      <c r="DN9" s="127"/>
      <c r="DO9" s="127"/>
      <c r="DP9" s="127"/>
      <c r="DQ9" s="127"/>
      <c r="DR9" s="127"/>
      <c r="DS9" s="127"/>
      <c r="DT9" s="127"/>
      <c r="DU9" s="127"/>
      <c r="DV9" s="127"/>
      <c r="DW9" s="127"/>
      <c r="DX9" s="127"/>
      <c r="DY9" s="127"/>
      <c r="DZ9" s="127"/>
      <c r="EA9" s="127"/>
      <c r="EB9" s="127"/>
      <c r="EC9" s="127" t="str">
        <f>IFERROR(__xludf.DUMMYFUNCTION("""COMPUTED_VALUE"""),"Exploració interpretació de les il·lustracions i de la relació que s’estableix amb el text en els àlbums il·lustrats, de forma progressivament autònoma.")</f>
        <v>Exploració interpretació de les il·lustracions i de la relació que s’estableix amb el text en els àlbums il·lustrats, de forma progressivament autònoma.</v>
      </c>
      <c r="ED9" s="127"/>
      <c r="EE9" s="127"/>
      <c r="EF9" s="127"/>
      <c r="EG9" s="127"/>
      <c r="EH9" s="127"/>
      <c r="EI9" s="127"/>
      <c r="EJ9" s="127"/>
      <c r="EK9" s="127"/>
      <c r="EL9" s="127"/>
      <c r="EM9" s="127"/>
      <c r="EN9" s="127"/>
      <c r="EO9" s="127"/>
      <c r="EP9" s="127"/>
      <c r="EQ9" s="127"/>
      <c r="ER9" s="127"/>
      <c r="ES9" s="127"/>
      <c r="ET9" s="127"/>
      <c r="EU9" s="127"/>
      <c r="EV9" s="127"/>
      <c r="EW9" s="127"/>
      <c r="EX9" s="127"/>
      <c r="EY9" s="127"/>
      <c r="EZ9" s="128" t="s">
        <v>317</v>
      </c>
      <c r="FA9" s="128" t="s">
        <v>318</v>
      </c>
      <c r="FB9" s="128" t="s">
        <v>319</v>
      </c>
      <c r="FC9" s="128" t="s">
        <v>320</v>
      </c>
      <c r="FD9" s="127"/>
      <c r="FE9" s="131"/>
      <c r="FF9" s="131"/>
      <c r="FG9" s="131"/>
      <c r="FH9" s="131"/>
      <c r="FI9" s="131"/>
      <c r="FJ9" s="131"/>
      <c r="FK9" s="131"/>
      <c r="FL9" s="131"/>
      <c r="FM9" s="131"/>
      <c r="FN9" s="131"/>
      <c r="FO9" s="131"/>
      <c r="FP9" s="131"/>
      <c r="FQ9" s="131"/>
      <c r="FR9" s="131"/>
      <c r="FS9" s="131"/>
      <c r="FT9" s="131"/>
      <c r="FU9" s="131"/>
      <c r="FV9" s="131"/>
      <c r="FW9" s="131"/>
    </row>
    <row r="10">
      <c r="A10" s="127"/>
      <c r="B10" s="126" t="str">
        <f>IFERROR(__xludf.DUMMYFUNCTION("""COMPUTED_VALUE"""),"Educació en Valors Cívics i Ètics")</f>
        <v>Educació en Valors Cívics i Ètics</v>
      </c>
      <c r="C10" s="127"/>
      <c r="D10" s="126"/>
      <c r="E10" s="126"/>
      <c r="F10" s="127"/>
      <c r="G10" s="126"/>
      <c r="H10" s="127" t="str">
        <f>IFERROR(__xludf.DUMMYFUNCTION("""COMPUTED_VALUE"""),"C09-Reflexionar de forma guiada sobre el llenguatge i reconèixer i usar els repertoris lingüístics personals, a partir de processos de comprensió i producció de textos orals, escrits, utilitzant la terminologia elemental adequada, per iniciar-se en el des"&amp;"envolupament de la consciència lingüística i millorar les destreses en la posada en pràctica d’aquests processos.")</f>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I10" s="127" t="str">
        <f>IFERROR(__xludf.DUMMYFUNCTION("""COMPUTED_VALUE"""),"C09-Reflexionar de forma guiada sobre el llenguatge i reconèixer i usar els repertoris lingüístics personals, a partir de processos de comprensió i producció de textos orals, escrits, utilitzant la terminologia elemental adequada, per iniciar-se en el des"&amp;"envolupament de la consciència lingüística i millorar les destreses en la posada en pràctica d’aquests processos.")</f>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J10" s="127" t="str">
        <f>IFERROR(__xludf.DUMMYFUNCTION("""COMPUTED_VALUE"""),"C09-Reflexionar de forma guiada sobre el llenguatge i reconèixer i usar els repertoris lingüístics personals, a partir de processos de comprensió i producció de textos orals, escrits, utilitzant la terminologia elemental adequada, per iniciar-se en el des"&amp;"envolupament de la consciència lingüística i millorar les destreses en la posada en pràctica d’aquests processos.")</f>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K10" s="127" t="str">
        <f>IFERROR(__xludf.DUMMYFUNCTION("""COMPUTED_VALUE"""),"C09-Reflexionar de forma guiada sobre el llenguatge i reconèixer i usar els repertoris lingüístics personals, a partir de processos de comprensió i producció de textos orals, escrits, utilitzant la terminologia elemental adequada, per iniciar-se en el des"&amp;"envolupament de la consciència lingüística i millorar les destreses en la posada en pràctica d’aquests processos.")</f>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L10" s="127" t="str">
        <f>IFERROR(__xludf.DUMMYFUNCTION("""COMPUTED_VALUE"""),"C09-Reflexionar de forma guiada sobre el llenguatge i reconèixer i usar els repertoris lingüístics personals, a partir de processos de comprensió i producció de textos orals, escrits, utilitzant la terminologia elemental adequada, per iniciar-se en el des"&amp;"envolupament de la consciència lingüística i millorar les destreses en la posada en pràctica d’aquests processos.")</f>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M10" s="127" t="str">
        <f>IFERROR(__xludf.DUMMYFUNCTION("""COMPUTED_VALUE"""),"C09-Participar en la vida social de manera eficaç i constructiva respectant i aprofundint en el desenvolupament dels drets humans i dels infants i de les minories, per tal d’aconseguir una ciutadania activa, responsable i implicada.")</f>
        <v>C09-Participar en la vida social de manera eficaç i constructiva respectant i aprofundint en el desenvolupament dels drets humans i dels infants i de les minories, per tal d’aconseguir una ciutadania activa, responsable i implicada.</v>
      </c>
      <c r="N10" s="127" t="str">
        <f>IFERROR(__xludf.DUMMYFUNCTION("""COMPUTED_VALUE"""),"C09-Participar en la vida social de manera eficaç i constructiva respectant i aprofundint en el desenvolupament dels drets humans i dels infants i de les minories, per tal d’aconseguir una ciutadania activa, responsable i implicada.")</f>
        <v>C09-Participar en la vida social de manera eficaç i constructiva respectant i aprofundint en el desenvolupament dels drets humans i dels infants i de les minories, per tal d’aconseguir una ciutadania activa, responsable i implicada.</v>
      </c>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7"/>
      <c r="BT10" s="127"/>
      <c r="BU10" s="127"/>
      <c r="BV10" s="127"/>
      <c r="BW10" s="127"/>
      <c r="BX10" s="127"/>
      <c r="BY10" s="127"/>
      <c r="BZ10" s="127"/>
      <c r="CA10" s="127"/>
      <c r="CB10" s="127"/>
      <c r="CC10" s="127"/>
      <c r="CD10" s="127"/>
      <c r="CE10" s="127"/>
      <c r="CF10" s="127"/>
      <c r="CG10" s="127"/>
      <c r="CH10" s="127"/>
      <c r="CI10" s="127"/>
      <c r="CJ10" s="127"/>
      <c r="CK10" s="127"/>
      <c r="CL10" s="127"/>
      <c r="CM10" s="127"/>
      <c r="CN10" s="127"/>
      <c r="CO10" s="127"/>
      <c r="CP10" s="127"/>
      <c r="CQ10" s="127"/>
      <c r="CR10" s="127"/>
      <c r="CS10" s="127"/>
      <c r="CT10" s="127"/>
      <c r="CU10" s="127" t="str">
        <f>IFERROR(__xludf.DUMMYFUNCTION("""COMPUTED_VALUE"""),"Societats i territoris - Consciència ecosocial")</f>
        <v>Societats i territoris - Consciència ecosocial</v>
      </c>
      <c r="CV10" s="127" t="str">
        <f>IFERROR(__xludf.DUMMYFUNCTION("""COMPUTED_VALUE"""),"Societats i territoris - Consciència ecosocial")</f>
        <v>Societats i territoris - Consciència ecosocial</v>
      </c>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7"/>
      <c r="DU10" s="127"/>
      <c r="DV10" s="127"/>
      <c r="DW10" s="127"/>
      <c r="DX10" s="127"/>
      <c r="DY10" s="127"/>
      <c r="DZ10" s="127"/>
      <c r="EA10" s="127"/>
      <c r="EB10" s="127"/>
      <c r="EC10" s="127"/>
      <c r="ED10" s="127"/>
      <c r="EE10" s="127"/>
      <c r="EF10" s="127"/>
      <c r="EG10" s="127"/>
      <c r="EH10" s="127"/>
      <c r="EI10" s="127"/>
      <c r="EJ10" s="127"/>
      <c r="EK10" s="127"/>
      <c r="EL10" s="127"/>
      <c r="EM10" s="127"/>
      <c r="EN10" s="127"/>
      <c r="EO10" s="127"/>
      <c r="EP10" s="127"/>
      <c r="EQ10" s="127"/>
      <c r="ER10" s="127"/>
      <c r="ES10" s="127"/>
      <c r="ET10" s="127"/>
      <c r="EU10" s="127"/>
      <c r="EV10" s="127"/>
      <c r="EW10" s="127"/>
      <c r="EX10" s="127"/>
      <c r="EY10" s="127"/>
      <c r="EZ10" s="128" t="s">
        <v>319</v>
      </c>
      <c r="FA10" s="128" t="s">
        <v>321</v>
      </c>
      <c r="FB10" s="128" t="s">
        <v>309</v>
      </c>
      <c r="FC10" s="128" t="s">
        <v>310</v>
      </c>
      <c r="FD10" s="127"/>
      <c r="FE10" s="131"/>
      <c r="FF10" s="131"/>
      <c r="FG10" s="131"/>
      <c r="FH10" s="131"/>
      <c r="FI10" s="131"/>
      <c r="FJ10" s="131"/>
      <c r="FK10" s="131"/>
      <c r="FL10" s="131"/>
      <c r="FM10" s="131"/>
      <c r="FN10" s="131"/>
      <c r="FO10" s="131"/>
      <c r="FP10" s="131"/>
      <c r="FQ10" s="131"/>
      <c r="FR10" s="131"/>
      <c r="FS10" s="131"/>
      <c r="FT10" s="131"/>
      <c r="FU10" s="131"/>
      <c r="FV10" s="131"/>
      <c r="FW10" s="131"/>
    </row>
    <row r="11">
      <c r="A11" s="127"/>
      <c r="B11" s="126"/>
      <c r="C11" s="127"/>
      <c r="D11" s="126"/>
      <c r="E11" s="126"/>
      <c r="F11" s="127"/>
      <c r="G11" s="126"/>
      <c r="H11" s="127" t="str">
        <f>IFERROR(__xludf.DUMMYFUNCTION("""COMPUTED_VALUE"""),"C10-Utilitzar un llenguatge no discriminatori i desterrar els abusos de poder a través de la paraula, per afavorir un ús eficaç, ètic i democràtic del llenguatge, i posar al servei de la convivència democràtica, la resolució dialogada dels conflictes i la"&amp;" igualtat de drets de totes les persones, les pròpies pràctiques comunicatives.")</f>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I11" s="127" t="str">
        <f>IFERROR(__xludf.DUMMYFUNCTION("""COMPUTED_VALUE"""),"C10-Utilitzar un llenguatge no discriminatori i desterrar els abusos de poder a través de la paraula, per afavorir un ús eficaç, ètic i democràtic del llenguatge, i posar al servei de la convivència democràtica, la resolució dialogada dels conflictes i la"&amp;" igualtat de drets de totes les persones, les pròpies pràctiques comunicatives.")</f>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J11" s="127" t="str">
        <f>IFERROR(__xludf.DUMMYFUNCTION("""COMPUTED_VALUE"""),"C10-Utilitzar un llenguatge no discriminatori i desterrar els abusos de poder a través de la paraula, per afavorir un ús eficaç, ètic i democràtic del llenguatge, i posar al servei de la convivència democràtica, la resolució dialogada dels conflictes i la"&amp;" igualtat de drets de totes les persones, les pròpies pràctiques comunicatives.")</f>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K11" s="127" t="str">
        <f>IFERROR(__xludf.DUMMYFUNCTION("""COMPUTED_VALUE"""),"C10-Utilitzar un llenguatge no discriminatori i desterrar els abusos de poder a través de la paraula, per afavorir un ús eficaç, ètic i democràtic del llenguatge, i posar al servei de la convivència democràtica, la resolució dialogada dels conflictes i la"&amp;" igualtat de drets de totes les persones, les pròpies pràctiques comunicatives.")</f>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L11" s="127" t="str">
        <f>IFERROR(__xludf.DUMMYFUNCTION("""COMPUTED_VALUE"""),"C10-Utilitzar un llenguatge no discriminatori i desterrar els abusos de poder a través de la paraula, per afavorir un ús eficaç, ètic i democràtic del llenguatge, i posar al servei de la convivència democràtica, la resolució dialogada dels conflictes i la"&amp;" igualtat de drets de totes les persones, les pròpies pràctiques comunicatives.")</f>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M11" s="127" t="str">
        <f>IFERROR(__xludf.DUMMYFUNCTION("""COMPUTED_VALUE"""),"C10-Valorar el funcionament de les administracions públiques, a partir dels principis i els valors que es desprenen de l’ordenament jurídic que regula la nostra convivència, per protegir els drets civils i polítics i generar interaccions respectuoses i eq"&amp;"uitatives promovent la resolució pacífica i dialogada dels conflictes.")</f>
        <v>C10-Valorar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v>
      </c>
      <c r="N11" s="127" t="str">
        <f>IFERROR(__xludf.DUMMYFUNCTION("""COMPUTED_VALUE"""),"C10-Valorar el funcionament de les administracions públiques, a partir dels principis i els valors que es desprenen de l’ordenament jurídic que regula la nostra convivència, per protegir els drets civils i polítics i generar interaccions respectuoses i eq"&amp;"uitatives promovent la resolució pacífica i dialogada dels conflictes.")</f>
        <v>C10-Valorar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v>
      </c>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7"/>
      <c r="BT11" s="127"/>
      <c r="BU11" s="127"/>
      <c r="BV11" s="127"/>
      <c r="BW11" s="127"/>
      <c r="BX11" s="127"/>
      <c r="BY11" s="127"/>
      <c r="BZ11" s="127"/>
      <c r="CA11" s="127"/>
      <c r="CB11" s="127"/>
      <c r="CC11" s="127"/>
      <c r="CD11" s="127"/>
      <c r="CE11" s="127"/>
      <c r="CF11" s="127"/>
      <c r="CG11" s="127"/>
      <c r="CH11" s="127"/>
      <c r="CI11" s="127"/>
      <c r="CJ11" s="127"/>
      <c r="CK11" s="127"/>
      <c r="CL11" s="127"/>
      <c r="CM11" s="127"/>
      <c r="CN11" s="127"/>
      <c r="CO11" s="127"/>
      <c r="CP11" s="127"/>
      <c r="CQ11" s="127"/>
      <c r="CR11" s="127"/>
      <c r="CS11" s="127"/>
      <c r="CT11" s="127"/>
      <c r="CU11" s="127"/>
      <c r="CV11" s="127"/>
      <c r="CW11" s="127"/>
      <c r="CX11" s="127"/>
      <c r="CY11" s="127"/>
      <c r="CZ11" s="127"/>
      <c r="DA11" s="127"/>
      <c r="DB11" s="127"/>
      <c r="DC11" s="127"/>
      <c r="DD11" s="127"/>
      <c r="DE11" s="127"/>
      <c r="DF11" s="127"/>
      <c r="DG11" s="127"/>
      <c r="DH11" s="127"/>
      <c r="DI11" s="127"/>
      <c r="DJ11" s="127"/>
      <c r="DK11" s="127"/>
      <c r="DL11" s="127"/>
      <c r="DM11" s="127"/>
      <c r="DN11" s="127"/>
      <c r="DO11" s="127"/>
      <c r="DP11" s="127"/>
      <c r="DQ11" s="127"/>
      <c r="DR11" s="127"/>
      <c r="DS11" s="127"/>
      <c r="DT11" s="127"/>
      <c r="DU11" s="127"/>
      <c r="DV11" s="127"/>
      <c r="DW11" s="127"/>
      <c r="DX11" s="127"/>
      <c r="DY11" s="127"/>
      <c r="DZ11" s="127"/>
      <c r="EA11" s="127"/>
      <c r="EB11" s="127"/>
      <c r="EC11" s="127"/>
      <c r="ED11" s="127"/>
      <c r="EE11" s="127"/>
      <c r="EF11" s="127"/>
      <c r="EG11" s="127"/>
      <c r="EH11" s="127"/>
      <c r="EI11" s="127"/>
      <c r="EJ11" s="127"/>
      <c r="EK11" s="127"/>
      <c r="EL11" s="127"/>
      <c r="EM11" s="127"/>
      <c r="EN11" s="127"/>
      <c r="EO11" s="127"/>
      <c r="EP11" s="127"/>
      <c r="EQ11" s="127"/>
      <c r="ER11" s="127"/>
      <c r="ES11" s="127"/>
      <c r="ET11" s="127"/>
      <c r="EU11" s="127"/>
      <c r="EV11" s="127"/>
      <c r="EW11" s="127"/>
      <c r="EX11" s="127"/>
      <c r="EY11" s="127"/>
      <c r="EZ11" s="127"/>
      <c r="FA11" s="127"/>
      <c r="FB11" s="128" t="s">
        <v>322</v>
      </c>
      <c r="FC11" s="128" t="s">
        <v>323</v>
      </c>
      <c r="FD11" s="127"/>
      <c r="FE11" s="131"/>
      <c r="FF11" s="131"/>
      <c r="FG11" s="131"/>
      <c r="FH11" s="131"/>
      <c r="FI11" s="131"/>
      <c r="FJ11" s="131"/>
      <c r="FK11" s="131"/>
      <c r="FL11" s="131"/>
      <c r="FM11" s="131"/>
      <c r="FN11" s="131"/>
      <c r="FO11" s="131"/>
      <c r="FP11" s="131"/>
      <c r="FQ11" s="131"/>
      <c r="FR11" s="131"/>
      <c r="FS11" s="131"/>
      <c r="FT11" s="131"/>
      <c r="FU11" s="131"/>
      <c r="FV11" s="131"/>
      <c r="FW11" s="131"/>
    </row>
    <row r="12">
      <c r="A12" s="127"/>
      <c r="B12" s="126"/>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7"/>
      <c r="BT12" s="127"/>
      <c r="BU12" s="127"/>
      <c r="BV12" s="127"/>
      <c r="BW12" s="127"/>
      <c r="BX12" s="127"/>
      <c r="BY12" s="127"/>
      <c r="BZ12" s="127"/>
      <c r="CA12" s="127"/>
      <c r="CB12" s="127"/>
      <c r="CC12" s="127"/>
      <c r="CD12" s="127"/>
      <c r="CE12" s="127"/>
      <c r="CF12" s="127"/>
      <c r="CG12" s="127"/>
      <c r="CH12" s="127"/>
      <c r="CI12" s="127"/>
      <c r="CJ12" s="127"/>
      <c r="CK12" s="127"/>
      <c r="CL12" s="127"/>
      <c r="CM12" s="127"/>
      <c r="CN12" s="127"/>
      <c r="CO12" s="127"/>
      <c r="CP12" s="127"/>
      <c r="CQ12" s="127"/>
      <c r="CR12" s="127"/>
      <c r="CS12" s="127"/>
      <c r="CT12" s="127"/>
      <c r="CU12" s="127"/>
      <c r="CV12" s="127"/>
      <c r="CW12" s="127"/>
      <c r="CX12" s="127"/>
      <c r="CY12" s="127"/>
      <c r="CZ12" s="127"/>
      <c r="DA12" s="127"/>
      <c r="DB12" s="127"/>
      <c r="DC12" s="127"/>
      <c r="DD12" s="127"/>
      <c r="DE12" s="127"/>
      <c r="DF12" s="127"/>
      <c r="DG12" s="127"/>
      <c r="DH12" s="127"/>
      <c r="DI12" s="127"/>
      <c r="DJ12" s="127"/>
      <c r="DK12" s="127"/>
      <c r="DL12" s="127"/>
      <c r="DM12" s="127"/>
      <c r="DN12" s="127"/>
      <c r="DO12" s="127"/>
      <c r="DP12" s="127"/>
      <c r="DQ12" s="127"/>
      <c r="DR12" s="127"/>
      <c r="DS12" s="127"/>
      <c r="DT12" s="127"/>
      <c r="DU12" s="127"/>
      <c r="DV12" s="127"/>
      <c r="DW12" s="127"/>
      <c r="DX12" s="127"/>
      <c r="DY12" s="127"/>
      <c r="DZ12" s="127"/>
      <c r="EA12" s="127"/>
      <c r="EB12" s="127"/>
      <c r="EC12" s="127"/>
      <c r="ED12" s="127"/>
      <c r="EE12" s="127"/>
      <c r="EF12" s="127"/>
      <c r="EG12" s="127"/>
      <c r="EH12" s="127"/>
      <c r="EI12" s="127"/>
      <c r="EJ12" s="127"/>
      <c r="EK12" s="127"/>
      <c r="EL12" s="127"/>
      <c r="EM12" s="127"/>
      <c r="EN12" s="127"/>
      <c r="EO12" s="127"/>
      <c r="EP12" s="127"/>
      <c r="EQ12" s="127"/>
      <c r="ER12" s="127"/>
      <c r="ES12" s="127"/>
      <c r="ET12" s="127"/>
      <c r="EU12" s="127"/>
      <c r="EV12" s="127"/>
      <c r="EW12" s="127"/>
      <c r="EX12" s="127"/>
      <c r="EY12" s="127"/>
      <c r="EZ12" s="127"/>
      <c r="FA12" s="127"/>
      <c r="FB12" s="128" t="s">
        <v>324</v>
      </c>
      <c r="FC12" s="128" t="s">
        <v>305</v>
      </c>
      <c r="FD12" s="127"/>
      <c r="FE12" s="131"/>
      <c r="FF12" s="131"/>
      <c r="FG12" s="131"/>
      <c r="FH12" s="131"/>
      <c r="FI12" s="131"/>
      <c r="FJ12" s="131"/>
      <c r="FK12" s="131"/>
      <c r="FL12" s="131"/>
      <c r="FM12" s="131"/>
      <c r="FN12" s="131"/>
      <c r="FO12" s="131"/>
      <c r="FP12" s="131"/>
      <c r="FQ12" s="131"/>
      <c r="FR12" s="131"/>
      <c r="FS12" s="131"/>
      <c r="FT12" s="131"/>
      <c r="FU12" s="131"/>
      <c r="FV12" s="131"/>
      <c r="FW12" s="131"/>
    </row>
    <row r="13">
      <c r="A13" s="127"/>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c r="CF13" s="127"/>
      <c r="CG13" s="127"/>
      <c r="CH13" s="127"/>
      <c r="CI13" s="127"/>
      <c r="CJ13" s="127"/>
      <c r="CK13" s="127"/>
      <c r="CL13" s="127"/>
      <c r="CM13" s="127"/>
      <c r="CN13" s="127"/>
      <c r="CO13" s="127"/>
      <c r="CP13" s="127"/>
      <c r="CQ13" s="127"/>
      <c r="CR13" s="127"/>
      <c r="CS13" s="127"/>
      <c r="CT13" s="127"/>
      <c r="CU13" s="127"/>
      <c r="CV13" s="127"/>
      <c r="CW13" s="127"/>
      <c r="CX13" s="127"/>
      <c r="CY13" s="127"/>
      <c r="CZ13" s="127"/>
      <c r="DA13" s="127"/>
      <c r="DB13" s="127"/>
      <c r="DC13" s="127"/>
      <c r="DD13" s="127"/>
      <c r="DE13" s="127"/>
      <c r="DF13" s="127"/>
      <c r="DG13" s="127"/>
      <c r="DH13" s="127"/>
      <c r="DI13" s="127"/>
      <c r="DJ13" s="127"/>
      <c r="DK13" s="127"/>
      <c r="DL13" s="127"/>
      <c r="DM13" s="127"/>
      <c r="DN13" s="127"/>
      <c r="DO13" s="127"/>
      <c r="DP13" s="127"/>
      <c r="DQ13" s="127"/>
      <c r="DR13" s="127"/>
      <c r="DS13" s="127"/>
      <c r="DT13" s="127"/>
      <c r="DU13" s="127"/>
      <c r="DV13" s="127"/>
      <c r="DW13" s="127"/>
      <c r="DX13" s="127"/>
      <c r="DY13" s="127"/>
      <c r="DZ13" s="127"/>
      <c r="EA13" s="127"/>
      <c r="EB13" s="127"/>
      <c r="EC13" s="127"/>
      <c r="ED13" s="127"/>
      <c r="EE13" s="127"/>
      <c r="EF13" s="127"/>
      <c r="EG13" s="127"/>
      <c r="EH13" s="127"/>
      <c r="EI13" s="127"/>
      <c r="EJ13" s="127"/>
      <c r="EK13" s="127"/>
      <c r="EL13" s="127"/>
      <c r="EM13" s="127"/>
      <c r="EN13" s="127"/>
      <c r="EO13" s="127"/>
      <c r="EP13" s="127"/>
      <c r="EQ13" s="127"/>
      <c r="ER13" s="127"/>
      <c r="ES13" s="127"/>
      <c r="ET13" s="127"/>
      <c r="EU13" s="127"/>
      <c r="EV13" s="127"/>
      <c r="EW13" s="127"/>
      <c r="EX13" s="127"/>
      <c r="EY13" s="127"/>
      <c r="EZ13" s="127"/>
      <c r="FA13" s="127"/>
      <c r="FB13" s="128" t="s">
        <v>325</v>
      </c>
      <c r="FC13" s="128" t="s">
        <v>326</v>
      </c>
      <c r="FD13" s="127"/>
      <c r="FE13" s="131"/>
      <c r="FF13" s="131"/>
      <c r="FG13" s="131"/>
      <c r="FH13" s="131"/>
      <c r="FI13" s="131"/>
      <c r="FJ13" s="131"/>
      <c r="FK13" s="131"/>
      <c r="FL13" s="131"/>
      <c r="FM13" s="131"/>
      <c r="FN13" s="131"/>
      <c r="FO13" s="131"/>
      <c r="FP13" s="131"/>
      <c r="FQ13" s="131"/>
      <c r="FR13" s="131"/>
      <c r="FS13" s="131"/>
      <c r="FT13" s="131"/>
      <c r="FU13" s="131"/>
      <c r="FV13" s="131"/>
      <c r="FW13" s="131"/>
    </row>
    <row r="14">
      <c r="A14" s="127"/>
      <c r="B14" s="132"/>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7"/>
      <c r="BT14" s="127"/>
      <c r="BU14" s="127"/>
      <c r="BV14" s="127"/>
      <c r="BW14" s="127"/>
      <c r="BX14" s="127"/>
      <c r="BY14" s="127"/>
      <c r="BZ14" s="127"/>
      <c r="CA14" s="127"/>
      <c r="CB14" s="127"/>
      <c r="CC14" s="127"/>
      <c r="CD14" s="127"/>
      <c r="CE14" s="127"/>
      <c r="CF14" s="127"/>
      <c r="CG14" s="127"/>
      <c r="CH14" s="127"/>
      <c r="CI14" s="127"/>
      <c r="CJ14" s="127"/>
      <c r="CK14" s="127"/>
      <c r="CL14" s="127"/>
      <c r="CM14" s="127"/>
      <c r="CN14" s="127"/>
      <c r="CO14" s="127"/>
      <c r="CP14" s="127"/>
      <c r="CQ14" s="127"/>
      <c r="CR14" s="127"/>
      <c r="CS14" s="127"/>
      <c r="CT14" s="127"/>
      <c r="CU14" s="127"/>
      <c r="CV14" s="127"/>
      <c r="CW14" s="127"/>
      <c r="CX14" s="127"/>
      <c r="CY14" s="127"/>
      <c r="CZ14" s="127"/>
      <c r="DA14" s="127"/>
      <c r="DB14" s="127"/>
      <c r="DC14" s="127"/>
      <c r="DD14" s="127"/>
      <c r="DE14" s="127"/>
      <c r="DF14" s="127"/>
      <c r="DG14" s="127"/>
      <c r="DH14" s="127"/>
      <c r="DI14" s="127"/>
      <c r="DJ14" s="127"/>
      <c r="DK14" s="127"/>
      <c r="DL14" s="127"/>
      <c r="DM14" s="127"/>
      <c r="DN14" s="127"/>
      <c r="DO14" s="127"/>
      <c r="DP14" s="127"/>
      <c r="DQ14" s="127"/>
      <c r="DR14" s="127"/>
      <c r="DS14" s="127"/>
      <c r="DT14" s="127"/>
      <c r="DU14" s="127"/>
      <c r="DV14" s="127"/>
      <c r="DW14" s="127"/>
      <c r="DX14" s="127"/>
      <c r="DY14" s="127"/>
      <c r="DZ14" s="127"/>
      <c r="EA14" s="127"/>
      <c r="EB14" s="127"/>
      <c r="EC14" s="127"/>
      <c r="ED14" s="127"/>
      <c r="EE14" s="127"/>
      <c r="EF14" s="127"/>
      <c r="EG14" s="127"/>
      <c r="EH14" s="127"/>
      <c r="EI14" s="127"/>
      <c r="EJ14" s="127"/>
      <c r="EK14" s="127"/>
      <c r="EL14" s="127"/>
      <c r="EM14" s="127"/>
      <c r="EN14" s="127"/>
      <c r="EO14" s="127"/>
      <c r="EP14" s="127"/>
      <c r="EQ14" s="127"/>
      <c r="ER14" s="127"/>
      <c r="ES14" s="127"/>
      <c r="ET14" s="127"/>
      <c r="EU14" s="127"/>
      <c r="EV14" s="127"/>
      <c r="EW14" s="127"/>
      <c r="EX14" s="127"/>
      <c r="EY14" s="127"/>
      <c r="EZ14" s="127"/>
      <c r="FA14" s="127"/>
      <c r="FB14" s="133" t="s">
        <v>327</v>
      </c>
      <c r="FC14" s="133" t="s">
        <v>328</v>
      </c>
      <c r="FD14" s="127"/>
      <c r="FE14" s="131"/>
      <c r="FF14" s="131"/>
      <c r="FG14" s="131"/>
      <c r="FH14" s="131"/>
      <c r="FI14" s="131"/>
      <c r="FJ14" s="131"/>
      <c r="FK14" s="131"/>
      <c r="FL14" s="131"/>
      <c r="FM14" s="131"/>
      <c r="FN14" s="131"/>
      <c r="FO14" s="131"/>
      <c r="FP14" s="131"/>
      <c r="FQ14" s="131"/>
      <c r="FR14" s="131"/>
      <c r="FS14" s="131"/>
      <c r="FT14" s="131"/>
      <c r="FU14" s="131"/>
      <c r="FV14" s="131"/>
      <c r="FW14" s="131"/>
    </row>
    <row r="15">
      <c r="A15" s="127"/>
      <c r="B15" s="132"/>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127"/>
      <c r="BL15" s="127"/>
      <c r="BM15" s="127"/>
      <c r="BN15" s="127"/>
      <c r="BO15" s="127"/>
      <c r="BP15" s="127"/>
      <c r="BQ15" s="127"/>
      <c r="BR15" s="127"/>
      <c r="BS15" s="127"/>
      <c r="BT15" s="127"/>
      <c r="BU15" s="127"/>
      <c r="BV15" s="127"/>
      <c r="BW15" s="127"/>
      <c r="BX15" s="127"/>
      <c r="BY15" s="127"/>
      <c r="BZ15" s="127"/>
      <c r="CA15" s="127"/>
      <c r="CB15" s="127"/>
      <c r="CC15" s="127"/>
      <c r="CD15" s="127"/>
      <c r="CE15" s="127"/>
      <c r="CF15" s="127"/>
      <c r="CG15" s="127"/>
      <c r="CH15" s="127"/>
      <c r="CI15" s="127"/>
      <c r="CJ15" s="127"/>
      <c r="CK15" s="127"/>
      <c r="CL15" s="127"/>
      <c r="CM15" s="127"/>
      <c r="CN15" s="127"/>
      <c r="CO15" s="127"/>
      <c r="CP15" s="127"/>
      <c r="CQ15" s="127"/>
      <c r="CR15" s="127"/>
      <c r="CS15" s="127"/>
      <c r="CT15" s="127"/>
      <c r="CU15" s="127"/>
      <c r="CV15" s="127"/>
      <c r="CW15" s="127"/>
      <c r="CX15" s="127"/>
      <c r="CY15" s="127"/>
      <c r="CZ15" s="127"/>
      <c r="DA15" s="127"/>
      <c r="DB15" s="127"/>
      <c r="DC15" s="127"/>
      <c r="DD15" s="127"/>
      <c r="DE15" s="127"/>
      <c r="DF15" s="127"/>
      <c r="DG15" s="127"/>
      <c r="DH15" s="127"/>
      <c r="DI15" s="127"/>
      <c r="DJ15" s="127"/>
      <c r="DK15" s="127"/>
      <c r="DL15" s="127"/>
      <c r="DM15" s="127"/>
      <c r="DN15" s="127"/>
      <c r="DO15" s="127"/>
      <c r="DP15" s="127"/>
      <c r="DQ15" s="127"/>
      <c r="DR15" s="127"/>
      <c r="DS15" s="127"/>
      <c r="DT15" s="127"/>
      <c r="DU15" s="127"/>
      <c r="DV15" s="127"/>
      <c r="DW15" s="127"/>
      <c r="DX15" s="127"/>
      <c r="DY15" s="127"/>
      <c r="DZ15" s="127"/>
      <c r="EA15" s="127"/>
      <c r="EB15" s="127"/>
      <c r="EC15" s="127"/>
      <c r="ED15" s="127"/>
      <c r="EE15" s="127"/>
      <c r="EF15" s="127"/>
      <c r="EG15" s="127"/>
      <c r="EH15" s="127"/>
      <c r="EI15" s="127"/>
      <c r="EJ15" s="127"/>
      <c r="EK15" s="127"/>
      <c r="EL15" s="127"/>
      <c r="EM15" s="127"/>
      <c r="EN15" s="127"/>
      <c r="EO15" s="127"/>
      <c r="EP15" s="127"/>
      <c r="EQ15" s="127"/>
      <c r="ER15" s="127"/>
      <c r="ES15" s="127"/>
      <c r="ET15" s="127"/>
      <c r="EU15" s="127"/>
      <c r="EV15" s="127"/>
      <c r="EW15" s="127"/>
      <c r="EX15" s="127"/>
      <c r="EY15" s="127"/>
      <c r="EZ15" s="127"/>
      <c r="FA15" s="127"/>
      <c r="FB15" s="133" t="s">
        <v>329</v>
      </c>
      <c r="FC15" s="133" t="s">
        <v>330</v>
      </c>
      <c r="FD15" s="127"/>
      <c r="FE15" s="131"/>
      <c r="FF15" s="131"/>
      <c r="FG15" s="131"/>
      <c r="FH15" s="131"/>
      <c r="FI15" s="131"/>
      <c r="FJ15" s="131"/>
      <c r="FK15" s="131"/>
      <c r="FL15" s="131"/>
      <c r="FM15" s="131"/>
      <c r="FN15" s="131"/>
      <c r="FO15" s="131"/>
      <c r="FP15" s="131"/>
      <c r="FQ15" s="131"/>
      <c r="FR15" s="131"/>
      <c r="FS15" s="131"/>
      <c r="FT15" s="131"/>
      <c r="FU15" s="131"/>
      <c r="FV15" s="131"/>
      <c r="FW15" s="131"/>
    </row>
    <row r="16">
      <c r="A16" s="127"/>
      <c r="B16" s="132"/>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7"/>
      <c r="AN16" s="127"/>
      <c r="AO16" s="127"/>
      <c r="AP16" s="127"/>
      <c r="AQ16" s="127"/>
      <c r="AR16" s="127"/>
      <c r="AS16" s="127"/>
      <c r="AT16" s="127"/>
      <c r="AU16" s="127"/>
      <c r="AV16" s="127"/>
      <c r="AW16" s="127"/>
      <c r="AX16" s="127"/>
      <c r="AY16" s="127"/>
      <c r="AZ16" s="127"/>
      <c r="BA16" s="127"/>
      <c r="BB16" s="127"/>
      <c r="BC16" s="127"/>
      <c r="BD16" s="127"/>
      <c r="BE16" s="127"/>
      <c r="BF16" s="127"/>
      <c r="BG16" s="127"/>
      <c r="BH16" s="127"/>
      <c r="BI16" s="127"/>
      <c r="BJ16" s="127"/>
      <c r="BK16" s="127"/>
      <c r="BL16" s="127"/>
      <c r="BM16" s="127"/>
      <c r="BN16" s="127"/>
      <c r="BO16" s="127"/>
      <c r="BP16" s="127"/>
      <c r="BQ16" s="127"/>
      <c r="BR16" s="127"/>
      <c r="BS16" s="127"/>
      <c r="BT16" s="127"/>
      <c r="BU16" s="127"/>
      <c r="BV16" s="127"/>
      <c r="BW16" s="127"/>
      <c r="BX16" s="127"/>
      <c r="BY16" s="127"/>
      <c r="BZ16" s="127"/>
      <c r="CA16" s="127"/>
      <c r="CB16" s="127"/>
      <c r="CC16" s="127"/>
      <c r="CD16" s="127"/>
      <c r="CE16" s="127"/>
      <c r="CF16" s="127"/>
      <c r="CG16" s="127"/>
      <c r="CH16" s="127"/>
      <c r="CI16" s="127"/>
      <c r="CJ16" s="127"/>
      <c r="CK16" s="127"/>
      <c r="CL16" s="127"/>
      <c r="CM16" s="127"/>
      <c r="CN16" s="127"/>
      <c r="CO16" s="127"/>
      <c r="CP16" s="127"/>
      <c r="CQ16" s="127"/>
      <c r="CR16" s="127"/>
      <c r="CS16" s="127"/>
      <c r="CT16" s="127"/>
      <c r="CU16" s="127"/>
      <c r="CV16" s="127"/>
      <c r="CW16" s="127"/>
      <c r="CX16" s="127"/>
      <c r="CY16" s="127"/>
      <c r="CZ16" s="127"/>
      <c r="DA16" s="127"/>
      <c r="DB16" s="127"/>
      <c r="DC16" s="127"/>
      <c r="DD16" s="127"/>
      <c r="DE16" s="127"/>
      <c r="DF16" s="127"/>
      <c r="DG16" s="127"/>
      <c r="DH16" s="127"/>
      <c r="DI16" s="127"/>
      <c r="DJ16" s="127"/>
      <c r="DK16" s="127"/>
      <c r="DL16" s="127"/>
      <c r="DM16" s="127"/>
      <c r="DN16" s="127"/>
      <c r="DO16" s="127"/>
      <c r="DP16" s="127"/>
      <c r="DQ16" s="127"/>
      <c r="DR16" s="127"/>
      <c r="DS16" s="127"/>
      <c r="DT16" s="127"/>
      <c r="DU16" s="127"/>
      <c r="DV16" s="127"/>
      <c r="DW16" s="127"/>
      <c r="DX16" s="127"/>
      <c r="DY16" s="127"/>
      <c r="DZ16" s="127"/>
      <c r="EA16" s="127"/>
      <c r="EB16" s="127"/>
      <c r="EC16" s="127"/>
      <c r="ED16" s="127"/>
      <c r="EE16" s="127"/>
      <c r="EF16" s="127"/>
      <c r="EG16" s="127"/>
      <c r="EH16" s="127"/>
      <c r="EI16" s="127"/>
      <c r="EJ16" s="127"/>
      <c r="EK16" s="127"/>
      <c r="EL16" s="127"/>
      <c r="EM16" s="127"/>
      <c r="EN16" s="127"/>
      <c r="EO16" s="127"/>
      <c r="EP16" s="127"/>
      <c r="EQ16" s="127"/>
      <c r="ER16" s="127"/>
      <c r="ES16" s="127"/>
      <c r="ET16" s="127"/>
      <c r="EU16" s="127"/>
      <c r="EV16" s="127"/>
      <c r="EW16" s="127"/>
      <c r="EX16" s="127"/>
      <c r="EY16" s="127"/>
      <c r="EZ16" s="127"/>
      <c r="FA16" s="127"/>
      <c r="FB16" s="133" t="s">
        <v>331</v>
      </c>
      <c r="FC16" s="133" t="s">
        <v>332</v>
      </c>
      <c r="FD16" s="127"/>
      <c r="FE16" s="131"/>
      <c r="FF16" s="131"/>
      <c r="FG16" s="131"/>
      <c r="FH16" s="131"/>
      <c r="FI16" s="131"/>
      <c r="FJ16" s="131"/>
      <c r="FK16" s="131"/>
      <c r="FL16" s="131"/>
      <c r="FM16" s="131"/>
      <c r="FN16" s="131"/>
      <c r="FO16" s="131"/>
      <c r="FP16" s="131"/>
      <c r="FQ16" s="131"/>
      <c r="FR16" s="131"/>
      <c r="FS16" s="131"/>
      <c r="FT16" s="131"/>
      <c r="FU16" s="131"/>
      <c r="FV16" s="131"/>
      <c r="FW16" s="131"/>
    </row>
    <row r="17">
      <c r="A17" s="127"/>
      <c r="B17" s="132"/>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c r="AS17" s="127"/>
      <c r="AT17" s="127"/>
      <c r="AU17" s="127"/>
      <c r="AV17" s="127"/>
      <c r="AW17" s="127"/>
      <c r="AX17" s="127"/>
      <c r="AY17" s="127"/>
      <c r="AZ17" s="127"/>
      <c r="BA17" s="127"/>
      <c r="BB17" s="127"/>
      <c r="BC17" s="127"/>
      <c r="BD17" s="127"/>
      <c r="BE17" s="127"/>
      <c r="BF17" s="127"/>
      <c r="BG17" s="127"/>
      <c r="BH17" s="127"/>
      <c r="BI17" s="127"/>
      <c r="BJ17" s="127"/>
      <c r="BK17" s="127"/>
      <c r="BL17" s="127"/>
      <c r="BM17" s="127"/>
      <c r="BN17" s="127"/>
      <c r="BO17" s="127"/>
      <c r="BP17" s="127"/>
      <c r="BQ17" s="127"/>
      <c r="BR17" s="127"/>
      <c r="BS17" s="127"/>
      <c r="BT17" s="127"/>
      <c r="BU17" s="127"/>
      <c r="BV17" s="127"/>
      <c r="BW17" s="127"/>
      <c r="BX17" s="127"/>
      <c r="BY17" s="127"/>
      <c r="BZ17" s="127"/>
      <c r="CA17" s="127"/>
      <c r="CB17" s="127"/>
      <c r="CC17" s="127"/>
      <c r="CD17" s="127"/>
      <c r="CE17" s="127"/>
      <c r="CF17" s="127"/>
      <c r="CG17" s="127"/>
      <c r="CH17" s="127"/>
      <c r="CI17" s="127"/>
      <c r="CJ17" s="127"/>
      <c r="CK17" s="127"/>
      <c r="CL17" s="127"/>
      <c r="CM17" s="127"/>
      <c r="CN17" s="127"/>
      <c r="CO17" s="127"/>
      <c r="CP17" s="127"/>
      <c r="CQ17" s="127"/>
      <c r="CR17" s="127"/>
      <c r="CS17" s="127"/>
      <c r="CT17" s="127"/>
      <c r="CU17" s="127"/>
      <c r="CV17" s="127"/>
      <c r="CW17" s="127"/>
      <c r="CX17" s="127"/>
      <c r="CY17" s="127"/>
      <c r="CZ17" s="127"/>
      <c r="DA17" s="127"/>
      <c r="DB17" s="127"/>
      <c r="DC17" s="127"/>
      <c r="DD17" s="127"/>
      <c r="DE17" s="127"/>
      <c r="DF17" s="127"/>
      <c r="DG17" s="127"/>
      <c r="DH17" s="127"/>
      <c r="DI17" s="127"/>
      <c r="DJ17" s="127"/>
      <c r="DK17" s="127"/>
      <c r="DL17" s="127"/>
      <c r="DM17" s="127"/>
      <c r="DN17" s="127"/>
      <c r="DO17" s="127"/>
      <c r="DP17" s="127"/>
      <c r="DQ17" s="127"/>
      <c r="DR17" s="127"/>
      <c r="DS17" s="127"/>
      <c r="DT17" s="127"/>
      <c r="DU17" s="127"/>
      <c r="DV17" s="127"/>
      <c r="DW17" s="127"/>
      <c r="DX17" s="127"/>
      <c r="DY17" s="127"/>
      <c r="DZ17" s="127"/>
      <c r="EA17" s="127"/>
      <c r="EB17" s="127"/>
      <c r="EC17" s="127"/>
      <c r="ED17" s="127"/>
      <c r="EE17" s="127"/>
      <c r="EF17" s="127"/>
      <c r="EG17" s="127"/>
      <c r="EH17" s="127"/>
      <c r="EI17" s="127"/>
      <c r="EJ17" s="127"/>
      <c r="EK17" s="127"/>
      <c r="EL17" s="127"/>
      <c r="EM17" s="127"/>
      <c r="EN17" s="127"/>
      <c r="EO17" s="127"/>
      <c r="EP17" s="127"/>
      <c r="EQ17" s="127"/>
      <c r="ER17" s="127"/>
      <c r="ES17" s="127"/>
      <c r="ET17" s="127"/>
      <c r="EU17" s="127"/>
      <c r="EV17" s="127"/>
      <c r="EW17" s="127"/>
      <c r="EX17" s="127"/>
      <c r="EY17" s="127"/>
      <c r="EZ17" s="127"/>
      <c r="FA17" s="127"/>
      <c r="FB17" s="133" t="s">
        <v>333</v>
      </c>
      <c r="FC17" s="133" t="s">
        <v>334</v>
      </c>
      <c r="FD17" s="127"/>
      <c r="FE17" s="131"/>
      <c r="FF17" s="131"/>
      <c r="FG17" s="131"/>
      <c r="FH17" s="131"/>
      <c r="FI17" s="131"/>
      <c r="FJ17" s="131"/>
      <c r="FK17" s="131"/>
      <c r="FL17" s="131"/>
      <c r="FM17" s="131"/>
      <c r="FN17" s="131"/>
      <c r="FO17" s="131"/>
      <c r="FP17" s="131"/>
      <c r="FQ17" s="131"/>
      <c r="FR17" s="131"/>
      <c r="FS17" s="131"/>
      <c r="FT17" s="131"/>
      <c r="FU17" s="131"/>
      <c r="FV17" s="131"/>
      <c r="FW17" s="131"/>
    </row>
    <row r="18">
      <c r="A18" s="127"/>
      <c r="B18" s="126"/>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7"/>
      <c r="BT18" s="127"/>
      <c r="BU18" s="127"/>
      <c r="BV18" s="127"/>
      <c r="BW18" s="127"/>
      <c r="BX18" s="127"/>
      <c r="BY18" s="127"/>
      <c r="BZ18" s="127"/>
      <c r="CA18" s="127"/>
      <c r="CB18" s="127"/>
      <c r="CC18" s="127"/>
      <c r="CD18" s="127"/>
      <c r="CE18" s="127"/>
      <c r="CF18" s="127"/>
      <c r="CG18" s="127"/>
      <c r="CH18" s="127"/>
      <c r="CI18" s="127"/>
      <c r="CJ18" s="127"/>
      <c r="CK18" s="127"/>
      <c r="CL18" s="127"/>
      <c r="CM18" s="127"/>
      <c r="CN18" s="127"/>
      <c r="CO18" s="127"/>
      <c r="CP18" s="127"/>
      <c r="CQ18" s="127"/>
      <c r="CR18" s="127"/>
      <c r="CS18" s="127"/>
      <c r="CT18" s="127"/>
      <c r="CU18" s="127"/>
      <c r="CV18" s="127"/>
      <c r="CW18" s="127"/>
      <c r="CX18" s="127"/>
      <c r="CY18" s="127"/>
      <c r="CZ18" s="127"/>
      <c r="DA18" s="127"/>
      <c r="DB18" s="127"/>
      <c r="DC18" s="127"/>
      <c r="DD18" s="127"/>
      <c r="DE18" s="127"/>
      <c r="DF18" s="127"/>
      <c r="DG18" s="127"/>
      <c r="DH18" s="127"/>
      <c r="DI18" s="127"/>
      <c r="DJ18" s="127"/>
      <c r="DK18" s="127"/>
      <c r="DL18" s="127"/>
      <c r="DM18" s="127"/>
      <c r="DN18" s="127"/>
      <c r="DO18" s="127"/>
      <c r="DP18" s="127"/>
      <c r="DQ18" s="127"/>
      <c r="DR18" s="127"/>
      <c r="DS18" s="127"/>
      <c r="DT18" s="127"/>
      <c r="DU18" s="127"/>
      <c r="DV18" s="127"/>
      <c r="DW18" s="127"/>
      <c r="DX18" s="127"/>
      <c r="DY18" s="127"/>
      <c r="DZ18" s="127"/>
      <c r="EA18" s="127"/>
      <c r="EB18" s="127"/>
      <c r="EC18" s="127"/>
      <c r="ED18" s="127"/>
      <c r="EE18" s="127"/>
      <c r="EF18" s="127"/>
      <c r="EG18" s="127"/>
      <c r="EH18" s="127"/>
      <c r="EI18" s="127"/>
      <c r="EJ18" s="127"/>
      <c r="EK18" s="127"/>
      <c r="EL18" s="127"/>
      <c r="EM18" s="127"/>
      <c r="EN18" s="127"/>
      <c r="EO18" s="127"/>
      <c r="EP18" s="127"/>
      <c r="EQ18" s="127"/>
      <c r="ER18" s="127"/>
      <c r="ES18" s="127"/>
      <c r="ET18" s="127"/>
      <c r="EU18" s="127"/>
      <c r="EV18" s="127"/>
      <c r="EW18" s="127"/>
      <c r="EX18" s="127"/>
      <c r="EY18" s="127"/>
      <c r="EZ18" s="127"/>
      <c r="FA18" s="127"/>
      <c r="FB18" s="128" t="s">
        <v>335</v>
      </c>
      <c r="FC18" s="128" t="s">
        <v>336</v>
      </c>
      <c r="FD18" s="127"/>
      <c r="FE18" s="131"/>
      <c r="FF18" s="131"/>
      <c r="FG18" s="131"/>
      <c r="FH18" s="131"/>
      <c r="FI18" s="131"/>
      <c r="FJ18" s="131"/>
      <c r="FK18" s="131"/>
      <c r="FL18" s="131"/>
      <c r="FM18" s="131"/>
      <c r="FN18" s="131"/>
      <c r="FO18" s="131"/>
      <c r="FP18" s="131"/>
      <c r="FQ18" s="131"/>
      <c r="FR18" s="131"/>
      <c r="FS18" s="131"/>
      <c r="FT18" s="131"/>
      <c r="FU18" s="131"/>
      <c r="FV18" s="131"/>
      <c r="FW18" s="131"/>
    </row>
    <row r="19">
      <c r="A19" s="127"/>
      <c r="B19" s="132"/>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7"/>
      <c r="BT19" s="127"/>
      <c r="BU19" s="127"/>
      <c r="BV19" s="127"/>
      <c r="BW19" s="127"/>
      <c r="BX19" s="127"/>
      <c r="BY19" s="127"/>
      <c r="BZ19" s="127"/>
      <c r="CA19" s="127"/>
      <c r="CB19" s="127"/>
      <c r="CC19" s="127"/>
      <c r="CD19" s="127"/>
      <c r="CE19" s="127"/>
      <c r="CF19" s="127"/>
      <c r="CG19" s="127"/>
      <c r="CH19" s="127"/>
      <c r="CI19" s="127"/>
      <c r="CJ19" s="127"/>
      <c r="CK19" s="127"/>
      <c r="CL19" s="127"/>
      <c r="CM19" s="127"/>
      <c r="CN19" s="127"/>
      <c r="CO19" s="127"/>
      <c r="CP19" s="127"/>
      <c r="CQ19" s="127"/>
      <c r="CR19" s="127"/>
      <c r="CS19" s="127"/>
      <c r="CT19" s="127"/>
      <c r="CU19" s="127"/>
      <c r="CV19" s="127"/>
      <c r="CW19" s="127"/>
      <c r="CX19" s="127"/>
      <c r="CY19" s="127"/>
      <c r="CZ19" s="127"/>
      <c r="DA19" s="127"/>
      <c r="DB19" s="127"/>
      <c r="DC19" s="127"/>
      <c r="DD19" s="127"/>
      <c r="DE19" s="127"/>
      <c r="DF19" s="127"/>
      <c r="DG19" s="127"/>
      <c r="DH19" s="127"/>
      <c r="DI19" s="127"/>
      <c r="DJ19" s="127"/>
      <c r="DK19" s="127"/>
      <c r="DL19" s="127"/>
      <c r="DM19" s="127"/>
      <c r="DN19" s="127"/>
      <c r="DO19" s="127"/>
      <c r="DP19" s="127"/>
      <c r="DQ19" s="127"/>
      <c r="DR19" s="127"/>
      <c r="DS19" s="127"/>
      <c r="DT19" s="127"/>
      <c r="DU19" s="127"/>
      <c r="DV19" s="127"/>
      <c r="DW19" s="127"/>
      <c r="DX19" s="127"/>
      <c r="DY19" s="127"/>
      <c r="DZ19" s="127"/>
      <c r="EA19" s="127"/>
      <c r="EB19" s="127"/>
      <c r="EC19" s="127"/>
      <c r="ED19" s="127"/>
      <c r="EE19" s="127"/>
      <c r="EF19" s="127"/>
      <c r="EG19" s="127"/>
      <c r="EH19" s="127"/>
      <c r="EI19" s="127"/>
      <c r="EJ19" s="127"/>
      <c r="EK19" s="127"/>
      <c r="EL19" s="127"/>
      <c r="EM19" s="127"/>
      <c r="EN19" s="127"/>
      <c r="EO19" s="127"/>
      <c r="EP19" s="127"/>
      <c r="EQ19" s="127"/>
      <c r="ER19" s="127"/>
      <c r="ES19" s="127"/>
      <c r="ET19" s="127"/>
      <c r="EU19" s="127"/>
      <c r="EV19" s="127"/>
      <c r="EW19" s="127"/>
      <c r="EX19" s="127"/>
      <c r="EY19" s="127"/>
      <c r="EZ19" s="127"/>
      <c r="FA19" s="127"/>
      <c r="FB19" s="133" t="s">
        <v>290</v>
      </c>
      <c r="FC19" s="133" t="s">
        <v>291</v>
      </c>
      <c r="FD19" s="127"/>
      <c r="FE19" s="131"/>
      <c r="FF19" s="131"/>
      <c r="FG19" s="131"/>
      <c r="FH19" s="131"/>
      <c r="FI19" s="131"/>
      <c r="FJ19" s="131"/>
      <c r="FK19" s="131"/>
      <c r="FL19" s="131"/>
      <c r="FM19" s="131"/>
      <c r="FN19" s="131"/>
      <c r="FO19" s="131"/>
      <c r="FP19" s="131"/>
      <c r="FQ19" s="131"/>
      <c r="FR19" s="131"/>
      <c r="FS19" s="131"/>
      <c r="FT19" s="131"/>
      <c r="FU19" s="131"/>
      <c r="FV19" s="131"/>
      <c r="FW19" s="131"/>
    </row>
    <row r="20">
      <c r="A20" s="127"/>
      <c r="B20" s="132"/>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7"/>
      <c r="BT20" s="127"/>
      <c r="BU20" s="127"/>
      <c r="BV20" s="127"/>
      <c r="BW20" s="127"/>
      <c r="BX20" s="127"/>
      <c r="BY20" s="127"/>
      <c r="BZ20" s="127"/>
      <c r="CA20" s="127"/>
      <c r="CB20" s="127"/>
      <c r="CC20" s="127"/>
      <c r="CD20" s="127"/>
      <c r="CE20" s="127"/>
      <c r="CF20" s="127"/>
      <c r="CG20" s="127"/>
      <c r="CH20" s="127"/>
      <c r="CI20" s="127"/>
      <c r="CJ20" s="127"/>
      <c r="CK20" s="127"/>
      <c r="CL20" s="127"/>
      <c r="CM20" s="127"/>
      <c r="CN20" s="127"/>
      <c r="CO20" s="127"/>
      <c r="CP20" s="127"/>
      <c r="CQ20" s="127"/>
      <c r="CR20" s="127"/>
      <c r="CS20" s="127"/>
      <c r="CT20" s="127"/>
      <c r="CU20" s="127"/>
      <c r="CV20" s="127"/>
      <c r="CW20" s="127"/>
      <c r="CX20" s="127"/>
      <c r="CY20" s="127"/>
      <c r="CZ20" s="127"/>
      <c r="DA20" s="127"/>
      <c r="DB20" s="127"/>
      <c r="DC20" s="127"/>
      <c r="DD20" s="127"/>
      <c r="DE20" s="127"/>
      <c r="DF20" s="127"/>
      <c r="DG20" s="127"/>
      <c r="DH20" s="127"/>
      <c r="DI20" s="127"/>
      <c r="DJ20" s="127"/>
      <c r="DK20" s="127"/>
      <c r="DL20" s="127"/>
      <c r="DM20" s="127"/>
      <c r="DN20" s="127"/>
      <c r="DO20" s="127"/>
      <c r="DP20" s="127"/>
      <c r="DQ20" s="127"/>
      <c r="DR20" s="127"/>
      <c r="DS20" s="127"/>
      <c r="DT20" s="127"/>
      <c r="DU20" s="127"/>
      <c r="DV20" s="127"/>
      <c r="DW20" s="127"/>
      <c r="DX20" s="127"/>
      <c r="DY20" s="127"/>
      <c r="DZ20" s="127"/>
      <c r="EA20" s="127"/>
      <c r="EB20" s="127"/>
      <c r="EC20" s="127"/>
      <c r="ED20" s="127"/>
      <c r="EE20" s="127"/>
      <c r="EF20" s="127"/>
      <c r="EG20" s="127"/>
      <c r="EH20" s="127"/>
      <c r="EI20" s="127"/>
      <c r="EJ20" s="127"/>
      <c r="EK20" s="127"/>
      <c r="EL20" s="127"/>
      <c r="EM20" s="127"/>
      <c r="EN20" s="127"/>
      <c r="EO20" s="127"/>
      <c r="EP20" s="127"/>
      <c r="EQ20" s="127"/>
      <c r="ER20" s="127"/>
      <c r="ES20" s="127"/>
      <c r="ET20" s="127"/>
      <c r="EU20" s="127"/>
      <c r="EV20" s="127"/>
      <c r="EW20" s="127"/>
      <c r="EX20" s="127"/>
      <c r="EY20" s="127"/>
      <c r="EZ20" s="127"/>
      <c r="FA20" s="127"/>
      <c r="FB20" s="133" t="s">
        <v>17</v>
      </c>
      <c r="FC20" s="133" t="s">
        <v>285</v>
      </c>
      <c r="FD20" s="127"/>
      <c r="FE20" s="131"/>
      <c r="FF20" s="131"/>
      <c r="FG20" s="131"/>
      <c r="FH20" s="131"/>
      <c r="FI20" s="131"/>
      <c r="FJ20" s="131"/>
      <c r="FK20" s="131"/>
      <c r="FL20" s="131"/>
      <c r="FM20" s="131"/>
      <c r="FN20" s="131"/>
      <c r="FO20" s="131"/>
      <c r="FP20" s="131"/>
      <c r="FQ20" s="131"/>
      <c r="FR20" s="131"/>
      <c r="FS20" s="131"/>
      <c r="FT20" s="131"/>
      <c r="FU20" s="131"/>
      <c r="FV20" s="131"/>
      <c r="FW20" s="131"/>
    </row>
    <row r="21">
      <c r="A21" s="127"/>
      <c r="B21" s="132"/>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7"/>
      <c r="BT21" s="127"/>
      <c r="BU21" s="127"/>
      <c r="BV21" s="127"/>
      <c r="BW21" s="127"/>
      <c r="BX21" s="127"/>
      <c r="BY21" s="127"/>
      <c r="BZ21" s="127"/>
      <c r="CA21" s="127"/>
      <c r="CB21" s="127"/>
      <c r="CC21" s="127"/>
      <c r="CD21" s="127"/>
      <c r="CE21" s="127"/>
      <c r="CF21" s="127"/>
      <c r="CG21" s="127"/>
      <c r="CH21" s="127"/>
      <c r="CI21" s="127"/>
      <c r="CJ21" s="127"/>
      <c r="CK21" s="127"/>
      <c r="CL21" s="127"/>
      <c r="CM21" s="127"/>
      <c r="CN21" s="127"/>
      <c r="CO21" s="127"/>
      <c r="CP21" s="127"/>
      <c r="CQ21" s="127"/>
      <c r="CR21" s="127"/>
      <c r="CS21" s="127"/>
      <c r="CT21" s="127"/>
      <c r="CU21" s="127"/>
      <c r="CV21" s="127"/>
      <c r="CW21" s="127"/>
      <c r="CX21" s="127"/>
      <c r="CY21" s="127"/>
      <c r="CZ21" s="127"/>
      <c r="DA21" s="127"/>
      <c r="DB21" s="127"/>
      <c r="DC21" s="127"/>
      <c r="DD21" s="127"/>
      <c r="DE21" s="127"/>
      <c r="DF21" s="127"/>
      <c r="DG21" s="127"/>
      <c r="DH21" s="127"/>
      <c r="DI21" s="127"/>
      <c r="DJ21" s="127"/>
      <c r="DK21" s="127"/>
      <c r="DL21" s="127"/>
      <c r="DM21" s="127"/>
      <c r="DN21" s="127"/>
      <c r="DO21" s="127"/>
      <c r="DP21" s="127"/>
      <c r="DQ21" s="127"/>
      <c r="DR21" s="127"/>
      <c r="DS21" s="127"/>
      <c r="DT21" s="127"/>
      <c r="DU21" s="127"/>
      <c r="DV21" s="127"/>
      <c r="DW21" s="127"/>
      <c r="DX21" s="127"/>
      <c r="DY21" s="127"/>
      <c r="DZ21" s="127"/>
      <c r="EA21" s="127"/>
      <c r="EB21" s="127"/>
      <c r="EC21" s="127"/>
      <c r="ED21" s="127"/>
      <c r="EE21" s="127"/>
      <c r="EF21" s="127"/>
      <c r="EG21" s="127"/>
      <c r="EH21" s="127"/>
      <c r="EI21" s="127"/>
      <c r="EJ21" s="127"/>
      <c r="EK21" s="127"/>
      <c r="EL21" s="127"/>
      <c r="EM21" s="127"/>
      <c r="EN21" s="127"/>
      <c r="EO21" s="127"/>
      <c r="EP21" s="127"/>
      <c r="EQ21" s="127"/>
      <c r="ER21" s="127"/>
      <c r="ES21" s="127"/>
      <c r="ET21" s="127"/>
      <c r="EU21" s="127"/>
      <c r="EV21" s="127"/>
      <c r="EW21" s="127"/>
      <c r="EX21" s="127"/>
      <c r="EY21" s="127"/>
      <c r="EZ21" s="127"/>
      <c r="FA21" s="127"/>
      <c r="FB21" s="133" t="s">
        <v>313</v>
      </c>
      <c r="FC21" s="133" t="s">
        <v>314</v>
      </c>
      <c r="FD21" s="127"/>
      <c r="FE21" s="131"/>
      <c r="FF21" s="131"/>
      <c r="FG21" s="131"/>
      <c r="FH21" s="131"/>
      <c r="FI21" s="131"/>
      <c r="FJ21" s="131"/>
      <c r="FK21" s="131"/>
      <c r="FL21" s="131"/>
      <c r="FM21" s="131"/>
      <c r="FN21" s="131"/>
      <c r="FO21" s="131"/>
      <c r="FP21" s="131"/>
      <c r="FQ21" s="131"/>
      <c r="FR21" s="131"/>
      <c r="FS21" s="131"/>
      <c r="FT21" s="131"/>
      <c r="FU21" s="131"/>
      <c r="FV21" s="131"/>
      <c r="FW21" s="131"/>
    </row>
    <row r="22">
      <c r="A22" s="127"/>
      <c r="B22" s="132"/>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c r="CF22" s="127"/>
      <c r="CG22" s="127"/>
      <c r="CH22" s="127"/>
      <c r="CI22" s="127"/>
      <c r="CJ22" s="127"/>
      <c r="CK22" s="127"/>
      <c r="CL22" s="127"/>
      <c r="CM22" s="127"/>
      <c r="CN22" s="127"/>
      <c r="CO22" s="127"/>
      <c r="CP22" s="127"/>
      <c r="CQ22" s="127"/>
      <c r="CR22" s="127"/>
      <c r="CS22" s="127"/>
      <c r="CT22" s="127"/>
      <c r="CU22" s="127"/>
      <c r="CV22" s="127"/>
      <c r="CW22" s="127"/>
      <c r="CX22" s="127"/>
      <c r="CY22" s="127"/>
      <c r="CZ22" s="127"/>
      <c r="DA22" s="127"/>
      <c r="DB22" s="127"/>
      <c r="DC22" s="127"/>
      <c r="DD22" s="127"/>
      <c r="DE22" s="127"/>
      <c r="DF22" s="127"/>
      <c r="DG22" s="127"/>
      <c r="DH22" s="127"/>
      <c r="DI22" s="127"/>
      <c r="DJ22" s="127"/>
      <c r="DK22" s="127"/>
      <c r="DL22" s="127"/>
      <c r="DM22" s="127"/>
      <c r="DN22" s="127"/>
      <c r="DO22" s="127"/>
      <c r="DP22" s="127"/>
      <c r="DQ22" s="127"/>
      <c r="DR22" s="127"/>
      <c r="DS22" s="127"/>
      <c r="DT22" s="127"/>
      <c r="DU22" s="127"/>
      <c r="DV22" s="127"/>
      <c r="DW22" s="127"/>
      <c r="DX22" s="127"/>
      <c r="DY22" s="127"/>
      <c r="DZ22" s="127"/>
      <c r="EA22" s="127"/>
      <c r="EB22" s="127"/>
      <c r="EC22" s="127"/>
      <c r="ED22" s="127"/>
      <c r="EE22" s="127"/>
      <c r="EF22" s="127"/>
      <c r="EG22" s="127"/>
      <c r="EH22" s="127"/>
      <c r="EI22" s="127"/>
      <c r="EJ22" s="127"/>
      <c r="EK22" s="127"/>
      <c r="EL22" s="127"/>
      <c r="EM22" s="127"/>
      <c r="EN22" s="127"/>
      <c r="EO22" s="127"/>
      <c r="EP22" s="127"/>
      <c r="EQ22" s="127"/>
      <c r="ER22" s="127"/>
      <c r="ES22" s="127"/>
      <c r="ET22" s="127"/>
      <c r="EU22" s="127"/>
      <c r="EV22" s="127"/>
      <c r="EW22" s="127"/>
      <c r="EX22" s="127"/>
      <c r="EY22" s="127"/>
      <c r="EZ22" s="127"/>
      <c r="FA22" s="127"/>
      <c r="FB22" s="133" t="s">
        <v>317</v>
      </c>
      <c r="FC22" s="133" t="s">
        <v>318</v>
      </c>
      <c r="FD22" s="127"/>
      <c r="FE22" s="131"/>
      <c r="FF22" s="131"/>
      <c r="FG22" s="131"/>
      <c r="FH22" s="131"/>
      <c r="FI22" s="131"/>
      <c r="FJ22" s="131"/>
      <c r="FK22" s="131"/>
      <c r="FL22" s="131"/>
      <c r="FM22" s="131"/>
      <c r="FN22" s="131"/>
      <c r="FO22" s="131"/>
      <c r="FP22" s="131"/>
      <c r="FQ22" s="131"/>
      <c r="FR22" s="131"/>
      <c r="FS22" s="131"/>
      <c r="FT22" s="131"/>
      <c r="FU22" s="131"/>
      <c r="FV22" s="131"/>
      <c r="FW22" s="131"/>
    </row>
    <row r="23">
      <c r="A23" s="127"/>
      <c r="B23" s="132"/>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7"/>
      <c r="BT23" s="127"/>
      <c r="BU23" s="127"/>
      <c r="BV23" s="127"/>
      <c r="BW23" s="127"/>
      <c r="BX23" s="127"/>
      <c r="BY23" s="127"/>
      <c r="BZ23" s="127"/>
      <c r="CA23" s="127"/>
      <c r="CB23" s="127"/>
      <c r="CC23" s="127"/>
      <c r="CD23" s="127"/>
      <c r="CE23" s="127"/>
      <c r="CF23" s="127"/>
      <c r="CG23" s="127"/>
      <c r="CH23" s="127"/>
      <c r="CI23" s="127"/>
      <c r="CJ23" s="127"/>
      <c r="CK23" s="127"/>
      <c r="CL23" s="127"/>
      <c r="CM23" s="127"/>
      <c r="CN23" s="127"/>
      <c r="CO23" s="127"/>
      <c r="CP23" s="127"/>
      <c r="CQ23" s="127"/>
      <c r="CR23" s="127"/>
      <c r="CS23" s="127"/>
      <c r="CT23" s="127"/>
      <c r="CU23" s="127"/>
      <c r="CV23" s="127"/>
      <c r="CW23" s="127"/>
      <c r="CX23" s="127"/>
      <c r="CY23" s="127"/>
      <c r="CZ23" s="127"/>
      <c r="DA23" s="127"/>
      <c r="DB23" s="127"/>
      <c r="DC23" s="127"/>
      <c r="DD23" s="127"/>
      <c r="DE23" s="127"/>
      <c r="DF23" s="127"/>
      <c r="DG23" s="127"/>
      <c r="DH23" s="127"/>
      <c r="DI23" s="127"/>
      <c r="DJ23" s="127"/>
      <c r="DK23" s="127"/>
      <c r="DL23" s="127"/>
      <c r="DM23" s="127"/>
      <c r="DN23" s="127"/>
      <c r="DO23" s="127"/>
      <c r="DP23" s="127"/>
      <c r="DQ23" s="127"/>
      <c r="DR23" s="127"/>
      <c r="DS23" s="127"/>
      <c r="DT23" s="127"/>
      <c r="DU23" s="127"/>
      <c r="DV23" s="127"/>
      <c r="DW23" s="127"/>
      <c r="DX23" s="127"/>
      <c r="DY23" s="127"/>
      <c r="DZ23" s="127"/>
      <c r="EA23" s="127"/>
      <c r="EB23" s="127"/>
      <c r="EC23" s="127"/>
      <c r="ED23" s="127"/>
      <c r="EE23" s="127"/>
      <c r="EF23" s="127"/>
      <c r="EG23" s="127"/>
      <c r="EH23" s="127"/>
      <c r="EI23" s="127"/>
      <c r="EJ23" s="127"/>
      <c r="EK23" s="127"/>
      <c r="EL23" s="127"/>
      <c r="EM23" s="127"/>
      <c r="EN23" s="127"/>
      <c r="EO23" s="127"/>
      <c r="EP23" s="127"/>
      <c r="EQ23" s="127"/>
      <c r="ER23" s="127"/>
      <c r="ES23" s="127"/>
      <c r="ET23" s="127"/>
      <c r="EU23" s="127"/>
      <c r="EV23" s="127"/>
      <c r="EW23" s="127"/>
      <c r="EX23" s="127"/>
      <c r="EY23" s="127"/>
      <c r="EZ23" s="127"/>
      <c r="FA23" s="127"/>
      <c r="FB23" s="133" t="s">
        <v>337</v>
      </c>
      <c r="FC23" s="133" t="s">
        <v>338</v>
      </c>
      <c r="FD23" s="127"/>
      <c r="FE23" s="131"/>
      <c r="FF23" s="131"/>
      <c r="FG23" s="131"/>
      <c r="FH23" s="131"/>
      <c r="FI23" s="131"/>
      <c r="FJ23" s="131"/>
      <c r="FK23" s="131"/>
      <c r="FL23" s="131"/>
      <c r="FM23" s="131"/>
      <c r="FN23" s="131"/>
      <c r="FO23" s="131"/>
      <c r="FP23" s="131"/>
      <c r="FQ23" s="131"/>
      <c r="FR23" s="131"/>
      <c r="FS23" s="131"/>
      <c r="FT23" s="131"/>
      <c r="FU23" s="131"/>
      <c r="FV23" s="131"/>
      <c r="FW23" s="131"/>
    </row>
    <row r="24">
      <c r="A24" s="127"/>
      <c r="B24" s="132"/>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7"/>
      <c r="BT24" s="127"/>
      <c r="BU24" s="127"/>
      <c r="BV24" s="127"/>
      <c r="BW24" s="127"/>
      <c r="BX24" s="127"/>
      <c r="BY24" s="127"/>
      <c r="BZ24" s="127"/>
      <c r="CA24" s="127"/>
      <c r="CB24" s="127"/>
      <c r="CC24" s="127"/>
      <c r="CD24" s="127"/>
      <c r="CE24" s="127"/>
      <c r="CF24" s="127"/>
      <c r="CG24" s="127"/>
      <c r="CH24" s="127"/>
      <c r="CI24" s="127"/>
      <c r="CJ24" s="127"/>
      <c r="CK24" s="127"/>
      <c r="CL24" s="127"/>
      <c r="CM24" s="127"/>
      <c r="CN24" s="127"/>
      <c r="CO24" s="127"/>
      <c r="CP24" s="127"/>
      <c r="CQ24" s="127"/>
      <c r="CR24" s="127"/>
      <c r="CS24" s="127"/>
      <c r="CT24" s="127"/>
      <c r="CU24" s="127"/>
      <c r="CV24" s="127"/>
      <c r="CW24" s="127"/>
      <c r="CX24" s="127"/>
      <c r="CY24" s="127"/>
      <c r="CZ24" s="127"/>
      <c r="DA24" s="127"/>
      <c r="DB24" s="127"/>
      <c r="DC24" s="127"/>
      <c r="DD24" s="127"/>
      <c r="DE24" s="127"/>
      <c r="DF24" s="127"/>
      <c r="DG24" s="127"/>
      <c r="DH24" s="127"/>
      <c r="DI24" s="127"/>
      <c r="DJ24" s="127"/>
      <c r="DK24" s="127"/>
      <c r="DL24" s="127"/>
      <c r="DM24" s="127"/>
      <c r="DN24" s="127"/>
      <c r="DO24" s="127"/>
      <c r="DP24" s="127"/>
      <c r="DQ24" s="127"/>
      <c r="DR24" s="127"/>
      <c r="DS24" s="127"/>
      <c r="DT24" s="127"/>
      <c r="DU24" s="127"/>
      <c r="DV24" s="127"/>
      <c r="DW24" s="127"/>
      <c r="DX24" s="127"/>
      <c r="DY24" s="127"/>
      <c r="DZ24" s="127"/>
      <c r="EA24" s="127"/>
      <c r="EB24" s="127"/>
      <c r="EC24" s="127"/>
      <c r="ED24" s="127"/>
      <c r="EE24" s="127"/>
      <c r="EF24" s="127"/>
      <c r="EG24" s="127"/>
      <c r="EH24" s="127"/>
      <c r="EI24" s="127"/>
      <c r="EJ24" s="127"/>
      <c r="EK24" s="127"/>
      <c r="EL24" s="127"/>
      <c r="EM24" s="127"/>
      <c r="EN24" s="127"/>
      <c r="EO24" s="127"/>
      <c r="EP24" s="127"/>
      <c r="EQ24" s="127"/>
      <c r="ER24" s="127"/>
      <c r="ES24" s="127"/>
      <c r="ET24" s="127"/>
      <c r="EU24" s="127"/>
      <c r="EV24" s="127"/>
      <c r="EW24" s="127"/>
      <c r="EX24" s="127"/>
      <c r="EY24" s="127"/>
      <c r="EZ24" s="127"/>
      <c r="FA24" s="127"/>
      <c r="FB24" s="133" t="s">
        <v>339</v>
      </c>
      <c r="FC24" s="133" t="s">
        <v>340</v>
      </c>
      <c r="FD24" s="127"/>
      <c r="FE24" s="131"/>
      <c r="FF24" s="131"/>
      <c r="FG24" s="131"/>
      <c r="FH24" s="131"/>
      <c r="FI24" s="131"/>
      <c r="FJ24" s="131"/>
      <c r="FK24" s="131"/>
      <c r="FL24" s="131"/>
      <c r="FM24" s="131"/>
      <c r="FN24" s="131"/>
      <c r="FO24" s="131"/>
      <c r="FP24" s="131"/>
      <c r="FQ24" s="131"/>
      <c r="FR24" s="131"/>
      <c r="FS24" s="131"/>
      <c r="FT24" s="131"/>
      <c r="FU24" s="131"/>
      <c r="FV24" s="131"/>
      <c r="FW24" s="131"/>
    </row>
    <row r="25">
      <c r="A25" s="127"/>
      <c r="B25" s="132"/>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7"/>
      <c r="BT25" s="127"/>
      <c r="BU25" s="127"/>
      <c r="BV25" s="127"/>
      <c r="BW25" s="127"/>
      <c r="BX25" s="127"/>
      <c r="BY25" s="127"/>
      <c r="BZ25" s="127"/>
      <c r="CA25" s="127"/>
      <c r="CB25" s="127"/>
      <c r="CC25" s="127"/>
      <c r="CD25" s="127"/>
      <c r="CE25" s="127"/>
      <c r="CF25" s="127"/>
      <c r="CG25" s="127"/>
      <c r="CH25" s="127"/>
      <c r="CI25" s="127"/>
      <c r="CJ25" s="127"/>
      <c r="CK25" s="127"/>
      <c r="CL25" s="127"/>
      <c r="CM25" s="127"/>
      <c r="CN25" s="127"/>
      <c r="CO25" s="127"/>
      <c r="CP25" s="127"/>
      <c r="CQ25" s="127"/>
      <c r="CR25" s="127"/>
      <c r="CS25" s="127"/>
      <c r="CT25" s="127"/>
      <c r="CU25" s="127"/>
      <c r="CV25" s="127"/>
      <c r="CW25" s="127"/>
      <c r="CX25" s="127"/>
      <c r="CY25" s="127"/>
      <c r="CZ25" s="127"/>
      <c r="DA25" s="127"/>
      <c r="DB25" s="127"/>
      <c r="DC25" s="127"/>
      <c r="DD25" s="127"/>
      <c r="DE25" s="127"/>
      <c r="DF25" s="127"/>
      <c r="DG25" s="127"/>
      <c r="DH25" s="127"/>
      <c r="DI25" s="127"/>
      <c r="DJ25" s="127"/>
      <c r="DK25" s="127"/>
      <c r="DL25" s="127"/>
      <c r="DM25" s="127"/>
      <c r="DN25" s="127"/>
      <c r="DO25" s="127"/>
      <c r="DP25" s="127"/>
      <c r="DQ25" s="127"/>
      <c r="DR25" s="127"/>
      <c r="DS25" s="127"/>
      <c r="DT25" s="127"/>
      <c r="DU25" s="127"/>
      <c r="DV25" s="127"/>
      <c r="DW25" s="127"/>
      <c r="DX25" s="127"/>
      <c r="DY25" s="127"/>
      <c r="DZ25" s="127"/>
      <c r="EA25" s="127"/>
      <c r="EB25" s="127"/>
      <c r="EC25" s="127"/>
      <c r="ED25" s="127"/>
      <c r="EE25" s="127"/>
      <c r="EF25" s="127"/>
      <c r="EG25" s="127"/>
      <c r="EH25" s="127"/>
      <c r="EI25" s="127"/>
      <c r="EJ25" s="127"/>
      <c r="EK25" s="127"/>
      <c r="EL25" s="127"/>
      <c r="EM25" s="127"/>
      <c r="EN25" s="127"/>
      <c r="EO25" s="127"/>
      <c r="EP25" s="127"/>
      <c r="EQ25" s="127"/>
      <c r="ER25" s="127"/>
      <c r="ES25" s="127"/>
      <c r="ET25" s="127"/>
      <c r="EU25" s="127"/>
      <c r="EV25" s="127"/>
      <c r="EW25" s="127"/>
      <c r="EX25" s="127"/>
      <c r="EY25" s="127"/>
      <c r="EZ25" s="127"/>
      <c r="FA25" s="127"/>
      <c r="FB25" s="133" t="s">
        <v>341</v>
      </c>
      <c r="FC25" s="133" t="s">
        <v>342</v>
      </c>
      <c r="FD25" s="127"/>
      <c r="FE25" s="131"/>
      <c r="FF25" s="131"/>
      <c r="FG25" s="131"/>
      <c r="FH25" s="131"/>
      <c r="FI25" s="131"/>
      <c r="FJ25" s="131"/>
      <c r="FK25" s="131"/>
      <c r="FL25" s="131"/>
      <c r="FM25" s="131"/>
      <c r="FN25" s="131"/>
      <c r="FO25" s="131"/>
      <c r="FP25" s="131"/>
      <c r="FQ25" s="131"/>
      <c r="FR25" s="131"/>
      <c r="FS25" s="131"/>
      <c r="FT25" s="131"/>
      <c r="FU25" s="131"/>
      <c r="FV25" s="131"/>
      <c r="FW25" s="131"/>
    </row>
    <row r="26">
      <c r="A26" s="127"/>
      <c r="B26" s="132"/>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c r="AF26" s="127"/>
      <c r="AG26" s="127"/>
      <c r="AH26" s="127"/>
      <c r="AI26" s="127"/>
      <c r="AJ26" s="127"/>
      <c r="AK26" s="127"/>
      <c r="AL26" s="127"/>
      <c r="AM26" s="127"/>
      <c r="AN26" s="127"/>
      <c r="AO26" s="127"/>
      <c r="AP26" s="127"/>
      <c r="AQ26" s="127"/>
      <c r="AR26" s="127"/>
      <c r="AS26" s="127"/>
      <c r="AT26" s="127"/>
      <c r="AU26" s="127"/>
      <c r="AV26" s="127"/>
      <c r="AW26" s="127"/>
      <c r="AX26" s="127"/>
      <c r="AY26" s="127"/>
      <c r="AZ26" s="127"/>
      <c r="BA26" s="127"/>
      <c r="BB26" s="127"/>
      <c r="BC26" s="127"/>
      <c r="BD26" s="127"/>
      <c r="BE26" s="127"/>
      <c r="BF26" s="127"/>
      <c r="BG26" s="127"/>
      <c r="BH26" s="127"/>
      <c r="BI26" s="127"/>
      <c r="BJ26" s="127"/>
      <c r="BK26" s="127"/>
      <c r="BL26" s="127"/>
      <c r="BM26" s="127"/>
      <c r="BN26" s="127"/>
      <c r="BO26" s="127"/>
      <c r="BP26" s="127"/>
      <c r="BQ26" s="127"/>
      <c r="BR26" s="127"/>
      <c r="BS26" s="127"/>
      <c r="BT26" s="127"/>
      <c r="BU26" s="127"/>
      <c r="BV26" s="127"/>
      <c r="BW26" s="127"/>
      <c r="BX26" s="127"/>
      <c r="BY26" s="127"/>
      <c r="BZ26" s="127"/>
      <c r="CA26" s="127"/>
      <c r="CB26" s="127"/>
      <c r="CC26" s="127"/>
      <c r="CD26" s="127"/>
      <c r="CE26" s="127"/>
      <c r="CF26" s="127"/>
      <c r="CG26" s="127"/>
      <c r="CH26" s="127"/>
      <c r="CI26" s="127"/>
      <c r="CJ26" s="127"/>
      <c r="CK26" s="127"/>
      <c r="CL26" s="127"/>
      <c r="CM26" s="127"/>
      <c r="CN26" s="127"/>
      <c r="CO26" s="127"/>
      <c r="CP26" s="127"/>
      <c r="CQ26" s="127"/>
      <c r="CR26" s="127"/>
      <c r="CS26" s="127"/>
      <c r="CT26" s="127"/>
      <c r="CU26" s="127"/>
      <c r="CV26" s="127"/>
      <c r="CW26" s="127"/>
      <c r="CX26" s="127"/>
      <c r="CY26" s="127"/>
      <c r="CZ26" s="127"/>
      <c r="DA26" s="127"/>
      <c r="DB26" s="127"/>
      <c r="DC26" s="127"/>
      <c r="DD26" s="127"/>
      <c r="DE26" s="127"/>
      <c r="DF26" s="127"/>
      <c r="DG26" s="127"/>
      <c r="DH26" s="127"/>
      <c r="DI26" s="127"/>
      <c r="DJ26" s="127"/>
      <c r="DK26" s="127"/>
      <c r="DL26" s="127"/>
      <c r="DM26" s="127"/>
      <c r="DN26" s="127"/>
      <c r="DO26" s="127"/>
      <c r="DP26" s="127"/>
      <c r="DQ26" s="127"/>
      <c r="DR26" s="127"/>
      <c r="DS26" s="127"/>
      <c r="DT26" s="127"/>
      <c r="DU26" s="127"/>
      <c r="DV26" s="127"/>
      <c r="DW26" s="127"/>
      <c r="DX26" s="127"/>
      <c r="DY26" s="127"/>
      <c r="DZ26" s="127"/>
      <c r="EA26" s="127"/>
      <c r="EB26" s="127"/>
      <c r="EC26" s="127"/>
      <c r="ED26" s="127"/>
      <c r="EE26" s="127"/>
      <c r="EF26" s="127"/>
      <c r="EG26" s="127"/>
      <c r="EH26" s="127"/>
      <c r="EI26" s="127"/>
      <c r="EJ26" s="127"/>
      <c r="EK26" s="127"/>
      <c r="EL26" s="127"/>
      <c r="EM26" s="127"/>
      <c r="EN26" s="127"/>
      <c r="EO26" s="127"/>
      <c r="EP26" s="127"/>
      <c r="EQ26" s="127"/>
      <c r="ER26" s="127"/>
      <c r="ES26" s="127"/>
      <c r="ET26" s="127"/>
      <c r="EU26" s="127"/>
      <c r="EV26" s="127"/>
      <c r="EW26" s="127"/>
      <c r="EX26" s="127"/>
      <c r="EY26" s="127"/>
      <c r="EZ26" s="127"/>
      <c r="FA26" s="127"/>
      <c r="FB26" s="133" t="s">
        <v>343</v>
      </c>
      <c r="FC26" s="133" t="s">
        <v>344</v>
      </c>
      <c r="FD26" s="127"/>
      <c r="FE26" s="131"/>
      <c r="FF26" s="131"/>
      <c r="FG26" s="131"/>
      <c r="FH26" s="131"/>
      <c r="FI26" s="131"/>
      <c r="FJ26" s="131"/>
      <c r="FK26" s="131"/>
      <c r="FL26" s="131"/>
      <c r="FM26" s="131"/>
      <c r="FN26" s="131"/>
      <c r="FO26" s="131"/>
      <c r="FP26" s="131"/>
      <c r="FQ26" s="131"/>
      <c r="FR26" s="131"/>
      <c r="FS26" s="131"/>
      <c r="FT26" s="131"/>
      <c r="FU26" s="131"/>
      <c r="FV26" s="131"/>
      <c r="FW26" s="131"/>
    </row>
    <row r="27">
      <c r="A27" s="127"/>
      <c r="B27" s="132"/>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7"/>
      <c r="AM27" s="127"/>
      <c r="AN27" s="127"/>
      <c r="AO27" s="127"/>
      <c r="AP27" s="127"/>
      <c r="AQ27" s="127"/>
      <c r="AR27" s="127"/>
      <c r="AS27" s="127"/>
      <c r="AT27" s="127"/>
      <c r="AU27" s="127"/>
      <c r="AV27" s="127"/>
      <c r="AW27" s="127"/>
      <c r="AX27" s="127"/>
      <c r="AY27" s="127"/>
      <c r="AZ27" s="127"/>
      <c r="BA27" s="127"/>
      <c r="BB27" s="127"/>
      <c r="BC27" s="127"/>
      <c r="BD27" s="127"/>
      <c r="BE27" s="127"/>
      <c r="BF27" s="127"/>
      <c r="BG27" s="127"/>
      <c r="BH27" s="127"/>
      <c r="BI27" s="127"/>
      <c r="BJ27" s="127"/>
      <c r="BK27" s="127"/>
      <c r="BL27" s="127"/>
      <c r="BM27" s="127"/>
      <c r="BN27" s="127"/>
      <c r="BO27" s="127"/>
      <c r="BP27" s="127"/>
      <c r="BQ27" s="127"/>
      <c r="BR27" s="127"/>
      <c r="BS27" s="127"/>
      <c r="BT27" s="127"/>
      <c r="BU27" s="127"/>
      <c r="BV27" s="127"/>
      <c r="BW27" s="127"/>
      <c r="BX27" s="127"/>
      <c r="BY27" s="127"/>
      <c r="BZ27" s="127"/>
      <c r="CA27" s="127"/>
      <c r="CB27" s="127"/>
      <c r="CC27" s="127"/>
      <c r="CD27" s="127"/>
      <c r="CE27" s="127"/>
      <c r="CF27" s="127"/>
      <c r="CG27" s="127"/>
      <c r="CH27" s="127"/>
      <c r="CI27" s="127"/>
      <c r="CJ27" s="127"/>
      <c r="CK27" s="127"/>
      <c r="CL27" s="127"/>
      <c r="CM27" s="127"/>
      <c r="CN27" s="127"/>
      <c r="CO27" s="127"/>
      <c r="CP27" s="127"/>
      <c r="CQ27" s="127"/>
      <c r="CR27" s="127"/>
      <c r="CS27" s="127"/>
      <c r="CT27" s="127"/>
      <c r="CU27" s="127"/>
      <c r="CV27" s="127"/>
      <c r="CW27" s="127"/>
      <c r="CX27" s="127"/>
      <c r="CY27" s="127"/>
      <c r="CZ27" s="127"/>
      <c r="DA27" s="127"/>
      <c r="DB27" s="127"/>
      <c r="DC27" s="127"/>
      <c r="DD27" s="127"/>
      <c r="DE27" s="127"/>
      <c r="DF27" s="127"/>
      <c r="DG27" s="127"/>
      <c r="DH27" s="127"/>
      <c r="DI27" s="127"/>
      <c r="DJ27" s="127"/>
      <c r="DK27" s="127"/>
      <c r="DL27" s="127"/>
      <c r="DM27" s="127"/>
      <c r="DN27" s="127"/>
      <c r="DO27" s="127"/>
      <c r="DP27" s="127"/>
      <c r="DQ27" s="127"/>
      <c r="DR27" s="127"/>
      <c r="DS27" s="127"/>
      <c r="DT27" s="127"/>
      <c r="DU27" s="127"/>
      <c r="DV27" s="127"/>
      <c r="DW27" s="127"/>
      <c r="DX27" s="127"/>
      <c r="DY27" s="127"/>
      <c r="DZ27" s="127"/>
      <c r="EA27" s="127"/>
      <c r="EB27" s="127"/>
      <c r="EC27" s="127"/>
      <c r="ED27" s="127"/>
      <c r="EE27" s="127"/>
      <c r="EF27" s="127"/>
      <c r="EG27" s="127"/>
      <c r="EH27" s="127"/>
      <c r="EI27" s="127"/>
      <c r="EJ27" s="127"/>
      <c r="EK27" s="127"/>
      <c r="EL27" s="127"/>
      <c r="EM27" s="127"/>
      <c r="EN27" s="127"/>
      <c r="EO27" s="127"/>
      <c r="EP27" s="127"/>
      <c r="EQ27" s="127"/>
      <c r="ER27" s="127"/>
      <c r="ES27" s="127"/>
      <c r="ET27" s="127"/>
      <c r="EU27" s="127"/>
      <c r="EV27" s="127"/>
      <c r="EW27" s="127"/>
      <c r="EX27" s="127"/>
      <c r="EY27" s="127"/>
      <c r="EZ27" s="127"/>
      <c r="FA27" s="127"/>
      <c r="FB27" s="133" t="s">
        <v>345</v>
      </c>
      <c r="FC27" s="133" t="s">
        <v>346</v>
      </c>
      <c r="FD27" s="127"/>
      <c r="FE27" s="131"/>
      <c r="FF27" s="131"/>
      <c r="FG27" s="131"/>
      <c r="FH27" s="131"/>
      <c r="FI27" s="131"/>
      <c r="FJ27" s="131"/>
      <c r="FK27" s="131"/>
      <c r="FL27" s="131"/>
      <c r="FM27" s="131"/>
      <c r="FN27" s="131"/>
      <c r="FO27" s="131"/>
      <c r="FP27" s="131"/>
      <c r="FQ27" s="131"/>
      <c r="FR27" s="131"/>
      <c r="FS27" s="131"/>
      <c r="FT27" s="131"/>
      <c r="FU27" s="131"/>
      <c r="FV27" s="131"/>
      <c r="FW27" s="131"/>
    </row>
    <row r="28">
      <c r="A28" s="127"/>
      <c r="B28" s="132"/>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127"/>
      <c r="AQ28" s="127"/>
      <c r="AR28" s="127"/>
      <c r="AS28" s="127"/>
      <c r="AT28" s="127"/>
      <c r="AU28" s="127"/>
      <c r="AV28" s="127"/>
      <c r="AW28" s="127"/>
      <c r="AX28" s="127"/>
      <c r="AY28" s="127"/>
      <c r="AZ28" s="127"/>
      <c r="BA28" s="127"/>
      <c r="BB28" s="127"/>
      <c r="BC28" s="127"/>
      <c r="BD28" s="127"/>
      <c r="BE28" s="127"/>
      <c r="BF28" s="127"/>
      <c r="BG28" s="127"/>
      <c r="BH28" s="127"/>
      <c r="BI28" s="127"/>
      <c r="BJ28" s="127"/>
      <c r="BK28" s="127"/>
      <c r="BL28" s="127"/>
      <c r="BM28" s="127"/>
      <c r="BN28" s="127"/>
      <c r="BO28" s="127"/>
      <c r="BP28" s="127"/>
      <c r="BQ28" s="127"/>
      <c r="BR28" s="127"/>
      <c r="BS28" s="127"/>
      <c r="BT28" s="127"/>
      <c r="BU28" s="127"/>
      <c r="BV28" s="127"/>
      <c r="BW28" s="127"/>
      <c r="BX28" s="127"/>
      <c r="BY28" s="127"/>
      <c r="BZ28" s="127"/>
      <c r="CA28" s="127"/>
      <c r="CB28" s="127"/>
      <c r="CC28" s="127"/>
      <c r="CD28" s="127"/>
      <c r="CE28" s="127"/>
      <c r="CF28" s="127"/>
      <c r="CG28" s="127"/>
      <c r="CH28" s="127"/>
      <c r="CI28" s="127"/>
      <c r="CJ28" s="127"/>
      <c r="CK28" s="127"/>
      <c r="CL28" s="127"/>
      <c r="CM28" s="127"/>
      <c r="CN28" s="127"/>
      <c r="CO28" s="127"/>
      <c r="CP28" s="127"/>
      <c r="CQ28" s="127"/>
      <c r="CR28" s="127"/>
      <c r="CS28" s="127"/>
      <c r="CT28" s="127"/>
      <c r="CU28" s="127"/>
      <c r="CV28" s="127"/>
      <c r="CW28" s="127"/>
      <c r="CX28" s="127"/>
      <c r="CY28" s="127"/>
      <c r="CZ28" s="127"/>
      <c r="DA28" s="127"/>
      <c r="DB28" s="127"/>
      <c r="DC28" s="127"/>
      <c r="DD28" s="127"/>
      <c r="DE28" s="127"/>
      <c r="DF28" s="127"/>
      <c r="DG28" s="127"/>
      <c r="DH28" s="127"/>
      <c r="DI28" s="127"/>
      <c r="DJ28" s="127"/>
      <c r="DK28" s="127"/>
      <c r="DL28" s="127"/>
      <c r="DM28" s="127"/>
      <c r="DN28" s="127"/>
      <c r="DO28" s="127"/>
      <c r="DP28" s="127"/>
      <c r="DQ28" s="127"/>
      <c r="DR28" s="127"/>
      <c r="DS28" s="127"/>
      <c r="DT28" s="127"/>
      <c r="DU28" s="127"/>
      <c r="DV28" s="127"/>
      <c r="DW28" s="127"/>
      <c r="DX28" s="127"/>
      <c r="DY28" s="127"/>
      <c r="DZ28" s="127"/>
      <c r="EA28" s="127"/>
      <c r="EB28" s="127"/>
      <c r="EC28" s="127"/>
      <c r="ED28" s="127"/>
      <c r="EE28" s="127"/>
      <c r="EF28" s="127"/>
      <c r="EG28" s="127"/>
      <c r="EH28" s="127"/>
      <c r="EI28" s="127"/>
      <c r="EJ28" s="127"/>
      <c r="EK28" s="127"/>
      <c r="EL28" s="127"/>
      <c r="EM28" s="127"/>
      <c r="EN28" s="127"/>
      <c r="EO28" s="127"/>
      <c r="EP28" s="127"/>
      <c r="EQ28" s="127"/>
      <c r="ER28" s="127"/>
      <c r="ES28" s="127"/>
      <c r="ET28" s="127"/>
      <c r="EU28" s="127"/>
      <c r="EV28" s="127"/>
      <c r="EW28" s="127"/>
      <c r="EX28" s="127"/>
      <c r="EY28" s="127"/>
      <c r="EZ28" s="127"/>
      <c r="FA28" s="127"/>
      <c r="FB28" s="133" t="s">
        <v>347</v>
      </c>
      <c r="FC28" s="133" t="s">
        <v>348</v>
      </c>
      <c r="FD28" s="127"/>
      <c r="FE28" s="131"/>
      <c r="FF28" s="131"/>
      <c r="FG28" s="131"/>
      <c r="FH28" s="131"/>
      <c r="FI28" s="131"/>
      <c r="FJ28" s="131"/>
      <c r="FK28" s="131"/>
      <c r="FL28" s="131"/>
      <c r="FM28" s="131"/>
      <c r="FN28" s="131"/>
      <c r="FO28" s="131"/>
      <c r="FP28" s="131"/>
      <c r="FQ28" s="131"/>
      <c r="FR28" s="131"/>
      <c r="FS28" s="131"/>
      <c r="FT28" s="131"/>
      <c r="FU28" s="131"/>
      <c r="FV28" s="131"/>
      <c r="FW28" s="131"/>
    </row>
    <row r="29">
      <c r="A29" s="131"/>
      <c r="B29" s="131"/>
      <c r="C29" s="131"/>
      <c r="D29" s="131"/>
      <c r="E29" s="131"/>
      <c r="F29" s="131"/>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row>
    <row r="30">
      <c r="A30" s="131"/>
      <c r="B30" s="131"/>
      <c r="C30" s="131"/>
      <c r="D30" s="131"/>
      <c r="E30" s="131"/>
      <c r="F30" s="131"/>
      <c r="G30" s="131"/>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1"/>
      <c r="FK30" s="131"/>
      <c r="FL30" s="131"/>
      <c r="FM30" s="131"/>
      <c r="FN30" s="131"/>
      <c r="FO30" s="131"/>
      <c r="FP30" s="131"/>
      <c r="FQ30" s="131"/>
      <c r="FR30" s="131"/>
      <c r="FS30" s="131"/>
      <c r="FT30" s="131"/>
      <c r="FU30" s="131"/>
      <c r="FV30" s="131"/>
      <c r="FW30" s="131"/>
    </row>
    <row r="31">
      <c r="A31" s="131"/>
      <c r="B31" s="131"/>
      <c r="C31" s="131"/>
      <c r="D31" s="131"/>
      <c r="E31" s="131"/>
      <c r="F31" s="131"/>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31"/>
      <c r="AX31" s="131"/>
      <c r="AY31" s="131"/>
      <c r="AZ31" s="131"/>
      <c r="BA31" s="131"/>
      <c r="BB31" s="131"/>
      <c r="BC31" s="131"/>
      <c r="BD31" s="131"/>
      <c r="BE31" s="131"/>
      <c r="BF31" s="131"/>
      <c r="BG31" s="131"/>
      <c r="BH31" s="131"/>
      <c r="BI31" s="131"/>
      <c r="BJ31" s="131"/>
      <c r="BK31" s="131"/>
      <c r="BL31" s="131"/>
      <c r="BM31" s="131"/>
      <c r="BN31" s="131"/>
      <c r="BO31" s="131"/>
      <c r="BP31" s="131"/>
      <c r="BQ31" s="131"/>
      <c r="BR31" s="131"/>
      <c r="BS31" s="131"/>
      <c r="BT31" s="131"/>
      <c r="BU31" s="131"/>
      <c r="BV31" s="131"/>
      <c r="BW31" s="131"/>
      <c r="BX31" s="131"/>
      <c r="BY31" s="131"/>
      <c r="BZ31" s="131"/>
      <c r="CA31" s="131"/>
      <c r="CB31" s="131"/>
      <c r="CC31" s="131"/>
      <c r="CD31" s="131"/>
      <c r="CE31" s="131"/>
      <c r="CF31" s="131"/>
      <c r="CG31" s="131"/>
      <c r="CH31" s="131"/>
      <c r="CI31" s="131"/>
      <c r="CJ31" s="131"/>
      <c r="CK31" s="131"/>
      <c r="CL31" s="131"/>
      <c r="CM31" s="131"/>
      <c r="CN31" s="131"/>
      <c r="CO31" s="131"/>
      <c r="CP31" s="131"/>
      <c r="CQ31" s="131"/>
      <c r="CR31" s="131"/>
      <c r="CS31" s="131"/>
      <c r="CT31" s="131"/>
      <c r="CU31" s="131"/>
      <c r="CV31" s="131"/>
      <c r="CW31" s="131"/>
      <c r="CX31" s="131"/>
      <c r="CY31" s="131"/>
      <c r="CZ31" s="131"/>
      <c r="DA31" s="131"/>
      <c r="DB31" s="131"/>
      <c r="DC31" s="131"/>
      <c r="DD31" s="131"/>
      <c r="DE31" s="131"/>
      <c r="DF31" s="131"/>
      <c r="DG31" s="131"/>
      <c r="DH31" s="131"/>
      <c r="DI31" s="131"/>
      <c r="DJ31" s="131"/>
      <c r="DK31" s="131"/>
      <c r="DL31" s="131"/>
      <c r="DM31" s="131"/>
      <c r="DN31" s="131"/>
      <c r="DO31" s="131"/>
      <c r="DP31" s="131"/>
      <c r="DQ31" s="131"/>
      <c r="DR31" s="131"/>
      <c r="DS31" s="131"/>
      <c r="DT31" s="131"/>
      <c r="DU31" s="131"/>
      <c r="DV31" s="131"/>
      <c r="DW31" s="131"/>
      <c r="DX31" s="131"/>
      <c r="DY31" s="131"/>
      <c r="DZ31" s="131"/>
      <c r="EA31" s="131"/>
      <c r="EB31" s="131"/>
      <c r="EC31" s="131"/>
      <c r="ED31" s="131"/>
      <c r="EE31" s="131"/>
      <c r="EF31" s="131"/>
      <c r="EG31" s="131"/>
      <c r="EH31" s="131"/>
      <c r="EI31" s="131"/>
      <c r="EJ31" s="131"/>
      <c r="EK31" s="131"/>
      <c r="EL31" s="131"/>
      <c r="EM31" s="131"/>
      <c r="EN31" s="131"/>
      <c r="EO31" s="131"/>
      <c r="EP31" s="131"/>
      <c r="EQ31" s="131"/>
      <c r="ER31" s="131"/>
      <c r="ES31" s="131"/>
      <c r="ET31" s="131"/>
      <c r="EU31" s="131"/>
      <c r="EV31" s="131"/>
      <c r="EW31" s="131"/>
      <c r="EX31" s="131"/>
      <c r="EY31" s="131"/>
      <c r="EZ31" s="131"/>
      <c r="FA31" s="131"/>
      <c r="FB31" s="131"/>
      <c r="FC31" s="131"/>
      <c r="FD31" s="131"/>
      <c r="FE31" s="131"/>
      <c r="FF31" s="131"/>
      <c r="FG31" s="131"/>
      <c r="FH31" s="131"/>
      <c r="FI31" s="131"/>
      <c r="FJ31" s="131"/>
      <c r="FK31" s="131"/>
      <c r="FL31" s="131"/>
      <c r="FM31" s="131"/>
      <c r="FN31" s="131"/>
      <c r="FO31" s="131"/>
      <c r="FP31" s="131"/>
      <c r="FQ31" s="131"/>
      <c r="FR31" s="131"/>
      <c r="FS31" s="131"/>
      <c r="FT31" s="131"/>
      <c r="FU31" s="131"/>
      <c r="FV31" s="131"/>
      <c r="FW31" s="131"/>
    </row>
    <row r="32">
      <c r="A32" s="131"/>
      <c r="B32" s="131"/>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1"/>
      <c r="AN32" s="131"/>
      <c r="AO32" s="131"/>
      <c r="AP32" s="131"/>
      <c r="AQ32" s="131"/>
      <c r="AR32" s="131"/>
      <c r="AS32" s="131"/>
      <c r="AT32" s="131"/>
      <c r="AU32" s="131"/>
      <c r="AV32" s="131"/>
      <c r="AW32" s="131"/>
      <c r="AX32" s="131"/>
      <c r="AY32" s="131"/>
      <c r="AZ32" s="131"/>
      <c r="BA32" s="131"/>
      <c r="BB32" s="131"/>
      <c r="BC32" s="131"/>
      <c r="BD32" s="131"/>
      <c r="BE32" s="131"/>
      <c r="BF32" s="131"/>
      <c r="BG32" s="131"/>
      <c r="BH32" s="131"/>
      <c r="BI32" s="131"/>
      <c r="BJ32" s="131"/>
      <c r="BK32" s="131"/>
      <c r="BL32" s="131"/>
      <c r="BM32" s="131"/>
      <c r="BN32" s="131"/>
      <c r="BO32" s="131"/>
      <c r="BP32" s="131"/>
      <c r="BQ32" s="131"/>
      <c r="BR32" s="131"/>
      <c r="BS32" s="131"/>
      <c r="BT32" s="131"/>
      <c r="BU32" s="131"/>
      <c r="BV32" s="131"/>
      <c r="BW32" s="131"/>
      <c r="BX32" s="131"/>
      <c r="BY32" s="131"/>
      <c r="BZ32" s="131"/>
      <c r="CA32" s="131"/>
      <c r="CB32" s="131"/>
      <c r="CC32" s="131"/>
      <c r="CD32" s="131"/>
      <c r="CE32" s="131"/>
      <c r="CF32" s="131"/>
      <c r="CG32" s="131"/>
      <c r="CH32" s="131"/>
      <c r="CI32" s="131"/>
      <c r="CJ32" s="131"/>
      <c r="CK32" s="131"/>
      <c r="CL32" s="131"/>
      <c r="CM32" s="131"/>
      <c r="CN32" s="131"/>
      <c r="CO32" s="131"/>
      <c r="CP32" s="131"/>
      <c r="CQ32" s="131"/>
      <c r="CR32" s="131"/>
      <c r="CS32" s="131"/>
      <c r="CT32" s="131"/>
      <c r="CU32" s="131"/>
      <c r="CV32" s="131"/>
      <c r="CW32" s="131"/>
      <c r="CX32" s="131"/>
      <c r="CY32" s="131"/>
      <c r="CZ32" s="131"/>
      <c r="DA32" s="131"/>
      <c r="DB32" s="131"/>
      <c r="DC32" s="131"/>
      <c r="DD32" s="131"/>
      <c r="DE32" s="131"/>
      <c r="DF32" s="131"/>
      <c r="DG32" s="131"/>
      <c r="DH32" s="131"/>
      <c r="DI32" s="131"/>
      <c r="DJ32" s="131"/>
      <c r="DK32" s="131"/>
      <c r="DL32" s="131"/>
      <c r="DM32" s="131"/>
      <c r="DN32" s="131"/>
      <c r="DO32" s="131"/>
      <c r="DP32" s="131"/>
      <c r="DQ32" s="131"/>
      <c r="DR32" s="131"/>
      <c r="DS32" s="131"/>
      <c r="DT32" s="131"/>
      <c r="DU32" s="131"/>
      <c r="DV32" s="131"/>
      <c r="DW32" s="131"/>
      <c r="DX32" s="131"/>
      <c r="DY32" s="131"/>
      <c r="DZ32" s="131"/>
      <c r="EA32" s="131"/>
      <c r="EB32" s="131"/>
      <c r="EC32" s="131"/>
      <c r="ED32" s="131"/>
      <c r="EE32" s="131"/>
      <c r="EF32" s="131"/>
      <c r="EG32" s="131"/>
      <c r="EH32" s="131"/>
      <c r="EI32" s="131"/>
      <c r="EJ32" s="131"/>
      <c r="EK32" s="131"/>
      <c r="EL32" s="131"/>
      <c r="EM32" s="131"/>
      <c r="EN32" s="131"/>
      <c r="EO32" s="131"/>
      <c r="EP32" s="131"/>
      <c r="EQ32" s="131"/>
      <c r="ER32" s="131"/>
      <c r="ES32" s="131"/>
      <c r="ET32" s="131"/>
      <c r="EU32" s="131"/>
      <c r="EV32" s="131"/>
      <c r="EW32" s="131"/>
      <c r="EX32" s="131"/>
      <c r="EY32" s="131"/>
      <c r="EZ32" s="131"/>
      <c r="FA32" s="131"/>
      <c r="FB32" s="131"/>
      <c r="FC32" s="131"/>
      <c r="FD32" s="131"/>
      <c r="FE32" s="131"/>
      <c r="FF32" s="131"/>
      <c r="FG32" s="131"/>
      <c r="FH32" s="131"/>
      <c r="FI32" s="131"/>
      <c r="FJ32" s="131"/>
      <c r="FK32" s="131"/>
      <c r="FL32" s="131"/>
      <c r="FM32" s="131"/>
      <c r="FN32" s="131"/>
      <c r="FO32" s="131"/>
      <c r="FP32" s="131"/>
      <c r="FQ32" s="131"/>
      <c r="FR32" s="131"/>
      <c r="FS32" s="131"/>
      <c r="FT32" s="131"/>
      <c r="FU32" s="131"/>
      <c r="FV32" s="131"/>
      <c r="FW32" s="131"/>
    </row>
    <row r="33">
      <c r="A33" s="131"/>
      <c r="B33" s="131"/>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1"/>
      <c r="AN33" s="131"/>
      <c r="AO33" s="131"/>
      <c r="AP33" s="131"/>
      <c r="AQ33" s="131"/>
      <c r="AR33" s="131"/>
      <c r="AS33" s="131"/>
      <c r="AT33" s="131"/>
      <c r="AU33" s="131"/>
      <c r="AV33" s="131"/>
      <c r="AW33" s="131"/>
      <c r="AX33" s="131"/>
      <c r="AY33" s="131"/>
      <c r="AZ33" s="131"/>
      <c r="BA33" s="131"/>
      <c r="BB33" s="131"/>
      <c r="BC33" s="131"/>
      <c r="BD33" s="131"/>
      <c r="BE33" s="131"/>
      <c r="BF33" s="131"/>
      <c r="BG33" s="131"/>
      <c r="BH33" s="131"/>
      <c r="BI33" s="131"/>
      <c r="BJ33" s="131"/>
      <c r="BK33" s="131"/>
      <c r="BL33" s="131"/>
      <c r="BM33" s="131"/>
      <c r="BN33" s="131"/>
      <c r="BO33" s="131"/>
      <c r="BP33" s="131"/>
      <c r="BQ33" s="131"/>
      <c r="BR33" s="131"/>
      <c r="BS33" s="131"/>
      <c r="BT33" s="131"/>
      <c r="BU33" s="131"/>
      <c r="BV33" s="131"/>
      <c r="BW33" s="131"/>
      <c r="BX33" s="131"/>
      <c r="BY33" s="131"/>
      <c r="BZ33" s="131"/>
      <c r="CA33" s="131"/>
      <c r="CB33" s="131"/>
      <c r="CC33" s="131"/>
      <c r="CD33" s="131"/>
      <c r="CE33" s="131"/>
      <c r="CF33" s="131"/>
      <c r="CG33" s="131"/>
      <c r="CH33" s="131"/>
      <c r="CI33" s="131"/>
      <c r="CJ33" s="131"/>
      <c r="CK33" s="131"/>
      <c r="CL33" s="131"/>
      <c r="CM33" s="131"/>
      <c r="CN33" s="131"/>
      <c r="CO33" s="131"/>
      <c r="CP33" s="131"/>
      <c r="CQ33" s="131"/>
      <c r="CR33" s="131"/>
      <c r="CS33" s="131"/>
      <c r="CT33" s="131"/>
      <c r="CU33" s="131"/>
      <c r="CV33" s="131"/>
      <c r="CW33" s="131"/>
      <c r="CX33" s="131"/>
      <c r="CY33" s="131"/>
      <c r="CZ33" s="131"/>
      <c r="DA33" s="131"/>
      <c r="DB33" s="131"/>
      <c r="DC33" s="131"/>
      <c r="DD33" s="131"/>
      <c r="DE33" s="131"/>
      <c r="DF33" s="131"/>
      <c r="DG33" s="131"/>
      <c r="DH33" s="131"/>
      <c r="DI33" s="131"/>
      <c r="DJ33" s="131"/>
      <c r="DK33" s="131"/>
      <c r="DL33" s="131"/>
      <c r="DM33" s="131"/>
      <c r="DN33" s="131"/>
      <c r="DO33" s="131"/>
      <c r="DP33" s="131"/>
      <c r="DQ33" s="131"/>
      <c r="DR33" s="131"/>
      <c r="DS33" s="131"/>
      <c r="DT33" s="131"/>
      <c r="DU33" s="131"/>
      <c r="DV33" s="131"/>
      <c r="DW33" s="131"/>
      <c r="DX33" s="131"/>
      <c r="DY33" s="131"/>
      <c r="DZ33" s="131"/>
      <c r="EA33" s="131"/>
      <c r="EB33" s="131"/>
      <c r="EC33" s="131"/>
      <c r="ED33" s="131"/>
      <c r="EE33" s="131"/>
      <c r="EF33" s="131"/>
      <c r="EG33" s="131"/>
      <c r="EH33" s="131"/>
      <c r="EI33" s="131"/>
      <c r="EJ33" s="131"/>
      <c r="EK33" s="131"/>
      <c r="EL33" s="131"/>
      <c r="EM33" s="131"/>
      <c r="EN33" s="131"/>
      <c r="EO33" s="131"/>
      <c r="EP33" s="131"/>
      <c r="EQ33" s="131"/>
      <c r="ER33" s="131"/>
      <c r="ES33" s="131"/>
      <c r="ET33" s="131"/>
      <c r="EU33" s="131"/>
      <c r="EV33" s="131"/>
      <c r="EW33" s="131"/>
      <c r="EX33" s="131"/>
      <c r="EY33" s="131"/>
      <c r="EZ33" s="131"/>
      <c r="FA33" s="131"/>
      <c r="FB33" s="131"/>
      <c r="FC33" s="131"/>
      <c r="FD33" s="131"/>
      <c r="FE33" s="131"/>
      <c r="FF33" s="131"/>
      <c r="FG33" s="131"/>
      <c r="FH33" s="131"/>
      <c r="FI33" s="131"/>
      <c r="FJ33" s="131"/>
      <c r="FK33" s="131"/>
      <c r="FL33" s="131"/>
      <c r="FM33" s="131"/>
      <c r="FN33" s="131"/>
      <c r="FO33" s="131"/>
      <c r="FP33" s="131"/>
      <c r="FQ33" s="131"/>
      <c r="FR33" s="131"/>
      <c r="FS33" s="131"/>
      <c r="FT33" s="131"/>
      <c r="FU33" s="131"/>
      <c r="FV33" s="131"/>
      <c r="FW33" s="131"/>
    </row>
    <row r="34">
      <c r="A34" s="131"/>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c r="AU34" s="131"/>
      <c r="AV34" s="131"/>
      <c r="AW34" s="131"/>
      <c r="AX34" s="131"/>
      <c r="AY34" s="131"/>
      <c r="AZ34" s="131"/>
      <c r="BA34" s="131"/>
      <c r="BB34" s="131"/>
      <c r="BC34" s="131"/>
      <c r="BD34" s="131"/>
      <c r="BE34" s="131"/>
      <c r="BF34" s="131"/>
      <c r="BG34" s="131"/>
      <c r="BH34" s="131"/>
      <c r="BI34" s="131"/>
      <c r="BJ34" s="131"/>
      <c r="BK34" s="131"/>
      <c r="BL34" s="131"/>
      <c r="BM34" s="131"/>
      <c r="BN34" s="131"/>
      <c r="BO34" s="131"/>
      <c r="BP34" s="131"/>
      <c r="BQ34" s="131"/>
      <c r="BR34" s="131"/>
      <c r="BS34" s="131"/>
      <c r="BT34" s="131"/>
      <c r="BU34" s="131"/>
      <c r="BV34" s="131"/>
      <c r="BW34" s="131"/>
      <c r="BX34" s="131"/>
      <c r="BY34" s="131"/>
      <c r="BZ34" s="131"/>
      <c r="CA34" s="131"/>
      <c r="CB34" s="131"/>
      <c r="CC34" s="131"/>
      <c r="CD34" s="131"/>
      <c r="CE34" s="131"/>
      <c r="CF34" s="131"/>
      <c r="CG34" s="131"/>
      <c r="CH34" s="131"/>
      <c r="CI34" s="131"/>
      <c r="CJ34" s="131"/>
      <c r="CK34" s="131"/>
      <c r="CL34" s="131"/>
      <c r="CM34" s="131"/>
      <c r="CN34" s="131"/>
      <c r="CO34" s="131"/>
      <c r="CP34" s="131"/>
      <c r="CQ34" s="131"/>
      <c r="CR34" s="131"/>
      <c r="CS34" s="131"/>
      <c r="CT34" s="131"/>
      <c r="CU34" s="131"/>
      <c r="CV34" s="131"/>
      <c r="CW34" s="131"/>
      <c r="CX34" s="131"/>
      <c r="CY34" s="131"/>
      <c r="CZ34" s="131"/>
      <c r="DA34" s="131"/>
      <c r="DB34" s="131"/>
      <c r="DC34" s="131"/>
      <c r="DD34" s="131"/>
      <c r="DE34" s="131"/>
      <c r="DF34" s="131"/>
      <c r="DG34" s="131"/>
      <c r="DH34" s="131"/>
      <c r="DI34" s="131"/>
      <c r="DJ34" s="131"/>
      <c r="DK34" s="131"/>
      <c r="DL34" s="131"/>
      <c r="DM34" s="131"/>
      <c r="DN34" s="131"/>
      <c r="DO34" s="131"/>
      <c r="DP34" s="131"/>
      <c r="DQ34" s="131"/>
      <c r="DR34" s="131"/>
      <c r="DS34" s="131"/>
      <c r="DT34" s="131"/>
      <c r="DU34" s="131"/>
      <c r="DV34" s="131"/>
      <c r="DW34" s="131"/>
      <c r="DX34" s="131"/>
      <c r="DY34" s="131"/>
      <c r="DZ34" s="131"/>
      <c r="EA34" s="131"/>
      <c r="EB34" s="131"/>
      <c r="EC34" s="131"/>
      <c r="ED34" s="131"/>
      <c r="EE34" s="131"/>
      <c r="EF34" s="131"/>
      <c r="EG34" s="131"/>
      <c r="EH34" s="131"/>
      <c r="EI34" s="131"/>
      <c r="EJ34" s="131"/>
      <c r="EK34" s="131"/>
      <c r="EL34" s="131"/>
      <c r="EM34" s="131"/>
      <c r="EN34" s="131"/>
      <c r="EO34" s="131"/>
      <c r="EP34" s="131"/>
      <c r="EQ34" s="131"/>
      <c r="ER34" s="131"/>
      <c r="ES34" s="131"/>
      <c r="ET34" s="131"/>
      <c r="EU34" s="131"/>
      <c r="EV34" s="131"/>
      <c r="EW34" s="131"/>
      <c r="EX34" s="131"/>
      <c r="EY34" s="131"/>
      <c r="EZ34" s="131"/>
      <c r="FA34" s="131"/>
      <c r="FB34" s="131"/>
      <c r="FC34" s="131"/>
      <c r="FD34" s="131"/>
      <c r="FE34" s="131"/>
      <c r="FF34" s="131"/>
      <c r="FG34" s="131"/>
      <c r="FH34" s="131"/>
      <c r="FI34" s="131"/>
      <c r="FJ34" s="131"/>
      <c r="FK34" s="131"/>
      <c r="FL34" s="131"/>
      <c r="FM34" s="131"/>
      <c r="FN34" s="131"/>
      <c r="FO34" s="131"/>
      <c r="FP34" s="131"/>
      <c r="FQ34" s="131"/>
      <c r="FR34" s="131"/>
      <c r="FS34" s="131"/>
      <c r="FT34" s="131"/>
      <c r="FU34" s="131"/>
      <c r="FV34" s="131"/>
      <c r="FW34" s="131"/>
    </row>
    <row r="35">
      <c r="A35" s="131"/>
      <c r="B35" s="131"/>
      <c r="C35" s="131"/>
      <c r="D35" s="131"/>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row>
    <row r="36">
      <c r="A36" s="131"/>
      <c r="B36" s="131"/>
      <c r="C36" s="131"/>
      <c r="D36" s="131"/>
      <c r="E36" s="131"/>
      <c r="F36" s="131"/>
      <c r="G36" s="131"/>
      <c r="H36" s="131"/>
      <c r="I36" s="131"/>
      <c r="J36" s="131"/>
      <c r="K36" s="131"/>
      <c r="L36" s="131"/>
      <c r="M36" s="131"/>
      <c r="N36" s="131"/>
      <c r="O36" s="131"/>
      <c r="P36" s="131"/>
      <c r="Q36" s="131"/>
      <c r="R36" s="131"/>
      <c r="S36" s="131"/>
      <c r="T36" s="131"/>
      <c r="U36" s="131"/>
      <c r="V36" s="131"/>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131"/>
      <c r="AT36" s="131"/>
      <c r="AU36" s="131"/>
      <c r="AV36" s="131"/>
      <c r="AW36" s="131"/>
      <c r="AX36" s="131"/>
      <c r="AY36" s="131"/>
      <c r="AZ36" s="131"/>
      <c r="BA36" s="131"/>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1"/>
      <c r="CM36" s="131"/>
      <c r="CN36" s="131"/>
      <c r="CO36" s="131"/>
      <c r="CP36" s="131"/>
      <c r="CQ36" s="131"/>
      <c r="CR36" s="131"/>
      <c r="CS36" s="131"/>
      <c r="CT36" s="131"/>
      <c r="CU36" s="131"/>
      <c r="CV36" s="131"/>
      <c r="CW36" s="131"/>
      <c r="CX36" s="131"/>
      <c r="CY36" s="131"/>
      <c r="CZ36" s="131"/>
      <c r="DA36" s="131"/>
      <c r="DB36" s="131"/>
      <c r="DC36" s="131"/>
      <c r="DD36" s="131"/>
      <c r="DE36" s="131"/>
      <c r="DF36" s="131"/>
      <c r="DG36" s="131"/>
      <c r="DH36" s="131"/>
      <c r="DI36" s="131"/>
      <c r="DJ36" s="131"/>
      <c r="DK36" s="131"/>
      <c r="DL36" s="131"/>
      <c r="DM36" s="131"/>
      <c r="DN36" s="131"/>
      <c r="DO36" s="131"/>
      <c r="DP36" s="131"/>
      <c r="DQ36" s="131"/>
      <c r="DR36" s="131"/>
      <c r="DS36" s="131"/>
      <c r="DT36" s="131"/>
      <c r="DU36" s="131"/>
      <c r="DV36" s="131"/>
      <c r="DW36" s="131"/>
      <c r="DX36" s="131"/>
      <c r="DY36" s="131"/>
      <c r="DZ36" s="131"/>
      <c r="EA36" s="131"/>
      <c r="EB36" s="131"/>
      <c r="EC36" s="131"/>
      <c r="ED36" s="131"/>
      <c r="EE36" s="131"/>
      <c r="EF36" s="131"/>
      <c r="EG36" s="131"/>
      <c r="EH36" s="131"/>
      <c r="EI36" s="131"/>
      <c r="EJ36" s="131"/>
      <c r="EK36" s="131"/>
      <c r="EL36" s="131"/>
      <c r="EM36" s="131"/>
      <c r="EN36" s="131"/>
      <c r="EO36" s="131"/>
      <c r="EP36" s="131"/>
      <c r="EQ36" s="131"/>
      <c r="ER36" s="131"/>
      <c r="ES36" s="131"/>
      <c r="ET36" s="131"/>
      <c r="EU36" s="131"/>
      <c r="EV36" s="131"/>
      <c r="EW36" s="131"/>
      <c r="EX36" s="131"/>
      <c r="EY36" s="131"/>
      <c r="EZ36" s="131"/>
      <c r="FA36" s="131"/>
      <c r="FB36" s="131"/>
      <c r="FC36" s="131"/>
      <c r="FD36" s="131"/>
      <c r="FE36" s="131"/>
      <c r="FF36" s="131"/>
      <c r="FG36" s="131"/>
      <c r="FH36" s="131"/>
      <c r="FI36" s="131"/>
      <c r="FJ36" s="131"/>
      <c r="FK36" s="131"/>
      <c r="FL36" s="131"/>
      <c r="FM36" s="131"/>
      <c r="FN36" s="131"/>
      <c r="FO36" s="131"/>
      <c r="FP36" s="131"/>
      <c r="FQ36" s="131"/>
      <c r="FR36" s="131"/>
      <c r="FS36" s="131"/>
      <c r="FT36" s="131"/>
      <c r="FU36" s="131"/>
      <c r="FV36" s="131"/>
      <c r="FW36" s="131"/>
    </row>
    <row r="37">
      <c r="A37" s="131"/>
      <c r="B37" s="131"/>
      <c r="C37" s="131"/>
      <c r="D37" s="131"/>
      <c r="E37" s="131"/>
      <c r="F37" s="131"/>
      <c r="G37" s="131"/>
      <c r="H37" s="131"/>
      <c r="I37" s="131"/>
      <c r="J37" s="131"/>
      <c r="K37" s="131"/>
      <c r="L37" s="131"/>
      <c r="M37" s="131"/>
      <c r="N37" s="131"/>
      <c r="O37" s="131"/>
      <c r="P37" s="131"/>
      <c r="Q37" s="131"/>
      <c r="R37" s="131"/>
      <c r="S37" s="131"/>
      <c r="T37" s="131"/>
      <c r="U37" s="131"/>
      <c r="V37" s="131"/>
      <c r="W37" s="131"/>
      <c r="X37" s="131"/>
      <c r="Y37" s="131"/>
      <c r="Z37" s="131"/>
      <c r="AA37" s="131"/>
      <c r="AB37" s="131"/>
      <c r="AC37" s="131"/>
      <c r="AD37" s="131"/>
      <c r="AE37" s="131"/>
      <c r="AF37" s="131"/>
      <c r="AG37" s="131"/>
      <c r="AH37" s="131"/>
      <c r="AI37" s="131"/>
      <c r="AJ37" s="131"/>
      <c r="AK37" s="131"/>
      <c r="AL37" s="131"/>
      <c r="AM37" s="131"/>
      <c r="AN37" s="131"/>
      <c r="AO37" s="131"/>
      <c r="AP37" s="131"/>
      <c r="AQ37" s="131"/>
      <c r="AR37" s="131"/>
      <c r="AS37" s="131"/>
      <c r="AT37" s="131"/>
      <c r="AU37" s="131"/>
      <c r="AV37" s="131"/>
      <c r="AW37" s="131"/>
      <c r="AX37" s="131"/>
      <c r="AY37" s="131"/>
      <c r="AZ37" s="131"/>
      <c r="BA37" s="131"/>
      <c r="BB37" s="131"/>
      <c r="BC37" s="131"/>
      <c r="BD37" s="131"/>
      <c r="BE37" s="131"/>
      <c r="BF37" s="131"/>
      <c r="BG37" s="131"/>
      <c r="BH37" s="131"/>
      <c r="BI37" s="131"/>
      <c r="BJ37" s="131"/>
      <c r="BK37" s="131"/>
      <c r="BL37" s="131"/>
      <c r="BM37" s="131"/>
      <c r="BN37" s="131"/>
      <c r="BO37" s="131"/>
      <c r="BP37" s="131"/>
      <c r="BQ37" s="131"/>
      <c r="BR37" s="131"/>
      <c r="BS37" s="131"/>
      <c r="BT37" s="131"/>
      <c r="BU37" s="131"/>
      <c r="BV37" s="131"/>
      <c r="BW37" s="131"/>
      <c r="BX37" s="131"/>
      <c r="BY37" s="131"/>
      <c r="BZ37" s="131"/>
      <c r="CA37" s="131"/>
      <c r="CB37" s="131"/>
      <c r="CC37" s="131"/>
      <c r="CD37" s="131"/>
      <c r="CE37" s="131"/>
      <c r="CF37" s="131"/>
      <c r="CG37" s="131"/>
      <c r="CH37" s="131"/>
      <c r="CI37" s="131"/>
      <c r="CJ37" s="131"/>
      <c r="CK37" s="131"/>
      <c r="CL37" s="131"/>
      <c r="CM37" s="131"/>
      <c r="CN37" s="131"/>
      <c r="CO37" s="131"/>
      <c r="CP37" s="131"/>
      <c r="CQ37" s="131"/>
      <c r="CR37" s="131"/>
      <c r="CS37" s="131"/>
      <c r="CT37" s="131"/>
      <c r="CU37" s="131"/>
      <c r="CV37" s="131"/>
      <c r="CW37" s="131"/>
      <c r="CX37" s="131"/>
      <c r="CY37" s="131"/>
      <c r="CZ37" s="131"/>
      <c r="DA37" s="131"/>
      <c r="DB37" s="131"/>
      <c r="DC37" s="131"/>
      <c r="DD37" s="131"/>
      <c r="DE37" s="131"/>
      <c r="DF37" s="131"/>
      <c r="DG37" s="131"/>
      <c r="DH37" s="131"/>
      <c r="DI37" s="131"/>
      <c r="DJ37" s="131"/>
      <c r="DK37" s="131"/>
      <c r="DL37" s="131"/>
      <c r="DM37" s="131"/>
      <c r="DN37" s="131"/>
      <c r="DO37" s="131"/>
      <c r="DP37" s="131"/>
      <c r="DQ37" s="131"/>
      <c r="DR37" s="131"/>
      <c r="DS37" s="131"/>
      <c r="DT37" s="131"/>
      <c r="DU37" s="131"/>
      <c r="DV37" s="131"/>
      <c r="DW37" s="131"/>
      <c r="DX37" s="131"/>
      <c r="DY37" s="131"/>
      <c r="DZ37" s="131"/>
      <c r="EA37" s="131"/>
      <c r="EB37" s="131"/>
      <c r="EC37" s="131"/>
      <c r="ED37" s="131"/>
      <c r="EE37" s="131"/>
      <c r="EF37" s="131"/>
      <c r="EG37" s="131"/>
      <c r="EH37" s="131"/>
      <c r="EI37" s="131"/>
      <c r="EJ37" s="131"/>
      <c r="EK37" s="131"/>
      <c r="EL37" s="131"/>
      <c r="EM37" s="131"/>
      <c r="EN37" s="131"/>
      <c r="EO37" s="131"/>
      <c r="EP37" s="131"/>
      <c r="EQ37" s="131"/>
      <c r="ER37" s="131"/>
      <c r="ES37" s="131"/>
      <c r="ET37" s="131"/>
      <c r="EU37" s="131"/>
      <c r="EV37" s="131"/>
      <c r="EW37" s="131"/>
      <c r="EX37" s="131"/>
      <c r="EY37" s="131"/>
      <c r="EZ37" s="131"/>
      <c r="FA37" s="131"/>
      <c r="FB37" s="131"/>
      <c r="FC37" s="131"/>
      <c r="FD37" s="131"/>
      <c r="FE37" s="131"/>
      <c r="FF37" s="131"/>
      <c r="FG37" s="131"/>
      <c r="FH37" s="131"/>
      <c r="FI37" s="131"/>
      <c r="FJ37" s="131"/>
      <c r="FK37" s="131"/>
      <c r="FL37" s="131"/>
      <c r="FM37" s="131"/>
      <c r="FN37" s="131"/>
      <c r="FO37" s="131"/>
      <c r="FP37" s="131"/>
      <c r="FQ37" s="131"/>
      <c r="FR37" s="131"/>
      <c r="FS37" s="131"/>
      <c r="FT37" s="131"/>
      <c r="FU37" s="131"/>
      <c r="FV37" s="131"/>
      <c r="FW37" s="131"/>
    </row>
    <row r="38">
      <c r="A38" s="131"/>
      <c r="B38" s="131"/>
      <c r="C38" s="131"/>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31"/>
      <c r="CC38" s="131"/>
      <c r="CD38" s="131"/>
      <c r="CE38" s="131"/>
      <c r="CF38" s="131"/>
      <c r="CG38" s="131"/>
      <c r="CH38" s="131"/>
      <c r="CI38" s="131"/>
      <c r="CJ38" s="131"/>
      <c r="CK38" s="131"/>
      <c r="CL38" s="131"/>
      <c r="CM38" s="131"/>
      <c r="CN38" s="131"/>
      <c r="CO38" s="131"/>
      <c r="CP38" s="131"/>
      <c r="CQ38" s="131"/>
      <c r="CR38" s="131"/>
      <c r="CS38" s="131"/>
      <c r="CT38" s="131"/>
      <c r="CU38" s="131"/>
      <c r="CV38" s="131"/>
      <c r="CW38" s="131"/>
      <c r="CX38" s="131"/>
      <c r="CY38" s="131"/>
      <c r="CZ38" s="131"/>
      <c r="DA38" s="131"/>
      <c r="DB38" s="131"/>
      <c r="DC38" s="131"/>
      <c r="DD38" s="131"/>
      <c r="DE38" s="131"/>
      <c r="DF38" s="131"/>
      <c r="DG38" s="131"/>
      <c r="DH38" s="131"/>
      <c r="DI38" s="131"/>
      <c r="DJ38" s="131"/>
      <c r="DK38" s="131"/>
      <c r="DL38" s="131"/>
      <c r="DM38" s="131"/>
      <c r="DN38" s="131"/>
      <c r="DO38" s="131"/>
      <c r="DP38" s="131"/>
      <c r="DQ38" s="131"/>
      <c r="DR38" s="131"/>
      <c r="DS38" s="131"/>
      <c r="DT38" s="131"/>
      <c r="DU38" s="131"/>
      <c r="DV38" s="131"/>
      <c r="DW38" s="131"/>
      <c r="DX38" s="131"/>
      <c r="DY38" s="131"/>
      <c r="DZ38" s="131"/>
      <c r="EA38" s="131"/>
      <c r="EB38" s="131"/>
      <c r="EC38" s="131"/>
      <c r="ED38" s="131"/>
      <c r="EE38" s="131"/>
      <c r="EF38" s="131"/>
      <c r="EG38" s="131"/>
      <c r="EH38" s="131"/>
      <c r="EI38" s="131"/>
      <c r="EJ38" s="131"/>
      <c r="EK38" s="131"/>
      <c r="EL38" s="131"/>
      <c r="EM38" s="131"/>
      <c r="EN38" s="131"/>
      <c r="EO38" s="131"/>
      <c r="EP38" s="131"/>
      <c r="EQ38" s="131"/>
      <c r="ER38" s="131"/>
      <c r="ES38" s="131"/>
      <c r="ET38" s="131"/>
      <c r="EU38" s="131"/>
      <c r="EV38" s="131"/>
      <c r="EW38" s="131"/>
      <c r="EX38" s="131"/>
      <c r="EY38" s="131"/>
      <c r="EZ38" s="131"/>
      <c r="FA38" s="131"/>
      <c r="FB38" s="131"/>
      <c r="FC38" s="131"/>
      <c r="FD38" s="131"/>
      <c r="FE38" s="131"/>
      <c r="FF38" s="131"/>
      <c r="FG38" s="131"/>
      <c r="FH38" s="131"/>
      <c r="FI38" s="131"/>
      <c r="FJ38" s="131"/>
      <c r="FK38" s="131"/>
      <c r="FL38" s="131"/>
      <c r="FM38" s="131"/>
      <c r="FN38" s="131"/>
      <c r="FO38" s="131"/>
      <c r="FP38" s="131"/>
      <c r="FQ38" s="131"/>
      <c r="FR38" s="131"/>
      <c r="FS38" s="131"/>
      <c r="FT38" s="131"/>
      <c r="FU38" s="131"/>
      <c r="FV38" s="131"/>
      <c r="FW38" s="131"/>
    </row>
    <row r="39">
      <c r="A39" s="131"/>
      <c r="B39" s="131"/>
      <c r="C39" s="131"/>
      <c r="D39" s="131"/>
      <c r="E39" s="131"/>
      <c r="F39" s="131"/>
      <c r="G39" s="131"/>
      <c r="H39" s="131"/>
      <c r="I39" s="131"/>
      <c r="J39" s="131"/>
      <c r="K39" s="131"/>
      <c r="L39" s="131"/>
      <c r="M39" s="131"/>
      <c r="N39" s="131"/>
      <c r="O39" s="131"/>
      <c r="P39" s="131"/>
      <c r="Q39" s="131"/>
      <c r="R39" s="131"/>
      <c r="S39" s="131"/>
      <c r="T39" s="131"/>
      <c r="U39" s="131"/>
      <c r="V39" s="131"/>
      <c r="W39" s="131"/>
      <c r="X39" s="131"/>
      <c r="Y39" s="131"/>
      <c r="Z39" s="131"/>
      <c r="AA39" s="131"/>
      <c r="AB39" s="131"/>
      <c r="AC39" s="131"/>
      <c r="AD39" s="131"/>
      <c r="AE39" s="131"/>
      <c r="AF39" s="131"/>
      <c r="AG39" s="131"/>
      <c r="AH39" s="131"/>
      <c r="AI39" s="131"/>
      <c r="AJ39" s="131"/>
      <c r="AK39" s="131"/>
      <c r="AL39" s="131"/>
      <c r="AM39" s="131"/>
      <c r="AN39" s="131"/>
      <c r="AO39" s="131"/>
      <c r="AP39" s="131"/>
      <c r="AQ39" s="131"/>
      <c r="AR39" s="131"/>
      <c r="AS39" s="131"/>
      <c r="AT39" s="131"/>
      <c r="AU39" s="131"/>
      <c r="AV39" s="131"/>
      <c r="AW39" s="131"/>
      <c r="AX39" s="131"/>
      <c r="AY39" s="131"/>
      <c r="AZ39" s="131"/>
      <c r="BA39" s="131"/>
      <c r="BB39" s="131"/>
      <c r="BC39" s="131"/>
      <c r="BD39" s="131"/>
      <c r="BE39" s="131"/>
      <c r="BF39" s="131"/>
      <c r="BG39" s="131"/>
      <c r="BH39" s="131"/>
      <c r="BI39" s="131"/>
      <c r="BJ39" s="131"/>
      <c r="BK39" s="131"/>
      <c r="BL39" s="131"/>
      <c r="BM39" s="131"/>
      <c r="BN39" s="131"/>
      <c r="BO39" s="131"/>
      <c r="BP39" s="131"/>
      <c r="BQ39" s="131"/>
      <c r="BR39" s="131"/>
      <c r="BS39" s="131"/>
      <c r="BT39" s="131"/>
      <c r="BU39" s="131"/>
      <c r="BV39" s="131"/>
      <c r="BW39" s="131"/>
      <c r="BX39" s="131"/>
      <c r="BY39" s="131"/>
      <c r="BZ39" s="131"/>
      <c r="CA39" s="131"/>
      <c r="CB39" s="131"/>
      <c r="CC39" s="131"/>
      <c r="CD39" s="131"/>
      <c r="CE39" s="131"/>
      <c r="CF39" s="131"/>
      <c r="CG39" s="131"/>
      <c r="CH39" s="131"/>
      <c r="CI39" s="131"/>
      <c r="CJ39" s="131"/>
      <c r="CK39" s="131"/>
      <c r="CL39" s="131"/>
      <c r="CM39" s="131"/>
      <c r="CN39" s="131"/>
      <c r="CO39" s="131"/>
      <c r="CP39" s="131"/>
      <c r="CQ39" s="131"/>
      <c r="CR39" s="131"/>
      <c r="CS39" s="131"/>
      <c r="CT39" s="131"/>
      <c r="CU39" s="131"/>
      <c r="CV39" s="131"/>
      <c r="CW39" s="131"/>
      <c r="CX39" s="131"/>
      <c r="CY39" s="131"/>
      <c r="CZ39" s="131"/>
      <c r="DA39" s="131"/>
      <c r="DB39" s="131"/>
      <c r="DC39" s="131"/>
      <c r="DD39" s="131"/>
      <c r="DE39" s="131"/>
      <c r="DF39" s="131"/>
      <c r="DG39" s="131"/>
      <c r="DH39" s="131"/>
      <c r="DI39" s="131"/>
      <c r="DJ39" s="131"/>
      <c r="DK39" s="131"/>
      <c r="DL39" s="131"/>
      <c r="DM39" s="131"/>
      <c r="DN39" s="131"/>
      <c r="DO39" s="131"/>
      <c r="DP39" s="131"/>
      <c r="DQ39" s="131"/>
      <c r="DR39" s="131"/>
      <c r="DS39" s="131"/>
      <c r="DT39" s="131"/>
      <c r="DU39" s="131"/>
      <c r="DV39" s="131"/>
      <c r="DW39" s="131"/>
      <c r="DX39" s="131"/>
      <c r="DY39" s="131"/>
      <c r="DZ39" s="131"/>
      <c r="EA39" s="131"/>
      <c r="EB39" s="131"/>
      <c r="EC39" s="131"/>
      <c r="ED39" s="131"/>
      <c r="EE39" s="131"/>
      <c r="EF39" s="131"/>
      <c r="EG39" s="131"/>
      <c r="EH39" s="131"/>
      <c r="EI39" s="131"/>
      <c r="EJ39" s="131"/>
      <c r="EK39" s="131"/>
      <c r="EL39" s="131"/>
      <c r="EM39" s="131"/>
      <c r="EN39" s="131"/>
      <c r="EO39" s="131"/>
      <c r="EP39" s="131"/>
      <c r="EQ39" s="131"/>
      <c r="ER39" s="131"/>
      <c r="ES39" s="131"/>
      <c r="ET39" s="131"/>
      <c r="EU39" s="131"/>
      <c r="EV39" s="131"/>
      <c r="EW39" s="131"/>
      <c r="EX39" s="131"/>
      <c r="EY39" s="131"/>
      <c r="EZ39" s="131"/>
      <c r="FA39" s="131"/>
      <c r="FB39" s="131"/>
      <c r="FC39" s="131"/>
      <c r="FD39" s="131"/>
      <c r="FE39" s="131"/>
      <c r="FF39" s="131"/>
      <c r="FG39" s="131"/>
      <c r="FH39" s="131"/>
      <c r="FI39" s="131"/>
      <c r="FJ39" s="131"/>
      <c r="FK39" s="131"/>
      <c r="FL39" s="131"/>
      <c r="FM39" s="131"/>
      <c r="FN39" s="131"/>
      <c r="FO39" s="131"/>
      <c r="FP39" s="131"/>
      <c r="FQ39" s="131"/>
      <c r="FR39" s="131"/>
      <c r="FS39" s="131"/>
      <c r="FT39" s="131"/>
      <c r="FU39" s="131"/>
      <c r="FV39" s="131"/>
      <c r="FW39" s="131"/>
    </row>
    <row r="40">
      <c r="A40" s="131"/>
      <c r="B40" s="131"/>
      <c r="C40" s="131"/>
      <c r="D40" s="131"/>
      <c r="E40" s="131"/>
      <c r="F40" s="131"/>
      <c r="G40" s="131"/>
      <c r="H40" s="131"/>
      <c r="I40" s="131"/>
      <c r="J40" s="131"/>
      <c r="K40" s="131"/>
      <c r="L40" s="131"/>
      <c r="M40" s="131"/>
      <c r="N40" s="131"/>
      <c r="O40" s="131"/>
      <c r="P40" s="131"/>
      <c r="Q40" s="131"/>
      <c r="R40" s="131"/>
      <c r="S40" s="131"/>
      <c r="T40" s="131"/>
      <c r="U40" s="131"/>
      <c r="V40" s="131"/>
      <c r="W40" s="131"/>
      <c r="X40" s="131"/>
      <c r="Y40" s="131"/>
      <c r="Z40" s="131"/>
      <c r="AA40" s="131"/>
      <c r="AB40" s="131"/>
      <c r="AC40" s="131"/>
      <c r="AD40" s="131"/>
      <c r="AE40" s="131"/>
      <c r="AF40" s="131"/>
      <c r="AG40" s="131"/>
      <c r="AH40" s="131"/>
      <c r="AI40" s="131"/>
      <c r="AJ40" s="131"/>
      <c r="AK40" s="131"/>
      <c r="AL40" s="131"/>
      <c r="AM40" s="131"/>
      <c r="AN40" s="131"/>
      <c r="AO40" s="131"/>
      <c r="AP40" s="131"/>
      <c r="AQ40" s="131"/>
      <c r="AR40" s="131"/>
      <c r="AS40" s="131"/>
      <c r="AT40" s="131"/>
      <c r="AU40" s="131"/>
      <c r="AV40" s="131"/>
      <c r="AW40" s="131"/>
      <c r="AX40" s="131"/>
      <c r="AY40" s="131"/>
      <c r="AZ40" s="131"/>
      <c r="BA40" s="131"/>
      <c r="BB40" s="131"/>
      <c r="BC40" s="131"/>
      <c r="BD40" s="131"/>
      <c r="BE40" s="131"/>
      <c r="BF40" s="131"/>
      <c r="BG40" s="131"/>
      <c r="BH40" s="131"/>
      <c r="BI40" s="131"/>
      <c r="BJ40" s="131"/>
      <c r="BK40" s="131"/>
      <c r="BL40" s="131"/>
      <c r="BM40" s="131"/>
      <c r="BN40" s="131"/>
      <c r="BO40" s="131"/>
      <c r="BP40" s="131"/>
      <c r="BQ40" s="131"/>
      <c r="BR40" s="131"/>
      <c r="BS40" s="131"/>
      <c r="BT40" s="131"/>
      <c r="BU40" s="131"/>
      <c r="BV40" s="131"/>
      <c r="BW40" s="131"/>
      <c r="BX40" s="131"/>
      <c r="BY40" s="131"/>
      <c r="BZ40" s="131"/>
      <c r="CA40" s="131"/>
      <c r="CB40" s="131"/>
      <c r="CC40" s="131"/>
      <c r="CD40" s="131"/>
      <c r="CE40" s="131"/>
      <c r="CF40" s="131"/>
      <c r="CG40" s="131"/>
      <c r="CH40" s="131"/>
      <c r="CI40" s="131"/>
      <c r="CJ40" s="131"/>
      <c r="CK40" s="131"/>
      <c r="CL40" s="131"/>
      <c r="CM40" s="131"/>
      <c r="CN40" s="131"/>
      <c r="CO40" s="131"/>
      <c r="CP40" s="131"/>
      <c r="CQ40" s="131"/>
      <c r="CR40" s="131"/>
      <c r="CS40" s="131"/>
      <c r="CT40" s="131"/>
      <c r="CU40" s="131"/>
      <c r="CV40" s="131"/>
      <c r="CW40" s="131"/>
      <c r="CX40" s="131"/>
      <c r="CY40" s="131"/>
      <c r="CZ40" s="131"/>
      <c r="DA40" s="131"/>
      <c r="DB40" s="131"/>
      <c r="DC40" s="131"/>
      <c r="DD40" s="131"/>
      <c r="DE40" s="131"/>
      <c r="DF40" s="131"/>
      <c r="DG40" s="131"/>
      <c r="DH40" s="131"/>
      <c r="DI40" s="131"/>
      <c r="DJ40" s="131"/>
      <c r="DK40" s="131"/>
      <c r="DL40" s="131"/>
      <c r="DM40" s="131"/>
      <c r="DN40" s="131"/>
      <c r="DO40" s="131"/>
      <c r="DP40" s="131"/>
      <c r="DQ40" s="131"/>
      <c r="DR40" s="131"/>
      <c r="DS40" s="131"/>
      <c r="DT40" s="131"/>
      <c r="DU40" s="131"/>
      <c r="DV40" s="131"/>
      <c r="DW40" s="131"/>
      <c r="DX40" s="131"/>
      <c r="DY40" s="131"/>
      <c r="DZ40" s="131"/>
      <c r="EA40" s="131"/>
      <c r="EB40" s="131"/>
      <c r="EC40" s="131"/>
      <c r="ED40" s="131"/>
      <c r="EE40" s="131"/>
      <c r="EF40" s="131"/>
      <c r="EG40" s="131"/>
      <c r="EH40" s="131"/>
      <c r="EI40" s="131"/>
      <c r="EJ40" s="131"/>
      <c r="EK40" s="131"/>
      <c r="EL40" s="131"/>
      <c r="EM40" s="131"/>
      <c r="EN40" s="131"/>
      <c r="EO40" s="131"/>
      <c r="EP40" s="131"/>
      <c r="EQ40" s="131"/>
      <c r="ER40" s="131"/>
      <c r="ES40" s="131"/>
      <c r="ET40" s="131"/>
      <c r="EU40" s="131"/>
      <c r="EV40" s="131"/>
      <c r="EW40" s="131"/>
      <c r="EX40" s="131"/>
      <c r="EY40" s="131"/>
      <c r="EZ40" s="131"/>
      <c r="FA40" s="131"/>
      <c r="FB40" s="131"/>
      <c r="FC40" s="131"/>
      <c r="FD40" s="131"/>
      <c r="FE40" s="131"/>
      <c r="FF40" s="131"/>
      <c r="FG40" s="131"/>
      <c r="FH40" s="131"/>
      <c r="FI40" s="131"/>
      <c r="FJ40" s="131"/>
      <c r="FK40" s="131"/>
      <c r="FL40" s="131"/>
      <c r="FM40" s="131"/>
      <c r="FN40" s="131"/>
      <c r="FO40" s="131"/>
      <c r="FP40" s="131"/>
      <c r="FQ40" s="131"/>
      <c r="FR40" s="131"/>
      <c r="FS40" s="131"/>
      <c r="FT40" s="131"/>
      <c r="FU40" s="131"/>
      <c r="FV40" s="131"/>
      <c r="FW40" s="131"/>
    </row>
    <row r="41">
      <c r="A41" s="131"/>
      <c r="B41" s="131"/>
      <c r="C41" s="131"/>
      <c r="D41" s="131"/>
      <c r="E41" s="131"/>
      <c r="F41" s="131"/>
      <c r="G41" s="131"/>
      <c r="H41" s="131"/>
      <c r="I41" s="131"/>
      <c r="J41" s="131"/>
      <c r="K41" s="131"/>
      <c r="L41" s="131"/>
      <c r="M41" s="131"/>
      <c r="N41" s="131"/>
      <c r="O41" s="131"/>
      <c r="P41" s="131"/>
      <c r="Q41" s="131"/>
      <c r="R41" s="131"/>
      <c r="S41" s="131"/>
      <c r="T41" s="131"/>
      <c r="U41" s="131"/>
      <c r="V41" s="131"/>
      <c r="W41" s="131"/>
      <c r="X41" s="131"/>
      <c r="Y41" s="131"/>
      <c r="Z41" s="131"/>
      <c r="AA41" s="131"/>
      <c r="AB41" s="131"/>
      <c r="AC41" s="131"/>
      <c r="AD41" s="131"/>
      <c r="AE41" s="131"/>
      <c r="AF41" s="131"/>
      <c r="AG41" s="131"/>
      <c r="AH41" s="131"/>
      <c r="AI41" s="131"/>
      <c r="AJ41" s="131"/>
      <c r="AK41" s="131"/>
      <c r="AL41" s="131"/>
      <c r="AM41" s="131"/>
      <c r="AN41" s="131"/>
      <c r="AO41" s="131"/>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c r="BU41" s="131"/>
      <c r="BV41" s="131"/>
      <c r="BW41" s="131"/>
      <c r="BX41" s="131"/>
      <c r="BY41" s="131"/>
      <c r="BZ41" s="131"/>
      <c r="CA41" s="131"/>
      <c r="CB41" s="131"/>
      <c r="CC41" s="131"/>
      <c r="CD41" s="131"/>
      <c r="CE41" s="131"/>
      <c r="CF41" s="131"/>
      <c r="CG41" s="131"/>
      <c r="CH41" s="131"/>
      <c r="CI41" s="131"/>
      <c r="CJ41" s="131"/>
      <c r="CK41" s="131"/>
      <c r="CL41" s="131"/>
      <c r="CM41" s="131"/>
      <c r="CN41" s="131"/>
      <c r="CO41" s="131"/>
      <c r="CP41" s="131"/>
      <c r="CQ41" s="131"/>
      <c r="CR41" s="131"/>
      <c r="CS41" s="131"/>
      <c r="CT41" s="131"/>
      <c r="CU41" s="131"/>
      <c r="CV41" s="131"/>
      <c r="CW41" s="131"/>
      <c r="CX41" s="131"/>
      <c r="CY41" s="131"/>
      <c r="CZ41" s="131"/>
      <c r="DA41" s="131"/>
      <c r="DB41" s="131"/>
      <c r="DC41" s="131"/>
      <c r="DD41" s="131"/>
      <c r="DE41" s="131"/>
      <c r="DF41" s="131"/>
      <c r="DG41" s="131"/>
      <c r="DH41" s="131"/>
      <c r="DI41" s="131"/>
      <c r="DJ41" s="131"/>
      <c r="DK41" s="131"/>
      <c r="DL41" s="131"/>
      <c r="DM41" s="131"/>
      <c r="DN41" s="131"/>
      <c r="DO41" s="131"/>
      <c r="DP41" s="131"/>
      <c r="DQ41" s="131"/>
      <c r="DR41" s="131"/>
      <c r="DS41" s="131"/>
      <c r="DT41" s="131"/>
      <c r="DU41" s="131"/>
      <c r="DV41" s="131"/>
      <c r="DW41" s="131"/>
      <c r="DX41" s="131"/>
      <c r="DY41" s="131"/>
      <c r="DZ41" s="131"/>
      <c r="EA41" s="131"/>
      <c r="EB41" s="131"/>
      <c r="EC41" s="131"/>
      <c r="ED41" s="131"/>
      <c r="EE41" s="131"/>
      <c r="EF41" s="131"/>
      <c r="EG41" s="131"/>
      <c r="EH41" s="131"/>
      <c r="EI41" s="131"/>
      <c r="EJ41" s="131"/>
      <c r="EK41" s="131"/>
      <c r="EL41" s="131"/>
      <c r="EM41" s="131"/>
      <c r="EN41" s="131"/>
      <c r="EO41" s="131"/>
      <c r="EP41" s="131"/>
      <c r="EQ41" s="131"/>
      <c r="ER41" s="131"/>
      <c r="ES41" s="131"/>
      <c r="ET41" s="131"/>
      <c r="EU41" s="131"/>
      <c r="EV41" s="131"/>
      <c r="EW41" s="131"/>
      <c r="EX41" s="131"/>
      <c r="EY41" s="131"/>
      <c r="EZ41" s="131"/>
      <c r="FA41" s="131"/>
      <c r="FB41" s="131"/>
      <c r="FC41" s="131"/>
      <c r="FD41" s="131"/>
      <c r="FE41" s="131"/>
      <c r="FF41" s="131"/>
      <c r="FG41" s="131"/>
      <c r="FH41" s="131"/>
      <c r="FI41" s="131"/>
      <c r="FJ41" s="131"/>
      <c r="FK41" s="131"/>
      <c r="FL41" s="131"/>
      <c r="FM41" s="131"/>
      <c r="FN41" s="131"/>
      <c r="FO41" s="131"/>
      <c r="FP41" s="131"/>
      <c r="FQ41" s="131"/>
      <c r="FR41" s="131"/>
      <c r="FS41" s="131"/>
      <c r="FT41" s="131"/>
      <c r="FU41" s="131"/>
      <c r="FV41" s="131"/>
      <c r="FW41" s="131"/>
    </row>
    <row r="42">
      <c r="A42" s="131"/>
      <c r="B42" s="131"/>
      <c r="C42" s="131"/>
      <c r="D42" s="131"/>
      <c r="E42" s="131"/>
      <c r="F42" s="131"/>
      <c r="G42" s="131"/>
      <c r="H42" s="131"/>
      <c r="I42" s="131"/>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31"/>
      <c r="CC42" s="131"/>
      <c r="CD42" s="131"/>
      <c r="CE42" s="131"/>
      <c r="CF42" s="131"/>
      <c r="CG42" s="131"/>
      <c r="CH42" s="131"/>
      <c r="CI42" s="131"/>
      <c r="CJ42" s="131"/>
      <c r="CK42" s="131"/>
      <c r="CL42" s="131"/>
      <c r="CM42" s="131"/>
      <c r="CN42" s="131"/>
      <c r="CO42" s="131"/>
      <c r="CP42" s="131"/>
      <c r="CQ42" s="131"/>
      <c r="CR42" s="131"/>
      <c r="CS42" s="131"/>
      <c r="CT42" s="131"/>
      <c r="CU42" s="131"/>
      <c r="CV42" s="131"/>
      <c r="CW42" s="131"/>
      <c r="CX42" s="131"/>
      <c r="CY42" s="131"/>
      <c r="CZ42" s="131"/>
      <c r="DA42" s="131"/>
      <c r="DB42" s="131"/>
      <c r="DC42" s="131"/>
      <c r="DD42" s="131"/>
      <c r="DE42" s="131"/>
      <c r="DF42" s="131"/>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31"/>
      <c r="EO42" s="131"/>
      <c r="EP42" s="131"/>
      <c r="EQ42" s="131"/>
      <c r="ER42" s="131"/>
      <c r="ES42" s="131"/>
      <c r="ET42" s="131"/>
      <c r="EU42" s="131"/>
      <c r="EV42" s="131"/>
      <c r="EW42" s="131"/>
      <c r="EX42" s="131"/>
      <c r="EY42" s="131"/>
      <c r="EZ42" s="131"/>
      <c r="FA42" s="131"/>
      <c r="FB42" s="131"/>
      <c r="FC42" s="131"/>
      <c r="FD42" s="131"/>
      <c r="FE42" s="131"/>
      <c r="FF42" s="131"/>
      <c r="FG42" s="131"/>
      <c r="FH42" s="131"/>
      <c r="FI42" s="131"/>
      <c r="FJ42" s="131"/>
      <c r="FK42" s="131"/>
      <c r="FL42" s="131"/>
      <c r="FM42" s="131"/>
      <c r="FN42" s="131"/>
      <c r="FO42" s="131"/>
      <c r="FP42" s="131"/>
      <c r="FQ42" s="131"/>
      <c r="FR42" s="131"/>
      <c r="FS42" s="131"/>
      <c r="FT42" s="131"/>
      <c r="FU42" s="131"/>
      <c r="FV42" s="131"/>
      <c r="FW42" s="131"/>
    </row>
    <row r="43">
      <c r="A43" s="131"/>
      <c r="B43" s="131"/>
      <c r="C43" s="131"/>
      <c r="D43" s="131"/>
      <c r="E43" s="131"/>
      <c r="F43" s="131"/>
      <c r="G43" s="131"/>
      <c r="H43" s="131"/>
      <c r="I43" s="131"/>
      <c r="J43" s="131"/>
      <c r="K43" s="131"/>
      <c r="L43" s="131"/>
      <c r="M43" s="131"/>
      <c r="N43" s="131"/>
      <c r="O43" s="131"/>
      <c r="P43" s="131"/>
      <c r="Q43" s="131"/>
      <c r="R43" s="131"/>
      <c r="S43" s="131"/>
      <c r="T43" s="131"/>
      <c r="U43" s="131"/>
      <c r="V43" s="131"/>
      <c r="W43" s="131"/>
      <c r="X43" s="131"/>
      <c r="Y43" s="131"/>
      <c r="Z43" s="131"/>
      <c r="AA43" s="131"/>
      <c r="AB43" s="131"/>
      <c r="AC43" s="131"/>
      <c r="AD43" s="131"/>
      <c r="AE43" s="131"/>
      <c r="AF43" s="131"/>
      <c r="AG43" s="131"/>
      <c r="AH43" s="131"/>
      <c r="AI43" s="131"/>
      <c r="AJ43" s="131"/>
      <c r="AK43" s="131"/>
      <c r="AL43" s="131"/>
      <c r="AM43" s="131"/>
      <c r="AN43" s="131"/>
      <c r="AO43" s="131"/>
      <c r="AP43" s="131"/>
      <c r="AQ43" s="131"/>
      <c r="AR43" s="131"/>
      <c r="AS43" s="131"/>
      <c r="AT43" s="131"/>
      <c r="AU43" s="131"/>
      <c r="AV43" s="131"/>
      <c r="AW43" s="131"/>
      <c r="AX43" s="131"/>
      <c r="AY43" s="131"/>
      <c r="AZ43" s="131"/>
      <c r="BA43" s="131"/>
      <c r="BB43" s="131"/>
      <c r="BC43" s="131"/>
      <c r="BD43" s="131"/>
      <c r="BE43" s="131"/>
      <c r="BF43" s="131"/>
      <c r="BG43" s="131"/>
      <c r="BH43" s="131"/>
      <c r="BI43" s="131"/>
      <c r="BJ43" s="131"/>
      <c r="BK43" s="131"/>
      <c r="BL43" s="131"/>
      <c r="BM43" s="131"/>
      <c r="BN43" s="131"/>
      <c r="BO43" s="131"/>
      <c r="BP43" s="131"/>
      <c r="BQ43" s="131"/>
      <c r="BR43" s="131"/>
      <c r="BS43" s="131"/>
      <c r="BT43" s="131"/>
      <c r="BU43" s="131"/>
      <c r="BV43" s="131"/>
      <c r="BW43" s="131"/>
      <c r="BX43" s="131"/>
      <c r="BY43" s="131"/>
      <c r="BZ43" s="131"/>
      <c r="CA43" s="131"/>
      <c r="CB43" s="131"/>
      <c r="CC43" s="131"/>
      <c r="CD43" s="131"/>
      <c r="CE43" s="131"/>
      <c r="CF43" s="131"/>
      <c r="CG43" s="131"/>
      <c r="CH43" s="131"/>
      <c r="CI43" s="131"/>
      <c r="CJ43" s="131"/>
      <c r="CK43" s="131"/>
      <c r="CL43" s="131"/>
      <c r="CM43" s="131"/>
      <c r="CN43" s="131"/>
      <c r="CO43" s="131"/>
      <c r="CP43" s="131"/>
      <c r="CQ43" s="131"/>
      <c r="CR43" s="131"/>
      <c r="CS43" s="131"/>
      <c r="CT43" s="131"/>
      <c r="CU43" s="131"/>
      <c r="CV43" s="131"/>
      <c r="CW43" s="131"/>
      <c r="CX43" s="131"/>
      <c r="CY43" s="131"/>
      <c r="CZ43" s="131"/>
      <c r="DA43" s="131"/>
      <c r="DB43" s="131"/>
      <c r="DC43" s="131"/>
      <c r="DD43" s="131"/>
      <c r="DE43" s="131"/>
      <c r="DF43" s="131"/>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131"/>
      <c r="EL43" s="131"/>
      <c r="EM43" s="131"/>
      <c r="EN43" s="131"/>
      <c r="EO43" s="131"/>
      <c r="EP43" s="131"/>
      <c r="EQ43" s="131"/>
      <c r="ER43" s="131"/>
      <c r="ES43" s="131"/>
      <c r="ET43" s="131"/>
      <c r="EU43" s="131"/>
      <c r="EV43" s="131"/>
      <c r="EW43" s="131"/>
      <c r="EX43" s="131"/>
      <c r="EY43" s="131"/>
      <c r="EZ43" s="131"/>
      <c r="FA43" s="131"/>
      <c r="FB43" s="131"/>
      <c r="FC43" s="131"/>
      <c r="FD43" s="131"/>
      <c r="FE43" s="131"/>
      <c r="FF43" s="131"/>
      <c r="FG43" s="131"/>
      <c r="FH43" s="131"/>
      <c r="FI43" s="131"/>
      <c r="FJ43" s="131"/>
      <c r="FK43" s="131"/>
      <c r="FL43" s="131"/>
      <c r="FM43" s="131"/>
      <c r="FN43" s="131"/>
      <c r="FO43" s="131"/>
      <c r="FP43" s="131"/>
      <c r="FQ43" s="131"/>
      <c r="FR43" s="131"/>
      <c r="FS43" s="131"/>
      <c r="FT43" s="131"/>
      <c r="FU43" s="131"/>
      <c r="FV43" s="131"/>
      <c r="FW43" s="131"/>
    </row>
    <row r="44">
      <c r="A44" s="131"/>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1"/>
      <c r="AB44" s="131"/>
      <c r="AC44" s="131"/>
      <c r="AD44" s="131"/>
      <c r="AE44" s="131"/>
      <c r="AF44" s="131"/>
      <c r="AG44" s="131"/>
      <c r="AH44" s="131"/>
      <c r="AI44" s="131"/>
      <c r="AJ44" s="131"/>
      <c r="AK44" s="131"/>
      <c r="AL44" s="131"/>
      <c r="AM44" s="131"/>
      <c r="AN44" s="131"/>
      <c r="AO44" s="131"/>
      <c r="AP44" s="131"/>
      <c r="AQ44" s="131"/>
      <c r="AR44" s="131"/>
      <c r="AS44" s="131"/>
      <c r="AT44" s="131"/>
      <c r="AU44" s="131"/>
      <c r="AV44" s="131"/>
      <c r="AW44" s="131"/>
      <c r="AX44" s="131"/>
      <c r="AY44" s="131"/>
      <c r="AZ44" s="131"/>
      <c r="BA44" s="131"/>
      <c r="BB44" s="131"/>
      <c r="BC44" s="131"/>
      <c r="BD44" s="131"/>
      <c r="BE44" s="131"/>
      <c r="BF44" s="131"/>
      <c r="BG44" s="131"/>
      <c r="BH44" s="131"/>
      <c r="BI44" s="131"/>
      <c r="BJ44" s="131"/>
      <c r="BK44" s="131"/>
      <c r="BL44" s="131"/>
      <c r="BM44" s="131"/>
      <c r="BN44" s="131"/>
      <c r="BO44" s="131"/>
      <c r="BP44" s="131"/>
      <c r="BQ44" s="131"/>
      <c r="BR44" s="131"/>
      <c r="BS44" s="131"/>
      <c r="BT44" s="131"/>
      <c r="BU44" s="131"/>
      <c r="BV44" s="131"/>
      <c r="BW44" s="131"/>
      <c r="BX44" s="131"/>
      <c r="BY44" s="131"/>
      <c r="BZ44" s="131"/>
      <c r="CA44" s="131"/>
      <c r="CB44" s="131"/>
      <c r="CC44" s="131"/>
      <c r="CD44" s="131"/>
      <c r="CE44" s="131"/>
      <c r="CF44" s="131"/>
      <c r="CG44" s="131"/>
      <c r="CH44" s="131"/>
      <c r="CI44" s="131"/>
      <c r="CJ44" s="131"/>
      <c r="CK44" s="131"/>
      <c r="CL44" s="131"/>
      <c r="CM44" s="131"/>
      <c r="CN44" s="131"/>
      <c r="CO44" s="131"/>
      <c r="CP44" s="131"/>
      <c r="CQ44" s="131"/>
      <c r="CR44" s="131"/>
      <c r="CS44" s="131"/>
      <c r="CT44" s="131"/>
      <c r="CU44" s="131"/>
      <c r="CV44" s="131"/>
      <c r="CW44" s="131"/>
      <c r="CX44" s="131"/>
      <c r="CY44" s="131"/>
      <c r="CZ44" s="131"/>
      <c r="DA44" s="131"/>
      <c r="DB44" s="131"/>
      <c r="DC44" s="131"/>
      <c r="DD44" s="131"/>
      <c r="DE44" s="131"/>
      <c r="DF44" s="131"/>
      <c r="DG44" s="131"/>
      <c r="DH44" s="131"/>
      <c r="DI44" s="131"/>
      <c r="DJ44" s="131"/>
      <c r="DK44" s="131"/>
      <c r="DL44" s="131"/>
      <c r="DM44" s="131"/>
      <c r="DN44" s="131"/>
      <c r="DO44" s="131"/>
      <c r="DP44" s="131"/>
      <c r="DQ44" s="131"/>
      <c r="DR44" s="131"/>
      <c r="DS44" s="131"/>
      <c r="DT44" s="131"/>
      <c r="DU44" s="131"/>
      <c r="DV44" s="131"/>
      <c r="DW44" s="131"/>
      <c r="DX44" s="131"/>
      <c r="DY44" s="131"/>
      <c r="DZ44" s="131"/>
      <c r="EA44" s="131"/>
      <c r="EB44" s="131"/>
      <c r="EC44" s="131"/>
      <c r="ED44" s="131"/>
      <c r="EE44" s="131"/>
      <c r="EF44" s="131"/>
      <c r="EG44" s="131"/>
      <c r="EH44" s="131"/>
      <c r="EI44" s="131"/>
      <c r="EJ44" s="131"/>
      <c r="EK44" s="131"/>
      <c r="EL44" s="131"/>
      <c r="EM44" s="131"/>
      <c r="EN44" s="131"/>
      <c r="EO44" s="131"/>
      <c r="EP44" s="131"/>
      <c r="EQ44" s="131"/>
      <c r="ER44" s="131"/>
      <c r="ES44" s="131"/>
      <c r="ET44" s="131"/>
      <c r="EU44" s="131"/>
      <c r="EV44" s="131"/>
      <c r="EW44" s="131"/>
      <c r="EX44" s="131"/>
      <c r="EY44" s="131"/>
      <c r="EZ44" s="131"/>
      <c r="FA44" s="131"/>
      <c r="FB44" s="131"/>
      <c r="FC44" s="131"/>
      <c r="FD44" s="131"/>
      <c r="FE44" s="131"/>
      <c r="FF44" s="131"/>
      <c r="FG44" s="131"/>
      <c r="FH44" s="131"/>
      <c r="FI44" s="131"/>
      <c r="FJ44" s="131"/>
      <c r="FK44" s="131"/>
      <c r="FL44" s="131"/>
      <c r="FM44" s="131"/>
      <c r="FN44" s="131"/>
      <c r="FO44" s="131"/>
      <c r="FP44" s="131"/>
      <c r="FQ44" s="131"/>
      <c r="FR44" s="131"/>
      <c r="FS44" s="131"/>
      <c r="FT44" s="131"/>
      <c r="FU44" s="131"/>
      <c r="FV44" s="131"/>
      <c r="FW44" s="131"/>
    </row>
    <row r="45">
      <c r="A45" s="131"/>
      <c r="B45" s="131"/>
      <c r="C45" s="131"/>
      <c r="D45" s="131"/>
      <c r="E45" s="131"/>
      <c r="F45" s="131"/>
      <c r="G45" s="131"/>
      <c r="H45" s="131"/>
      <c r="I45" s="131"/>
      <c r="J45" s="131"/>
      <c r="K45" s="131"/>
      <c r="L45" s="131"/>
      <c r="M45" s="131"/>
      <c r="N45" s="131"/>
      <c r="O45" s="131"/>
      <c r="P45" s="131"/>
      <c r="Q45" s="131"/>
      <c r="R45" s="131"/>
      <c r="S45" s="131"/>
      <c r="T45" s="131"/>
      <c r="U45" s="131"/>
      <c r="V45" s="131"/>
      <c r="W45" s="131"/>
      <c r="X45" s="131"/>
      <c r="Y45" s="131"/>
      <c r="Z45" s="131"/>
      <c r="AA45" s="131"/>
      <c r="AB45" s="131"/>
      <c r="AC45" s="131"/>
      <c r="AD45" s="131"/>
      <c r="AE45" s="131"/>
      <c r="AF45" s="131"/>
      <c r="AG45" s="131"/>
      <c r="AH45" s="131"/>
      <c r="AI45" s="131"/>
      <c r="AJ45" s="131"/>
      <c r="AK45" s="131"/>
      <c r="AL45" s="131"/>
      <c r="AM45" s="131"/>
      <c r="AN45" s="131"/>
      <c r="AO45" s="131"/>
      <c r="AP45" s="131"/>
      <c r="AQ45" s="131"/>
      <c r="AR45" s="131"/>
      <c r="AS45" s="131"/>
      <c r="AT45" s="131"/>
      <c r="AU45" s="131"/>
      <c r="AV45" s="131"/>
      <c r="AW45" s="131"/>
      <c r="AX45" s="131"/>
      <c r="AY45" s="131"/>
      <c r="AZ45" s="131"/>
      <c r="BA45" s="131"/>
      <c r="BB45" s="131"/>
      <c r="BC45" s="131"/>
      <c r="BD45" s="131"/>
      <c r="BE45" s="131"/>
      <c r="BF45" s="131"/>
      <c r="BG45" s="131"/>
      <c r="BH45" s="131"/>
      <c r="BI45" s="131"/>
      <c r="BJ45" s="131"/>
      <c r="BK45" s="131"/>
      <c r="BL45" s="131"/>
      <c r="BM45" s="131"/>
      <c r="BN45" s="131"/>
      <c r="BO45" s="131"/>
      <c r="BP45" s="131"/>
      <c r="BQ45" s="131"/>
      <c r="BR45" s="131"/>
      <c r="BS45" s="131"/>
      <c r="BT45" s="131"/>
      <c r="BU45" s="131"/>
      <c r="BV45" s="131"/>
      <c r="BW45" s="131"/>
      <c r="BX45" s="131"/>
      <c r="BY45" s="131"/>
      <c r="BZ45" s="131"/>
      <c r="CA45" s="131"/>
      <c r="CB45" s="131"/>
      <c r="CC45" s="131"/>
      <c r="CD45" s="131"/>
      <c r="CE45" s="131"/>
      <c r="CF45" s="131"/>
      <c r="CG45" s="131"/>
      <c r="CH45" s="131"/>
      <c r="CI45" s="131"/>
      <c r="CJ45" s="131"/>
      <c r="CK45" s="131"/>
      <c r="CL45" s="131"/>
      <c r="CM45" s="131"/>
      <c r="CN45" s="131"/>
      <c r="CO45" s="131"/>
      <c r="CP45" s="131"/>
      <c r="CQ45" s="131"/>
      <c r="CR45" s="131"/>
      <c r="CS45" s="131"/>
      <c r="CT45" s="131"/>
      <c r="CU45" s="131"/>
      <c r="CV45" s="131"/>
      <c r="CW45" s="131"/>
      <c r="CX45" s="131"/>
      <c r="CY45" s="131"/>
      <c r="CZ45" s="131"/>
      <c r="DA45" s="131"/>
      <c r="DB45" s="131"/>
      <c r="DC45" s="131"/>
      <c r="DD45" s="131"/>
      <c r="DE45" s="131"/>
      <c r="DF45" s="131"/>
      <c r="DG45" s="131"/>
      <c r="DH45" s="131"/>
      <c r="DI45" s="131"/>
      <c r="DJ45" s="131"/>
      <c r="DK45" s="131"/>
      <c r="DL45" s="131"/>
      <c r="DM45" s="131"/>
      <c r="DN45" s="131"/>
      <c r="DO45" s="131"/>
      <c r="DP45" s="131"/>
      <c r="DQ45" s="131"/>
      <c r="DR45" s="131"/>
      <c r="DS45" s="131"/>
      <c r="DT45" s="131"/>
      <c r="DU45" s="131"/>
      <c r="DV45" s="131"/>
      <c r="DW45" s="131"/>
      <c r="DX45" s="131"/>
      <c r="DY45" s="131"/>
      <c r="DZ45" s="131"/>
      <c r="EA45" s="131"/>
      <c r="EB45" s="131"/>
      <c r="EC45" s="131"/>
      <c r="ED45" s="131"/>
      <c r="EE45" s="131"/>
      <c r="EF45" s="131"/>
      <c r="EG45" s="131"/>
      <c r="EH45" s="131"/>
      <c r="EI45" s="131"/>
      <c r="EJ45" s="131"/>
      <c r="EK45" s="131"/>
      <c r="EL45" s="131"/>
      <c r="EM45" s="131"/>
      <c r="EN45" s="131"/>
      <c r="EO45" s="131"/>
      <c r="EP45" s="131"/>
      <c r="EQ45" s="131"/>
      <c r="ER45" s="131"/>
      <c r="ES45" s="131"/>
      <c r="ET45" s="131"/>
      <c r="EU45" s="131"/>
      <c r="EV45" s="131"/>
      <c r="EW45" s="131"/>
      <c r="EX45" s="131"/>
      <c r="EY45" s="131"/>
      <c r="EZ45" s="131"/>
      <c r="FA45" s="131"/>
      <c r="FB45" s="131"/>
      <c r="FC45" s="131"/>
      <c r="FD45" s="131"/>
      <c r="FE45" s="131"/>
      <c r="FF45" s="131"/>
      <c r="FG45" s="131"/>
      <c r="FH45" s="131"/>
      <c r="FI45" s="131"/>
      <c r="FJ45" s="131"/>
      <c r="FK45" s="131"/>
      <c r="FL45" s="131"/>
      <c r="FM45" s="131"/>
      <c r="FN45" s="131"/>
      <c r="FO45" s="131"/>
      <c r="FP45" s="131"/>
      <c r="FQ45" s="131"/>
      <c r="FR45" s="131"/>
      <c r="FS45" s="131"/>
      <c r="FT45" s="131"/>
      <c r="FU45" s="131"/>
      <c r="FV45" s="131"/>
      <c r="FW45" s="131"/>
    </row>
    <row r="46">
      <c r="A46" s="131"/>
      <c r="B46" s="131"/>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c r="AP46" s="131"/>
      <c r="AQ46" s="131"/>
      <c r="AR46" s="131"/>
      <c r="AS46" s="131"/>
      <c r="AT46" s="131"/>
      <c r="AU46" s="131"/>
      <c r="AV46" s="131"/>
      <c r="AW46" s="131"/>
      <c r="AX46" s="131"/>
      <c r="AY46" s="131"/>
      <c r="AZ46" s="131"/>
      <c r="BA46" s="131"/>
      <c r="BB46" s="131"/>
      <c r="BC46" s="131"/>
      <c r="BD46" s="131"/>
      <c r="BE46" s="131"/>
      <c r="BF46" s="131"/>
      <c r="BG46" s="131"/>
      <c r="BH46" s="131"/>
      <c r="BI46" s="131"/>
      <c r="BJ46" s="131"/>
      <c r="BK46" s="131"/>
      <c r="BL46" s="131"/>
      <c r="BM46" s="131"/>
      <c r="BN46" s="131"/>
      <c r="BO46" s="131"/>
      <c r="BP46" s="131"/>
      <c r="BQ46" s="131"/>
      <c r="BR46" s="131"/>
      <c r="BS46" s="131"/>
      <c r="BT46" s="131"/>
      <c r="BU46" s="131"/>
      <c r="BV46" s="131"/>
      <c r="BW46" s="131"/>
      <c r="BX46" s="131"/>
      <c r="BY46" s="131"/>
      <c r="BZ46" s="131"/>
      <c r="CA46" s="131"/>
      <c r="CB46" s="131"/>
      <c r="CC46" s="131"/>
      <c r="CD46" s="131"/>
      <c r="CE46" s="131"/>
      <c r="CF46" s="131"/>
      <c r="CG46" s="131"/>
      <c r="CH46" s="131"/>
      <c r="CI46" s="131"/>
      <c r="CJ46" s="131"/>
      <c r="CK46" s="131"/>
      <c r="CL46" s="131"/>
      <c r="CM46" s="131"/>
      <c r="CN46" s="131"/>
      <c r="CO46" s="131"/>
      <c r="CP46" s="131"/>
      <c r="CQ46" s="131"/>
      <c r="CR46" s="131"/>
      <c r="CS46" s="131"/>
      <c r="CT46" s="131"/>
      <c r="CU46" s="131"/>
      <c r="CV46" s="131"/>
      <c r="CW46" s="131"/>
      <c r="CX46" s="131"/>
      <c r="CY46" s="131"/>
      <c r="CZ46" s="131"/>
      <c r="DA46" s="131"/>
      <c r="DB46" s="131"/>
      <c r="DC46" s="131"/>
      <c r="DD46" s="131"/>
      <c r="DE46" s="131"/>
      <c r="DF46" s="131"/>
      <c r="DG46" s="131"/>
      <c r="DH46" s="131"/>
      <c r="DI46" s="131"/>
      <c r="DJ46" s="131"/>
      <c r="DK46" s="131"/>
      <c r="DL46" s="131"/>
      <c r="DM46" s="131"/>
      <c r="DN46" s="131"/>
      <c r="DO46" s="131"/>
      <c r="DP46" s="131"/>
      <c r="DQ46" s="131"/>
      <c r="DR46" s="131"/>
      <c r="DS46" s="131"/>
      <c r="DT46" s="131"/>
      <c r="DU46" s="131"/>
      <c r="DV46" s="131"/>
      <c r="DW46" s="131"/>
      <c r="DX46" s="131"/>
      <c r="DY46" s="131"/>
      <c r="DZ46" s="131"/>
      <c r="EA46" s="131"/>
      <c r="EB46" s="131"/>
      <c r="EC46" s="131"/>
      <c r="ED46" s="131"/>
      <c r="EE46" s="131"/>
      <c r="EF46" s="131"/>
      <c r="EG46" s="131"/>
      <c r="EH46" s="131"/>
      <c r="EI46" s="131"/>
      <c r="EJ46" s="131"/>
      <c r="EK46" s="131"/>
      <c r="EL46" s="131"/>
      <c r="EM46" s="131"/>
      <c r="EN46" s="131"/>
      <c r="EO46" s="131"/>
      <c r="EP46" s="131"/>
      <c r="EQ46" s="131"/>
      <c r="ER46" s="131"/>
      <c r="ES46" s="131"/>
      <c r="ET46" s="131"/>
      <c r="EU46" s="131"/>
      <c r="EV46" s="131"/>
      <c r="EW46" s="131"/>
      <c r="EX46" s="131"/>
      <c r="EY46" s="131"/>
      <c r="EZ46" s="131"/>
      <c r="FA46" s="131"/>
      <c r="FB46" s="131"/>
      <c r="FC46" s="131"/>
      <c r="FD46" s="131"/>
      <c r="FE46" s="131"/>
      <c r="FF46" s="131"/>
      <c r="FG46" s="131"/>
      <c r="FH46" s="131"/>
      <c r="FI46" s="131"/>
      <c r="FJ46" s="131"/>
      <c r="FK46" s="131"/>
      <c r="FL46" s="131"/>
      <c r="FM46" s="131"/>
      <c r="FN46" s="131"/>
      <c r="FO46" s="131"/>
      <c r="FP46" s="131"/>
      <c r="FQ46" s="131"/>
      <c r="FR46" s="131"/>
      <c r="FS46" s="131"/>
      <c r="FT46" s="131"/>
      <c r="FU46" s="131"/>
      <c r="FV46" s="131"/>
      <c r="FW46" s="131"/>
    </row>
    <row r="47">
      <c r="A47" s="131"/>
      <c r="B47" s="131"/>
      <c r="C47" s="131"/>
      <c r="D47" s="131"/>
      <c r="E47" s="131"/>
      <c r="F47" s="131"/>
      <c r="G47" s="131"/>
      <c r="H47" s="131"/>
      <c r="I47" s="131"/>
      <c r="J47" s="131"/>
      <c r="K47" s="131"/>
      <c r="L47" s="131"/>
      <c r="M47" s="131"/>
      <c r="N47" s="131"/>
      <c r="O47" s="131"/>
      <c r="P47" s="131"/>
      <c r="Q47" s="131"/>
      <c r="R47" s="131"/>
      <c r="S47" s="131"/>
      <c r="T47" s="131"/>
      <c r="U47" s="131"/>
      <c r="V47" s="131"/>
      <c r="W47" s="131"/>
      <c r="X47" s="131"/>
      <c r="Y47" s="131"/>
      <c r="Z47" s="131"/>
      <c r="AA47" s="131"/>
      <c r="AB47" s="131"/>
      <c r="AC47" s="131"/>
      <c r="AD47" s="131"/>
      <c r="AE47" s="131"/>
      <c r="AF47" s="131"/>
      <c r="AG47" s="131"/>
      <c r="AH47" s="131"/>
      <c r="AI47" s="131"/>
      <c r="AJ47" s="131"/>
      <c r="AK47" s="131"/>
      <c r="AL47" s="131"/>
      <c r="AM47" s="131"/>
      <c r="AN47" s="131"/>
      <c r="AO47" s="131"/>
      <c r="AP47" s="131"/>
      <c r="AQ47" s="131"/>
      <c r="AR47" s="131"/>
      <c r="AS47" s="131"/>
      <c r="AT47" s="131"/>
      <c r="AU47" s="131"/>
      <c r="AV47" s="131"/>
      <c r="AW47" s="131"/>
      <c r="AX47" s="131"/>
      <c r="AY47" s="131"/>
      <c r="AZ47" s="131"/>
      <c r="BA47" s="131"/>
      <c r="BB47" s="131"/>
      <c r="BC47" s="131"/>
      <c r="BD47" s="131"/>
      <c r="BE47" s="131"/>
      <c r="BF47" s="131"/>
      <c r="BG47" s="131"/>
      <c r="BH47" s="131"/>
      <c r="BI47" s="131"/>
      <c r="BJ47" s="131"/>
      <c r="BK47" s="131"/>
      <c r="BL47" s="131"/>
      <c r="BM47" s="131"/>
      <c r="BN47" s="131"/>
      <c r="BO47" s="131"/>
      <c r="BP47" s="131"/>
      <c r="BQ47" s="131"/>
      <c r="BR47" s="131"/>
      <c r="BS47" s="131"/>
      <c r="BT47" s="131"/>
      <c r="BU47" s="131"/>
      <c r="BV47" s="131"/>
      <c r="BW47" s="131"/>
      <c r="BX47" s="131"/>
      <c r="BY47" s="131"/>
      <c r="BZ47" s="131"/>
      <c r="CA47" s="131"/>
      <c r="CB47" s="131"/>
      <c r="CC47" s="131"/>
      <c r="CD47" s="131"/>
      <c r="CE47" s="131"/>
      <c r="CF47" s="131"/>
      <c r="CG47" s="131"/>
      <c r="CH47" s="131"/>
      <c r="CI47" s="131"/>
      <c r="CJ47" s="131"/>
      <c r="CK47" s="131"/>
      <c r="CL47" s="131"/>
      <c r="CM47" s="131"/>
      <c r="CN47" s="131"/>
      <c r="CO47" s="131"/>
      <c r="CP47" s="131"/>
      <c r="CQ47" s="131"/>
      <c r="CR47" s="131"/>
      <c r="CS47" s="131"/>
      <c r="CT47" s="131"/>
      <c r="CU47" s="131"/>
      <c r="CV47" s="131"/>
      <c r="CW47" s="131"/>
      <c r="CX47" s="131"/>
      <c r="CY47" s="131"/>
      <c r="CZ47" s="131"/>
      <c r="DA47" s="131"/>
      <c r="DB47" s="131"/>
      <c r="DC47" s="131"/>
      <c r="DD47" s="131"/>
      <c r="DE47" s="131"/>
      <c r="DF47" s="131"/>
      <c r="DG47" s="131"/>
      <c r="DH47" s="131"/>
      <c r="DI47" s="131"/>
      <c r="DJ47" s="131"/>
      <c r="DK47" s="131"/>
      <c r="DL47" s="131"/>
      <c r="DM47" s="131"/>
      <c r="DN47" s="131"/>
      <c r="DO47" s="131"/>
      <c r="DP47" s="131"/>
      <c r="DQ47" s="131"/>
      <c r="DR47" s="131"/>
      <c r="DS47" s="131"/>
      <c r="DT47" s="131"/>
      <c r="DU47" s="131"/>
      <c r="DV47" s="131"/>
      <c r="DW47" s="131"/>
      <c r="DX47" s="131"/>
      <c r="DY47" s="131"/>
      <c r="DZ47" s="131"/>
      <c r="EA47" s="131"/>
      <c r="EB47" s="131"/>
      <c r="EC47" s="131"/>
      <c r="ED47" s="131"/>
      <c r="EE47" s="131"/>
      <c r="EF47" s="131"/>
      <c r="EG47" s="131"/>
      <c r="EH47" s="131"/>
      <c r="EI47" s="131"/>
      <c r="EJ47" s="131"/>
      <c r="EK47" s="131"/>
      <c r="EL47" s="131"/>
      <c r="EM47" s="131"/>
      <c r="EN47" s="131"/>
      <c r="EO47" s="131"/>
      <c r="EP47" s="131"/>
      <c r="EQ47" s="131"/>
      <c r="ER47" s="131"/>
      <c r="ES47" s="131"/>
      <c r="ET47" s="131"/>
      <c r="EU47" s="131"/>
      <c r="EV47" s="131"/>
      <c r="EW47" s="131"/>
      <c r="EX47" s="131"/>
      <c r="EY47" s="131"/>
      <c r="EZ47" s="131"/>
      <c r="FA47" s="131"/>
      <c r="FB47" s="131"/>
      <c r="FC47" s="131"/>
      <c r="FD47" s="131"/>
      <c r="FE47" s="131"/>
      <c r="FF47" s="131"/>
      <c r="FG47" s="131"/>
      <c r="FH47" s="131"/>
      <c r="FI47" s="131"/>
      <c r="FJ47" s="131"/>
      <c r="FK47" s="131"/>
      <c r="FL47" s="131"/>
      <c r="FM47" s="131"/>
      <c r="FN47" s="131"/>
      <c r="FO47" s="131"/>
      <c r="FP47" s="131"/>
      <c r="FQ47" s="131"/>
      <c r="FR47" s="131"/>
      <c r="FS47" s="131"/>
      <c r="FT47" s="131"/>
      <c r="FU47" s="131"/>
      <c r="FV47" s="131"/>
      <c r="FW47" s="131"/>
    </row>
    <row r="48">
      <c r="A48" s="131"/>
      <c r="B48" s="131"/>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31"/>
      <c r="AS48" s="131"/>
      <c r="AT48" s="131"/>
      <c r="AU48" s="131"/>
      <c r="AV48" s="131"/>
      <c r="AW48" s="131"/>
      <c r="AX48" s="131"/>
      <c r="AY48" s="131"/>
      <c r="AZ48" s="131"/>
      <c r="BA48" s="131"/>
      <c r="BB48" s="131"/>
      <c r="BC48" s="131"/>
      <c r="BD48" s="131"/>
      <c r="BE48" s="131"/>
      <c r="BF48" s="131"/>
      <c r="BG48" s="131"/>
      <c r="BH48" s="131"/>
      <c r="BI48" s="131"/>
      <c r="BJ48" s="131"/>
      <c r="BK48" s="131"/>
      <c r="BL48" s="131"/>
      <c r="BM48" s="131"/>
      <c r="BN48" s="131"/>
      <c r="BO48" s="131"/>
      <c r="BP48" s="131"/>
      <c r="BQ48" s="131"/>
      <c r="BR48" s="131"/>
      <c r="BS48" s="131"/>
      <c r="BT48" s="131"/>
      <c r="BU48" s="131"/>
      <c r="BV48" s="131"/>
      <c r="BW48" s="131"/>
      <c r="BX48" s="131"/>
      <c r="BY48" s="131"/>
      <c r="BZ48" s="131"/>
      <c r="CA48" s="131"/>
      <c r="CB48" s="131"/>
      <c r="CC48" s="131"/>
      <c r="CD48" s="131"/>
      <c r="CE48" s="131"/>
      <c r="CF48" s="131"/>
      <c r="CG48" s="131"/>
      <c r="CH48" s="131"/>
      <c r="CI48" s="131"/>
      <c r="CJ48" s="131"/>
      <c r="CK48" s="131"/>
      <c r="CL48" s="131"/>
      <c r="CM48" s="131"/>
      <c r="CN48" s="131"/>
      <c r="CO48" s="131"/>
      <c r="CP48" s="131"/>
      <c r="CQ48" s="131"/>
      <c r="CR48" s="131"/>
      <c r="CS48" s="131"/>
      <c r="CT48" s="131"/>
      <c r="CU48" s="131"/>
      <c r="CV48" s="131"/>
      <c r="CW48" s="131"/>
      <c r="CX48" s="131"/>
      <c r="CY48" s="131"/>
      <c r="CZ48" s="131"/>
      <c r="DA48" s="131"/>
      <c r="DB48" s="131"/>
      <c r="DC48" s="131"/>
      <c r="DD48" s="131"/>
      <c r="DE48" s="131"/>
      <c r="DF48" s="131"/>
      <c r="DG48" s="131"/>
      <c r="DH48" s="131"/>
      <c r="DI48" s="131"/>
      <c r="DJ48" s="131"/>
      <c r="DK48" s="131"/>
      <c r="DL48" s="131"/>
      <c r="DM48" s="131"/>
      <c r="DN48" s="131"/>
      <c r="DO48" s="131"/>
      <c r="DP48" s="131"/>
      <c r="DQ48" s="131"/>
      <c r="DR48" s="131"/>
      <c r="DS48" s="131"/>
      <c r="DT48" s="131"/>
      <c r="DU48" s="131"/>
      <c r="DV48" s="131"/>
      <c r="DW48" s="131"/>
      <c r="DX48" s="131"/>
      <c r="DY48" s="131"/>
      <c r="DZ48" s="131"/>
      <c r="EA48" s="131"/>
      <c r="EB48" s="131"/>
      <c r="EC48" s="131"/>
      <c r="ED48" s="131"/>
      <c r="EE48" s="131"/>
      <c r="EF48" s="131"/>
      <c r="EG48" s="131"/>
      <c r="EH48" s="131"/>
      <c r="EI48" s="131"/>
      <c r="EJ48" s="131"/>
      <c r="EK48" s="131"/>
      <c r="EL48" s="131"/>
      <c r="EM48" s="131"/>
      <c r="EN48" s="131"/>
      <c r="EO48" s="131"/>
      <c r="EP48" s="131"/>
      <c r="EQ48" s="131"/>
      <c r="ER48" s="131"/>
      <c r="ES48" s="131"/>
      <c r="ET48" s="131"/>
      <c r="EU48" s="131"/>
      <c r="EV48" s="131"/>
      <c r="EW48" s="131"/>
      <c r="EX48" s="131"/>
      <c r="EY48" s="131"/>
      <c r="EZ48" s="131"/>
      <c r="FA48" s="131"/>
      <c r="FB48" s="131"/>
      <c r="FC48" s="131"/>
      <c r="FD48" s="131"/>
      <c r="FE48" s="131"/>
      <c r="FF48" s="131"/>
      <c r="FG48" s="131"/>
      <c r="FH48" s="131"/>
      <c r="FI48" s="131"/>
      <c r="FJ48" s="131"/>
      <c r="FK48" s="131"/>
      <c r="FL48" s="131"/>
      <c r="FM48" s="131"/>
      <c r="FN48" s="131"/>
      <c r="FO48" s="131"/>
      <c r="FP48" s="131"/>
      <c r="FQ48" s="131"/>
      <c r="FR48" s="131"/>
      <c r="FS48" s="131"/>
      <c r="FT48" s="131"/>
      <c r="FU48" s="131"/>
      <c r="FV48" s="131"/>
      <c r="FW48" s="131"/>
    </row>
    <row r="49">
      <c r="A49" s="131"/>
      <c r="B49" s="131"/>
      <c r="C49" s="131"/>
      <c r="D49" s="131"/>
      <c r="E49" s="131"/>
      <c r="F49" s="131"/>
      <c r="G49" s="131"/>
      <c r="H49" s="131"/>
      <c r="I49" s="131"/>
      <c r="J49" s="131"/>
      <c r="K49" s="131"/>
      <c r="L49" s="131"/>
      <c r="M49" s="131"/>
      <c r="N49" s="131"/>
      <c r="O49" s="131"/>
      <c r="P49" s="131"/>
      <c r="Q49" s="131"/>
      <c r="R49" s="131"/>
      <c r="S49" s="131"/>
      <c r="T49" s="131"/>
      <c r="U49" s="131"/>
      <c r="V49" s="131"/>
      <c r="W49" s="131"/>
      <c r="X49" s="131"/>
      <c r="Y49" s="131"/>
      <c r="Z49" s="131"/>
      <c r="AA49" s="131"/>
      <c r="AB49" s="131"/>
      <c r="AC49" s="131"/>
      <c r="AD49" s="131"/>
      <c r="AE49" s="131"/>
      <c r="AF49" s="131"/>
      <c r="AG49" s="131"/>
      <c r="AH49" s="131"/>
      <c r="AI49" s="131"/>
      <c r="AJ49" s="131"/>
      <c r="AK49" s="131"/>
      <c r="AL49" s="131"/>
      <c r="AM49" s="131"/>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1"/>
      <c r="BQ49" s="131"/>
      <c r="BR49" s="131"/>
      <c r="BS49" s="131"/>
      <c r="BT49" s="131"/>
      <c r="BU49" s="131"/>
      <c r="BV49" s="131"/>
      <c r="BW49" s="131"/>
      <c r="BX49" s="131"/>
      <c r="BY49" s="131"/>
      <c r="BZ49" s="131"/>
      <c r="CA49" s="131"/>
      <c r="CB49" s="131"/>
      <c r="CC49" s="131"/>
      <c r="CD49" s="131"/>
      <c r="CE49" s="131"/>
      <c r="CF49" s="131"/>
      <c r="CG49" s="131"/>
      <c r="CH49" s="131"/>
      <c r="CI49" s="131"/>
      <c r="CJ49" s="131"/>
      <c r="CK49" s="131"/>
      <c r="CL49" s="131"/>
      <c r="CM49" s="131"/>
      <c r="CN49" s="131"/>
      <c r="CO49" s="131"/>
      <c r="CP49" s="131"/>
      <c r="CQ49" s="131"/>
      <c r="CR49" s="131"/>
      <c r="CS49" s="131"/>
      <c r="CT49" s="131"/>
      <c r="CU49" s="131"/>
      <c r="CV49" s="131"/>
      <c r="CW49" s="131"/>
      <c r="CX49" s="131"/>
      <c r="CY49" s="131"/>
      <c r="CZ49" s="131"/>
      <c r="DA49" s="131"/>
      <c r="DB49" s="131"/>
      <c r="DC49" s="131"/>
      <c r="DD49" s="131"/>
      <c r="DE49" s="131"/>
      <c r="DF49" s="131"/>
      <c r="DG49" s="131"/>
      <c r="DH49" s="131"/>
      <c r="DI49" s="131"/>
      <c r="DJ49" s="131"/>
      <c r="DK49" s="131"/>
      <c r="DL49" s="131"/>
      <c r="DM49" s="131"/>
      <c r="DN49" s="131"/>
      <c r="DO49" s="131"/>
      <c r="DP49" s="131"/>
      <c r="DQ49" s="131"/>
      <c r="DR49" s="131"/>
      <c r="DS49" s="131"/>
      <c r="DT49" s="131"/>
      <c r="DU49" s="131"/>
      <c r="DV49" s="131"/>
      <c r="DW49" s="131"/>
      <c r="DX49" s="131"/>
      <c r="DY49" s="131"/>
      <c r="DZ49" s="131"/>
      <c r="EA49" s="131"/>
      <c r="EB49" s="131"/>
      <c r="EC49" s="131"/>
      <c r="ED49" s="131"/>
      <c r="EE49" s="131"/>
      <c r="EF49" s="131"/>
      <c r="EG49" s="131"/>
      <c r="EH49" s="131"/>
      <c r="EI49" s="131"/>
      <c r="EJ49" s="131"/>
      <c r="EK49" s="131"/>
      <c r="EL49" s="131"/>
      <c r="EM49" s="131"/>
      <c r="EN49" s="131"/>
      <c r="EO49" s="131"/>
      <c r="EP49" s="131"/>
      <c r="EQ49" s="131"/>
      <c r="ER49" s="131"/>
      <c r="ES49" s="131"/>
      <c r="ET49" s="131"/>
      <c r="EU49" s="131"/>
      <c r="EV49" s="131"/>
      <c r="EW49" s="131"/>
      <c r="EX49" s="131"/>
      <c r="EY49" s="131"/>
      <c r="EZ49" s="131"/>
      <c r="FA49" s="131"/>
      <c r="FB49" s="131"/>
      <c r="FC49" s="131"/>
      <c r="FD49" s="131"/>
      <c r="FE49" s="131"/>
      <c r="FF49" s="131"/>
      <c r="FG49" s="131"/>
      <c r="FH49" s="131"/>
      <c r="FI49" s="131"/>
      <c r="FJ49" s="131"/>
      <c r="FK49" s="131"/>
      <c r="FL49" s="131"/>
      <c r="FM49" s="131"/>
      <c r="FN49" s="131"/>
      <c r="FO49" s="131"/>
      <c r="FP49" s="131"/>
      <c r="FQ49" s="131"/>
      <c r="FR49" s="131"/>
      <c r="FS49" s="131"/>
      <c r="FT49" s="131"/>
      <c r="FU49" s="131"/>
      <c r="FV49" s="131"/>
      <c r="FW49" s="131"/>
    </row>
    <row r="50">
      <c r="A50" s="131"/>
      <c r="B50" s="131"/>
      <c r="C50" s="131"/>
      <c r="D50" s="131"/>
      <c r="E50" s="131"/>
      <c r="F50" s="131"/>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1"/>
      <c r="AI50" s="131"/>
      <c r="AJ50" s="131"/>
      <c r="AK50" s="131"/>
      <c r="AL50" s="131"/>
      <c r="AM50" s="131"/>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1"/>
      <c r="BQ50" s="131"/>
      <c r="BR50" s="131"/>
      <c r="BS50" s="131"/>
      <c r="BT50" s="131"/>
      <c r="BU50" s="131"/>
      <c r="BV50" s="131"/>
      <c r="BW50" s="131"/>
      <c r="BX50" s="131"/>
      <c r="BY50" s="131"/>
      <c r="BZ50" s="131"/>
      <c r="CA50" s="131"/>
      <c r="CB50" s="131"/>
      <c r="CC50" s="131"/>
      <c r="CD50" s="131"/>
      <c r="CE50" s="131"/>
      <c r="CF50" s="131"/>
      <c r="CG50" s="131"/>
      <c r="CH50" s="131"/>
      <c r="CI50" s="131"/>
      <c r="CJ50" s="131"/>
      <c r="CK50" s="131"/>
      <c r="CL50" s="131"/>
      <c r="CM50" s="131"/>
      <c r="CN50" s="131"/>
      <c r="CO50" s="131"/>
      <c r="CP50" s="131"/>
      <c r="CQ50" s="131"/>
      <c r="CR50" s="131"/>
      <c r="CS50" s="131"/>
      <c r="CT50" s="131"/>
      <c r="CU50" s="131"/>
      <c r="CV50" s="131"/>
      <c r="CW50" s="131"/>
      <c r="CX50" s="131"/>
      <c r="CY50" s="131"/>
      <c r="CZ50" s="131"/>
      <c r="DA50" s="131"/>
      <c r="DB50" s="131"/>
      <c r="DC50" s="131"/>
      <c r="DD50" s="131"/>
      <c r="DE50" s="131"/>
      <c r="DF50" s="131"/>
      <c r="DG50" s="131"/>
      <c r="DH50" s="131"/>
      <c r="DI50" s="131"/>
      <c r="DJ50" s="131"/>
      <c r="DK50" s="131"/>
      <c r="DL50" s="131"/>
      <c r="DM50" s="131"/>
      <c r="DN50" s="131"/>
      <c r="DO50" s="131"/>
      <c r="DP50" s="131"/>
      <c r="DQ50" s="131"/>
      <c r="DR50" s="131"/>
      <c r="DS50" s="131"/>
      <c r="DT50" s="131"/>
      <c r="DU50" s="131"/>
      <c r="DV50" s="131"/>
      <c r="DW50" s="131"/>
      <c r="DX50" s="131"/>
      <c r="DY50" s="131"/>
      <c r="DZ50" s="131"/>
      <c r="EA50" s="131"/>
      <c r="EB50" s="131"/>
      <c r="EC50" s="131"/>
      <c r="ED50" s="131"/>
      <c r="EE50" s="131"/>
      <c r="EF50" s="131"/>
      <c r="EG50" s="131"/>
      <c r="EH50" s="131"/>
      <c r="EI50" s="131"/>
      <c r="EJ50" s="131"/>
      <c r="EK50" s="131"/>
      <c r="EL50" s="131"/>
      <c r="EM50" s="131"/>
      <c r="EN50" s="131"/>
      <c r="EO50" s="131"/>
      <c r="EP50" s="131"/>
      <c r="EQ50" s="131"/>
      <c r="ER50" s="131"/>
      <c r="ES50" s="131"/>
      <c r="ET50" s="131"/>
      <c r="EU50" s="131"/>
      <c r="EV50" s="131"/>
      <c r="EW50" s="131"/>
      <c r="EX50" s="131"/>
      <c r="EY50" s="131"/>
      <c r="EZ50" s="131"/>
      <c r="FA50" s="131"/>
      <c r="FB50" s="131"/>
      <c r="FC50" s="131"/>
      <c r="FD50" s="131"/>
      <c r="FE50" s="131"/>
      <c r="FF50" s="131"/>
      <c r="FG50" s="131"/>
      <c r="FH50" s="131"/>
      <c r="FI50" s="131"/>
      <c r="FJ50" s="131"/>
      <c r="FK50" s="131"/>
      <c r="FL50" s="131"/>
      <c r="FM50" s="131"/>
      <c r="FN50" s="131"/>
      <c r="FO50" s="131"/>
      <c r="FP50" s="131"/>
      <c r="FQ50" s="131"/>
      <c r="FR50" s="131"/>
      <c r="FS50" s="131"/>
      <c r="FT50" s="131"/>
      <c r="FU50" s="131"/>
      <c r="FV50" s="131"/>
      <c r="FW50" s="131"/>
    </row>
    <row r="51">
      <c r="A51" s="131"/>
      <c r="B51" s="131"/>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131"/>
      <c r="CS51" s="131"/>
      <c r="CT51" s="131"/>
      <c r="CU51" s="131"/>
      <c r="CV51" s="131"/>
      <c r="CW51" s="131"/>
      <c r="CX51" s="131"/>
      <c r="CY51" s="131"/>
      <c r="CZ51" s="131"/>
      <c r="DA51" s="131"/>
      <c r="DB51" s="131"/>
      <c r="DC51" s="131"/>
      <c r="DD51" s="131"/>
      <c r="DE51" s="131"/>
      <c r="DF51" s="131"/>
      <c r="DG51" s="131"/>
      <c r="DH51" s="131"/>
      <c r="DI51" s="131"/>
      <c r="DJ51" s="131"/>
      <c r="DK51" s="131"/>
      <c r="DL51" s="131"/>
      <c r="DM51" s="131"/>
      <c r="DN51" s="131"/>
      <c r="DO51" s="131"/>
      <c r="DP51" s="131"/>
      <c r="DQ51" s="131"/>
      <c r="DR51" s="131"/>
      <c r="DS51" s="131"/>
      <c r="DT51" s="131"/>
      <c r="DU51" s="131"/>
      <c r="DV51" s="131"/>
      <c r="DW51" s="131"/>
      <c r="DX51" s="131"/>
      <c r="DY51" s="131"/>
      <c r="DZ51" s="131"/>
      <c r="EA51" s="131"/>
      <c r="EB51" s="131"/>
      <c r="EC51" s="131"/>
      <c r="ED51" s="131"/>
      <c r="EE51" s="131"/>
      <c r="EF51" s="131"/>
      <c r="EG51" s="131"/>
      <c r="EH51" s="131"/>
      <c r="EI51" s="131"/>
      <c r="EJ51" s="131"/>
      <c r="EK51" s="131"/>
      <c r="EL51" s="131"/>
      <c r="EM51" s="131"/>
      <c r="EN51" s="131"/>
      <c r="EO51" s="131"/>
      <c r="EP51" s="131"/>
      <c r="EQ51" s="131"/>
      <c r="ER51" s="131"/>
      <c r="ES51" s="131"/>
      <c r="ET51" s="131"/>
      <c r="EU51" s="131"/>
      <c r="EV51" s="131"/>
      <c r="EW51" s="131"/>
      <c r="EX51" s="131"/>
      <c r="EY51" s="131"/>
      <c r="EZ51" s="131"/>
      <c r="FA51" s="131"/>
      <c r="FB51" s="131"/>
      <c r="FC51" s="131"/>
      <c r="FD51" s="131"/>
      <c r="FE51" s="131"/>
      <c r="FF51" s="131"/>
      <c r="FG51" s="131"/>
      <c r="FH51" s="131"/>
      <c r="FI51" s="131"/>
      <c r="FJ51" s="131"/>
      <c r="FK51" s="131"/>
      <c r="FL51" s="131"/>
      <c r="FM51" s="131"/>
      <c r="FN51" s="131"/>
      <c r="FO51" s="131"/>
      <c r="FP51" s="131"/>
      <c r="FQ51" s="131"/>
      <c r="FR51" s="131"/>
      <c r="FS51" s="131"/>
      <c r="FT51" s="131"/>
      <c r="FU51" s="131"/>
      <c r="FV51" s="131"/>
      <c r="FW51" s="131"/>
    </row>
    <row r="52">
      <c r="A52" s="131"/>
      <c r="B52" s="131"/>
      <c r="C52" s="131"/>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1"/>
      <c r="AU52" s="131"/>
      <c r="AV52" s="131"/>
      <c r="AW52" s="131"/>
      <c r="AX52" s="131"/>
      <c r="AY52" s="131"/>
      <c r="AZ52" s="131"/>
      <c r="BA52" s="131"/>
      <c r="BB52" s="131"/>
      <c r="BC52" s="131"/>
      <c r="BD52" s="131"/>
      <c r="BE52" s="131"/>
      <c r="BF52" s="131"/>
      <c r="BG52" s="131"/>
      <c r="BH52" s="131"/>
      <c r="BI52" s="131"/>
      <c r="BJ52" s="131"/>
      <c r="BK52" s="131"/>
      <c r="BL52" s="131"/>
      <c r="BM52" s="131"/>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131"/>
      <c r="CS52" s="131"/>
      <c r="CT52" s="131"/>
      <c r="CU52" s="131"/>
      <c r="CV52" s="131"/>
      <c r="CW52" s="131"/>
      <c r="CX52" s="131"/>
      <c r="CY52" s="131"/>
      <c r="CZ52" s="131"/>
      <c r="DA52" s="131"/>
      <c r="DB52" s="131"/>
      <c r="DC52" s="131"/>
      <c r="DD52" s="131"/>
      <c r="DE52" s="131"/>
      <c r="DF52" s="131"/>
      <c r="DG52" s="131"/>
      <c r="DH52" s="131"/>
      <c r="DI52" s="131"/>
      <c r="DJ52" s="131"/>
      <c r="DK52" s="131"/>
      <c r="DL52" s="131"/>
      <c r="DM52" s="131"/>
      <c r="DN52" s="131"/>
      <c r="DO52" s="131"/>
      <c r="DP52" s="131"/>
      <c r="DQ52" s="131"/>
      <c r="DR52" s="131"/>
      <c r="DS52" s="131"/>
      <c r="DT52" s="131"/>
      <c r="DU52" s="131"/>
      <c r="DV52" s="131"/>
      <c r="DW52" s="131"/>
      <c r="DX52" s="131"/>
      <c r="DY52" s="131"/>
      <c r="DZ52" s="131"/>
      <c r="EA52" s="131"/>
      <c r="EB52" s="131"/>
      <c r="EC52" s="131"/>
      <c r="ED52" s="131"/>
      <c r="EE52" s="131"/>
      <c r="EF52" s="131"/>
      <c r="EG52" s="131"/>
      <c r="EH52" s="131"/>
      <c r="EI52" s="131"/>
      <c r="EJ52" s="131"/>
      <c r="EK52" s="131"/>
      <c r="EL52" s="131"/>
      <c r="EM52" s="131"/>
      <c r="EN52" s="131"/>
      <c r="EO52" s="131"/>
      <c r="EP52" s="131"/>
      <c r="EQ52" s="131"/>
      <c r="ER52" s="131"/>
      <c r="ES52" s="131"/>
      <c r="ET52" s="131"/>
      <c r="EU52" s="131"/>
      <c r="EV52" s="131"/>
      <c r="EW52" s="131"/>
      <c r="EX52" s="131"/>
      <c r="EY52" s="131"/>
      <c r="EZ52" s="131"/>
      <c r="FA52" s="131"/>
      <c r="FB52" s="131"/>
      <c r="FC52" s="131"/>
      <c r="FD52" s="131"/>
      <c r="FE52" s="131"/>
      <c r="FF52" s="131"/>
      <c r="FG52" s="131"/>
      <c r="FH52" s="131"/>
      <c r="FI52" s="131"/>
      <c r="FJ52" s="131"/>
      <c r="FK52" s="131"/>
      <c r="FL52" s="131"/>
      <c r="FM52" s="131"/>
      <c r="FN52" s="131"/>
      <c r="FO52" s="131"/>
      <c r="FP52" s="131"/>
      <c r="FQ52" s="131"/>
      <c r="FR52" s="131"/>
      <c r="FS52" s="131"/>
      <c r="FT52" s="131"/>
      <c r="FU52" s="131"/>
      <c r="FV52" s="131"/>
      <c r="FW52" s="131"/>
    </row>
    <row r="53">
      <c r="A53" s="131"/>
      <c r="B53" s="131"/>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131"/>
      <c r="BN53" s="131"/>
      <c r="BO53" s="131"/>
      <c r="BP53" s="131"/>
      <c r="BQ53" s="131"/>
      <c r="BR53" s="131"/>
      <c r="BS53" s="131"/>
      <c r="BT53" s="131"/>
      <c r="BU53" s="131"/>
      <c r="BV53" s="131"/>
      <c r="BW53" s="131"/>
      <c r="BX53" s="131"/>
      <c r="BY53" s="131"/>
      <c r="BZ53" s="131"/>
      <c r="CA53" s="131"/>
      <c r="CB53" s="131"/>
      <c r="CC53" s="131"/>
      <c r="CD53" s="131"/>
      <c r="CE53" s="131"/>
      <c r="CF53" s="131"/>
      <c r="CG53" s="131"/>
      <c r="CH53" s="131"/>
      <c r="CI53" s="131"/>
      <c r="CJ53" s="131"/>
      <c r="CK53" s="131"/>
      <c r="CL53" s="131"/>
      <c r="CM53" s="131"/>
      <c r="CN53" s="131"/>
      <c r="CO53" s="131"/>
      <c r="CP53" s="131"/>
      <c r="CQ53" s="131"/>
      <c r="CR53" s="131"/>
      <c r="CS53" s="131"/>
      <c r="CT53" s="131"/>
      <c r="CU53" s="131"/>
      <c r="CV53" s="131"/>
      <c r="CW53" s="131"/>
      <c r="CX53" s="131"/>
      <c r="CY53" s="131"/>
      <c r="CZ53" s="131"/>
      <c r="DA53" s="131"/>
      <c r="DB53" s="131"/>
      <c r="DC53" s="131"/>
      <c r="DD53" s="131"/>
      <c r="DE53" s="131"/>
      <c r="DF53" s="131"/>
      <c r="DG53" s="131"/>
      <c r="DH53" s="131"/>
      <c r="DI53" s="131"/>
      <c r="DJ53" s="131"/>
      <c r="DK53" s="131"/>
      <c r="DL53" s="131"/>
      <c r="DM53" s="131"/>
      <c r="DN53" s="131"/>
      <c r="DO53" s="131"/>
      <c r="DP53" s="131"/>
      <c r="DQ53" s="131"/>
      <c r="DR53" s="131"/>
      <c r="DS53" s="131"/>
      <c r="DT53" s="131"/>
      <c r="DU53" s="131"/>
      <c r="DV53" s="131"/>
      <c r="DW53" s="131"/>
      <c r="DX53" s="131"/>
      <c r="DY53" s="131"/>
      <c r="DZ53" s="131"/>
      <c r="EA53" s="131"/>
      <c r="EB53" s="131"/>
      <c r="EC53" s="131"/>
      <c r="ED53" s="131"/>
      <c r="EE53" s="131"/>
      <c r="EF53" s="131"/>
      <c r="EG53" s="131"/>
      <c r="EH53" s="131"/>
      <c r="EI53" s="131"/>
      <c r="EJ53" s="131"/>
      <c r="EK53" s="131"/>
      <c r="EL53" s="131"/>
      <c r="EM53" s="131"/>
      <c r="EN53" s="131"/>
      <c r="EO53" s="131"/>
      <c r="EP53" s="131"/>
      <c r="EQ53" s="131"/>
      <c r="ER53" s="131"/>
      <c r="ES53" s="131"/>
      <c r="ET53" s="131"/>
      <c r="EU53" s="131"/>
      <c r="EV53" s="131"/>
      <c r="EW53" s="131"/>
      <c r="EX53" s="131"/>
      <c r="EY53" s="131"/>
      <c r="EZ53" s="131"/>
      <c r="FA53" s="131"/>
      <c r="FB53" s="131"/>
      <c r="FC53" s="131"/>
      <c r="FD53" s="131"/>
      <c r="FE53" s="131"/>
      <c r="FF53" s="131"/>
      <c r="FG53" s="131"/>
      <c r="FH53" s="131"/>
      <c r="FI53" s="131"/>
      <c r="FJ53" s="131"/>
      <c r="FK53" s="131"/>
      <c r="FL53" s="131"/>
      <c r="FM53" s="131"/>
      <c r="FN53" s="131"/>
      <c r="FO53" s="131"/>
      <c r="FP53" s="131"/>
      <c r="FQ53" s="131"/>
      <c r="FR53" s="131"/>
      <c r="FS53" s="131"/>
      <c r="FT53" s="131"/>
      <c r="FU53" s="131"/>
      <c r="FV53" s="131"/>
      <c r="FW53" s="131"/>
    </row>
    <row r="54">
      <c r="A54" s="131"/>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131"/>
      <c r="BN54" s="131"/>
      <c r="BO54" s="131"/>
      <c r="BP54" s="131"/>
      <c r="BQ54" s="131"/>
      <c r="BR54" s="131"/>
      <c r="BS54" s="131"/>
      <c r="BT54" s="131"/>
      <c r="BU54" s="131"/>
      <c r="BV54" s="131"/>
      <c r="BW54" s="131"/>
      <c r="BX54" s="131"/>
      <c r="BY54" s="131"/>
      <c r="BZ54" s="131"/>
      <c r="CA54" s="131"/>
      <c r="CB54" s="131"/>
      <c r="CC54" s="131"/>
      <c r="CD54" s="131"/>
      <c r="CE54" s="131"/>
      <c r="CF54" s="131"/>
      <c r="CG54" s="131"/>
      <c r="CH54" s="131"/>
      <c r="CI54" s="131"/>
      <c r="CJ54" s="131"/>
      <c r="CK54" s="131"/>
      <c r="CL54" s="131"/>
      <c r="CM54" s="131"/>
      <c r="CN54" s="131"/>
      <c r="CO54" s="131"/>
      <c r="CP54" s="131"/>
      <c r="CQ54" s="131"/>
      <c r="CR54" s="131"/>
      <c r="CS54" s="131"/>
      <c r="CT54" s="131"/>
      <c r="CU54" s="131"/>
      <c r="CV54" s="131"/>
      <c r="CW54" s="131"/>
      <c r="CX54" s="131"/>
      <c r="CY54" s="131"/>
      <c r="CZ54" s="131"/>
      <c r="DA54" s="131"/>
      <c r="DB54" s="131"/>
      <c r="DC54" s="131"/>
      <c r="DD54" s="131"/>
      <c r="DE54" s="131"/>
      <c r="DF54" s="131"/>
      <c r="DG54" s="131"/>
      <c r="DH54" s="131"/>
      <c r="DI54" s="131"/>
      <c r="DJ54" s="131"/>
      <c r="DK54" s="131"/>
      <c r="DL54" s="131"/>
      <c r="DM54" s="131"/>
      <c r="DN54" s="131"/>
      <c r="DO54" s="131"/>
      <c r="DP54" s="131"/>
      <c r="DQ54" s="131"/>
      <c r="DR54" s="131"/>
      <c r="DS54" s="131"/>
      <c r="DT54" s="131"/>
      <c r="DU54" s="131"/>
      <c r="DV54" s="131"/>
      <c r="DW54" s="131"/>
      <c r="DX54" s="131"/>
      <c r="DY54" s="131"/>
      <c r="DZ54" s="131"/>
      <c r="EA54" s="131"/>
      <c r="EB54" s="131"/>
      <c r="EC54" s="131"/>
      <c r="ED54" s="131"/>
      <c r="EE54" s="131"/>
      <c r="EF54" s="131"/>
      <c r="EG54" s="131"/>
      <c r="EH54" s="131"/>
      <c r="EI54" s="131"/>
      <c r="EJ54" s="131"/>
      <c r="EK54" s="131"/>
      <c r="EL54" s="131"/>
      <c r="EM54" s="131"/>
      <c r="EN54" s="131"/>
      <c r="EO54" s="131"/>
      <c r="EP54" s="131"/>
      <c r="EQ54" s="131"/>
      <c r="ER54" s="131"/>
      <c r="ES54" s="131"/>
      <c r="ET54" s="131"/>
      <c r="EU54" s="131"/>
      <c r="EV54" s="131"/>
      <c r="EW54" s="131"/>
      <c r="EX54" s="131"/>
      <c r="EY54" s="131"/>
      <c r="EZ54" s="131"/>
      <c r="FA54" s="131"/>
      <c r="FB54" s="131"/>
      <c r="FC54" s="131"/>
      <c r="FD54" s="131"/>
      <c r="FE54" s="131"/>
      <c r="FF54" s="131"/>
      <c r="FG54" s="131"/>
      <c r="FH54" s="131"/>
      <c r="FI54" s="131"/>
      <c r="FJ54" s="131"/>
      <c r="FK54" s="131"/>
      <c r="FL54" s="131"/>
      <c r="FM54" s="131"/>
      <c r="FN54" s="131"/>
      <c r="FO54" s="131"/>
      <c r="FP54" s="131"/>
      <c r="FQ54" s="131"/>
      <c r="FR54" s="131"/>
      <c r="FS54" s="131"/>
      <c r="FT54" s="131"/>
      <c r="FU54" s="131"/>
      <c r="FV54" s="131"/>
      <c r="FW54" s="131"/>
    </row>
    <row r="55">
      <c r="A55" s="131"/>
      <c r="B55" s="131"/>
      <c r="C55" s="131"/>
      <c r="D55" s="131"/>
      <c r="E55" s="131"/>
      <c r="F55" s="131"/>
      <c r="G55" s="131"/>
      <c r="H55" s="131"/>
      <c r="I55" s="131"/>
      <c r="J55" s="131"/>
      <c r="K55" s="131"/>
      <c r="L55" s="131"/>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131"/>
      <c r="AT55" s="131"/>
      <c r="AU55" s="131"/>
      <c r="AV55" s="131"/>
      <c r="AW55" s="131"/>
      <c r="AX55" s="131"/>
      <c r="AY55" s="131"/>
      <c r="AZ55" s="131"/>
      <c r="BA55" s="131"/>
      <c r="BB55" s="131"/>
      <c r="BC55" s="131"/>
      <c r="BD55" s="131"/>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31"/>
      <c r="CC55" s="131"/>
      <c r="CD55" s="131"/>
      <c r="CE55" s="131"/>
      <c r="CF55" s="131"/>
      <c r="CG55" s="131"/>
      <c r="CH55" s="131"/>
      <c r="CI55" s="131"/>
      <c r="CJ55" s="131"/>
      <c r="CK55" s="131"/>
      <c r="CL55" s="131"/>
      <c r="CM55" s="131"/>
      <c r="CN55" s="131"/>
      <c r="CO55" s="131"/>
      <c r="CP55" s="131"/>
      <c r="CQ55" s="131"/>
      <c r="CR55" s="131"/>
      <c r="CS55" s="131"/>
      <c r="CT55" s="131"/>
      <c r="CU55" s="131"/>
      <c r="CV55" s="131"/>
      <c r="CW55" s="131"/>
      <c r="CX55" s="131"/>
      <c r="CY55" s="131"/>
      <c r="CZ55" s="131"/>
      <c r="DA55" s="131"/>
      <c r="DB55" s="131"/>
      <c r="DC55" s="131"/>
      <c r="DD55" s="131"/>
      <c r="DE55" s="131"/>
      <c r="DF55" s="131"/>
      <c r="DG55" s="131"/>
      <c r="DH55" s="131"/>
      <c r="DI55" s="131"/>
      <c r="DJ55" s="131"/>
      <c r="DK55" s="131"/>
      <c r="DL55" s="131"/>
      <c r="DM55" s="131"/>
      <c r="DN55" s="131"/>
      <c r="DO55" s="131"/>
      <c r="DP55" s="131"/>
      <c r="DQ55" s="131"/>
      <c r="DR55" s="131"/>
      <c r="DS55" s="131"/>
      <c r="DT55" s="131"/>
      <c r="DU55" s="131"/>
      <c r="DV55" s="131"/>
      <c r="DW55" s="131"/>
      <c r="DX55" s="131"/>
      <c r="DY55" s="131"/>
      <c r="DZ55" s="131"/>
      <c r="EA55" s="131"/>
      <c r="EB55" s="131"/>
      <c r="EC55" s="131"/>
      <c r="ED55" s="131"/>
      <c r="EE55" s="131"/>
      <c r="EF55" s="131"/>
      <c r="EG55" s="131"/>
      <c r="EH55" s="131"/>
      <c r="EI55" s="131"/>
      <c r="EJ55" s="131"/>
      <c r="EK55" s="131"/>
      <c r="EL55" s="131"/>
      <c r="EM55" s="131"/>
      <c r="EN55" s="131"/>
      <c r="EO55" s="131"/>
      <c r="EP55" s="131"/>
      <c r="EQ55" s="131"/>
      <c r="ER55" s="131"/>
      <c r="ES55" s="131"/>
      <c r="ET55" s="131"/>
      <c r="EU55" s="131"/>
      <c r="EV55" s="131"/>
      <c r="EW55" s="131"/>
      <c r="EX55" s="131"/>
      <c r="EY55" s="131"/>
      <c r="EZ55" s="131"/>
      <c r="FA55" s="131"/>
      <c r="FB55" s="131"/>
      <c r="FC55" s="131"/>
      <c r="FD55" s="131"/>
      <c r="FE55" s="131"/>
      <c r="FF55" s="131"/>
      <c r="FG55" s="131"/>
      <c r="FH55" s="131"/>
      <c r="FI55" s="131"/>
      <c r="FJ55" s="131"/>
      <c r="FK55" s="131"/>
      <c r="FL55" s="131"/>
      <c r="FM55" s="131"/>
      <c r="FN55" s="131"/>
      <c r="FO55" s="131"/>
      <c r="FP55" s="131"/>
      <c r="FQ55" s="131"/>
      <c r="FR55" s="131"/>
      <c r="FS55" s="131"/>
      <c r="FT55" s="131"/>
      <c r="FU55" s="131"/>
      <c r="FV55" s="131"/>
      <c r="FW55" s="131"/>
    </row>
    <row r="56">
      <c r="A56" s="131"/>
      <c r="B56" s="131"/>
      <c r="C56" s="131"/>
      <c r="D56" s="131"/>
      <c r="E56" s="131"/>
      <c r="F56" s="131"/>
      <c r="G56" s="131"/>
      <c r="H56" s="131"/>
      <c r="I56" s="131"/>
      <c r="J56" s="131"/>
      <c r="K56" s="131"/>
      <c r="L56" s="131"/>
      <c r="M56" s="131"/>
      <c r="N56" s="131"/>
      <c r="O56" s="131"/>
      <c r="P56" s="131"/>
      <c r="Q56" s="131"/>
      <c r="R56" s="131"/>
      <c r="S56" s="131"/>
      <c r="T56" s="131"/>
      <c r="U56" s="131"/>
      <c r="V56" s="131"/>
      <c r="W56" s="131"/>
      <c r="X56" s="131"/>
      <c r="Y56" s="131"/>
      <c r="Z56" s="131"/>
      <c r="AA56" s="131"/>
      <c r="AB56" s="131"/>
      <c r="AC56" s="131"/>
      <c r="AD56" s="131"/>
      <c r="AE56" s="131"/>
      <c r="AF56" s="131"/>
      <c r="AG56" s="131"/>
      <c r="AH56" s="131"/>
      <c r="AI56" s="131"/>
      <c r="AJ56" s="131"/>
      <c r="AK56" s="131"/>
      <c r="AL56" s="131"/>
      <c r="AM56" s="131"/>
      <c r="AN56" s="131"/>
      <c r="AO56" s="131"/>
      <c r="AP56" s="131"/>
      <c r="AQ56" s="131"/>
      <c r="AR56" s="131"/>
      <c r="AS56" s="131"/>
      <c r="AT56" s="131"/>
      <c r="AU56" s="131"/>
      <c r="AV56" s="131"/>
      <c r="AW56" s="131"/>
      <c r="AX56" s="131"/>
      <c r="AY56" s="131"/>
      <c r="AZ56" s="131"/>
      <c r="BA56" s="131"/>
      <c r="BB56" s="131"/>
      <c r="BC56" s="131"/>
      <c r="BD56" s="131"/>
      <c r="BE56" s="131"/>
      <c r="BF56" s="131"/>
      <c r="BG56" s="131"/>
      <c r="BH56" s="131"/>
      <c r="BI56" s="131"/>
      <c r="BJ56" s="131"/>
      <c r="BK56" s="131"/>
      <c r="BL56" s="131"/>
      <c r="BM56" s="131"/>
      <c r="BN56" s="131"/>
      <c r="BO56" s="131"/>
      <c r="BP56" s="131"/>
      <c r="BQ56" s="131"/>
      <c r="BR56" s="131"/>
      <c r="BS56" s="131"/>
      <c r="BT56" s="131"/>
      <c r="BU56" s="131"/>
      <c r="BV56" s="131"/>
      <c r="BW56" s="131"/>
      <c r="BX56" s="131"/>
      <c r="BY56" s="131"/>
      <c r="BZ56" s="131"/>
      <c r="CA56" s="131"/>
      <c r="CB56" s="131"/>
      <c r="CC56" s="131"/>
      <c r="CD56" s="131"/>
      <c r="CE56" s="131"/>
      <c r="CF56" s="131"/>
      <c r="CG56" s="131"/>
      <c r="CH56" s="131"/>
      <c r="CI56" s="131"/>
      <c r="CJ56" s="131"/>
      <c r="CK56" s="131"/>
      <c r="CL56" s="131"/>
      <c r="CM56" s="131"/>
      <c r="CN56" s="131"/>
      <c r="CO56" s="131"/>
      <c r="CP56" s="131"/>
      <c r="CQ56" s="131"/>
      <c r="CR56" s="131"/>
      <c r="CS56" s="131"/>
      <c r="CT56" s="131"/>
      <c r="CU56" s="131"/>
      <c r="CV56" s="131"/>
      <c r="CW56" s="131"/>
      <c r="CX56" s="131"/>
      <c r="CY56" s="131"/>
      <c r="CZ56" s="131"/>
      <c r="DA56" s="131"/>
      <c r="DB56" s="131"/>
      <c r="DC56" s="131"/>
      <c r="DD56" s="131"/>
      <c r="DE56" s="131"/>
      <c r="DF56" s="131"/>
      <c r="DG56" s="131"/>
      <c r="DH56" s="131"/>
      <c r="DI56" s="131"/>
      <c r="DJ56" s="131"/>
      <c r="DK56" s="131"/>
      <c r="DL56" s="131"/>
      <c r="DM56" s="131"/>
      <c r="DN56" s="131"/>
      <c r="DO56" s="131"/>
      <c r="DP56" s="131"/>
      <c r="DQ56" s="131"/>
      <c r="DR56" s="131"/>
      <c r="DS56" s="131"/>
      <c r="DT56" s="131"/>
      <c r="DU56" s="131"/>
      <c r="DV56" s="131"/>
      <c r="DW56" s="131"/>
      <c r="DX56" s="131"/>
      <c r="DY56" s="131"/>
      <c r="DZ56" s="131"/>
      <c r="EA56" s="131"/>
      <c r="EB56" s="131"/>
      <c r="EC56" s="131"/>
      <c r="ED56" s="131"/>
      <c r="EE56" s="131"/>
      <c r="EF56" s="131"/>
      <c r="EG56" s="131"/>
      <c r="EH56" s="131"/>
      <c r="EI56" s="131"/>
      <c r="EJ56" s="131"/>
      <c r="EK56" s="131"/>
      <c r="EL56" s="131"/>
      <c r="EM56" s="131"/>
      <c r="EN56" s="131"/>
      <c r="EO56" s="131"/>
      <c r="EP56" s="131"/>
      <c r="EQ56" s="131"/>
      <c r="ER56" s="131"/>
      <c r="ES56" s="131"/>
      <c r="ET56" s="131"/>
      <c r="EU56" s="131"/>
      <c r="EV56" s="131"/>
      <c r="EW56" s="131"/>
      <c r="EX56" s="131"/>
      <c r="EY56" s="131"/>
      <c r="EZ56" s="131"/>
      <c r="FA56" s="131"/>
      <c r="FB56" s="131"/>
      <c r="FC56" s="131"/>
      <c r="FD56" s="131"/>
      <c r="FE56" s="131"/>
      <c r="FF56" s="131"/>
      <c r="FG56" s="131"/>
      <c r="FH56" s="131"/>
      <c r="FI56" s="131"/>
      <c r="FJ56" s="131"/>
      <c r="FK56" s="131"/>
      <c r="FL56" s="131"/>
      <c r="FM56" s="131"/>
      <c r="FN56" s="131"/>
      <c r="FO56" s="131"/>
      <c r="FP56" s="131"/>
      <c r="FQ56" s="131"/>
      <c r="FR56" s="131"/>
      <c r="FS56" s="131"/>
      <c r="FT56" s="131"/>
      <c r="FU56" s="131"/>
      <c r="FV56" s="131"/>
      <c r="FW56" s="131"/>
    </row>
    <row r="57">
      <c r="A57" s="131"/>
      <c r="B57" s="131"/>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31"/>
      <c r="AX57" s="131"/>
      <c r="AY57" s="131"/>
      <c r="AZ57" s="131"/>
      <c r="BA57" s="131"/>
      <c r="BB57" s="131"/>
      <c r="BC57" s="131"/>
      <c r="BD57" s="131"/>
      <c r="BE57" s="131"/>
      <c r="BF57" s="131"/>
      <c r="BG57" s="131"/>
      <c r="BH57" s="131"/>
      <c r="BI57" s="131"/>
      <c r="BJ57" s="131"/>
      <c r="BK57" s="131"/>
      <c r="BL57" s="131"/>
      <c r="BM57" s="131"/>
      <c r="BN57" s="131"/>
      <c r="BO57" s="131"/>
      <c r="BP57" s="131"/>
      <c r="BQ57" s="131"/>
      <c r="BR57" s="131"/>
      <c r="BS57" s="131"/>
      <c r="BT57" s="131"/>
      <c r="BU57" s="131"/>
      <c r="BV57" s="131"/>
      <c r="BW57" s="131"/>
      <c r="BX57" s="131"/>
      <c r="BY57" s="131"/>
      <c r="BZ57" s="131"/>
      <c r="CA57" s="131"/>
      <c r="CB57" s="131"/>
      <c r="CC57" s="131"/>
      <c r="CD57" s="131"/>
      <c r="CE57" s="131"/>
      <c r="CF57" s="131"/>
      <c r="CG57" s="131"/>
      <c r="CH57" s="131"/>
      <c r="CI57" s="131"/>
      <c r="CJ57" s="131"/>
      <c r="CK57" s="131"/>
      <c r="CL57" s="131"/>
      <c r="CM57" s="131"/>
      <c r="CN57" s="131"/>
      <c r="CO57" s="131"/>
      <c r="CP57" s="131"/>
      <c r="CQ57" s="131"/>
      <c r="CR57" s="131"/>
      <c r="CS57" s="131"/>
      <c r="CT57" s="131"/>
      <c r="CU57" s="131"/>
      <c r="CV57" s="131"/>
      <c r="CW57" s="131"/>
      <c r="CX57" s="131"/>
      <c r="CY57" s="131"/>
      <c r="CZ57" s="131"/>
      <c r="DA57" s="131"/>
      <c r="DB57" s="131"/>
      <c r="DC57" s="131"/>
      <c r="DD57" s="131"/>
      <c r="DE57" s="131"/>
      <c r="DF57" s="131"/>
      <c r="DG57" s="131"/>
      <c r="DH57" s="131"/>
      <c r="DI57" s="131"/>
      <c r="DJ57" s="131"/>
      <c r="DK57" s="131"/>
      <c r="DL57" s="131"/>
      <c r="DM57" s="131"/>
      <c r="DN57" s="131"/>
      <c r="DO57" s="131"/>
      <c r="DP57" s="131"/>
      <c r="DQ57" s="131"/>
      <c r="DR57" s="131"/>
      <c r="DS57" s="131"/>
      <c r="DT57" s="131"/>
      <c r="DU57" s="131"/>
      <c r="DV57" s="131"/>
      <c r="DW57" s="131"/>
      <c r="DX57" s="131"/>
      <c r="DY57" s="131"/>
      <c r="DZ57" s="131"/>
      <c r="EA57" s="131"/>
      <c r="EB57" s="131"/>
      <c r="EC57" s="131"/>
      <c r="ED57" s="131"/>
      <c r="EE57" s="131"/>
      <c r="EF57" s="131"/>
      <c r="EG57" s="131"/>
      <c r="EH57" s="131"/>
      <c r="EI57" s="131"/>
      <c r="EJ57" s="131"/>
      <c r="EK57" s="131"/>
      <c r="EL57" s="131"/>
      <c r="EM57" s="131"/>
      <c r="EN57" s="131"/>
      <c r="EO57" s="131"/>
      <c r="EP57" s="131"/>
      <c r="EQ57" s="131"/>
      <c r="ER57" s="131"/>
      <c r="ES57" s="131"/>
      <c r="ET57" s="131"/>
      <c r="EU57" s="131"/>
      <c r="EV57" s="131"/>
      <c r="EW57" s="131"/>
      <c r="EX57" s="131"/>
      <c r="EY57" s="131"/>
      <c r="EZ57" s="131"/>
      <c r="FA57" s="131"/>
      <c r="FB57" s="131"/>
      <c r="FC57" s="131"/>
      <c r="FD57" s="131"/>
      <c r="FE57" s="131"/>
      <c r="FF57" s="131"/>
      <c r="FG57" s="131"/>
      <c r="FH57" s="131"/>
      <c r="FI57" s="131"/>
      <c r="FJ57" s="131"/>
      <c r="FK57" s="131"/>
      <c r="FL57" s="131"/>
      <c r="FM57" s="131"/>
      <c r="FN57" s="131"/>
      <c r="FO57" s="131"/>
      <c r="FP57" s="131"/>
      <c r="FQ57" s="131"/>
      <c r="FR57" s="131"/>
      <c r="FS57" s="131"/>
      <c r="FT57" s="131"/>
      <c r="FU57" s="131"/>
      <c r="FV57" s="131"/>
      <c r="FW57" s="131"/>
    </row>
    <row r="58">
      <c r="A58" s="131"/>
      <c r="B58" s="131"/>
      <c r="C58" s="131"/>
      <c r="D58" s="131"/>
      <c r="E58" s="131"/>
      <c r="F58" s="131"/>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1"/>
      <c r="AI58" s="131"/>
      <c r="AJ58" s="131"/>
      <c r="AK58" s="131"/>
      <c r="AL58" s="131"/>
      <c r="AM58" s="131"/>
      <c r="AN58" s="131"/>
      <c r="AO58" s="131"/>
      <c r="AP58" s="131"/>
      <c r="AQ58" s="131"/>
      <c r="AR58" s="131"/>
      <c r="AS58" s="131"/>
      <c r="AT58" s="131"/>
      <c r="AU58" s="131"/>
      <c r="AV58" s="131"/>
      <c r="AW58" s="131"/>
      <c r="AX58" s="131"/>
      <c r="AY58" s="131"/>
      <c r="AZ58" s="131"/>
      <c r="BA58" s="131"/>
      <c r="BB58" s="131"/>
      <c r="BC58" s="131"/>
      <c r="BD58" s="131"/>
      <c r="BE58" s="131"/>
      <c r="BF58" s="131"/>
      <c r="BG58" s="131"/>
      <c r="BH58" s="131"/>
      <c r="BI58" s="131"/>
      <c r="BJ58" s="131"/>
      <c r="BK58" s="131"/>
      <c r="BL58" s="131"/>
      <c r="BM58" s="131"/>
      <c r="BN58" s="131"/>
      <c r="BO58" s="131"/>
      <c r="BP58" s="131"/>
      <c r="BQ58" s="131"/>
      <c r="BR58" s="131"/>
      <c r="BS58" s="131"/>
      <c r="BT58" s="131"/>
      <c r="BU58" s="131"/>
      <c r="BV58" s="131"/>
      <c r="BW58" s="131"/>
      <c r="BX58" s="131"/>
      <c r="BY58" s="131"/>
      <c r="BZ58" s="131"/>
      <c r="CA58" s="131"/>
      <c r="CB58" s="131"/>
      <c r="CC58" s="131"/>
      <c r="CD58" s="131"/>
      <c r="CE58" s="131"/>
      <c r="CF58" s="131"/>
      <c r="CG58" s="131"/>
      <c r="CH58" s="131"/>
      <c r="CI58" s="131"/>
      <c r="CJ58" s="131"/>
      <c r="CK58" s="131"/>
      <c r="CL58" s="131"/>
      <c r="CM58" s="131"/>
      <c r="CN58" s="131"/>
      <c r="CO58" s="131"/>
      <c r="CP58" s="131"/>
      <c r="CQ58" s="131"/>
      <c r="CR58" s="131"/>
      <c r="CS58" s="131"/>
      <c r="CT58" s="131"/>
      <c r="CU58" s="131"/>
      <c r="CV58" s="131"/>
      <c r="CW58" s="131"/>
      <c r="CX58" s="131"/>
      <c r="CY58" s="131"/>
      <c r="CZ58" s="131"/>
      <c r="DA58" s="131"/>
      <c r="DB58" s="131"/>
      <c r="DC58" s="131"/>
      <c r="DD58" s="131"/>
      <c r="DE58" s="131"/>
      <c r="DF58" s="131"/>
      <c r="DG58" s="131"/>
      <c r="DH58" s="131"/>
      <c r="DI58" s="131"/>
      <c r="DJ58" s="131"/>
      <c r="DK58" s="131"/>
      <c r="DL58" s="131"/>
      <c r="DM58" s="131"/>
      <c r="DN58" s="131"/>
      <c r="DO58" s="131"/>
      <c r="DP58" s="131"/>
      <c r="DQ58" s="131"/>
      <c r="DR58" s="131"/>
      <c r="DS58" s="131"/>
      <c r="DT58" s="131"/>
      <c r="DU58" s="131"/>
      <c r="DV58" s="131"/>
      <c r="DW58" s="131"/>
      <c r="DX58" s="131"/>
      <c r="DY58" s="131"/>
      <c r="DZ58" s="131"/>
      <c r="EA58" s="131"/>
      <c r="EB58" s="131"/>
      <c r="EC58" s="131"/>
      <c r="ED58" s="131"/>
      <c r="EE58" s="131"/>
      <c r="EF58" s="131"/>
      <c r="EG58" s="131"/>
      <c r="EH58" s="131"/>
      <c r="EI58" s="131"/>
      <c r="EJ58" s="131"/>
      <c r="EK58" s="131"/>
      <c r="EL58" s="131"/>
      <c r="EM58" s="131"/>
      <c r="EN58" s="131"/>
      <c r="EO58" s="131"/>
      <c r="EP58" s="131"/>
      <c r="EQ58" s="131"/>
      <c r="ER58" s="131"/>
      <c r="ES58" s="131"/>
      <c r="ET58" s="131"/>
      <c r="EU58" s="131"/>
      <c r="EV58" s="131"/>
      <c r="EW58" s="131"/>
      <c r="EX58" s="131"/>
      <c r="EY58" s="131"/>
      <c r="EZ58" s="131"/>
      <c r="FA58" s="131"/>
      <c r="FB58" s="131"/>
      <c r="FC58" s="131"/>
      <c r="FD58" s="131"/>
      <c r="FE58" s="131"/>
      <c r="FF58" s="131"/>
      <c r="FG58" s="131"/>
      <c r="FH58" s="131"/>
      <c r="FI58" s="131"/>
      <c r="FJ58" s="131"/>
      <c r="FK58" s="131"/>
      <c r="FL58" s="131"/>
      <c r="FM58" s="131"/>
      <c r="FN58" s="131"/>
      <c r="FO58" s="131"/>
      <c r="FP58" s="131"/>
      <c r="FQ58" s="131"/>
      <c r="FR58" s="131"/>
      <c r="FS58" s="131"/>
      <c r="FT58" s="131"/>
      <c r="FU58" s="131"/>
      <c r="FV58" s="131"/>
      <c r="FW58" s="131"/>
    </row>
    <row r="59">
      <c r="A59" s="131"/>
      <c r="B59" s="131"/>
      <c r="C59" s="131"/>
      <c r="D59" s="131"/>
      <c r="E59" s="131"/>
      <c r="F59" s="131"/>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1"/>
      <c r="AP59" s="131"/>
      <c r="AQ59" s="131"/>
      <c r="AR59" s="131"/>
      <c r="AS59" s="131"/>
      <c r="AT59" s="131"/>
      <c r="AU59" s="131"/>
      <c r="AV59" s="131"/>
      <c r="AW59" s="131"/>
      <c r="AX59" s="131"/>
      <c r="AY59" s="131"/>
      <c r="AZ59" s="131"/>
      <c r="BA59" s="131"/>
      <c r="BB59" s="131"/>
      <c r="BC59" s="131"/>
      <c r="BD59" s="131"/>
      <c r="BE59" s="131"/>
      <c r="BF59" s="131"/>
      <c r="BG59" s="131"/>
      <c r="BH59" s="131"/>
      <c r="BI59" s="131"/>
      <c r="BJ59" s="131"/>
      <c r="BK59" s="131"/>
      <c r="BL59" s="131"/>
      <c r="BM59" s="131"/>
      <c r="BN59" s="131"/>
      <c r="BO59" s="131"/>
      <c r="BP59" s="131"/>
      <c r="BQ59" s="131"/>
      <c r="BR59" s="131"/>
      <c r="BS59" s="131"/>
      <c r="BT59" s="131"/>
      <c r="BU59" s="131"/>
      <c r="BV59" s="131"/>
      <c r="BW59" s="131"/>
      <c r="BX59" s="131"/>
      <c r="BY59" s="131"/>
      <c r="BZ59" s="131"/>
      <c r="CA59" s="131"/>
      <c r="CB59" s="131"/>
      <c r="CC59" s="131"/>
      <c r="CD59" s="131"/>
      <c r="CE59" s="131"/>
      <c r="CF59" s="131"/>
      <c r="CG59" s="131"/>
      <c r="CH59" s="131"/>
      <c r="CI59" s="131"/>
      <c r="CJ59" s="131"/>
      <c r="CK59" s="131"/>
      <c r="CL59" s="131"/>
      <c r="CM59" s="131"/>
      <c r="CN59" s="131"/>
      <c r="CO59" s="131"/>
      <c r="CP59" s="131"/>
      <c r="CQ59" s="131"/>
      <c r="CR59" s="131"/>
      <c r="CS59" s="131"/>
      <c r="CT59" s="131"/>
      <c r="CU59" s="131"/>
      <c r="CV59" s="131"/>
      <c r="CW59" s="131"/>
      <c r="CX59" s="131"/>
      <c r="CY59" s="131"/>
      <c r="CZ59" s="131"/>
      <c r="DA59" s="131"/>
      <c r="DB59" s="131"/>
      <c r="DC59" s="131"/>
      <c r="DD59" s="131"/>
      <c r="DE59" s="131"/>
      <c r="DF59" s="131"/>
      <c r="DG59" s="131"/>
      <c r="DH59" s="131"/>
      <c r="DI59" s="131"/>
      <c r="DJ59" s="131"/>
      <c r="DK59" s="131"/>
      <c r="DL59" s="131"/>
      <c r="DM59" s="131"/>
      <c r="DN59" s="131"/>
      <c r="DO59" s="131"/>
      <c r="DP59" s="131"/>
      <c r="DQ59" s="131"/>
      <c r="DR59" s="131"/>
      <c r="DS59" s="131"/>
      <c r="DT59" s="131"/>
      <c r="DU59" s="131"/>
      <c r="DV59" s="131"/>
      <c r="DW59" s="131"/>
      <c r="DX59" s="131"/>
      <c r="DY59" s="131"/>
      <c r="DZ59" s="131"/>
      <c r="EA59" s="131"/>
      <c r="EB59" s="131"/>
      <c r="EC59" s="131"/>
      <c r="ED59" s="131"/>
      <c r="EE59" s="131"/>
      <c r="EF59" s="131"/>
      <c r="EG59" s="131"/>
      <c r="EH59" s="131"/>
      <c r="EI59" s="131"/>
      <c r="EJ59" s="131"/>
      <c r="EK59" s="131"/>
      <c r="EL59" s="131"/>
      <c r="EM59" s="131"/>
      <c r="EN59" s="131"/>
      <c r="EO59" s="131"/>
      <c r="EP59" s="131"/>
      <c r="EQ59" s="131"/>
      <c r="ER59" s="131"/>
      <c r="ES59" s="131"/>
      <c r="ET59" s="131"/>
      <c r="EU59" s="131"/>
      <c r="EV59" s="131"/>
      <c r="EW59" s="131"/>
      <c r="EX59" s="131"/>
      <c r="EY59" s="131"/>
      <c r="EZ59" s="131"/>
      <c r="FA59" s="131"/>
      <c r="FB59" s="131"/>
      <c r="FC59" s="131"/>
      <c r="FD59" s="131"/>
      <c r="FE59" s="131"/>
      <c r="FF59" s="131"/>
      <c r="FG59" s="131"/>
      <c r="FH59" s="131"/>
      <c r="FI59" s="131"/>
      <c r="FJ59" s="131"/>
      <c r="FK59" s="131"/>
      <c r="FL59" s="131"/>
      <c r="FM59" s="131"/>
      <c r="FN59" s="131"/>
      <c r="FO59" s="131"/>
      <c r="FP59" s="131"/>
      <c r="FQ59" s="131"/>
      <c r="FR59" s="131"/>
      <c r="FS59" s="131"/>
      <c r="FT59" s="131"/>
      <c r="FU59" s="131"/>
      <c r="FV59" s="131"/>
      <c r="FW59" s="131"/>
    </row>
    <row r="60">
      <c r="A60" s="131"/>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1"/>
      <c r="AU60" s="131"/>
      <c r="AV60" s="131"/>
      <c r="AW60" s="131"/>
      <c r="AX60" s="131"/>
      <c r="AY60" s="131"/>
      <c r="AZ60" s="131"/>
      <c r="BA60" s="131"/>
      <c r="BB60" s="131"/>
      <c r="BC60" s="131"/>
      <c r="BD60" s="131"/>
      <c r="BE60" s="131"/>
      <c r="BF60" s="131"/>
      <c r="BG60" s="131"/>
      <c r="BH60" s="131"/>
      <c r="BI60" s="131"/>
      <c r="BJ60" s="131"/>
      <c r="BK60" s="131"/>
      <c r="BL60" s="131"/>
      <c r="BM60" s="131"/>
      <c r="BN60" s="131"/>
      <c r="BO60" s="131"/>
      <c r="BP60" s="131"/>
      <c r="BQ60" s="131"/>
      <c r="BR60" s="131"/>
      <c r="BS60" s="131"/>
      <c r="BT60" s="131"/>
      <c r="BU60" s="131"/>
      <c r="BV60" s="131"/>
      <c r="BW60" s="131"/>
      <c r="BX60" s="131"/>
      <c r="BY60" s="131"/>
      <c r="BZ60" s="131"/>
      <c r="CA60" s="131"/>
      <c r="CB60" s="131"/>
      <c r="CC60" s="131"/>
      <c r="CD60" s="131"/>
      <c r="CE60" s="131"/>
      <c r="CF60" s="131"/>
      <c r="CG60" s="131"/>
      <c r="CH60" s="131"/>
      <c r="CI60" s="131"/>
      <c r="CJ60" s="131"/>
      <c r="CK60" s="131"/>
      <c r="CL60" s="131"/>
      <c r="CM60" s="131"/>
      <c r="CN60" s="131"/>
      <c r="CO60" s="131"/>
      <c r="CP60" s="131"/>
      <c r="CQ60" s="131"/>
      <c r="CR60" s="131"/>
      <c r="CS60" s="131"/>
      <c r="CT60" s="131"/>
      <c r="CU60" s="131"/>
      <c r="CV60" s="131"/>
      <c r="CW60" s="131"/>
      <c r="CX60" s="131"/>
      <c r="CY60" s="131"/>
      <c r="CZ60" s="131"/>
      <c r="DA60" s="131"/>
      <c r="DB60" s="131"/>
      <c r="DC60" s="131"/>
      <c r="DD60" s="131"/>
      <c r="DE60" s="131"/>
      <c r="DF60" s="131"/>
      <c r="DG60" s="131"/>
      <c r="DH60" s="131"/>
      <c r="DI60" s="131"/>
      <c r="DJ60" s="131"/>
      <c r="DK60" s="131"/>
      <c r="DL60" s="131"/>
      <c r="DM60" s="131"/>
      <c r="DN60" s="131"/>
      <c r="DO60" s="131"/>
      <c r="DP60" s="131"/>
      <c r="DQ60" s="131"/>
      <c r="DR60" s="131"/>
      <c r="DS60" s="131"/>
      <c r="DT60" s="131"/>
      <c r="DU60" s="131"/>
      <c r="DV60" s="131"/>
      <c r="DW60" s="131"/>
      <c r="DX60" s="131"/>
      <c r="DY60" s="131"/>
      <c r="DZ60" s="131"/>
      <c r="EA60" s="131"/>
      <c r="EB60" s="131"/>
      <c r="EC60" s="131"/>
      <c r="ED60" s="131"/>
      <c r="EE60" s="131"/>
      <c r="EF60" s="131"/>
      <c r="EG60" s="131"/>
      <c r="EH60" s="131"/>
      <c r="EI60" s="131"/>
      <c r="EJ60" s="131"/>
      <c r="EK60" s="131"/>
      <c r="EL60" s="131"/>
      <c r="EM60" s="131"/>
      <c r="EN60" s="131"/>
      <c r="EO60" s="131"/>
      <c r="EP60" s="131"/>
      <c r="EQ60" s="131"/>
      <c r="ER60" s="131"/>
      <c r="ES60" s="131"/>
      <c r="ET60" s="131"/>
      <c r="EU60" s="131"/>
      <c r="EV60" s="131"/>
      <c r="EW60" s="131"/>
      <c r="EX60" s="131"/>
      <c r="EY60" s="131"/>
      <c r="EZ60" s="131"/>
      <c r="FA60" s="131"/>
      <c r="FB60" s="131"/>
      <c r="FC60" s="131"/>
      <c r="FD60" s="131"/>
      <c r="FE60" s="131"/>
      <c r="FF60" s="131"/>
      <c r="FG60" s="131"/>
      <c r="FH60" s="131"/>
      <c r="FI60" s="131"/>
      <c r="FJ60" s="131"/>
      <c r="FK60" s="131"/>
      <c r="FL60" s="131"/>
      <c r="FM60" s="131"/>
      <c r="FN60" s="131"/>
      <c r="FO60" s="131"/>
      <c r="FP60" s="131"/>
      <c r="FQ60" s="131"/>
      <c r="FR60" s="131"/>
      <c r="FS60" s="131"/>
      <c r="FT60" s="131"/>
      <c r="FU60" s="131"/>
      <c r="FV60" s="131"/>
      <c r="FW60" s="131"/>
    </row>
    <row r="61">
      <c r="A61" s="131"/>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31"/>
      <c r="AX61" s="131"/>
      <c r="AY61" s="131"/>
      <c r="AZ61" s="131"/>
      <c r="BA61" s="131"/>
      <c r="BB61" s="131"/>
      <c r="BC61" s="131"/>
      <c r="BD61" s="131"/>
      <c r="BE61" s="131"/>
      <c r="BF61" s="131"/>
      <c r="BG61" s="131"/>
      <c r="BH61" s="131"/>
      <c r="BI61" s="131"/>
      <c r="BJ61" s="131"/>
      <c r="BK61" s="131"/>
      <c r="BL61" s="131"/>
      <c r="BM61" s="131"/>
      <c r="BN61" s="131"/>
      <c r="BO61" s="131"/>
      <c r="BP61" s="131"/>
      <c r="BQ61" s="131"/>
      <c r="BR61" s="131"/>
      <c r="BS61" s="131"/>
      <c r="BT61" s="131"/>
      <c r="BU61" s="131"/>
      <c r="BV61" s="131"/>
      <c r="BW61" s="131"/>
      <c r="BX61" s="131"/>
      <c r="BY61" s="131"/>
      <c r="BZ61" s="131"/>
      <c r="CA61" s="131"/>
      <c r="CB61" s="131"/>
      <c r="CC61" s="131"/>
      <c r="CD61" s="131"/>
      <c r="CE61" s="131"/>
      <c r="CF61" s="131"/>
      <c r="CG61" s="131"/>
      <c r="CH61" s="131"/>
      <c r="CI61" s="131"/>
      <c r="CJ61" s="131"/>
      <c r="CK61" s="131"/>
      <c r="CL61" s="131"/>
      <c r="CM61" s="131"/>
      <c r="CN61" s="131"/>
      <c r="CO61" s="131"/>
      <c r="CP61" s="131"/>
      <c r="CQ61" s="131"/>
      <c r="CR61" s="131"/>
      <c r="CS61" s="131"/>
      <c r="CT61" s="131"/>
      <c r="CU61" s="131"/>
      <c r="CV61" s="131"/>
      <c r="CW61" s="131"/>
      <c r="CX61" s="131"/>
      <c r="CY61" s="131"/>
      <c r="CZ61" s="131"/>
      <c r="DA61" s="131"/>
      <c r="DB61" s="131"/>
      <c r="DC61" s="131"/>
      <c r="DD61" s="131"/>
      <c r="DE61" s="131"/>
      <c r="DF61" s="131"/>
      <c r="DG61" s="131"/>
      <c r="DH61" s="131"/>
      <c r="DI61" s="131"/>
      <c r="DJ61" s="131"/>
      <c r="DK61" s="131"/>
      <c r="DL61" s="131"/>
      <c r="DM61" s="131"/>
      <c r="DN61" s="131"/>
      <c r="DO61" s="131"/>
      <c r="DP61" s="131"/>
      <c r="DQ61" s="131"/>
      <c r="DR61" s="131"/>
      <c r="DS61" s="131"/>
      <c r="DT61" s="131"/>
      <c r="DU61" s="131"/>
      <c r="DV61" s="131"/>
      <c r="DW61" s="131"/>
      <c r="DX61" s="131"/>
      <c r="DY61" s="131"/>
      <c r="DZ61" s="131"/>
      <c r="EA61" s="131"/>
      <c r="EB61" s="131"/>
      <c r="EC61" s="131"/>
      <c r="ED61" s="131"/>
      <c r="EE61" s="131"/>
      <c r="EF61" s="131"/>
      <c r="EG61" s="131"/>
      <c r="EH61" s="131"/>
      <c r="EI61" s="131"/>
      <c r="EJ61" s="131"/>
      <c r="EK61" s="131"/>
      <c r="EL61" s="131"/>
      <c r="EM61" s="131"/>
      <c r="EN61" s="131"/>
      <c r="EO61" s="131"/>
      <c r="EP61" s="131"/>
      <c r="EQ61" s="131"/>
      <c r="ER61" s="131"/>
      <c r="ES61" s="131"/>
      <c r="ET61" s="131"/>
      <c r="EU61" s="131"/>
      <c r="EV61" s="131"/>
      <c r="EW61" s="131"/>
      <c r="EX61" s="131"/>
      <c r="EY61" s="131"/>
      <c r="EZ61" s="131"/>
      <c r="FA61" s="131"/>
      <c r="FB61" s="131"/>
      <c r="FC61" s="131"/>
      <c r="FD61" s="131"/>
      <c r="FE61" s="131"/>
      <c r="FF61" s="131"/>
      <c r="FG61" s="131"/>
      <c r="FH61" s="131"/>
      <c r="FI61" s="131"/>
      <c r="FJ61" s="131"/>
      <c r="FK61" s="131"/>
      <c r="FL61" s="131"/>
      <c r="FM61" s="131"/>
      <c r="FN61" s="131"/>
      <c r="FO61" s="131"/>
      <c r="FP61" s="131"/>
      <c r="FQ61" s="131"/>
      <c r="FR61" s="131"/>
      <c r="FS61" s="131"/>
      <c r="FT61" s="131"/>
      <c r="FU61" s="131"/>
      <c r="FV61" s="131"/>
      <c r="FW61" s="131"/>
    </row>
    <row r="62">
      <c r="A62" s="131"/>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1"/>
      <c r="AI62" s="131"/>
      <c r="AJ62" s="131"/>
      <c r="AK62" s="131"/>
      <c r="AL62" s="131"/>
      <c r="AM62" s="131"/>
      <c r="AN62" s="131"/>
      <c r="AO62" s="131"/>
      <c r="AP62" s="131"/>
      <c r="AQ62" s="131"/>
      <c r="AR62" s="131"/>
      <c r="AS62" s="131"/>
      <c r="AT62" s="131"/>
      <c r="AU62" s="131"/>
      <c r="AV62" s="131"/>
      <c r="AW62" s="131"/>
      <c r="AX62" s="131"/>
      <c r="AY62" s="131"/>
      <c r="AZ62" s="131"/>
      <c r="BA62" s="131"/>
      <c r="BB62" s="131"/>
      <c r="BC62" s="131"/>
      <c r="BD62" s="131"/>
      <c r="BE62" s="131"/>
      <c r="BF62" s="131"/>
      <c r="BG62" s="131"/>
      <c r="BH62" s="131"/>
      <c r="BI62" s="131"/>
      <c r="BJ62" s="131"/>
      <c r="BK62" s="131"/>
      <c r="BL62" s="131"/>
      <c r="BM62" s="131"/>
      <c r="BN62" s="131"/>
      <c r="BO62" s="131"/>
      <c r="BP62" s="131"/>
      <c r="BQ62" s="131"/>
      <c r="BR62" s="131"/>
      <c r="BS62" s="131"/>
      <c r="BT62" s="131"/>
      <c r="BU62" s="131"/>
      <c r="BV62" s="131"/>
      <c r="BW62" s="131"/>
      <c r="BX62" s="131"/>
      <c r="BY62" s="131"/>
      <c r="BZ62" s="131"/>
      <c r="CA62" s="131"/>
      <c r="CB62" s="131"/>
      <c r="CC62" s="131"/>
      <c r="CD62" s="131"/>
      <c r="CE62" s="131"/>
      <c r="CF62" s="131"/>
      <c r="CG62" s="131"/>
      <c r="CH62" s="131"/>
      <c r="CI62" s="131"/>
      <c r="CJ62" s="131"/>
      <c r="CK62" s="131"/>
      <c r="CL62" s="131"/>
      <c r="CM62" s="131"/>
      <c r="CN62" s="131"/>
      <c r="CO62" s="131"/>
      <c r="CP62" s="131"/>
      <c r="CQ62" s="131"/>
      <c r="CR62" s="131"/>
      <c r="CS62" s="131"/>
      <c r="CT62" s="131"/>
      <c r="CU62" s="131"/>
      <c r="CV62" s="131"/>
      <c r="CW62" s="131"/>
      <c r="CX62" s="131"/>
      <c r="CY62" s="131"/>
      <c r="CZ62" s="131"/>
      <c r="DA62" s="131"/>
      <c r="DB62" s="131"/>
      <c r="DC62" s="131"/>
      <c r="DD62" s="131"/>
      <c r="DE62" s="131"/>
      <c r="DF62" s="131"/>
      <c r="DG62" s="131"/>
      <c r="DH62" s="131"/>
      <c r="DI62" s="131"/>
      <c r="DJ62" s="131"/>
      <c r="DK62" s="131"/>
      <c r="DL62" s="131"/>
      <c r="DM62" s="131"/>
      <c r="DN62" s="131"/>
      <c r="DO62" s="131"/>
      <c r="DP62" s="131"/>
      <c r="DQ62" s="131"/>
      <c r="DR62" s="131"/>
      <c r="DS62" s="131"/>
      <c r="DT62" s="131"/>
      <c r="DU62" s="131"/>
      <c r="DV62" s="131"/>
      <c r="DW62" s="131"/>
      <c r="DX62" s="131"/>
      <c r="DY62" s="131"/>
      <c r="DZ62" s="131"/>
      <c r="EA62" s="131"/>
      <c r="EB62" s="131"/>
      <c r="EC62" s="131"/>
      <c r="ED62" s="131"/>
      <c r="EE62" s="131"/>
      <c r="EF62" s="131"/>
      <c r="EG62" s="131"/>
      <c r="EH62" s="131"/>
      <c r="EI62" s="131"/>
      <c r="EJ62" s="131"/>
      <c r="EK62" s="131"/>
      <c r="EL62" s="131"/>
      <c r="EM62" s="131"/>
      <c r="EN62" s="131"/>
      <c r="EO62" s="131"/>
      <c r="EP62" s="131"/>
      <c r="EQ62" s="131"/>
      <c r="ER62" s="131"/>
      <c r="ES62" s="131"/>
      <c r="ET62" s="131"/>
      <c r="EU62" s="131"/>
      <c r="EV62" s="131"/>
      <c r="EW62" s="131"/>
      <c r="EX62" s="131"/>
      <c r="EY62" s="131"/>
      <c r="EZ62" s="131"/>
      <c r="FA62" s="131"/>
      <c r="FB62" s="131"/>
      <c r="FC62" s="131"/>
      <c r="FD62" s="131"/>
      <c r="FE62" s="131"/>
      <c r="FF62" s="131"/>
      <c r="FG62" s="131"/>
      <c r="FH62" s="131"/>
      <c r="FI62" s="131"/>
      <c r="FJ62" s="131"/>
      <c r="FK62" s="131"/>
      <c r="FL62" s="131"/>
      <c r="FM62" s="131"/>
      <c r="FN62" s="131"/>
      <c r="FO62" s="131"/>
      <c r="FP62" s="131"/>
      <c r="FQ62" s="131"/>
      <c r="FR62" s="131"/>
      <c r="FS62" s="131"/>
      <c r="FT62" s="131"/>
      <c r="FU62" s="131"/>
      <c r="FV62" s="131"/>
      <c r="FW62" s="131"/>
    </row>
    <row r="63">
      <c r="A63" s="131"/>
      <c r="B63" s="131"/>
      <c r="C63" s="131"/>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c r="AP63" s="131"/>
      <c r="AQ63" s="131"/>
      <c r="AR63" s="131"/>
      <c r="AS63" s="131"/>
      <c r="AT63" s="131"/>
      <c r="AU63" s="131"/>
      <c r="AV63" s="131"/>
      <c r="AW63" s="131"/>
      <c r="AX63" s="131"/>
      <c r="AY63" s="131"/>
      <c r="AZ63" s="131"/>
      <c r="BA63" s="131"/>
      <c r="BB63" s="131"/>
      <c r="BC63" s="131"/>
      <c r="BD63" s="131"/>
      <c r="BE63" s="131"/>
      <c r="BF63" s="131"/>
      <c r="BG63" s="131"/>
      <c r="BH63" s="131"/>
      <c r="BI63" s="131"/>
      <c r="BJ63" s="131"/>
      <c r="BK63" s="131"/>
      <c r="BL63" s="131"/>
      <c r="BM63" s="131"/>
      <c r="BN63" s="131"/>
      <c r="BO63" s="131"/>
      <c r="BP63" s="131"/>
      <c r="BQ63" s="131"/>
      <c r="BR63" s="131"/>
      <c r="BS63" s="131"/>
      <c r="BT63" s="131"/>
      <c r="BU63" s="131"/>
      <c r="BV63" s="131"/>
      <c r="BW63" s="131"/>
      <c r="BX63" s="131"/>
      <c r="BY63" s="131"/>
      <c r="BZ63" s="131"/>
      <c r="CA63" s="131"/>
      <c r="CB63" s="131"/>
      <c r="CC63" s="131"/>
      <c r="CD63" s="131"/>
      <c r="CE63" s="131"/>
      <c r="CF63" s="131"/>
      <c r="CG63" s="131"/>
      <c r="CH63" s="131"/>
      <c r="CI63" s="131"/>
      <c r="CJ63" s="131"/>
      <c r="CK63" s="131"/>
      <c r="CL63" s="131"/>
      <c r="CM63" s="131"/>
      <c r="CN63" s="131"/>
      <c r="CO63" s="131"/>
      <c r="CP63" s="131"/>
      <c r="CQ63" s="131"/>
      <c r="CR63" s="131"/>
      <c r="CS63" s="131"/>
      <c r="CT63" s="131"/>
      <c r="CU63" s="131"/>
      <c r="CV63" s="131"/>
      <c r="CW63" s="131"/>
      <c r="CX63" s="131"/>
      <c r="CY63" s="131"/>
      <c r="CZ63" s="131"/>
      <c r="DA63" s="131"/>
      <c r="DB63" s="131"/>
      <c r="DC63" s="131"/>
      <c r="DD63" s="131"/>
      <c r="DE63" s="131"/>
      <c r="DF63" s="131"/>
      <c r="DG63" s="131"/>
      <c r="DH63" s="131"/>
      <c r="DI63" s="131"/>
      <c r="DJ63" s="131"/>
      <c r="DK63" s="131"/>
      <c r="DL63" s="131"/>
      <c r="DM63" s="131"/>
      <c r="DN63" s="131"/>
      <c r="DO63" s="131"/>
      <c r="DP63" s="131"/>
      <c r="DQ63" s="131"/>
      <c r="DR63" s="131"/>
      <c r="DS63" s="131"/>
      <c r="DT63" s="131"/>
      <c r="DU63" s="131"/>
      <c r="DV63" s="131"/>
      <c r="DW63" s="131"/>
      <c r="DX63" s="131"/>
      <c r="DY63" s="131"/>
      <c r="DZ63" s="131"/>
      <c r="EA63" s="131"/>
      <c r="EB63" s="131"/>
      <c r="EC63" s="131"/>
      <c r="ED63" s="131"/>
      <c r="EE63" s="131"/>
      <c r="EF63" s="131"/>
      <c r="EG63" s="131"/>
      <c r="EH63" s="131"/>
      <c r="EI63" s="131"/>
      <c r="EJ63" s="131"/>
      <c r="EK63" s="131"/>
      <c r="EL63" s="131"/>
      <c r="EM63" s="131"/>
      <c r="EN63" s="131"/>
      <c r="EO63" s="131"/>
      <c r="EP63" s="131"/>
      <c r="EQ63" s="131"/>
      <c r="ER63" s="131"/>
      <c r="ES63" s="131"/>
      <c r="ET63" s="131"/>
      <c r="EU63" s="131"/>
      <c r="EV63" s="131"/>
      <c r="EW63" s="131"/>
      <c r="EX63" s="131"/>
      <c r="EY63" s="131"/>
      <c r="EZ63" s="131"/>
      <c r="FA63" s="131"/>
      <c r="FB63" s="131"/>
      <c r="FC63" s="131"/>
      <c r="FD63" s="131"/>
      <c r="FE63" s="131"/>
      <c r="FF63" s="131"/>
      <c r="FG63" s="131"/>
      <c r="FH63" s="131"/>
      <c r="FI63" s="131"/>
      <c r="FJ63" s="131"/>
      <c r="FK63" s="131"/>
      <c r="FL63" s="131"/>
      <c r="FM63" s="131"/>
      <c r="FN63" s="131"/>
      <c r="FO63" s="131"/>
      <c r="FP63" s="131"/>
      <c r="FQ63" s="131"/>
      <c r="FR63" s="131"/>
      <c r="FS63" s="131"/>
      <c r="FT63" s="131"/>
      <c r="FU63" s="131"/>
      <c r="FV63" s="131"/>
      <c r="FW63" s="131"/>
    </row>
    <row r="64">
      <c r="A64" s="131"/>
      <c r="B64" s="131"/>
      <c r="C64" s="131"/>
      <c r="D64" s="131"/>
      <c r="E64" s="131"/>
      <c r="F64" s="131"/>
      <c r="G64" s="131"/>
      <c r="H64" s="131"/>
      <c r="I64" s="131"/>
      <c r="J64" s="131"/>
      <c r="K64" s="131"/>
      <c r="L64" s="131"/>
      <c r="M64" s="131"/>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X64" s="131"/>
      <c r="AY64" s="131"/>
      <c r="AZ64" s="131"/>
      <c r="BA64" s="131"/>
      <c r="BB64" s="131"/>
      <c r="BC64" s="131"/>
      <c r="BD64" s="131"/>
      <c r="BE64" s="131"/>
      <c r="BF64" s="131"/>
      <c r="BG64" s="131"/>
      <c r="BH64" s="131"/>
      <c r="BI64" s="131"/>
      <c r="BJ64" s="131"/>
      <c r="BK64" s="131"/>
      <c r="BL64" s="131"/>
      <c r="BM64" s="131"/>
      <c r="BN64" s="131"/>
      <c r="BO64" s="131"/>
      <c r="BP64" s="131"/>
      <c r="BQ64" s="131"/>
      <c r="BR64" s="131"/>
      <c r="BS64" s="131"/>
      <c r="BT64" s="131"/>
      <c r="BU64" s="131"/>
      <c r="BV64" s="131"/>
      <c r="BW64" s="131"/>
      <c r="BX64" s="131"/>
      <c r="BY64" s="131"/>
      <c r="BZ64" s="131"/>
      <c r="CA64" s="131"/>
      <c r="CB64" s="131"/>
      <c r="CC64" s="131"/>
      <c r="CD64" s="131"/>
      <c r="CE64" s="131"/>
      <c r="CF64" s="131"/>
      <c r="CG64" s="131"/>
      <c r="CH64" s="131"/>
      <c r="CI64" s="131"/>
      <c r="CJ64" s="131"/>
      <c r="CK64" s="131"/>
      <c r="CL64" s="131"/>
      <c r="CM64" s="131"/>
      <c r="CN64" s="131"/>
      <c r="CO64" s="131"/>
      <c r="CP64" s="131"/>
      <c r="CQ64" s="131"/>
      <c r="CR64" s="131"/>
      <c r="CS64" s="131"/>
      <c r="CT64" s="131"/>
      <c r="CU64" s="131"/>
      <c r="CV64" s="131"/>
      <c r="CW64" s="131"/>
      <c r="CX64" s="131"/>
      <c r="CY64" s="131"/>
      <c r="CZ64" s="131"/>
      <c r="DA64" s="131"/>
      <c r="DB64" s="131"/>
      <c r="DC64" s="131"/>
      <c r="DD64" s="131"/>
      <c r="DE64" s="131"/>
      <c r="DF64" s="131"/>
      <c r="DG64" s="131"/>
      <c r="DH64" s="131"/>
      <c r="DI64" s="131"/>
      <c r="DJ64" s="131"/>
      <c r="DK64" s="131"/>
      <c r="DL64" s="131"/>
      <c r="DM64" s="131"/>
      <c r="DN64" s="131"/>
      <c r="DO64" s="131"/>
      <c r="DP64" s="131"/>
      <c r="DQ64" s="131"/>
      <c r="DR64" s="131"/>
      <c r="DS64" s="131"/>
      <c r="DT64" s="131"/>
      <c r="DU64" s="131"/>
      <c r="DV64" s="131"/>
      <c r="DW64" s="131"/>
      <c r="DX64" s="131"/>
      <c r="DY64" s="131"/>
      <c r="DZ64" s="131"/>
      <c r="EA64" s="131"/>
      <c r="EB64" s="131"/>
      <c r="EC64" s="131"/>
      <c r="ED64" s="131"/>
      <c r="EE64" s="131"/>
      <c r="EF64" s="131"/>
      <c r="EG64" s="131"/>
      <c r="EH64" s="131"/>
      <c r="EI64" s="131"/>
      <c r="EJ64" s="131"/>
      <c r="EK64" s="131"/>
      <c r="EL64" s="131"/>
      <c r="EM64" s="131"/>
      <c r="EN64" s="131"/>
      <c r="EO64" s="131"/>
      <c r="EP64" s="131"/>
      <c r="EQ64" s="131"/>
      <c r="ER64" s="131"/>
      <c r="ES64" s="131"/>
      <c r="ET64" s="131"/>
      <c r="EU64" s="131"/>
      <c r="EV64" s="131"/>
      <c r="EW64" s="131"/>
      <c r="EX64" s="131"/>
      <c r="EY64" s="131"/>
      <c r="EZ64" s="131"/>
      <c r="FA64" s="131"/>
      <c r="FB64" s="131"/>
      <c r="FC64" s="131"/>
      <c r="FD64" s="131"/>
      <c r="FE64" s="131"/>
      <c r="FF64" s="131"/>
      <c r="FG64" s="131"/>
      <c r="FH64" s="131"/>
      <c r="FI64" s="131"/>
      <c r="FJ64" s="131"/>
      <c r="FK64" s="131"/>
      <c r="FL64" s="131"/>
      <c r="FM64" s="131"/>
      <c r="FN64" s="131"/>
      <c r="FO64" s="131"/>
      <c r="FP64" s="131"/>
      <c r="FQ64" s="131"/>
      <c r="FR64" s="131"/>
      <c r="FS64" s="131"/>
      <c r="FT64" s="131"/>
      <c r="FU64" s="131"/>
      <c r="FV64" s="131"/>
      <c r="FW64" s="131"/>
    </row>
    <row r="65">
      <c r="A65" s="131"/>
      <c r="B65" s="131"/>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c r="AE65" s="131"/>
      <c r="AF65" s="131"/>
      <c r="AG65" s="131"/>
      <c r="AH65" s="131"/>
      <c r="AI65" s="131"/>
      <c r="AJ65" s="131"/>
      <c r="AK65" s="131"/>
      <c r="AL65" s="131"/>
      <c r="AM65" s="131"/>
      <c r="AN65" s="131"/>
      <c r="AO65" s="131"/>
      <c r="AP65" s="131"/>
      <c r="AQ65" s="131"/>
      <c r="AR65" s="131"/>
      <c r="AS65" s="131"/>
      <c r="AT65" s="131"/>
      <c r="AU65" s="131"/>
      <c r="AV65" s="131"/>
      <c r="AW65" s="131"/>
      <c r="AX65" s="131"/>
      <c r="AY65" s="131"/>
      <c r="AZ65" s="131"/>
      <c r="BA65" s="131"/>
      <c r="BB65" s="131"/>
      <c r="BC65" s="131"/>
      <c r="BD65" s="131"/>
      <c r="BE65" s="131"/>
      <c r="BF65" s="131"/>
      <c r="BG65" s="131"/>
      <c r="BH65" s="131"/>
      <c r="BI65" s="131"/>
      <c r="BJ65" s="131"/>
      <c r="BK65" s="131"/>
      <c r="BL65" s="131"/>
      <c r="BM65" s="131"/>
      <c r="BN65" s="131"/>
      <c r="BO65" s="131"/>
      <c r="BP65" s="131"/>
      <c r="BQ65" s="131"/>
      <c r="BR65" s="131"/>
      <c r="BS65" s="131"/>
      <c r="BT65" s="131"/>
      <c r="BU65" s="131"/>
      <c r="BV65" s="131"/>
      <c r="BW65" s="131"/>
      <c r="BX65" s="131"/>
      <c r="BY65" s="131"/>
      <c r="BZ65" s="131"/>
      <c r="CA65" s="131"/>
      <c r="CB65" s="131"/>
      <c r="CC65" s="131"/>
      <c r="CD65" s="131"/>
      <c r="CE65" s="131"/>
      <c r="CF65" s="131"/>
      <c r="CG65" s="131"/>
      <c r="CH65" s="131"/>
      <c r="CI65" s="131"/>
      <c r="CJ65" s="131"/>
      <c r="CK65" s="131"/>
      <c r="CL65" s="131"/>
      <c r="CM65" s="131"/>
      <c r="CN65" s="131"/>
      <c r="CO65" s="131"/>
      <c r="CP65" s="131"/>
      <c r="CQ65" s="131"/>
      <c r="CR65" s="131"/>
      <c r="CS65" s="131"/>
      <c r="CT65" s="131"/>
      <c r="CU65" s="131"/>
      <c r="CV65" s="131"/>
      <c r="CW65" s="131"/>
      <c r="CX65" s="131"/>
      <c r="CY65" s="131"/>
      <c r="CZ65" s="131"/>
      <c r="DA65" s="131"/>
      <c r="DB65" s="131"/>
      <c r="DC65" s="131"/>
      <c r="DD65" s="131"/>
      <c r="DE65" s="131"/>
      <c r="DF65" s="131"/>
      <c r="DG65" s="131"/>
      <c r="DH65" s="131"/>
      <c r="DI65" s="131"/>
      <c r="DJ65" s="131"/>
      <c r="DK65" s="131"/>
      <c r="DL65" s="131"/>
      <c r="DM65" s="131"/>
      <c r="DN65" s="131"/>
      <c r="DO65" s="131"/>
      <c r="DP65" s="131"/>
      <c r="DQ65" s="131"/>
      <c r="DR65" s="131"/>
      <c r="DS65" s="131"/>
      <c r="DT65" s="131"/>
      <c r="DU65" s="131"/>
      <c r="DV65" s="131"/>
      <c r="DW65" s="131"/>
      <c r="DX65" s="131"/>
      <c r="DY65" s="131"/>
      <c r="DZ65" s="131"/>
      <c r="EA65" s="131"/>
      <c r="EB65" s="131"/>
      <c r="EC65" s="131"/>
      <c r="ED65" s="131"/>
      <c r="EE65" s="131"/>
      <c r="EF65" s="131"/>
      <c r="EG65" s="131"/>
      <c r="EH65" s="131"/>
      <c r="EI65" s="131"/>
      <c r="EJ65" s="131"/>
      <c r="EK65" s="131"/>
      <c r="EL65" s="131"/>
      <c r="EM65" s="131"/>
      <c r="EN65" s="131"/>
      <c r="EO65" s="131"/>
      <c r="EP65" s="131"/>
      <c r="EQ65" s="131"/>
      <c r="ER65" s="131"/>
      <c r="ES65" s="131"/>
      <c r="ET65" s="131"/>
      <c r="EU65" s="131"/>
      <c r="EV65" s="131"/>
      <c r="EW65" s="131"/>
      <c r="EX65" s="131"/>
      <c r="EY65" s="131"/>
      <c r="EZ65" s="131"/>
      <c r="FA65" s="131"/>
      <c r="FB65" s="131"/>
      <c r="FC65" s="131"/>
      <c r="FD65" s="131"/>
      <c r="FE65" s="131"/>
      <c r="FF65" s="131"/>
      <c r="FG65" s="131"/>
      <c r="FH65" s="131"/>
      <c r="FI65" s="131"/>
      <c r="FJ65" s="131"/>
      <c r="FK65" s="131"/>
      <c r="FL65" s="131"/>
      <c r="FM65" s="131"/>
      <c r="FN65" s="131"/>
      <c r="FO65" s="131"/>
      <c r="FP65" s="131"/>
      <c r="FQ65" s="131"/>
      <c r="FR65" s="131"/>
      <c r="FS65" s="131"/>
      <c r="FT65" s="131"/>
      <c r="FU65" s="131"/>
      <c r="FV65" s="131"/>
      <c r="FW65" s="131"/>
    </row>
    <row r="66">
      <c r="A66" s="131"/>
      <c r="B66" s="131"/>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A66" s="131"/>
      <c r="BB66" s="131"/>
      <c r="BC66" s="131"/>
      <c r="BD66" s="131"/>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131"/>
      <c r="CN66" s="131"/>
      <c r="CO66" s="131"/>
      <c r="CP66" s="131"/>
      <c r="CQ66" s="131"/>
      <c r="CR66" s="131"/>
      <c r="CS66" s="131"/>
      <c r="CT66" s="131"/>
      <c r="CU66" s="131"/>
      <c r="CV66" s="131"/>
      <c r="CW66" s="131"/>
      <c r="CX66" s="131"/>
      <c r="CY66" s="131"/>
      <c r="CZ66" s="131"/>
      <c r="DA66" s="131"/>
      <c r="DB66" s="131"/>
      <c r="DC66" s="131"/>
      <c r="DD66" s="131"/>
      <c r="DE66" s="131"/>
      <c r="DF66" s="131"/>
      <c r="DG66" s="131"/>
      <c r="DH66" s="131"/>
      <c r="DI66" s="131"/>
      <c r="DJ66" s="131"/>
      <c r="DK66" s="131"/>
      <c r="DL66" s="131"/>
      <c r="DM66" s="131"/>
      <c r="DN66" s="131"/>
      <c r="DO66" s="131"/>
      <c r="DP66" s="131"/>
      <c r="DQ66" s="131"/>
      <c r="DR66" s="131"/>
      <c r="DS66" s="131"/>
      <c r="DT66" s="131"/>
      <c r="DU66" s="131"/>
      <c r="DV66" s="131"/>
      <c r="DW66" s="131"/>
      <c r="DX66" s="131"/>
      <c r="DY66" s="131"/>
      <c r="DZ66" s="131"/>
      <c r="EA66" s="131"/>
      <c r="EB66" s="131"/>
      <c r="EC66" s="131"/>
      <c r="ED66" s="131"/>
      <c r="EE66" s="131"/>
      <c r="EF66" s="131"/>
      <c r="EG66" s="131"/>
      <c r="EH66" s="131"/>
      <c r="EI66" s="131"/>
      <c r="EJ66" s="131"/>
      <c r="EK66" s="131"/>
      <c r="EL66" s="131"/>
      <c r="EM66" s="131"/>
      <c r="EN66" s="131"/>
      <c r="EO66" s="131"/>
      <c r="EP66" s="131"/>
      <c r="EQ66" s="131"/>
      <c r="ER66" s="131"/>
      <c r="ES66" s="131"/>
      <c r="ET66" s="131"/>
      <c r="EU66" s="131"/>
      <c r="EV66" s="131"/>
      <c r="EW66" s="131"/>
      <c r="EX66" s="131"/>
      <c r="EY66" s="131"/>
      <c r="EZ66" s="131"/>
      <c r="FA66" s="131"/>
      <c r="FB66" s="131"/>
      <c r="FC66" s="131"/>
      <c r="FD66" s="131"/>
      <c r="FE66" s="131"/>
      <c r="FF66" s="131"/>
      <c r="FG66" s="131"/>
      <c r="FH66" s="131"/>
      <c r="FI66" s="131"/>
      <c r="FJ66" s="131"/>
      <c r="FK66" s="131"/>
      <c r="FL66" s="131"/>
      <c r="FM66" s="131"/>
      <c r="FN66" s="131"/>
      <c r="FO66" s="131"/>
      <c r="FP66" s="131"/>
      <c r="FQ66" s="131"/>
      <c r="FR66" s="131"/>
      <c r="FS66" s="131"/>
      <c r="FT66" s="131"/>
      <c r="FU66" s="131"/>
      <c r="FV66" s="131"/>
      <c r="FW66" s="131"/>
    </row>
    <row r="67">
      <c r="A67" s="131"/>
      <c r="B67" s="131"/>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c r="AU67" s="131"/>
      <c r="AV67" s="131"/>
      <c r="AW67" s="131"/>
      <c r="AX67" s="131"/>
      <c r="AY67" s="131"/>
      <c r="AZ67" s="131"/>
      <c r="BA67" s="131"/>
      <c r="BB67" s="131"/>
      <c r="BC67" s="131"/>
      <c r="BD67" s="131"/>
      <c r="BE67" s="131"/>
      <c r="BF67" s="131"/>
      <c r="BG67" s="131"/>
      <c r="BH67" s="131"/>
      <c r="BI67" s="131"/>
      <c r="BJ67" s="131"/>
      <c r="BK67" s="131"/>
      <c r="BL67" s="131"/>
      <c r="BM67" s="131"/>
      <c r="BN67" s="131"/>
      <c r="BO67" s="131"/>
      <c r="BP67" s="131"/>
      <c r="BQ67" s="131"/>
      <c r="BR67" s="131"/>
      <c r="BS67" s="131"/>
      <c r="BT67" s="131"/>
      <c r="BU67" s="131"/>
      <c r="BV67" s="131"/>
      <c r="BW67" s="131"/>
      <c r="BX67" s="131"/>
      <c r="BY67" s="131"/>
      <c r="BZ67" s="131"/>
      <c r="CA67" s="131"/>
      <c r="CB67" s="131"/>
      <c r="CC67" s="131"/>
      <c r="CD67" s="131"/>
      <c r="CE67" s="131"/>
      <c r="CF67" s="131"/>
      <c r="CG67" s="131"/>
      <c r="CH67" s="131"/>
      <c r="CI67" s="131"/>
      <c r="CJ67" s="131"/>
      <c r="CK67" s="131"/>
      <c r="CL67" s="131"/>
      <c r="CM67" s="131"/>
      <c r="CN67" s="131"/>
      <c r="CO67" s="131"/>
      <c r="CP67" s="131"/>
      <c r="CQ67" s="131"/>
      <c r="CR67" s="131"/>
      <c r="CS67" s="131"/>
      <c r="CT67" s="131"/>
      <c r="CU67" s="131"/>
      <c r="CV67" s="131"/>
      <c r="CW67" s="131"/>
      <c r="CX67" s="131"/>
      <c r="CY67" s="131"/>
      <c r="CZ67" s="131"/>
      <c r="DA67" s="131"/>
      <c r="DB67" s="131"/>
      <c r="DC67" s="131"/>
      <c r="DD67" s="131"/>
      <c r="DE67" s="131"/>
      <c r="DF67" s="131"/>
      <c r="DG67" s="131"/>
      <c r="DH67" s="131"/>
      <c r="DI67" s="131"/>
      <c r="DJ67" s="131"/>
      <c r="DK67" s="131"/>
      <c r="DL67" s="131"/>
      <c r="DM67" s="131"/>
      <c r="DN67" s="131"/>
      <c r="DO67" s="131"/>
      <c r="DP67" s="131"/>
      <c r="DQ67" s="131"/>
      <c r="DR67" s="131"/>
      <c r="DS67" s="131"/>
      <c r="DT67" s="131"/>
      <c r="DU67" s="131"/>
      <c r="DV67" s="131"/>
      <c r="DW67" s="131"/>
      <c r="DX67" s="131"/>
      <c r="DY67" s="131"/>
      <c r="DZ67" s="131"/>
      <c r="EA67" s="131"/>
      <c r="EB67" s="131"/>
      <c r="EC67" s="131"/>
      <c r="ED67" s="131"/>
      <c r="EE67" s="131"/>
      <c r="EF67" s="131"/>
      <c r="EG67" s="131"/>
      <c r="EH67" s="131"/>
      <c r="EI67" s="131"/>
      <c r="EJ67" s="131"/>
      <c r="EK67" s="131"/>
      <c r="EL67" s="131"/>
      <c r="EM67" s="131"/>
      <c r="EN67" s="131"/>
      <c r="EO67" s="131"/>
      <c r="EP67" s="131"/>
      <c r="EQ67" s="131"/>
      <c r="ER67" s="131"/>
      <c r="ES67" s="131"/>
      <c r="ET67" s="131"/>
      <c r="EU67" s="131"/>
      <c r="EV67" s="131"/>
      <c r="EW67" s="131"/>
      <c r="EX67" s="131"/>
      <c r="EY67" s="131"/>
      <c r="EZ67" s="131"/>
      <c r="FA67" s="131"/>
      <c r="FB67" s="131"/>
      <c r="FC67" s="131"/>
      <c r="FD67" s="131"/>
      <c r="FE67" s="131"/>
      <c r="FF67" s="131"/>
      <c r="FG67" s="131"/>
      <c r="FH67" s="131"/>
      <c r="FI67" s="131"/>
      <c r="FJ67" s="131"/>
      <c r="FK67" s="131"/>
      <c r="FL67" s="131"/>
      <c r="FM67" s="131"/>
      <c r="FN67" s="131"/>
      <c r="FO67" s="131"/>
      <c r="FP67" s="131"/>
      <c r="FQ67" s="131"/>
      <c r="FR67" s="131"/>
      <c r="FS67" s="131"/>
      <c r="FT67" s="131"/>
      <c r="FU67" s="131"/>
      <c r="FV67" s="131"/>
      <c r="FW67" s="131"/>
    </row>
    <row r="68">
      <c r="A68" s="131"/>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1"/>
      <c r="AT68" s="131"/>
      <c r="AU68" s="131"/>
      <c r="AV68" s="131"/>
      <c r="AW68" s="131"/>
      <c r="AX68" s="131"/>
      <c r="AY68" s="131"/>
      <c r="AZ68" s="131"/>
      <c r="BA68" s="131"/>
      <c r="BB68" s="131"/>
      <c r="BC68" s="131"/>
      <c r="BD68" s="131"/>
      <c r="BE68" s="131"/>
      <c r="BF68" s="131"/>
      <c r="BG68" s="131"/>
      <c r="BH68" s="131"/>
      <c r="BI68" s="131"/>
      <c r="BJ68" s="131"/>
      <c r="BK68" s="131"/>
      <c r="BL68" s="131"/>
      <c r="BM68" s="131"/>
      <c r="BN68" s="131"/>
      <c r="BO68" s="131"/>
      <c r="BP68" s="131"/>
      <c r="BQ68" s="131"/>
      <c r="BR68" s="131"/>
      <c r="BS68" s="131"/>
      <c r="BT68" s="131"/>
      <c r="BU68" s="131"/>
      <c r="BV68" s="131"/>
      <c r="BW68" s="131"/>
      <c r="BX68" s="131"/>
      <c r="BY68" s="131"/>
      <c r="BZ68" s="131"/>
      <c r="CA68" s="131"/>
      <c r="CB68" s="131"/>
      <c r="CC68" s="131"/>
      <c r="CD68" s="131"/>
      <c r="CE68" s="131"/>
      <c r="CF68" s="131"/>
      <c r="CG68" s="131"/>
      <c r="CH68" s="131"/>
      <c r="CI68" s="131"/>
      <c r="CJ68" s="131"/>
      <c r="CK68" s="131"/>
      <c r="CL68" s="131"/>
      <c r="CM68" s="131"/>
      <c r="CN68" s="131"/>
      <c r="CO68" s="131"/>
      <c r="CP68" s="131"/>
      <c r="CQ68" s="131"/>
      <c r="CR68" s="131"/>
      <c r="CS68" s="131"/>
      <c r="CT68" s="131"/>
      <c r="CU68" s="131"/>
      <c r="CV68" s="131"/>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1"/>
    </row>
    <row r="69">
      <c r="A69" s="131"/>
      <c r="B69" s="131"/>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31"/>
      <c r="AX69" s="131"/>
      <c r="AY69" s="131"/>
      <c r="AZ69" s="131"/>
      <c r="BA69" s="131"/>
      <c r="BB69" s="131"/>
      <c r="BC69" s="131"/>
      <c r="BD69" s="131"/>
      <c r="BE69" s="131"/>
      <c r="BF69" s="131"/>
      <c r="BG69" s="131"/>
      <c r="BH69" s="131"/>
      <c r="BI69" s="131"/>
      <c r="BJ69" s="131"/>
      <c r="BK69" s="131"/>
      <c r="BL69" s="131"/>
      <c r="BM69" s="131"/>
      <c r="BN69" s="131"/>
      <c r="BO69" s="131"/>
      <c r="BP69" s="131"/>
      <c r="BQ69" s="131"/>
      <c r="BR69" s="131"/>
      <c r="BS69" s="131"/>
      <c r="BT69" s="131"/>
      <c r="BU69" s="131"/>
      <c r="BV69" s="131"/>
      <c r="BW69" s="131"/>
      <c r="BX69" s="131"/>
      <c r="BY69" s="131"/>
      <c r="BZ69" s="131"/>
      <c r="CA69" s="131"/>
      <c r="CB69" s="131"/>
      <c r="CC69" s="131"/>
      <c r="CD69" s="131"/>
      <c r="CE69" s="131"/>
      <c r="CF69" s="131"/>
      <c r="CG69" s="131"/>
      <c r="CH69" s="131"/>
      <c r="CI69" s="131"/>
      <c r="CJ69" s="131"/>
      <c r="CK69" s="131"/>
      <c r="CL69" s="131"/>
      <c r="CM69" s="131"/>
      <c r="CN69" s="131"/>
      <c r="CO69" s="131"/>
      <c r="CP69" s="131"/>
      <c r="CQ69" s="131"/>
      <c r="CR69" s="131"/>
      <c r="CS69" s="131"/>
      <c r="CT69" s="131"/>
      <c r="CU69" s="131"/>
      <c r="CV69" s="131"/>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1"/>
    </row>
    <row r="70">
      <c r="A70" s="131"/>
      <c r="B70" s="131"/>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c r="AE70" s="131"/>
      <c r="AF70" s="131"/>
      <c r="AG70" s="131"/>
      <c r="AH70" s="131"/>
      <c r="AI70" s="131"/>
      <c r="AJ70" s="131"/>
      <c r="AK70" s="131"/>
      <c r="AL70" s="131"/>
      <c r="AM70" s="131"/>
      <c r="AN70" s="131"/>
      <c r="AO70" s="131"/>
      <c r="AP70" s="131"/>
      <c r="AQ70" s="131"/>
      <c r="AR70" s="131"/>
      <c r="AS70" s="131"/>
      <c r="AT70" s="131"/>
      <c r="AU70" s="131"/>
      <c r="AV70" s="131"/>
      <c r="AW70" s="131"/>
      <c r="AX70" s="131"/>
      <c r="AY70" s="131"/>
      <c r="AZ70" s="131"/>
      <c r="BA70" s="131"/>
      <c r="BB70" s="131"/>
      <c r="BC70" s="131"/>
      <c r="BD70" s="131"/>
      <c r="BE70" s="131"/>
      <c r="BF70" s="131"/>
      <c r="BG70" s="131"/>
      <c r="BH70" s="131"/>
      <c r="BI70" s="131"/>
      <c r="BJ70" s="131"/>
      <c r="BK70" s="131"/>
      <c r="BL70" s="131"/>
      <c r="BM70" s="131"/>
      <c r="BN70" s="131"/>
      <c r="BO70" s="131"/>
      <c r="BP70" s="131"/>
      <c r="BQ70" s="131"/>
      <c r="BR70" s="131"/>
      <c r="BS70" s="131"/>
      <c r="BT70" s="131"/>
      <c r="BU70" s="131"/>
      <c r="BV70" s="131"/>
      <c r="BW70" s="131"/>
      <c r="BX70" s="131"/>
      <c r="BY70" s="131"/>
      <c r="BZ70" s="131"/>
      <c r="CA70" s="131"/>
      <c r="CB70" s="131"/>
      <c r="CC70" s="131"/>
      <c r="CD70" s="131"/>
      <c r="CE70" s="131"/>
      <c r="CF70" s="131"/>
      <c r="CG70" s="131"/>
      <c r="CH70" s="131"/>
      <c r="CI70" s="131"/>
      <c r="CJ70" s="131"/>
      <c r="CK70" s="131"/>
      <c r="CL70" s="131"/>
      <c r="CM70" s="131"/>
      <c r="CN70" s="131"/>
      <c r="CO70" s="131"/>
      <c r="CP70" s="131"/>
      <c r="CQ70" s="131"/>
      <c r="CR70" s="131"/>
      <c r="CS70" s="131"/>
      <c r="CT70" s="131"/>
      <c r="CU70" s="131"/>
      <c r="CV70" s="131"/>
      <c r="CW70" s="131"/>
      <c r="CX70" s="131"/>
      <c r="CY70" s="131"/>
      <c r="CZ70" s="131"/>
      <c r="DA70" s="131"/>
      <c r="DB70" s="131"/>
      <c r="DC70" s="131"/>
      <c r="DD70" s="131"/>
      <c r="DE70" s="131"/>
      <c r="DF70" s="131"/>
      <c r="DG70" s="131"/>
      <c r="DH70" s="131"/>
      <c r="DI70" s="131"/>
      <c r="DJ70" s="131"/>
      <c r="DK70" s="131"/>
      <c r="DL70" s="131"/>
      <c r="DM70" s="131"/>
      <c r="DN70" s="131"/>
      <c r="DO70" s="131"/>
      <c r="DP70" s="131"/>
      <c r="DQ70" s="131"/>
      <c r="DR70" s="131"/>
      <c r="DS70" s="131"/>
      <c r="DT70" s="131"/>
      <c r="DU70" s="131"/>
      <c r="DV70" s="131"/>
      <c r="DW70" s="131"/>
      <c r="DX70" s="131"/>
      <c r="DY70" s="131"/>
      <c r="DZ70" s="131"/>
      <c r="EA70" s="131"/>
      <c r="EB70" s="131"/>
      <c r="EC70" s="131"/>
      <c r="ED70" s="131"/>
      <c r="EE70" s="131"/>
      <c r="EF70" s="131"/>
      <c r="EG70" s="131"/>
      <c r="EH70" s="131"/>
      <c r="EI70" s="131"/>
      <c r="EJ70" s="131"/>
      <c r="EK70" s="131"/>
      <c r="EL70" s="131"/>
      <c r="EM70" s="131"/>
      <c r="EN70" s="131"/>
      <c r="EO70" s="131"/>
      <c r="EP70" s="131"/>
      <c r="EQ70" s="131"/>
      <c r="ER70" s="131"/>
      <c r="ES70" s="131"/>
      <c r="ET70" s="131"/>
      <c r="EU70" s="131"/>
      <c r="EV70" s="131"/>
      <c r="EW70" s="131"/>
      <c r="EX70" s="131"/>
      <c r="EY70" s="131"/>
      <c r="EZ70" s="131"/>
      <c r="FA70" s="131"/>
      <c r="FB70" s="131"/>
      <c r="FC70" s="131"/>
      <c r="FD70" s="131"/>
      <c r="FE70" s="131"/>
      <c r="FF70" s="131"/>
      <c r="FG70" s="131"/>
      <c r="FH70" s="131"/>
      <c r="FI70" s="131"/>
      <c r="FJ70" s="131"/>
      <c r="FK70" s="131"/>
      <c r="FL70" s="131"/>
      <c r="FM70" s="131"/>
      <c r="FN70" s="131"/>
      <c r="FO70" s="131"/>
      <c r="FP70" s="131"/>
      <c r="FQ70" s="131"/>
      <c r="FR70" s="131"/>
      <c r="FS70" s="131"/>
      <c r="FT70" s="131"/>
      <c r="FU70" s="131"/>
      <c r="FV70" s="131"/>
      <c r="FW70" s="131"/>
    </row>
    <row r="71">
      <c r="A71" s="131"/>
      <c r="B71" s="131"/>
      <c r="C71" s="131"/>
      <c r="D71" s="131"/>
      <c r="E71" s="131"/>
      <c r="F71" s="131"/>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1"/>
      <c r="AP71" s="131"/>
      <c r="AQ71" s="131"/>
      <c r="AR71" s="131"/>
      <c r="AS71" s="131"/>
      <c r="AT71" s="131"/>
      <c r="AU71" s="131"/>
      <c r="AV71" s="131"/>
      <c r="AW71" s="131"/>
      <c r="AX71" s="131"/>
      <c r="AY71" s="131"/>
      <c r="AZ71" s="131"/>
      <c r="BA71" s="131"/>
      <c r="BB71" s="131"/>
      <c r="BC71" s="131"/>
      <c r="BD71" s="131"/>
      <c r="BE71" s="131"/>
      <c r="BF71" s="131"/>
      <c r="BG71" s="131"/>
      <c r="BH71" s="131"/>
      <c r="BI71" s="131"/>
      <c r="BJ71" s="131"/>
      <c r="BK71" s="131"/>
      <c r="BL71" s="131"/>
      <c r="BM71" s="131"/>
      <c r="BN71" s="131"/>
      <c r="BO71" s="131"/>
      <c r="BP71" s="131"/>
      <c r="BQ71" s="131"/>
      <c r="BR71" s="131"/>
      <c r="BS71" s="131"/>
      <c r="BT71" s="131"/>
      <c r="BU71" s="131"/>
      <c r="BV71" s="131"/>
      <c r="BW71" s="131"/>
      <c r="BX71" s="131"/>
      <c r="BY71" s="131"/>
      <c r="BZ71" s="131"/>
      <c r="CA71" s="131"/>
      <c r="CB71" s="131"/>
      <c r="CC71" s="131"/>
      <c r="CD71" s="131"/>
      <c r="CE71" s="131"/>
      <c r="CF71" s="131"/>
      <c r="CG71" s="131"/>
      <c r="CH71" s="131"/>
      <c r="CI71" s="131"/>
      <c r="CJ71" s="131"/>
      <c r="CK71" s="131"/>
      <c r="CL71" s="131"/>
      <c r="CM71" s="131"/>
      <c r="CN71" s="131"/>
      <c r="CO71" s="131"/>
      <c r="CP71" s="131"/>
      <c r="CQ71" s="131"/>
      <c r="CR71" s="131"/>
      <c r="CS71" s="131"/>
      <c r="CT71" s="131"/>
      <c r="CU71" s="131"/>
      <c r="CV71" s="131"/>
      <c r="CW71" s="131"/>
      <c r="CX71" s="131"/>
      <c r="CY71" s="131"/>
      <c r="CZ71" s="131"/>
      <c r="DA71" s="131"/>
      <c r="DB71" s="131"/>
      <c r="DC71" s="131"/>
      <c r="DD71" s="131"/>
      <c r="DE71" s="131"/>
      <c r="DF71" s="131"/>
      <c r="DG71" s="131"/>
      <c r="DH71" s="131"/>
      <c r="DI71" s="131"/>
      <c r="DJ71" s="131"/>
      <c r="DK71" s="131"/>
      <c r="DL71" s="131"/>
      <c r="DM71" s="131"/>
      <c r="DN71" s="131"/>
      <c r="DO71" s="131"/>
      <c r="DP71" s="131"/>
      <c r="DQ71" s="131"/>
      <c r="DR71" s="131"/>
      <c r="DS71" s="131"/>
      <c r="DT71" s="131"/>
      <c r="DU71" s="131"/>
      <c r="DV71" s="131"/>
      <c r="DW71" s="131"/>
      <c r="DX71" s="131"/>
      <c r="DY71" s="131"/>
      <c r="DZ71" s="131"/>
      <c r="EA71" s="131"/>
      <c r="EB71" s="131"/>
      <c r="EC71" s="131"/>
      <c r="ED71" s="131"/>
      <c r="EE71" s="131"/>
      <c r="EF71" s="131"/>
      <c r="EG71" s="131"/>
      <c r="EH71" s="131"/>
      <c r="EI71" s="131"/>
      <c r="EJ71" s="131"/>
      <c r="EK71" s="131"/>
      <c r="EL71" s="131"/>
      <c r="EM71" s="131"/>
      <c r="EN71" s="131"/>
      <c r="EO71" s="131"/>
      <c r="EP71" s="131"/>
      <c r="EQ71" s="131"/>
      <c r="ER71" s="131"/>
      <c r="ES71" s="131"/>
      <c r="ET71" s="131"/>
      <c r="EU71" s="131"/>
      <c r="EV71" s="131"/>
      <c r="EW71" s="131"/>
      <c r="EX71" s="131"/>
      <c r="EY71" s="131"/>
      <c r="EZ71" s="131"/>
      <c r="FA71" s="131"/>
      <c r="FB71" s="131"/>
      <c r="FC71" s="131"/>
      <c r="FD71" s="131"/>
      <c r="FE71" s="131"/>
      <c r="FF71" s="131"/>
      <c r="FG71" s="131"/>
      <c r="FH71" s="131"/>
      <c r="FI71" s="131"/>
      <c r="FJ71" s="131"/>
      <c r="FK71" s="131"/>
      <c r="FL71" s="131"/>
      <c r="FM71" s="131"/>
      <c r="FN71" s="131"/>
      <c r="FO71" s="131"/>
      <c r="FP71" s="131"/>
      <c r="FQ71" s="131"/>
      <c r="FR71" s="131"/>
      <c r="FS71" s="131"/>
      <c r="FT71" s="131"/>
      <c r="FU71" s="131"/>
      <c r="FV71" s="131"/>
      <c r="FW71" s="131"/>
    </row>
    <row r="72">
      <c r="A72" s="131"/>
      <c r="B72" s="131"/>
      <c r="C72" s="131"/>
      <c r="D72" s="131"/>
      <c r="E72" s="131"/>
      <c r="F72" s="131"/>
      <c r="G72" s="131"/>
      <c r="H72" s="131"/>
      <c r="I72" s="131"/>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31"/>
      <c r="AX72" s="131"/>
      <c r="AY72" s="131"/>
      <c r="AZ72" s="131"/>
      <c r="BA72" s="131"/>
      <c r="BB72" s="131"/>
      <c r="BC72" s="131"/>
      <c r="BD72" s="131"/>
      <c r="BE72" s="131"/>
      <c r="BF72" s="131"/>
      <c r="BG72" s="131"/>
      <c r="BH72" s="131"/>
      <c r="BI72" s="131"/>
      <c r="BJ72" s="131"/>
      <c r="BK72" s="131"/>
      <c r="BL72" s="131"/>
      <c r="BM72" s="131"/>
      <c r="BN72" s="131"/>
      <c r="BO72" s="131"/>
      <c r="BP72" s="131"/>
      <c r="BQ72" s="131"/>
      <c r="BR72" s="131"/>
      <c r="BS72" s="131"/>
      <c r="BT72" s="131"/>
      <c r="BU72" s="131"/>
      <c r="BV72" s="131"/>
      <c r="BW72" s="131"/>
      <c r="BX72" s="131"/>
      <c r="BY72" s="131"/>
      <c r="BZ72" s="131"/>
      <c r="CA72" s="131"/>
      <c r="CB72" s="131"/>
      <c r="CC72" s="131"/>
      <c r="CD72" s="131"/>
      <c r="CE72" s="131"/>
      <c r="CF72" s="131"/>
      <c r="CG72" s="131"/>
      <c r="CH72" s="131"/>
      <c r="CI72" s="131"/>
      <c r="CJ72" s="131"/>
      <c r="CK72" s="131"/>
      <c r="CL72" s="131"/>
      <c r="CM72" s="131"/>
      <c r="CN72" s="131"/>
      <c r="CO72" s="131"/>
      <c r="CP72" s="131"/>
      <c r="CQ72" s="131"/>
      <c r="CR72" s="131"/>
      <c r="CS72" s="131"/>
      <c r="CT72" s="131"/>
      <c r="CU72" s="131"/>
      <c r="CV72" s="131"/>
      <c r="CW72" s="131"/>
      <c r="CX72" s="131"/>
      <c r="CY72" s="131"/>
      <c r="CZ72" s="131"/>
      <c r="DA72" s="131"/>
      <c r="DB72" s="131"/>
      <c r="DC72" s="131"/>
      <c r="DD72" s="131"/>
      <c r="DE72" s="131"/>
      <c r="DF72" s="131"/>
      <c r="DG72" s="131"/>
      <c r="DH72" s="131"/>
      <c r="DI72" s="131"/>
      <c r="DJ72" s="131"/>
      <c r="DK72" s="131"/>
      <c r="DL72" s="131"/>
      <c r="DM72" s="131"/>
      <c r="DN72" s="131"/>
      <c r="DO72" s="131"/>
      <c r="DP72" s="131"/>
      <c r="DQ72" s="131"/>
      <c r="DR72" s="131"/>
      <c r="DS72" s="131"/>
      <c r="DT72" s="131"/>
      <c r="DU72" s="131"/>
      <c r="DV72" s="131"/>
      <c r="DW72" s="131"/>
      <c r="DX72" s="131"/>
      <c r="DY72" s="131"/>
      <c r="DZ72" s="131"/>
      <c r="EA72" s="131"/>
      <c r="EB72" s="131"/>
      <c r="EC72" s="131"/>
      <c r="ED72" s="131"/>
      <c r="EE72" s="131"/>
      <c r="EF72" s="131"/>
      <c r="EG72" s="131"/>
      <c r="EH72" s="131"/>
      <c r="EI72" s="131"/>
      <c r="EJ72" s="131"/>
      <c r="EK72" s="131"/>
      <c r="EL72" s="131"/>
      <c r="EM72" s="131"/>
      <c r="EN72" s="131"/>
      <c r="EO72" s="131"/>
      <c r="EP72" s="131"/>
      <c r="EQ72" s="131"/>
      <c r="ER72" s="131"/>
      <c r="ES72" s="131"/>
      <c r="ET72" s="131"/>
      <c r="EU72" s="131"/>
      <c r="EV72" s="131"/>
      <c r="EW72" s="131"/>
      <c r="EX72" s="131"/>
      <c r="EY72" s="131"/>
      <c r="EZ72" s="131"/>
      <c r="FA72" s="131"/>
      <c r="FB72" s="131"/>
      <c r="FC72" s="131"/>
      <c r="FD72" s="131"/>
      <c r="FE72" s="131"/>
      <c r="FF72" s="131"/>
      <c r="FG72" s="131"/>
      <c r="FH72" s="131"/>
      <c r="FI72" s="131"/>
      <c r="FJ72" s="131"/>
      <c r="FK72" s="131"/>
      <c r="FL72" s="131"/>
      <c r="FM72" s="131"/>
      <c r="FN72" s="131"/>
      <c r="FO72" s="131"/>
      <c r="FP72" s="131"/>
      <c r="FQ72" s="131"/>
      <c r="FR72" s="131"/>
      <c r="FS72" s="131"/>
      <c r="FT72" s="131"/>
      <c r="FU72" s="131"/>
      <c r="FV72" s="131"/>
      <c r="FW72" s="131"/>
    </row>
    <row r="73">
      <c r="A73" s="131"/>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131"/>
      <c r="AT73" s="131"/>
      <c r="AU73" s="131"/>
      <c r="AV73" s="131"/>
      <c r="AW73" s="131"/>
      <c r="AX73" s="131"/>
      <c r="AY73" s="131"/>
      <c r="AZ73" s="131"/>
      <c r="BA73" s="131"/>
      <c r="BB73" s="131"/>
      <c r="BC73" s="131"/>
      <c r="BD73" s="131"/>
      <c r="BE73" s="131"/>
      <c r="BF73" s="131"/>
      <c r="BG73" s="131"/>
      <c r="BH73" s="131"/>
      <c r="BI73" s="131"/>
      <c r="BJ73" s="131"/>
      <c r="BK73" s="131"/>
      <c r="BL73" s="131"/>
      <c r="BM73" s="131"/>
      <c r="BN73" s="131"/>
      <c r="BO73" s="131"/>
      <c r="BP73" s="131"/>
      <c r="BQ73" s="131"/>
      <c r="BR73" s="131"/>
      <c r="BS73" s="131"/>
      <c r="BT73" s="131"/>
      <c r="BU73" s="131"/>
      <c r="BV73" s="131"/>
      <c r="BW73" s="131"/>
      <c r="BX73" s="131"/>
      <c r="BY73" s="131"/>
      <c r="BZ73" s="131"/>
      <c r="CA73" s="131"/>
      <c r="CB73" s="131"/>
      <c r="CC73" s="131"/>
      <c r="CD73" s="131"/>
      <c r="CE73" s="131"/>
      <c r="CF73" s="131"/>
      <c r="CG73" s="131"/>
      <c r="CH73" s="131"/>
      <c r="CI73" s="131"/>
      <c r="CJ73" s="131"/>
      <c r="CK73" s="131"/>
      <c r="CL73" s="131"/>
      <c r="CM73" s="131"/>
      <c r="CN73" s="131"/>
      <c r="CO73" s="131"/>
      <c r="CP73" s="131"/>
      <c r="CQ73" s="131"/>
      <c r="CR73" s="131"/>
      <c r="CS73" s="131"/>
      <c r="CT73" s="131"/>
      <c r="CU73" s="131"/>
      <c r="CV73" s="131"/>
      <c r="CW73" s="131"/>
      <c r="CX73" s="131"/>
      <c r="CY73" s="131"/>
      <c r="CZ73" s="131"/>
      <c r="DA73" s="131"/>
      <c r="DB73" s="131"/>
      <c r="DC73" s="131"/>
      <c r="DD73" s="131"/>
      <c r="DE73" s="131"/>
      <c r="DF73" s="131"/>
      <c r="DG73" s="131"/>
      <c r="DH73" s="131"/>
      <c r="DI73" s="131"/>
      <c r="DJ73" s="131"/>
      <c r="DK73" s="131"/>
      <c r="DL73" s="131"/>
      <c r="DM73" s="131"/>
      <c r="DN73" s="131"/>
      <c r="DO73" s="131"/>
      <c r="DP73" s="131"/>
      <c r="DQ73" s="131"/>
      <c r="DR73" s="131"/>
      <c r="DS73" s="131"/>
      <c r="DT73" s="131"/>
      <c r="DU73" s="131"/>
      <c r="DV73" s="131"/>
      <c r="DW73" s="131"/>
      <c r="DX73" s="131"/>
      <c r="DY73" s="131"/>
      <c r="DZ73" s="131"/>
      <c r="EA73" s="131"/>
      <c r="EB73" s="131"/>
      <c r="EC73" s="131"/>
      <c r="ED73" s="131"/>
      <c r="EE73" s="131"/>
      <c r="EF73" s="131"/>
      <c r="EG73" s="131"/>
      <c r="EH73" s="131"/>
      <c r="EI73" s="131"/>
      <c r="EJ73" s="131"/>
      <c r="EK73" s="131"/>
      <c r="EL73" s="131"/>
      <c r="EM73" s="131"/>
      <c r="EN73" s="131"/>
      <c r="EO73" s="131"/>
      <c r="EP73" s="131"/>
      <c r="EQ73" s="131"/>
      <c r="ER73" s="131"/>
      <c r="ES73" s="131"/>
      <c r="ET73" s="131"/>
      <c r="EU73" s="131"/>
      <c r="EV73" s="131"/>
      <c r="EW73" s="131"/>
      <c r="EX73" s="131"/>
      <c r="EY73" s="131"/>
      <c r="EZ73" s="131"/>
      <c r="FA73" s="131"/>
      <c r="FB73" s="131"/>
      <c r="FC73" s="131"/>
      <c r="FD73" s="131"/>
      <c r="FE73" s="131"/>
      <c r="FF73" s="131"/>
      <c r="FG73" s="131"/>
      <c r="FH73" s="131"/>
      <c r="FI73" s="131"/>
      <c r="FJ73" s="131"/>
      <c r="FK73" s="131"/>
      <c r="FL73" s="131"/>
      <c r="FM73" s="131"/>
      <c r="FN73" s="131"/>
      <c r="FO73" s="131"/>
      <c r="FP73" s="131"/>
      <c r="FQ73" s="131"/>
      <c r="FR73" s="131"/>
      <c r="FS73" s="131"/>
      <c r="FT73" s="131"/>
      <c r="FU73" s="131"/>
      <c r="FV73" s="131"/>
      <c r="FW73" s="131"/>
    </row>
    <row r="74">
      <c r="A74" s="131"/>
      <c r="B74" s="131"/>
      <c r="C74" s="131"/>
      <c r="D74" s="131"/>
      <c r="E74" s="131"/>
      <c r="F74" s="131"/>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1"/>
      <c r="AI74" s="131"/>
      <c r="AJ74" s="131"/>
      <c r="AK74" s="131"/>
      <c r="AL74" s="131"/>
      <c r="AM74" s="131"/>
      <c r="AN74" s="131"/>
      <c r="AO74" s="131"/>
      <c r="AP74" s="131"/>
      <c r="AQ74" s="131"/>
      <c r="AR74" s="131"/>
      <c r="AS74" s="131"/>
      <c r="AT74" s="131"/>
      <c r="AU74" s="131"/>
      <c r="AV74" s="131"/>
      <c r="AW74" s="131"/>
      <c r="AX74" s="131"/>
      <c r="AY74" s="131"/>
      <c r="AZ74" s="131"/>
      <c r="BA74" s="131"/>
      <c r="BB74" s="131"/>
      <c r="BC74" s="131"/>
      <c r="BD74" s="131"/>
      <c r="BE74" s="131"/>
      <c r="BF74" s="131"/>
      <c r="BG74" s="131"/>
      <c r="BH74" s="131"/>
      <c r="BI74" s="131"/>
      <c r="BJ74" s="131"/>
      <c r="BK74" s="131"/>
      <c r="BL74" s="131"/>
      <c r="BM74" s="131"/>
      <c r="BN74" s="131"/>
      <c r="BO74" s="131"/>
      <c r="BP74" s="131"/>
      <c r="BQ74" s="131"/>
      <c r="BR74" s="131"/>
      <c r="BS74" s="131"/>
      <c r="BT74" s="131"/>
      <c r="BU74" s="131"/>
      <c r="BV74" s="131"/>
      <c r="BW74" s="131"/>
      <c r="BX74" s="131"/>
      <c r="BY74" s="131"/>
      <c r="BZ74" s="131"/>
      <c r="CA74" s="131"/>
      <c r="CB74" s="131"/>
      <c r="CC74" s="131"/>
      <c r="CD74" s="131"/>
      <c r="CE74" s="131"/>
      <c r="CF74" s="131"/>
      <c r="CG74" s="131"/>
      <c r="CH74" s="131"/>
      <c r="CI74" s="131"/>
      <c r="CJ74" s="131"/>
      <c r="CK74" s="131"/>
      <c r="CL74" s="131"/>
      <c r="CM74" s="131"/>
      <c r="CN74" s="131"/>
      <c r="CO74" s="131"/>
      <c r="CP74" s="131"/>
      <c r="CQ74" s="131"/>
      <c r="CR74" s="131"/>
      <c r="CS74" s="131"/>
      <c r="CT74" s="131"/>
      <c r="CU74" s="131"/>
      <c r="CV74" s="131"/>
      <c r="CW74" s="131"/>
      <c r="CX74" s="131"/>
      <c r="CY74" s="131"/>
      <c r="CZ74" s="131"/>
      <c r="DA74" s="131"/>
      <c r="DB74" s="131"/>
      <c r="DC74" s="131"/>
      <c r="DD74" s="131"/>
      <c r="DE74" s="131"/>
      <c r="DF74" s="131"/>
      <c r="DG74" s="131"/>
      <c r="DH74" s="131"/>
      <c r="DI74" s="131"/>
      <c r="DJ74" s="131"/>
      <c r="DK74" s="131"/>
      <c r="DL74" s="131"/>
      <c r="DM74" s="131"/>
      <c r="DN74" s="131"/>
      <c r="DO74" s="131"/>
      <c r="DP74" s="131"/>
      <c r="DQ74" s="131"/>
      <c r="DR74" s="131"/>
      <c r="DS74" s="131"/>
      <c r="DT74" s="131"/>
      <c r="DU74" s="131"/>
      <c r="DV74" s="131"/>
      <c r="DW74" s="131"/>
      <c r="DX74" s="131"/>
      <c r="DY74" s="131"/>
      <c r="DZ74" s="131"/>
      <c r="EA74" s="131"/>
      <c r="EB74" s="131"/>
      <c r="EC74" s="131"/>
      <c r="ED74" s="131"/>
      <c r="EE74" s="131"/>
      <c r="EF74" s="131"/>
      <c r="EG74" s="131"/>
      <c r="EH74" s="131"/>
      <c r="EI74" s="131"/>
      <c r="EJ74" s="131"/>
      <c r="EK74" s="131"/>
      <c r="EL74" s="131"/>
      <c r="EM74" s="131"/>
      <c r="EN74" s="131"/>
      <c r="EO74" s="131"/>
      <c r="EP74" s="131"/>
      <c r="EQ74" s="131"/>
      <c r="ER74" s="131"/>
      <c r="ES74" s="131"/>
      <c r="ET74" s="131"/>
      <c r="EU74" s="131"/>
      <c r="EV74" s="131"/>
      <c r="EW74" s="131"/>
      <c r="EX74" s="131"/>
      <c r="EY74" s="131"/>
      <c r="EZ74" s="131"/>
      <c r="FA74" s="131"/>
      <c r="FB74" s="131"/>
      <c r="FC74" s="131"/>
      <c r="FD74" s="131"/>
      <c r="FE74" s="131"/>
      <c r="FF74" s="131"/>
      <c r="FG74" s="131"/>
      <c r="FH74" s="131"/>
      <c r="FI74" s="131"/>
      <c r="FJ74" s="131"/>
      <c r="FK74" s="131"/>
      <c r="FL74" s="131"/>
      <c r="FM74" s="131"/>
      <c r="FN74" s="131"/>
      <c r="FO74" s="131"/>
      <c r="FP74" s="131"/>
      <c r="FQ74" s="131"/>
      <c r="FR74" s="131"/>
      <c r="FS74" s="131"/>
      <c r="FT74" s="131"/>
      <c r="FU74" s="131"/>
      <c r="FV74" s="131"/>
      <c r="FW74" s="131"/>
    </row>
    <row r="75">
      <c r="A75" s="131"/>
      <c r="B75" s="131"/>
      <c r="C75" s="131"/>
      <c r="D75" s="131"/>
      <c r="E75" s="131"/>
      <c r="F75" s="131"/>
      <c r="G75" s="131"/>
      <c r="H75" s="131"/>
      <c r="I75" s="131"/>
      <c r="J75" s="131"/>
      <c r="K75" s="131"/>
      <c r="L75" s="131"/>
      <c r="M75" s="131"/>
      <c r="N75" s="131"/>
      <c r="O75" s="131"/>
      <c r="P75" s="131"/>
      <c r="Q75" s="131"/>
      <c r="R75" s="131"/>
      <c r="S75" s="131"/>
      <c r="T75" s="131"/>
      <c r="U75" s="131"/>
      <c r="V75" s="131"/>
      <c r="W75" s="131"/>
      <c r="X75" s="131"/>
      <c r="Y75" s="131"/>
      <c r="Z75" s="131"/>
      <c r="AA75" s="131"/>
      <c r="AB75" s="131"/>
      <c r="AC75" s="131"/>
      <c r="AD75" s="131"/>
      <c r="AE75" s="131"/>
      <c r="AF75" s="131"/>
      <c r="AG75" s="131"/>
      <c r="AH75" s="131"/>
      <c r="AI75" s="131"/>
      <c r="AJ75" s="131"/>
      <c r="AK75" s="131"/>
      <c r="AL75" s="131"/>
      <c r="AM75" s="131"/>
      <c r="AN75" s="131"/>
      <c r="AO75" s="131"/>
      <c r="AP75" s="131"/>
      <c r="AQ75" s="131"/>
      <c r="AR75" s="131"/>
      <c r="AS75" s="131"/>
      <c r="AT75" s="131"/>
      <c r="AU75" s="131"/>
      <c r="AV75" s="131"/>
      <c r="AW75" s="131"/>
      <c r="AX75" s="131"/>
      <c r="AY75" s="131"/>
      <c r="AZ75" s="131"/>
      <c r="BA75" s="131"/>
      <c r="BB75" s="131"/>
      <c r="BC75" s="131"/>
      <c r="BD75" s="131"/>
      <c r="BE75" s="131"/>
      <c r="BF75" s="131"/>
      <c r="BG75" s="131"/>
      <c r="BH75" s="131"/>
      <c r="BI75" s="131"/>
      <c r="BJ75" s="131"/>
      <c r="BK75" s="131"/>
      <c r="BL75" s="131"/>
      <c r="BM75" s="131"/>
      <c r="BN75" s="131"/>
      <c r="BO75" s="131"/>
      <c r="BP75" s="131"/>
      <c r="BQ75" s="131"/>
      <c r="BR75" s="131"/>
      <c r="BS75" s="131"/>
      <c r="BT75" s="131"/>
      <c r="BU75" s="131"/>
      <c r="BV75" s="131"/>
      <c r="BW75" s="131"/>
      <c r="BX75" s="131"/>
      <c r="BY75" s="131"/>
      <c r="BZ75" s="131"/>
      <c r="CA75" s="131"/>
      <c r="CB75" s="131"/>
      <c r="CC75" s="131"/>
      <c r="CD75" s="131"/>
      <c r="CE75" s="131"/>
      <c r="CF75" s="131"/>
      <c r="CG75" s="131"/>
      <c r="CH75" s="131"/>
      <c r="CI75" s="131"/>
      <c r="CJ75" s="131"/>
      <c r="CK75" s="131"/>
      <c r="CL75" s="131"/>
      <c r="CM75" s="131"/>
      <c r="CN75" s="131"/>
      <c r="CO75" s="131"/>
      <c r="CP75" s="131"/>
      <c r="CQ75" s="131"/>
      <c r="CR75" s="131"/>
      <c r="CS75" s="131"/>
      <c r="CT75" s="131"/>
      <c r="CU75" s="131"/>
      <c r="CV75" s="131"/>
      <c r="CW75" s="131"/>
      <c r="CX75" s="131"/>
      <c r="CY75" s="131"/>
      <c r="CZ75" s="131"/>
      <c r="DA75" s="131"/>
      <c r="DB75" s="131"/>
      <c r="DC75" s="131"/>
      <c r="DD75" s="131"/>
      <c r="DE75" s="131"/>
      <c r="DF75" s="131"/>
      <c r="DG75" s="131"/>
      <c r="DH75" s="131"/>
      <c r="DI75" s="131"/>
      <c r="DJ75" s="131"/>
      <c r="DK75" s="131"/>
      <c r="DL75" s="131"/>
      <c r="DM75" s="131"/>
      <c r="DN75" s="131"/>
      <c r="DO75" s="131"/>
      <c r="DP75" s="131"/>
      <c r="DQ75" s="131"/>
      <c r="DR75" s="131"/>
      <c r="DS75" s="131"/>
      <c r="DT75" s="131"/>
      <c r="DU75" s="131"/>
      <c r="DV75" s="131"/>
      <c r="DW75" s="131"/>
      <c r="DX75" s="131"/>
      <c r="DY75" s="131"/>
      <c r="DZ75" s="131"/>
      <c r="EA75" s="131"/>
      <c r="EB75" s="131"/>
      <c r="EC75" s="131"/>
      <c r="ED75" s="131"/>
      <c r="EE75" s="131"/>
      <c r="EF75" s="131"/>
      <c r="EG75" s="131"/>
      <c r="EH75" s="131"/>
      <c r="EI75" s="131"/>
      <c r="EJ75" s="131"/>
      <c r="EK75" s="131"/>
      <c r="EL75" s="131"/>
      <c r="EM75" s="131"/>
      <c r="EN75" s="131"/>
      <c r="EO75" s="131"/>
      <c r="EP75" s="131"/>
      <c r="EQ75" s="131"/>
      <c r="ER75" s="131"/>
      <c r="ES75" s="131"/>
      <c r="ET75" s="131"/>
      <c r="EU75" s="131"/>
      <c r="EV75" s="131"/>
      <c r="EW75" s="131"/>
      <c r="EX75" s="131"/>
      <c r="EY75" s="131"/>
      <c r="EZ75" s="131"/>
      <c r="FA75" s="131"/>
      <c r="FB75" s="131"/>
      <c r="FC75" s="131"/>
      <c r="FD75" s="131"/>
      <c r="FE75" s="131"/>
      <c r="FF75" s="131"/>
      <c r="FG75" s="131"/>
      <c r="FH75" s="131"/>
      <c r="FI75" s="131"/>
      <c r="FJ75" s="131"/>
      <c r="FK75" s="131"/>
      <c r="FL75" s="131"/>
      <c r="FM75" s="131"/>
      <c r="FN75" s="131"/>
      <c r="FO75" s="131"/>
      <c r="FP75" s="131"/>
      <c r="FQ75" s="131"/>
      <c r="FR75" s="131"/>
      <c r="FS75" s="131"/>
      <c r="FT75" s="131"/>
      <c r="FU75" s="131"/>
      <c r="FV75" s="131"/>
      <c r="FW75" s="131"/>
    </row>
    <row r="76">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c r="BD76" s="131"/>
      <c r="BE76" s="131"/>
      <c r="BF76" s="131"/>
      <c r="BG76" s="131"/>
      <c r="BH76" s="131"/>
      <c r="BI76" s="131"/>
      <c r="BJ76" s="131"/>
      <c r="BK76" s="131"/>
      <c r="BL76" s="131"/>
      <c r="BM76" s="131"/>
      <c r="BN76" s="131"/>
      <c r="BO76" s="131"/>
      <c r="BP76" s="131"/>
      <c r="BQ76" s="131"/>
      <c r="BR76" s="131"/>
      <c r="BS76" s="131"/>
      <c r="BT76" s="131"/>
      <c r="BU76" s="131"/>
      <c r="BV76" s="131"/>
      <c r="BW76" s="131"/>
      <c r="BX76" s="131"/>
      <c r="BY76" s="131"/>
      <c r="BZ76" s="131"/>
      <c r="CA76" s="131"/>
      <c r="CB76" s="131"/>
      <c r="CC76" s="131"/>
      <c r="CD76" s="131"/>
      <c r="CE76" s="131"/>
      <c r="CF76" s="131"/>
      <c r="CG76" s="131"/>
      <c r="CH76" s="131"/>
      <c r="CI76" s="131"/>
      <c r="CJ76" s="131"/>
      <c r="CK76" s="131"/>
      <c r="CL76" s="131"/>
      <c r="CM76" s="131"/>
      <c r="CN76" s="131"/>
      <c r="CO76" s="131"/>
      <c r="CP76" s="131"/>
      <c r="CQ76" s="131"/>
      <c r="CR76" s="131"/>
      <c r="CS76" s="131"/>
      <c r="CT76" s="131"/>
      <c r="CU76" s="131"/>
      <c r="CV76" s="131"/>
      <c r="CW76" s="131"/>
      <c r="CX76" s="131"/>
      <c r="CY76" s="131"/>
      <c r="CZ76" s="131"/>
      <c r="DA76" s="131"/>
      <c r="DB76" s="131"/>
      <c r="DC76" s="131"/>
      <c r="DD76" s="131"/>
      <c r="DE76" s="131"/>
      <c r="DF76" s="131"/>
      <c r="DG76" s="131"/>
      <c r="DH76" s="131"/>
      <c r="DI76" s="131"/>
      <c r="DJ76" s="131"/>
      <c r="DK76" s="131"/>
      <c r="DL76" s="131"/>
      <c r="DM76" s="131"/>
      <c r="DN76" s="131"/>
      <c r="DO76" s="131"/>
      <c r="DP76" s="131"/>
      <c r="DQ76" s="131"/>
      <c r="DR76" s="131"/>
      <c r="DS76" s="131"/>
      <c r="DT76" s="131"/>
      <c r="DU76" s="131"/>
      <c r="DV76" s="131"/>
      <c r="DW76" s="131"/>
      <c r="DX76" s="131"/>
      <c r="DY76" s="131"/>
      <c r="DZ76" s="131"/>
      <c r="EA76" s="131"/>
      <c r="EB76" s="131"/>
      <c r="EC76" s="131"/>
      <c r="ED76" s="131"/>
      <c r="EE76" s="131"/>
      <c r="EF76" s="131"/>
      <c r="EG76" s="131"/>
      <c r="EH76" s="131"/>
      <c r="EI76" s="131"/>
      <c r="EJ76" s="131"/>
      <c r="EK76" s="131"/>
      <c r="EL76" s="131"/>
      <c r="EM76" s="131"/>
      <c r="EN76" s="131"/>
      <c r="EO76" s="131"/>
      <c r="EP76" s="131"/>
      <c r="EQ76" s="131"/>
      <c r="ER76" s="131"/>
      <c r="ES76" s="131"/>
      <c r="ET76" s="131"/>
      <c r="EU76" s="131"/>
      <c r="EV76" s="131"/>
      <c r="EW76" s="131"/>
      <c r="EX76" s="131"/>
      <c r="EY76" s="131"/>
      <c r="EZ76" s="131"/>
      <c r="FA76" s="131"/>
      <c r="FB76" s="131"/>
      <c r="FC76" s="131"/>
      <c r="FD76" s="131"/>
      <c r="FE76" s="131"/>
      <c r="FF76" s="131"/>
      <c r="FG76" s="131"/>
      <c r="FH76" s="131"/>
      <c r="FI76" s="131"/>
      <c r="FJ76" s="131"/>
      <c r="FK76" s="131"/>
      <c r="FL76" s="131"/>
      <c r="FM76" s="131"/>
      <c r="FN76" s="131"/>
      <c r="FO76" s="131"/>
      <c r="FP76" s="131"/>
      <c r="FQ76" s="131"/>
      <c r="FR76" s="131"/>
      <c r="FS76" s="131"/>
      <c r="FT76" s="131"/>
      <c r="FU76" s="131"/>
      <c r="FV76" s="131"/>
      <c r="FW76" s="131"/>
    </row>
    <row r="77">
      <c r="A77" s="131"/>
      <c r="B77" s="131"/>
      <c r="C77" s="131"/>
      <c r="D77" s="131"/>
      <c r="E77" s="131"/>
      <c r="F77" s="131"/>
      <c r="G77" s="131"/>
      <c r="H77" s="131"/>
      <c r="I77" s="131"/>
      <c r="J77" s="131"/>
      <c r="K77" s="131"/>
      <c r="L77" s="131"/>
      <c r="M77" s="131"/>
      <c r="N77" s="131"/>
      <c r="O77" s="131"/>
      <c r="P77" s="131"/>
      <c r="Q77" s="131"/>
      <c r="R77" s="131"/>
      <c r="S77" s="131"/>
      <c r="T77" s="131"/>
      <c r="U77" s="131"/>
      <c r="V77" s="131"/>
      <c r="W77" s="131"/>
      <c r="X77" s="131"/>
      <c r="Y77" s="131"/>
      <c r="Z77" s="131"/>
      <c r="AA77" s="131"/>
      <c r="AB77" s="131"/>
      <c r="AC77" s="131"/>
      <c r="AD77" s="131"/>
      <c r="AE77" s="131"/>
      <c r="AF77" s="131"/>
      <c r="AG77" s="131"/>
      <c r="AH77" s="131"/>
      <c r="AI77" s="131"/>
      <c r="AJ77" s="131"/>
      <c r="AK77" s="131"/>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31"/>
      <c r="CB77" s="131"/>
      <c r="CC77" s="131"/>
      <c r="CD77" s="131"/>
      <c r="CE77" s="131"/>
      <c r="CF77" s="131"/>
      <c r="CG77" s="131"/>
      <c r="CH77" s="131"/>
      <c r="CI77" s="131"/>
      <c r="CJ77" s="131"/>
      <c r="CK77" s="131"/>
      <c r="CL77" s="131"/>
      <c r="CM77" s="131"/>
      <c r="CN77" s="131"/>
      <c r="CO77" s="131"/>
      <c r="CP77" s="131"/>
      <c r="CQ77" s="131"/>
      <c r="CR77" s="131"/>
      <c r="CS77" s="131"/>
      <c r="CT77" s="131"/>
      <c r="CU77" s="131"/>
      <c r="CV77" s="131"/>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1"/>
    </row>
    <row r="78">
      <c r="A78" s="131"/>
      <c r="B78" s="131"/>
      <c r="C78" s="131"/>
      <c r="D78" s="131"/>
      <c r="E78" s="131"/>
      <c r="F78" s="131"/>
      <c r="G78" s="131"/>
      <c r="H78" s="131"/>
      <c r="I78" s="131"/>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31"/>
      <c r="AX78" s="131"/>
      <c r="AY78" s="131"/>
      <c r="AZ78" s="131"/>
      <c r="BA78" s="131"/>
      <c r="BB78" s="131"/>
      <c r="BC78" s="131"/>
      <c r="BD78" s="131"/>
      <c r="BE78" s="131"/>
      <c r="BF78" s="131"/>
      <c r="BG78" s="131"/>
      <c r="BH78" s="131"/>
      <c r="BI78" s="131"/>
      <c r="BJ78" s="131"/>
      <c r="BK78" s="131"/>
      <c r="BL78" s="131"/>
      <c r="BM78" s="131"/>
      <c r="BN78" s="131"/>
      <c r="BO78" s="131"/>
      <c r="BP78" s="131"/>
      <c r="BQ78" s="131"/>
      <c r="BR78" s="131"/>
      <c r="BS78" s="131"/>
      <c r="BT78" s="131"/>
      <c r="BU78" s="131"/>
      <c r="BV78" s="131"/>
      <c r="BW78" s="131"/>
      <c r="BX78" s="131"/>
      <c r="BY78" s="131"/>
      <c r="BZ78" s="131"/>
      <c r="CA78" s="131"/>
      <c r="CB78" s="131"/>
      <c r="CC78" s="131"/>
      <c r="CD78" s="131"/>
      <c r="CE78" s="131"/>
      <c r="CF78" s="131"/>
      <c r="CG78" s="131"/>
      <c r="CH78" s="131"/>
      <c r="CI78" s="131"/>
      <c r="CJ78" s="131"/>
      <c r="CK78" s="131"/>
      <c r="CL78" s="131"/>
      <c r="CM78" s="131"/>
      <c r="CN78" s="131"/>
      <c r="CO78" s="131"/>
      <c r="CP78" s="131"/>
      <c r="CQ78" s="131"/>
      <c r="CR78" s="131"/>
      <c r="CS78" s="131"/>
      <c r="CT78" s="131"/>
      <c r="CU78" s="131"/>
      <c r="CV78" s="131"/>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1"/>
    </row>
    <row r="79">
      <c r="A79" s="131"/>
      <c r="B79" s="131"/>
      <c r="C79" s="131"/>
      <c r="D79" s="131"/>
      <c r="E79" s="131"/>
      <c r="F79" s="131"/>
      <c r="G79" s="131"/>
      <c r="H79" s="131"/>
      <c r="I79" s="131"/>
      <c r="J79" s="131"/>
      <c r="K79" s="131"/>
      <c r="L79" s="131"/>
      <c r="M79" s="131"/>
      <c r="N79" s="131"/>
      <c r="O79" s="131"/>
      <c r="P79" s="131"/>
      <c r="Q79" s="131"/>
      <c r="R79" s="131"/>
      <c r="S79" s="131"/>
      <c r="T79" s="131"/>
      <c r="U79" s="131"/>
      <c r="V79" s="131"/>
      <c r="W79" s="131"/>
      <c r="X79" s="131"/>
      <c r="Y79" s="131"/>
      <c r="Z79" s="131"/>
      <c r="AA79" s="131"/>
      <c r="AB79" s="131"/>
      <c r="AC79" s="131"/>
      <c r="AD79" s="131"/>
      <c r="AE79" s="131"/>
      <c r="AF79" s="131"/>
      <c r="AG79" s="131"/>
      <c r="AH79" s="131"/>
      <c r="AI79" s="131"/>
      <c r="AJ79" s="131"/>
      <c r="AK79" s="131"/>
      <c r="AL79" s="131"/>
      <c r="AM79" s="131"/>
      <c r="AN79" s="131"/>
      <c r="AO79" s="131"/>
      <c r="AP79" s="131"/>
      <c r="AQ79" s="131"/>
      <c r="AR79" s="131"/>
      <c r="AS79" s="131"/>
      <c r="AT79" s="131"/>
      <c r="AU79" s="131"/>
      <c r="AV79" s="131"/>
      <c r="AW79" s="131"/>
      <c r="AX79" s="131"/>
      <c r="AY79" s="131"/>
      <c r="AZ79" s="131"/>
      <c r="BA79" s="131"/>
      <c r="BB79" s="131"/>
      <c r="BC79" s="131"/>
      <c r="BD79" s="131"/>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c r="CG79" s="131"/>
      <c r="CH79" s="131"/>
      <c r="CI79" s="131"/>
      <c r="CJ79" s="131"/>
      <c r="CK79" s="131"/>
      <c r="CL79" s="131"/>
      <c r="CM79" s="131"/>
      <c r="CN79" s="131"/>
      <c r="CO79" s="131"/>
      <c r="CP79" s="131"/>
      <c r="CQ79" s="131"/>
      <c r="CR79" s="131"/>
      <c r="CS79" s="131"/>
      <c r="CT79" s="131"/>
      <c r="CU79" s="131"/>
      <c r="CV79" s="131"/>
      <c r="CW79" s="131"/>
      <c r="CX79" s="131"/>
      <c r="CY79" s="131"/>
      <c r="CZ79" s="131"/>
      <c r="DA79" s="131"/>
      <c r="DB79" s="131"/>
      <c r="DC79" s="131"/>
      <c r="DD79" s="131"/>
      <c r="DE79" s="131"/>
      <c r="DF79" s="131"/>
      <c r="DG79" s="131"/>
      <c r="DH79" s="131"/>
      <c r="DI79" s="131"/>
      <c r="DJ79" s="131"/>
      <c r="DK79" s="131"/>
      <c r="DL79" s="131"/>
      <c r="DM79" s="131"/>
      <c r="DN79" s="131"/>
      <c r="DO79" s="131"/>
      <c r="DP79" s="131"/>
      <c r="DQ79" s="131"/>
      <c r="DR79" s="131"/>
      <c r="DS79" s="131"/>
      <c r="DT79" s="131"/>
      <c r="DU79" s="131"/>
      <c r="DV79" s="131"/>
      <c r="DW79" s="131"/>
      <c r="DX79" s="131"/>
      <c r="DY79" s="131"/>
      <c r="DZ79" s="131"/>
      <c r="EA79" s="131"/>
      <c r="EB79" s="131"/>
      <c r="EC79" s="131"/>
      <c r="ED79" s="131"/>
      <c r="EE79" s="131"/>
      <c r="EF79" s="131"/>
      <c r="EG79" s="131"/>
      <c r="EH79" s="131"/>
      <c r="EI79" s="131"/>
      <c r="EJ79" s="131"/>
      <c r="EK79" s="131"/>
      <c r="EL79" s="131"/>
      <c r="EM79" s="131"/>
      <c r="EN79" s="131"/>
      <c r="EO79" s="131"/>
      <c r="EP79" s="131"/>
      <c r="EQ79" s="131"/>
      <c r="ER79" s="131"/>
      <c r="ES79" s="131"/>
      <c r="ET79" s="131"/>
      <c r="EU79" s="131"/>
      <c r="EV79" s="131"/>
      <c r="EW79" s="131"/>
      <c r="EX79" s="131"/>
      <c r="EY79" s="131"/>
      <c r="EZ79" s="131"/>
      <c r="FA79" s="131"/>
      <c r="FB79" s="131"/>
      <c r="FC79" s="131"/>
      <c r="FD79" s="131"/>
      <c r="FE79" s="131"/>
      <c r="FF79" s="131"/>
      <c r="FG79" s="131"/>
      <c r="FH79" s="131"/>
      <c r="FI79" s="131"/>
      <c r="FJ79" s="131"/>
      <c r="FK79" s="131"/>
      <c r="FL79" s="131"/>
      <c r="FM79" s="131"/>
      <c r="FN79" s="131"/>
      <c r="FO79" s="131"/>
      <c r="FP79" s="131"/>
      <c r="FQ79" s="131"/>
      <c r="FR79" s="131"/>
      <c r="FS79" s="131"/>
      <c r="FT79" s="131"/>
      <c r="FU79" s="131"/>
      <c r="FV79" s="131"/>
      <c r="FW79" s="131"/>
    </row>
    <row r="80">
      <c r="A80" s="131"/>
      <c r="B80" s="131"/>
      <c r="C80" s="131"/>
      <c r="D80" s="131"/>
      <c r="E80" s="131"/>
      <c r="F80" s="131"/>
      <c r="G80" s="131"/>
      <c r="H80" s="131"/>
      <c r="I80" s="131"/>
      <c r="J80" s="131"/>
      <c r="K80" s="131"/>
      <c r="L80" s="131"/>
      <c r="M80" s="131"/>
      <c r="N80" s="131"/>
      <c r="O80" s="131"/>
      <c r="P80" s="131"/>
      <c r="Q80" s="131"/>
      <c r="R80" s="131"/>
      <c r="S80" s="131"/>
      <c r="T80" s="131"/>
      <c r="U80" s="131"/>
      <c r="V80" s="131"/>
      <c r="W80" s="131"/>
      <c r="X80" s="131"/>
      <c r="Y80" s="131"/>
      <c r="Z80" s="131"/>
      <c r="AA80" s="131"/>
      <c r="AB80" s="131"/>
      <c r="AC80" s="131"/>
      <c r="AD80" s="131"/>
      <c r="AE80" s="131"/>
      <c r="AF80" s="131"/>
      <c r="AG80" s="131"/>
      <c r="AH80" s="131"/>
      <c r="AI80" s="131"/>
      <c r="AJ80" s="131"/>
      <c r="AK80" s="131"/>
      <c r="AL80" s="131"/>
      <c r="AM80" s="131"/>
      <c r="AN80" s="131"/>
      <c r="AO80" s="131"/>
      <c r="AP80" s="131"/>
      <c r="AQ80" s="131"/>
      <c r="AR80" s="131"/>
      <c r="AS80" s="131"/>
      <c r="AT80" s="131"/>
      <c r="AU80" s="131"/>
      <c r="AV80" s="131"/>
      <c r="AW80" s="131"/>
      <c r="AX80" s="131"/>
      <c r="AY80" s="131"/>
      <c r="AZ80" s="131"/>
      <c r="BA80" s="131"/>
      <c r="BB80" s="131"/>
      <c r="BC80" s="131"/>
      <c r="BD80" s="131"/>
      <c r="BE80" s="131"/>
      <c r="BF80" s="131"/>
      <c r="BG80" s="131"/>
      <c r="BH80" s="131"/>
      <c r="BI80" s="131"/>
      <c r="BJ80" s="131"/>
      <c r="BK80" s="131"/>
      <c r="BL80" s="131"/>
      <c r="BM80" s="131"/>
      <c r="BN80" s="131"/>
      <c r="BO80" s="131"/>
      <c r="BP80" s="131"/>
      <c r="BQ80" s="131"/>
      <c r="BR80" s="131"/>
      <c r="BS80" s="131"/>
      <c r="BT80" s="131"/>
      <c r="BU80" s="131"/>
      <c r="BV80" s="131"/>
      <c r="BW80" s="131"/>
      <c r="BX80" s="131"/>
      <c r="BY80" s="131"/>
      <c r="BZ80" s="131"/>
      <c r="CA80" s="131"/>
      <c r="CB80" s="131"/>
      <c r="CC80" s="131"/>
      <c r="CD80" s="131"/>
      <c r="CE80" s="131"/>
      <c r="CF80" s="131"/>
      <c r="CG80" s="131"/>
      <c r="CH80" s="131"/>
      <c r="CI80" s="131"/>
      <c r="CJ80" s="131"/>
      <c r="CK80" s="131"/>
      <c r="CL80" s="131"/>
      <c r="CM80" s="131"/>
      <c r="CN80" s="131"/>
      <c r="CO80" s="131"/>
      <c r="CP80" s="131"/>
      <c r="CQ80" s="131"/>
      <c r="CR80" s="131"/>
      <c r="CS80" s="131"/>
      <c r="CT80" s="131"/>
      <c r="CU80" s="131"/>
      <c r="CV80" s="131"/>
      <c r="CW80" s="131"/>
      <c r="CX80" s="131"/>
      <c r="CY80" s="131"/>
      <c r="CZ80" s="131"/>
      <c r="DA80" s="131"/>
      <c r="DB80" s="131"/>
      <c r="DC80" s="131"/>
      <c r="DD80" s="131"/>
      <c r="DE80" s="131"/>
      <c r="DF80" s="131"/>
      <c r="DG80" s="131"/>
      <c r="DH80" s="131"/>
      <c r="DI80" s="131"/>
      <c r="DJ80" s="131"/>
      <c r="DK80" s="131"/>
      <c r="DL80" s="131"/>
      <c r="DM80" s="131"/>
      <c r="DN80" s="131"/>
      <c r="DO80" s="131"/>
      <c r="DP80" s="131"/>
      <c r="DQ80" s="131"/>
      <c r="DR80" s="131"/>
      <c r="DS80" s="131"/>
      <c r="DT80" s="131"/>
      <c r="DU80" s="131"/>
      <c r="DV80" s="131"/>
      <c r="DW80" s="131"/>
      <c r="DX80" s="131"/>
      <c r="DY80" s="131"/>
      <c r="DZ80" s="131"/>
      <c r="EA80" s="131"/>
      <c r="EB80" s="131"/>
      <c r="EC80" s="131"/>
      <c r="ED80" s="131"/>
      <c r="EE80" s="131"/>
      <c r="EF80" s="131"/>
      <c r="EG80" s="131"/>
      <c r="EH80" s="131"/>
      <c r="EI80" s="131"/>
      <c r="EJ80" s="131"/>
      <c r="EK80" s="131"/>
      <c r="EL80" s="131"/>
      <c r="EM80" s="131"/>
      <c r="EN80" s="131"/>
      <c r="EO80" s="131"/>
      <c r="EP80" s="131"/>
      <c r="EQ80" s="131"/>
      <c r="ER80" s="131"/>
      <c r="ES80" s="131"/>
      <c r="ET80" s="131"/>
      <c r="EU80" s="131"/>
      <c r="EV80" s="131"/>
      <c r="EW80" s="131"/>
      <c r="EX80" s="131"/>
      <c r="EY80" s="131"/>
      <c r="EZ80" s="131"/>
      <c r="FA80" s="131"/>
      <c r="FB80" s="131"/>
      <c r="FC80" s="131"/>
      <c r="FD80" s="131"/>
      <c r="FE80" s="131"/>
      <c r="FF80" s="131"/>
      <c r="FG80" s="131"/>
      <c r="FH80" s="131"/>
      <c r="FI80" s="131"/>
      <c r="FJ80" s="131"/>
      <c r="FK80" s="131"/>
      <c r="FL80" s="131"/>
      <c r="FM80" s="131"/>
      <c r="FN80" s="131"/>
      <c r="FO80" s="131"/>
      <c r="FP80" s="131"/>
      <c r="FQ80" s="131"/>
      <c r="FR80" s="131"/>
      <c r="FS80" s="131"/>
      <c r="FT80" s="131"/>
      <c r="FU80" s="131"/>
      <c r="FV80" s="131"/>
      <c r="FW80" s="131"/>
    </row>
    <row r="81">
      <c r="A81" s="131"/>
      <c r="B81" s="131"/>
      <c r="C81" s="131"/>
      <c r="D81" s="131"/>
      <c r="E81" s="131"/>
      <c r="F81" s="131"/>
      <c r="G81" s="131"/>
      <c r="H81" s="131"/>
      <c r="I81" s="131"/>
      <c r="J81" s="131"/>
      <c r="K81" s="131"/>
      <c r="L81" s="131"/>
      <c r="M81" s="131"/>
      <c r="N81" s="131"/>
      <c r="O81" s="131"/>
      <c r="P81" s="131"/>
      <c r="Q81" s="131"/>
      <c r="R81" s="131"/>
      <c r="S81" s="131"/>
      <c r="T81" s="131"/>
      <c r="U81" s="131"/>
      <c r="V81" s="131"/>
      <c r="W81" s="131"/>
      <c r="X81" s="131"/>
      <c r="Y81" s="131"/>
      <c r="Z81" s="131"/>
      <c r="AA81" s="131"/>
      <c r="AB81" s="131"/>
      <c r="AC81" s="131"/>
      <c r="AD81" s="131"/>
      <c r="AE81" s="131"/>
      <c r="AF81" s="131"/>
      <c r="AG81" s="131"/>
      <c r="AH81" s="131"/>
      <c r="AI81" s="131"/>
      <c r="AJ81" s="131"/>
      <c r="AK81" s="131"/>
      <c r="AL81" s="131"/>
      <c r="AM81" s="131"/>
      <c r="AN81" s="131"/>
      <c r="AO81" s="131"/>
      <c r="AP81" s="131"/>
      <c r="AQ81" s="131"/>
      <c r="AR81" s="131"/>
      <c r="AS81" s="131"/>
      <c r="AT81" s="131"/>
      <c r="AU81" s="131"/>
      <c r="AV81" s="131"/>
      <c r="AW81" s="131"/>
      <c r="AX81" s="131"/>
      <c r="AY81" s="131"/>
      <c r="AZ81" s="131"/>
      <c r="BA81" s="131"/>
      <c r="BB81" s="131"/>
      <c r="BC81" s="131"/>
      <c r="BD81" s="131"/>
      <c r="BE81" s="131"/>
      <c r="BF81" s="131"/>
      <c r="BG81" s="131"/>
      <c r="BH81" s="131"/>
      <c r="BI81" s="131"/>
      <c r="BJ81" s="131"/>
      <c r="BK81" s="131"/>
      <c r="BL81" s="131"/>
      <c r="BM81" s="131"/>
      <c r="BN81" s="131"/>
      <c r="BO81" s="131"/>
      <c r="BP81" s="131"/>
      <c r="BQ81" s="131"/>
      <c r="BR81" s="131"/>
      <c r="BS81" s="131"/>
      <c r="BT81" s="131"/>
      <c r="BU81" s="131"/>
      <c r="BV81" s="131"/>
      <c r="BW81" s="131"/>
      <c r="BX81" s="131"/>
      <c r="BY81" s="131"/>
      <c r="BZ81" s="131"/>
      <c r="CA81" s="131"/>
      <c r="CB81" s="131"/>
      <c r="CC81" s="131"/>
      <c r="CD81" s="131"/>
      <c r="CE81" s="131"/>
      <c r="CF81" s="131"/>
      <c r="CG81" s="131"/>
      <c r="CH81" s="131"/>
      <c r="CI81" s="131"/>
      <c r="CJ81" s="131"/>
      <c r="CK81" s="131"/>
      <c r="CL81" s="131"/>
      <c r="CM81" s="131"/>
      <c r="CN81" s="131"/>
      <c r="CO81" s="131"/>
      <c r="CP81" s="131"/>
      <c r="CQ81" s="131"/>
      <c r="CR81" s="131"/>
      <c r="CS81" s="131"/>
      <c r="CT81" s="131"/>
      <c r="CU81" s="131"/>
      <c r="CV81" s="131"/>
      <c r="CW81" s="131"/>
      <c r="CX81" s="131"/>
      <c r="CY81" s="131"/>
      <c r="CZ81" s="131"/>
      <c r="DA81" s="131"/>
      <c r="DB81" s="131"/>
      <c r="DC81" s="131"/>
      <c r="DD81" s="131"/>
      <c r="DE81" s="131"/>
      <c r="DF81" s="131"/>
      <c r="DG81" s="131"/>
      <c r="DH81" s="131"/>
      <c r="DI81" s="131"/>
      <c r="DJ81" s="131"/>
      <c r="DK81" s="131"/>
      <c r="DL81" s="131"/>
      <c r="DM81" s="131"/>
      <c r="DN81" s="131"/>
      <c r="DO81" s="131"/>
      <c r="DP81" s="131"/>
      <c r="DQ81" s="131"/>
      <c r="DR81" s="131"/>
      <c r="DS81" s="131"/>
      <c r="DT81" s="131"/>
      <c r="DU81" s="131"/>
      <c r="DV81" s="131"/>
      <c r="DW81" s="131"/>
      <c r="DX81" s="131"/>
      <c r="DY81" s="131"/>
      <c r="DZ81" s="131"/>
      <c r="EA81" s="131"/>
      <c r="EB81" s="131"/>
      <c r="EC81" s="131"/>
      <c r="ED81" s="131"/>
      <c r="EE81" s="131"/>
      <c r="EF81" s="131"/>
      <c r="EG81" s="131"/>
      <c r="EH81" s="131"/>
      <c r="EI81" s="131"/>
      <c r="EJ81" s="131"/>
      <c r="EK81" s="131"/>
      <c r="EL81" s="131"/>
      <c r="EM81" s="131"/>
      <c r="EN81" s="131"/>
      <c r="EO81" s="131"/>
      <c r="EP81" s="131"/>
      <c r="EQ81" s="131"/>
      <c r="ER81" s="131"/>
      <c r="ES81" s="131"/>
      <c r="ET81" s="131"/>
      <c r="EU81" s="131"/>
      <c r="EV81" s="131"/>
      <c r="EW81" s="131"/>
      <c r="EX81" s="131"/>
      <c r="EY81" s="131"/>
      <c r="EZ81" s="131"/>
      <c r="FA81" s="131"/>
      <c r="FB81" s="131"/>
      <c r="FC81" s="131"/>
      <c r="FD81" s="131"/>
      <c r="FE81" s="131"/>
      <c r="FF81" s="131"/>
      <c r="FG81" s="131"/>
      <c r="FH81" s="131"/>
      <c r="FI81" s="131"/>
      <c r="FJ81" s="131"/>
      <c r="FK81" s="131"/>
      <c r="FL81" s="131"/>
      <c r="FM81" s="131"/>
      <c r="FN81" s="131"/>
      <c r="FO81" s="131"/>
      <c r="FP81" s="131"/>
      <c r="FQ81" s="131"/>
      <c r="FR81" s="131"/>
      <c r="FS81" s="131"/>
      <c r="FT81" s="131"/>
      <c r="FU81" s="131"/>
      <c r="FV81" s="131"/>
      <c r="FW81" s="131"/>
    </row>
    <row r="82">
      <c r="A82" s="131"/>
      <c r="B82" s="131"/>
      <c r="C82" s="131"/>
      <c r="D82" s="131"/>
      <c r="E82" s="131"/>
      <c r="F82" s="131"/>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31"/>
      <c r="AX82" s="131"/>
      <c r="AY82" s="131"/>
      <c r="AZ82" s="131"/>
      <c r="BA82" s="131"/>
      <c r="BB82" s="131"/>
      <c r="BC82" s="131"/>
      <c r="BD82" s="131"/>
      <c r="BE82" s="131"/>
      <c r="BF82" s="131"/>
      <c r="BG82" s="131"/>
      <c r="BH82" s="131"/>
      <c r="BI82" s="131"/>
      <c r="BJ82" s="131"/>
      <c r="BK82" s="131"/>
      <c r="BL82" s="131"/>
      <c r="BM82" s="131"/>
      <c r="BN82" s="131"/>
      <c r="BO82" s="131"/>
      <c r="BP82" s="131"/>
      <c r="BQ82" s="131"/>
      <c r="BR82" s="131"/>
      <c r="BS82" s="131"/>
      <c r="BT82" s="131"/>
      <c r="BU82" s="131"/>
      <c r="BV82" s="131"/>
      <c r="BW82" s="131"/>
      <c r="BX82" s="131"/>
      <c r="BY82" s="131"/>
      <c r="BZ82" s="131"/>
      <c r="CA82" s="131"/>
      <c r="CB82" s="131"/>
      <c r="CC82" s="131"/>
      <c r="CD82" s="131"/>
      <c r="CE82" s="131"/>
      <c r="CF82" s="131"/>
      <c r="CG82" s="131"/>
      <c r="CH82" s="131"/>
      <c r="CI82" s="131"/>
      <c r="CJ82" s="131"/>
      <c r="CK82" s="131"/>
      <c r="CL82" s="131"/>
      <c r="CM82" s="131"/>
      <c r="CN82" s="131"/>
      <c r="CO82" s="131"/>
      <c r="CP82" s="131"/>
      <c r="CQ82" s="131"/>
      <c r="CR82" s="131"/>
      <c r="CS82" s="131"/>
      <c r="CT82" s="131"/>
      <c r="CU82" s="131"/>
      <c r="CV82" s="131"/>
      <c r="CW82" s="131"/>
      <c r="CX82" s="131"/>
      <c r="CY82" s="131"/>
      <c r="CZ82" s="131"/>
      <c r="DA82" s="131"/>
      <c r="DB82" s="131"/>
      <c r="DC82" s="131"/>
      <c r="DD82" s="131"/>
      <c r="DE82" s="131"/>
      <c r="DF82" s="131"/>
      <c r="DG82" s="131"/>
      <c r="DH82" s="131"/>
      <c r="DI82" s="131"/>
      <c r="DJ82" s="131"/>
      <c r="DK82" s="131"/>
      <c r="DL82" s="131"/>
      <c r="DM82" s="131"/>
      <c r="DN82" s="131"/>
      <c r="DO82" s="131"/>
      <c r="DP82" s="131"/>
      <c r="DQ82" s="131"/>
      <c r="DR82" s="131"/>
      <c r="DS82" s="131"/>
      <c r="DT82" s="131"/>
      <c r="DU82" s="131"/>
      <c r="DV82" s="131"/>
      <c r="DW82" s="131"/>
      <c r="DX82" s="131"/>
      <c r="DY82" s="131"/>
      <c r="DZ82" s="131"/>
      <c r="EA82" s="131"/>
      <c r="EB82" s="131"/>
      <c r="EC82" s="131"/>
      <c r="ED82" s="131"/>
      <c r="EE82" s="131"/>
      <c r="EF82" s="131"/>
      <c r="EG82" s="131"/>
      <c r="EH82" s="131"/>
      <c r="EI82" s="131"/>
      <c r="EJ82" s="131"/>
      <c r="EK82" s="131"/>
      <c r="EL82" s="131"/>
      <c r="EM82" s="131"/>
      <c r="EN82" s="131"/>
      <c r="EO82" s="131"/>
      <c r="EP82" s="131"/>
      <c r="EQ82" s="131"/>
      <c r="ER82" s="131"/>
      <c r="ES82" s="131"/>
      <c r="ET82" s="131"/>
      <c r="EU82" s="131"/>
      <c r="EV82" s="131"/>
      <c r="EW82" s="131"/>
      <c r="EX82" s="131"/>
      <c r="EY82" s="131"/>
      <c r="EZ82" s="131"/>
      <c r="FA82" s="131"/>
      <c r="FB82" s="131"/>
      <c r="FC82" s="131"/>
      <c r="FD82" s="131"/>
      <c r="FE82" s="131"/>
      <c r="FF82" s="131"/>
      <c r="FG82" s="131"/>
      <c r="FH82" s="131"/>
      <c r="FI82" s="131"/>
      <c r="FJ82" s="131"/>
      <c r="FK82" s="131"/>
      <c r="FL82" s="131"/>
      <c r="FM82" s="131"/>
      <c r="FN82" s="131"/>
      <c r="FO82" s="131"/>
      <c r="FP82" s="131"/>
      <c r="FQ82" s="131"/>
      <c r="FR82" s="131"/>
      <c r="FS82" s="131"/>
      <c r="FT82" s="131"/>
      <c r="FU82" s="131"/>
      <c r="FV82" s="131"/>
      <c r="FW82" s="131"/>
    </row>
    <row r="83">
      <c r="A83" s="131"/>
      <c r="B83" s="131"/>
      <c r="C83" s="131"/>
      <c r="D83" s="131"/>
      <c r="E83" s="131"/>
      <c r="F83" s="131"/>
      <c r="G83" s="131"/>
      <c r="H83" s="131"/>
      <c r="I83" s="131"/>
      <c r="J83" s="131"/>
      <c r="K83" s="131"/>
      <c r="L83" s="131"/>
      <c r="M83" s="131"/>
      <c r="N83" s="131"/>
      <c r="O83" s="131"/>
      <c r="P83" s="131"/>
      <c r="Q83" s="131"/>
      <c r="R83" s="131"/>
      <c r="S83" s="131"/>
      <c r="T83" s="131"/>
      <c r="U83" s="131"/>
      <c r="V83" s="131"/>
      <c r="W83" s="131"/>
      <c r="X83" s="131"/>
      <c r="Y83" s="131"/>
      <c r="Z83" s="131"/>
      <c r="AA83" s="131"/>
      <c r="AB83" s="131"/>
      <c r="AC83" s="131"/>
      <c r="AD83" s="131"/>
      <c r="AE83" s="131"/>
      <c r="AF83" s="131"/>
      <c r="AG83" s="131"/>
      <c r="AH83" s="131"/>
      <c r="AI83" s="131"/>
      <c r="AJ83" s="131"/>
      <c r="AK83" s="131"/>
      <c r="AL83" s="131"/>
      <c r="AM83" s="131"/>
      <c r="AN83" s="131"/>
      <c r="AO83" s="131"/>
      <c r="AP83" s="131"/>
      <c r="AQ83" s="131"/>
      <c r="AR83" s="131"/>
      <c r="AS83" s="131"/>
      <c r="AT83" s="131"/>
      <c r="AU83" s="131"/>
      <c r="AV83" s="131"/>
      <c r="AW83" s="131"/>
      <c r="AX83" s="131"/>
      <c r="AY83" s="131"/>
      <c r="AZ83" s="131"/>
      <c r="BA83" s="131"/>
      <c r="BB83" s="131"/>
      <c r="BC83" s="131"/>
      <c r="BD83" s="131"/>
      <c r="BE83" s="131"/>
      <c r="BF83" s="131"/>
      <c r="BG83" s="131"/>
      <c r="BH83" s="131"/>
      <c r="BI83" s="131"/>
      <c r="BJ83" s="131"/>
      <c r="BK83" s="131"/>
      <c r="BL83" s="131"/>
      <c r="BM83" s="131"/>
      <c r="BN83" s="131"/>
      <c r="BO83" s="131"/>
      <c r="BP83" s="131"/>
      <c r="BQ83" s="131"/>
      <c r="BR83" s="131"/>
      <c r="BS83" s="131"/>
      <c r="BT83" s="131"/>
      <c r="BU83" s="131"/>
      <c r="BV83" s="131"/>
      <c r="BW83" s="131"/>
      <c r="BX83" s="131"/>
      <c r="BY83" s="131"/>
      <c r="BZ83" s="131"/>
      <c r="CA83" s="131"/>
      <c r="CB83" s="131"/>
      <c r="CC83" s="131"/>
      <c r="CD83" s="131"/>
      <c r="CE83" s="131"/>
      <c r="CF83" s="131"/>
      <c r="CG83" s="131"/>
      <c r="CH83" s="131"/>
      <c r="CI83" s="131"/>
      <c r="CJ83" s="131"/>
      <c r="CK83" s="131"/>
      <c r="CL83" s="131"/>
      <c r="CM83" s="131"/>
      <c r="CN83" s="131"/>
      <c r="CO83" s="131"/>
      <c r="CP83" s="131"/>
      <c r="CQ83" s="131"/>
      <c r="CR83" s="131"/>
      <c r="CS83" s="131"/>
      <c r="CT83" s="131"/>
      <c r="CU83" s="131"/>
      <c r="CV83" s="131"/>
      <c r="CW83" s="131"/>
      <c r="CX83" s="131"/>
      <c r="CY83" s="131"/>
      <c r="CZ83" s="131"/>
      <c r="DA83" s="131"/>
      <c r="DB83" s="131"/>
      <c r="DC83" s="131"/>
      <c r="DD83" s="131"/>
      <c r="DE83" s="131"/>
      <c r="DF83" s="131"/>
      <c r="DG83" s="131"/>
      <c r="DH83" s="131"/>
      <c r="DI83" s="131"/>
      <c r="DJ83" s="131"/>
      <c r="DK83" s="131"/>
      <c r="DL83" s="131"/>
      <c r="DM83" s="131"/>
      <c r="DN83" s="131"/>
      <c r="DO83" s="131"/>
      <c r="DP83" s="131"/>
      <c r="DQ83" s="131"/>
      <c r="DR83" s="131"/>
      <c r="DS83" s="131"/>
      <c r="DT83" s="131"/>
      <c r="DU83" s="131"/>
      <c r="DV83" s="131"/>
      <c r="DW83" s="131"/>
      <c r="DX83" s="131"/>
      <c r="DY83" s="131"/>
      <c r="DZ83" s="131"/>
      <c r="EA83" s="131"/>
      <c r="EB83" s="131"/>
      <c r="EC83" s="131"/>
      <c r="ED83" s="131"/>
      <c r="EE83" s="131"/>
      <c r="EF83" s="131"/>
      <c r="EG83" s="131"/>
      <c r="EH83" s="131"/>
      <c r="EI83" s="131"/>
      <c r="EJ83" s="131"/>
      <c r="EK83" s="131"/>
      <c r="EL83" s="131"/>
      <c r="EM83" s="131"/>
      <c r="EN83" s="131"/>
      <c r="EO83" s="131"/>
      <c r="EP83" s="131"/>
      <c r="EQ83" s="131"/>
      <c r="ER83" s="131"/>
      <c r="ES83" s="131"/>
      <c r="ET83" s="131"/>
      <c r="EU83" s="131"/>
      <c r="EV83" s="131"/>
      <c r="EW83" s="131"/>
      <c r="EX83" s="131"/>
      <c r="EY83" s="131"/>
      <c r="EZ83" s="131"/>
      <c r="FA83" s="131"/>
      <c r="FB83" s="131"/>
      <c r="FC83" s="131"/>
      <c r="FD83" s="131"/>
      <c r="FE83" s="131"/>
      <c r="FF83" s="131"/>
      <c r="FG83" s="131"/>
      <c r="FH83" s="131"/>
      <c r="FI83" s="131"/>
      <c r="FJ83" s="131"/>
      <c r="FK83" s="131"/>
      <c r="FL83" s="131"/>
      <c r="FM83" s="131"/>
      <c r="FN83" s="131"/>
      <c r="FO83" s="131"/>
      <c r="FP83" s="131"/>
      <c r="FQ83" s="131"/>
      <c r="FR83" s="131"/>
      <c r="FS83" s="131"/>
      <c r="FT83" s="131"/>
      <c r="FU83" s="131"/>
      <c r="FV83" s="131"/>
      <c r="FW83" s="131"/>
    </row>
    <row r="84">
      <c r="A84" s="131"/>
      <c r="B84" s="131"/>
      <c r="C84" s="131"/>
      <c r="D84" s="131"/>
      <c r="E84" s="131"/>
      <c r="F84" s="131"/>
      <c r="G84" s="131"/>
      <c r="H84" s="131"/>
      <c r="I84" s="131"/>
      <c r="J84" s="131"/>
      <c r="K84" s="131"/>
      <c r="L84" s="131"/>
      <c r="M84" s="131"/>
      <c r="N84" s="131"/>
      <c r="O84" s="131"/>
      <c r="P84" s="131"/>
      <c r="Q84" s="131"/>
      <c r="R84" s="131"/>
      <c r="S84" s="131"/>
      <c r="T84" s="131"/>
      <c r="U84" s="131"/>
      <c r="V84" s="131"/>
      <c r="W84" s="131"/>
      <c r="X84" s="131"/>
      <c r="Y84" s="131"/>
      <c r="Z84" s="131"/>
      <c r="AA84" s="131"/>
      <c r="AB84" s="131"/>
      <c r="AC84" s="131"/>
      <c r="AD84" s="131"/>
      <c r="AE84" s="131"/>
      <c r="AF84" s="131"/>
      <c r="AG84" s="131"/>
      <c r="AH84" s="131"/>
      <c r="AI84" s="131"/>
      <c r="AJ84" s="131"/>
      <c r="AK84" s="131"/>
      <c r="AL84" s="131"/>
      <c r="AM84" s="131"/>
      <c r="AN84" s="131"/>
      <c r="AO84" s="131"/>
      <c r="AP84" s="131"/>
      <c r="AQ84" s="131"/>
      <c r="AR84" s="131"/>
      <c r="AS84" s="131"/>
      <c r="AT84" s="131"/>
      <c r="AU84" s="131"/>
      <c r="AV84" s="131"/>
      <c r="AW84" s="131"/>
      <c r="AX84" s="131"/>
      <c r="AY84" s="131"/>
      <c r="AZ84" s="131"/>
      <c r="BA84" s="131"/>
      <c r="BB84" s="131"/>
      <c r="BC84" s="131"/>
      <c r="BD84" s="131"/>
      <c r="BE84" s="131"/>
      <c r="BF84" s="131"/>
      <c r="BG84" s="131"/>
      <c r="BH84" s="131"/>
      <c r="BI84" s="131"/>
      <c r="BJ84" s="131"/>
      <c r="BK84" s="131"/>
      <c r="BL84" s="131"/>
      <c r="BM84" s="131"/>
      <c r="BN84" s="131"/>
      <c r="BO84" s="131"/>
      <c r="BP84" s="131"/>
      <c r="BQ84" s="131"/>
      <c r="BR84" s="131"/>
      <c r="BS84" s="131"/>
      <c r="BT84" s="131"/>
      <c r="BU84" s="131"/>
      <c r="BV84" s="131"/>
      <c r="BW84" s="131"/>
      <c r="BX84" s="131"/>
      <c r="BY84" s="131"/>
      <c r="BZ84" s="131"/>
      <c r="CA84" s="131"/>
      <c r="CB84" s="131"/>
      <c r="CC84" s="131"/>
      <c r="CD84" s="131"/>
      <c r="CE84" s="131"/>
      <c r="CF84" s="131"/>
      <c r="CG84" s="131"/>
      <c r="CH84" s="131"/>
      <c r="CI84" s="131"/>
      <c r="CJ84" s="131"/>
      <c r="CK84" s="131"/>
      <c r="CL84" s="131"/>
      <c r="CM84" s="131"/>
      <c r="CN84" s="131"/>
      <c r="CO84" s="131"/>
      <c r="CP84" s="131"/>
      <c r="CQ84" s="131"/>
      <c r="CR84" s="131"/>
      <c r="CS84" s="131"/>
      <c r="CT84" s="131"/>
      <c r="CU84" s="131"/>
      <c r="CV84" s="131"/>
      <c r="CW84" s="131"/>
      <c r="CX84" s="131"/>
      <c r="CY84" s="131"/>
      <c r="CZ84" s="131"/>
      <c r="DA84" s="131"/>
      <c r="DB84" s="131"/>
      <c r="DC84" s="131"/>
      <c r="DD84" s="131"/>
      <c r="DE84" s="131"/>
      <c r="DF84" s="131"/>
      <c r="DG84" s="131"/>
      <c r="DH84" s="131"/>
      <c r="DI84" s="131"/>
      <c r="DJ84" s="131"/>
      <c r="DK84" s="131"/>
      <c r="DL84" s="131"/>
      <c r="DM84" s="131"/>
      <c r="DN84" s="131"/>
      <c r="DO84" s="131"/>
      <c r="DP84" s="131"/>
      <c r="DQ84" s="131"/>
      <c r="DR84" s="131"/>
      <c r="DS84" s="131"/>
      <c r="DT84" s="131"/>
      <c r="DU84" s="131"/>
      <c r="DV84" s="131"/>
      <c r="DW84" s="131"/>
      <c r="DX84" s="131"/>
      <c r="DY84" s="131"/>
      <c r="DZ84" s="131"/>
      <c r="EA84" s="131"/>
      <c r="EB84" s="131"/>
      <c r="EC84" s="131"/>
      <c r="ED84" s="131"/>
      <c r="EE84" s="131"/>
      <c r="EF84" s="131"/>
      <c r="EG84" s="131"/>
      <c r="EH84" s="131"/>
      <c r="EI84" s="131"/>
      <c r="EJ84" s="131"/>
      <c r="EK84" s="131"/>
      <c r="EL84" s="131"/>
      <c r="EM84" s="131"/>
      <c r="EN84" s="131"/>
      <c r="EO84" s="131"/>
      <c r="EP84" s="131"/>
      <c r="EQ84" s="131"/>
      <c r="ER84" s="131"/>
      <c r="ES84" s="131"/>
      <c r="ET84" s="131"/>
      <c r="EU84" s="131"/>
      <c r="EV84" s="131"/>
      <c r="EW84" s="131"/>
      <c r="EX84" s="131"/>
      <c r="EY84" s="131"/>
      <c r="EZ84" s="131"/>
      <c r="FA84" s="131"/>
      <c r="FB84" s="131"/>
      <c r="FC84" s="131"/>
      <c r="FD84" s="131"/>
      <c r="FE84" s="131"/>
      <c r="FF84" s="131"/>
      <c r="FG84" s="131"/>
      <c r="FH84" s="131"/>
      <c r="FI84" s="131"/>
      <c r="FJ84" s="131"/>
      <c r="FK84" s="131"/>
      <c r="FL84" s="131"/>
      <c r="FM84" s="131"/>
      <c r="FN84" s="131"/>
      <c r="FO84" s="131"/>
      <c r="FP84" s="131"/>
      <c r="FQ84" s="131"/>
      <c r="FR84" s="131"/>
      <c r="FS84" s="131"/>
      <c r="FT84" s="131"/>
      <c r="FU84" s="131"/>
      <c r="FV84" s="131"/>
      <c r="FW84" s="131"/>
    </row>
    <row r="85">
      <c r="A85" s="131"/>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1"/>
      <c r="AI85" s="131"/>
      <c r="AJ85" s="131"/>
      <c r="AK85" s="131"/>
      <c r="AL85" s="131"/>
      <c r="AM85" s="131"/>
      <c r="AN85" s="131"/>
      <c r="AO85" s="131"/>
      <c r="AP85" s="131"/>
      <c r="AQ85" s="131"/>
      <c r="AR85" s="131"/>
      <c r="AS85" s="131"/>
      <c r="AT85" s="131"/>
      <c r="AU85" s="131"/>
      <c r="AV85" s="131"/>
      <c r="AW85" s="131"/>
      <c r="AX85" s="131"/>
      <c r="AY85" s="131"/>
      <c r="AZ85" s="131"/>
      <c r="BA85" s="131"/>
      <c r="BB85" s="131"/>
      <c r="BC85" s="131"/>
      <c r="BD85" s="131"/>
      <c r="BE85" s="131"/>
      <c r="BF85" s="131"/>
      <c r="BG85" s="131"/>
      <c r="BH85" s="131"/>
      <c r="BI85" s="131"/>
      <c r="BJ85" s="131"/>
      <c r="BK85" s="131"/>
      <c r="BL85" s="131"/>
      <c r="BM85" s="131"/>
      <c r="BN85" s="131"/>
      <c r="BO85" s="131"/>
      <c r="BP85" s="131"/>
      <c r="BQ85" s="131"/>
      <c r="BR85" s="131"/>
      <c r="BS85" s="131"/>
      <c r="BT85" s="131"/>
      <c r="BU85" s="131"/>
      <c r="BV85" s="131"/>
      <c r="BW85" s="131"/>
      <c r="BX85" s="131"/>
      <c r="BY85" s="131"/>
      <c r="BZ85" s="131"/>
      <c r="CA85" s="131"/>
      <c r="CB85" s="131"/>
      <c r="CC85" s="131"/>
      <c r="CD85" s="131"/>
      <c r="CE85" s="131"/>
      <c r="CF85" s="131"/>
      <c r="CG85" s="131"/>
      <c r="CH85" s="131"/>
      <c r="CI85" s="131"/>
      <c r="CJ85" s="131"/>
      <c r="CK85" s="131"/>
      <c r="CL85" s="131"/>
      <c r="CM85" s="131"/>
      <c r="CN85" s="131"/>
      <c r="CO85" s="131"/>
      <c r="CP85" s="131"/>
      <c r="CQ85" s="131"/>
      <c r="CR85" s="131"/>
      <c r="CS85" s="131"/>
      <c r="CT85" s="131"/>
      <c r="CU85" s="131"/>
      <c r="CV85" s="131"/>
      <c r="CW85" s="131"/>
      <c r="CX85" s="131"/>
      <c r="CY85" s="131"/>
      <c r="CZ85" s="131"/>
      <c r="DA85" s="131"/>
      <c r="DB85" s="131"/>
      <c r="DC85" s="131"/>
      <c r="DD85" s="131"/>
      <c r="DE85" s="131"/>
      <c r="DF85" s="131"/>
      <c r="DG85" s="131"/>
      <c r="DH85" s="131"/>
      <c r="DI85" s="131"/>
      <c r="DJ85" s="131"/>
      <c r="DK85" s="131"/>
      <c r="DL85" s="131"/>
      <c r="DM85" s="131"/>
      <c r="DN85" s="131"/>
      <c r="DO85" s="131"/>
      <c r="DP85" s="131"/>
      <c r="DQ85" s="131"/>
      <c r="DR85" s="131"/>
      <c r="DS85" s="131"/>
      <c r="DT85" s="131"/>
      <c r="DU85" s="131"/>
      <c r="DV85" s="131"/>
      <c r="DW85" s="131"/>
      <c r="DX85" s="131"/>
      <c r="DY85" s="131"/>
      <c r="DZ85" s="131"/>
      <c r="EA85" s="131"/>
      <c r="EB85" s="131"/>
      <c r="EC85" s="131"/>
      <c r="ED85" s="131"/>
      <c r="EE85" s="131"/>
      <c r="EF85" s="131"/>
      <c r="EG85" s="131"/>
      <c r="EH85" s="131"/>
      <c r="EI85" s="131"/>
      <c r="EJ85" s="131"/>
      <c r="EK85" s="131"/>
      <c r="EL85" s="131"/>
      <c r="EM85" s="131"/>
      <c r="EN85" s="131"/>
      <c r="EO85" s="131"/>
      <c r="EP85" s="131"/>
      <c r="EQ85" s="131"/>
      <c r="ER85" s="131"/>
      <c r="ES85" s="131"/>
      <c r="ET85" s="131"/>
      <c r="EU85" s="131"/>
      <c r="EV85" s="131"/>
      <c r="EW85" s="131"/>
      <c r="EX85" s="131"/>
      <c r="EY85" s="131"/>
      <c r="EZ85" s="131"/>
      <c r="FA85" s="131"/>
      <c r="FB85" s="131"/>
      <c r="FC85" s="131"/>
      <c r="FD85" s="131"/>
      <c r="FE85" s="131"/>
      <c r="FF85" s="131"/>
      <c r="FG85" s="131"/>
      <c r="FH85" s="131"/>
      <c r="FI85" s="131"/>
      <c r="FJ85" s="131"/>
      <c r="FK85" s="131"/>
      <c r="FL85" s="131"/>
      <c r="FM85" s="131"/>
      <c r="FN85" s="131"/>
      <c r="FO85" s="131"/>
      <c r="FP85" s="131"/>
      <c r="FQ85" s="131"/>
      <c r="FR85" s="131"/>
      <c r="FS85" s="131"/>
      <c r="FT85" s="131"/>
      <c r="FU85" s="131"/>
      <c r="FV85" s="131"/>
      <c r="FW85" s="131"/>
    </row>
    <row r="86">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c r="AU86" s="131"/>
      <c r="AV86" s="131"/>
      <c r="AW86" s="131"/>
      <c r="AX86" s="131"/>
      <c r="AY86" s="131"/>
      <c r="AZ86" s="131"/>
      <c r="BA86" s="131"/>
      <c r="BB86" s="131"/>
      <c r="BC86" s="131"/>
      <c r="BD86" s="131"/>
      <c r="BE86" s="131"/>
      <c r="BF86" s="131"/>
      <c r="BG86" s="131"/>
      <c r="BH86" s="131"/>
      <c r="BI86" s="131"/>
      <c r="BJ86" s="131"/>
      <c r="BK86" s="131"/>
      <c r="BL86" s="131"/>
      <c r="BM86" s="131"/>
      <c r="BN86" s="131"/>
      <c r="BO86" s="131"/>
      <c r="BP86" s="131"/>
      <c r="BQ86" s="131"/>
      <c r="BR86" s="131"/>
      <c r="BS86" s="131"/>
      <c r="BT86" s="131"/>
      <c r="BU86" s="131"/>
      <c r="BV86" s="131"/>
      <c r="BW86" s="131"/>
      <c r="BX86" s="131"/>
      <c r="BY86" s="131"/>
      <c r="BZ86" s="131"/>
      <c r="CA86" s="131"/>
      <c r="CB86" s="131"/>
      <c r="CC86" s="131"/>
      <c r="CD86" s="131"/>
      <c r="CE86" s="131"/>
      <c r="CF86" s="131"/>
      <c r="CG86" s="131"/>
      <c r="CH86" s="131"/>
      <c r="CI86" s="131"/>
      <c r="CJ86" s="131"/>
      <c r="CK86" s="131"/>
      <c r="CL86" s="131"/>
      <c r="CM86" s="131"/>
      <c r="CN86" s="131"/>
      <c r="CO86" s="131"/>
      <c r="CP86" s="131"/>
      <c r="CQ86" s="131"/>
      <c r="CR86" s="131"/>
      <c r="CS86" s="131"/>
      <c r="CT86" s="131"/>
      <c r="CU86" s="131"/>
      <c r="CV86" s="131"/>
      <c r="CW86" s="131"/>
      <c r="CX86" s="131"/>
      <c r="CY86" s="131"/>
      <c r="CZ86" s="131"/>
      <c r="DA86" s="131"/>
      <c r="DB86" s="131"/>
      <c r="DC86" s="131"/>
      <c r="DD86" s="131"/>
      <c r="DE86" s="131"/>
      <c r="DF86" s="131"/>
      <c r="DG86" s="131"/>
      <c r="DH86" s="131"/>
      <c r="DI86" s="131"/>
      <c r="DJ86" s="131"/>
      <c r="DK86" s="131"/>
      <c r="DL86" s="131"/>
      <c r="DM86" s="131"/>
      <c r="DN86" s="131"/>
      <c r="DO86" s="131"/>
      <c r="DP86" s="131"/>
      <c r="DQ86" s="131"/>
      <c r="DR86" s="131"/>
      <c r="DS86" s="131"/>
      <c r="DT86" s="131"/>
      <c r="DU86" s="131"/>
      <c r="DV86" s="131"/>
      <c r="DW86" s="131"/>
      <c r="DX86" s="131"/>
      <c r="DY86" s="131"/>
      <c r="DZ86" s="131"/>
      <c r="EA86" s="131"/>
      <c r="EB86" s="131"/>
      <c r="EC86" s="131"/>
      <c r="ED86" s="131"/>
      <c r="EE86" s="131"/>
      <c r="EF86" s="131"/>
      <c r="EG86" s="131"/>
      <c r="EH86" s="131"/>
      <c r="EI86" s="131"/>
      <c r="EJ86" s="131"/>
      <c r="EK86" s="131"/>
      <c r="EL86" s="131"/>
      <c r="EM86" s="131"/>
      <c r="EN86" s="131"/>
      <c r="EO86" s="131"/>
      <c r="EP86" s="131"/>
      <c r="EQ86" s="131"/>
      <c r="ER86" s="131"/>
      <c r="ES86" s="131"/>
      <c r="ET86" s="131"/>
      <c r="EU86" s="131"/>
      <c r="EV86" s="131"/>
      <c r="EW86" s="131"/>
      <c r="EX86" s="131"/>
      <c r="EY86" s="131"/>
      <c r="EZ86" s="131"/>
      <c r="FA86" s="131"/>
      <c r="FB86" s="131"/>
      <c r="FC86" s="131"/>
      <c r="FD86" s="131"/>
      <c r="FE86" s="131"/>
      <c r="FF86" s="131"/>
      <c r="FG86" s="131"/>
      <c r="FH86" s="131"/>
      <c r="FI86" s="131"/>
      <c r="FJ86" s="131"/>
      <c r="FK86" s="131"/>
      <c r="FL86" s="131"/>
      <c r="FM86" s="131"/>
      <c r="FN86" s="131"/>
      <c r="FO86" s="131"/>
      <c r="FP86" s="131"/>
      <c r="FQ86" s="131"/>
      <c r="FR86" s="131"/>
      <c r="FS86" s="131"/>
      <c r="FT86" s="131"/>
      <c r="FU86" s="131"/>
      <c r="FV86" s="131"/>
      <c r="FW86" s="131"/>
    </row>
    <row r="87">
      <c r="A87" s="131"/>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1"/>
      <c r="CE87" s="131"/>
      <c r="CF87" s="131"/>
      <c r="CG87" s="131"/>
      <c r="CH87" s="131"/>
      <c r="CI87" s="131"/>
      <c r="CJ87" s="131"/>
      <c r="CK87" s="131"/>
      <c r="CL87" s="131"/>
      <c r="CM87" s="131"/>
      <c r="CN87" s="131"/>
      <c r="CO87" s="131"/>
      <c r="CP87" s="131"/>
      <c r="CQ87" s="131"/>
      <c r="CR87" s="131"/>
      <c r="CS87" s="131"/>
      <c r="CT87" s="131"/>
      <c r="CU87" s="131"/>
      <c r="CV87" s="131"/>
      <c r="CW87" s="131"/>
      <c r="CX87" s="131"/>
      <c r="CY87" s="131"/>
      <c r="CZ87" s="131"/>
      <c r="DA87" s="131"/>
      <c r="DB87" s="131"/>
      <c r="DC87" s="131"/>
      <c r="DD87" s="131"/>
      <c r="DE87" s="131"/>
      <c r="DF87" s="131"/>
      <c r="DG87" s="131"/>
      <c r="DH87" s="131"/>
      <c r="DI87" s="131"/>
      <c r="DJ87" s="131"/>
      <c r="DK87" s="131"/>
      <c r="DL87" s="131"/>
      <c r="DM87" s="131"/>
      <c r="DN87" s="131"/>
      <c r="DO87" s="131"/>
      <c r="DP87" s="131"/>
      <c r="DQ87" s="131"/>
      <c r="DR87" s="131"/>
      <c r="DS87" s="131"/>
      <c r="DT87" s="131"/>
      <c r="DU87" s="131"/>
      <c r="DV87" s="131"/>
      <c r="DW87" s="131"/>
      <c r="DX87" s="131"/>
      <c r="DY87" s="131"/>
      <c r="DZ87" s="131"/>
      <c r="EA87" s="131"/>
      <c r="EB87" s="131"/>
      <c r="EC87" s="131"/>
      <c r="ED87" s="131"/>
      <c r="EE87" s="131"/>
      <c r="EF87" s="131"/>
      <c r="EG87" s="131"/>
      <c r="EH87" s="131"/>
      <c r="EI87" s="131"/>
      <c r="EJ87" s="131"/>
      <c r="EK87" s="131"/>
      <c r="EL87" s="131"/>
      <c r="EM87" s="131"/>
      <c r="EN87" s="131"/>
      <c r="EO87" s="131"/>
      <c r="EP87" s="131"/>
      <c r="EQ87" s="131"/>
      <c r="ER87" s="131"/>
      <c r="ES87" s="131"/>
      <c r="ET87" s="131"/>
      <c r="EU87" s="131"/>
      <c r="EV87" s="131"/>
      <c r="EW87" s="131"/>
      <c r="EX87" s="131"/>
      <c r="EY87" s="131"/>
      <c r="EZ87" s="131"/>
      <c r="FA87" s="131"/>
      <c r="FB87" s="131"/>
      <c r="FC87" s="131"/>
      <c r="FD87" s="131"/>
      <c r="FE87" s="131"/>
      <c r="FF87" s="131"/>
      <c r="FG87" s="131"/>
      <c r="FH87" s="131"/>
      <c r="FI87" s="131"/>
      <c r="FJ87" s="131"/>
      <c r="FK87" s="131"/>
      <c r="FL87" s="131"/>
      <c r="FM87" s="131"/>
      <c r="FN87" s="131"/>
      <c r="FO87" s="131"/>
      <c r="FP87" s="131"/>
      <c r="FQ87" s="131"/>
      <c r="FR87" s="131"/>
      <c r="FS87" s="131"/>
      <c r="FT87" s="131"/>
      <c r="FU87" s="131"/>
      <c r="FV87" s="131"/>
      <c r="FW87" s="131"/>
    </row>
    <row r="88">
      <c r="A88" s="131"/>
      <c r="B88" s="131"/>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131"/>
      <c r="BC88" s="131"/>
      <c r="BD88" s="131"/>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1"/>
      <c r="CE88" s="131"/>
      <c r="CF88" s="131"/>
      <c r="CG88" s="131"/>
      <c r="CH88" s="131"/>
      <c r="CI88" s="131"/>
      <c r="CJ88" s="131"/>
      <c r="CK88" s="131"/>
      <c r="CL88" s="131"/>
      <c r="CM88" s="131"/>
      <c r="CN88" s="131"/>
      <c r="CO88" s="131"/>
      <c r="CP88" s="131"/>
      <c r="CQ88" s="131"/>
      <c r="CR88" s="131"/>
      <c r="CS88" s="131"/>
      <c r="CT88" s="131"/>
      <c r="CU88" s="131"/>
      <c r="CV88" s="131"/>
      <c r="CW88" s="131"/>
      <c r="CX88" s="131"/>
      <c r="CY88" s="131"/>
      <c r="CZ88" s="131"/>
      <c r="DA88" s="131"/>
      <c r="DB88" s="131"/>
      <c r="DC88" s="131"/>
      <c r="DD88" s="131"/>
      <c r="DE88" s="131"/>
      <c r="DF88" s="131"/>
      <c r="DG88" s="131"/>
      <c r="DH88" s="131"/>
      <c r="DI88" s="131"/>
      <c r="DJ88" s="131"/>
      <c r="DK88" s="131"/>
      <c r="DL88" s="131"/>
      <c r="DM88" s="131"/>
      <c r="DN88" s="131"/>
      <c r="DO88" s="131"/>
      <c r="DP88" s="131"/>
      <c r="DQ88" s="131"/>
      <c r="DR88" s="131"/>
      <c r="DS88" s="131"/>
      <c r="DT88" s="131"/>
      <c r="DU88" s="131"/>
      <c r="DV88" s="131"/>
      <c r="DW88" s="131"/>
      <c r="DX88" s="131"/>
      <c r="DY88" s="131"/>
      <c r="DZ88" s="131"/>
      <c r="EA88" s="131"/>
      <c r="EB88" s="131"/>
      <c r="EC88" s="131"/>
      <c r="ED88" s="131"/>
      <c r="EE88" s="131"/>
      <c r="EF88" s="131"/>
      <c r="EG88" s="131"/>
      <c r="EH88" s="131"/>
      <c r="EI88" s="131"/>
      <c r="EJ88" s="131"/>
      <c r="EK88" s="131"/>
      <c r="EL88" s="131"/>
      <c r="EM88" s="131"/>
      <c r="EN88" s="131"/>
      <c r="EO88" s="131"/>
      <c r="EP88" s="131"/>
      <c r="EQ88" s="131"/>
      <c r="ER88" s="131"/>
      <c r="ES88" s="131"/>
      <c r="ET88" s="131"/>
      <c r="EU88" s="131"/>
      <c r="EV88" s="131"/>
      <c r="EW88" s="131"/>
      <c r="EX88" s="131"/>
      <c r="EY88" s="131"/>
      <c r="EZ88" s="131"/>
      <c r="FA88" s="131"/>
      <c r="FB88" s="131"/>
      <c r="FC88" s="131"/>
      <c r="FD88" s="131"/>
      <c r="FE88" s="131"/>
      <c r="FF88" s="131"/>
      <c r="FG88" s="131"/>
      <c r="FH88" s="131"/>
      <c r="FI88" s="131"/>
      <c r="FJ88" s="131"/>
      <c r="FK88" s="131"/>
      <c r="FL88" s="131"/>
      <c r="FM88" s="131"/>
      <c r="FN88" s="131"/>
      <c r="FO88" s="131"/>
      <c r="FP88" s="131"/>
      <c r="FQ88" s="131"/>
      <c r="FR88" s="131"/>
      <c r="FS88" s="131"/>
      <c r="FT88" s="131"/>
      <c r="FU88" s="131"/>
      <c r="FV88" s="131"/>
      <c r="FW88" s="131"/>
    </row>
    <row r="89">
      <c r="A89" s="131"/>
      <c r="B89" s="131"/>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131"/>
      <c r="BC89" s="131"/>
      <c r="BD89" s="131"/>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1"/>
      <c r="CE89" s="131"/>
      <c r="CF89" s="131"/>
      <c r="CG89" s="131"/>
      <c r="CH89" s="131"/>
      <c r="CI89" s="131"/>
      <c r="CJ89" s="131"/>
      <c r="CK89" s="131"/>
      <c r="CL89" s="131"/>
      <c r="CM89" s="131"/>
      <c r="CN89" s="131"/>
      <c r="CO89" s="131"/>
      <c r="CP89" s="131"/>
      <c r="CQ89" s="131"/>
      <c r="CR89" s="131"/>
      <c r="CS89" s="131"/>
      <c r="CT89" s="131"/>
      <c r="CU89" s="131"/>
      <c r="CV89" s="131"/>
      <c r="CW89" s="131"/>
      <c r="CX89" s="131"/>
      <c r="CY89" s="131"/>
      <c r="CZ89" s="131"/>
      <c r="DA89" s="131"/>
      <c r="DB89" s="131"/>
      <c r="DC89" s="131"/>
      <c r="DD89" s="131"/>
      <c r="DE89" s="131"/>
      <c r="DF89" s="131"/>
      <c r="DG89" s="131"/>
      <c r="DH89" s="131"/>
      <c r="DI89" s="131"/>
      <c r="DJ89" s="131"/>
      <c r="DK89" s="131"/>
      <c r="DL89" s="131"/>
      <c r="DM89" s="131"/>
      <c r="DN89" s="131"/>
      <c r="DO89" s="131"/>
      <c r="DP89" s="131"/>
      <c r="DQ89" s="131"/>
      <c r="DR89" s="131"/>
      <c r="DS89" s="131"/>
      <c r="DT89" s="131"/>
      <c r="DU89" s="131"/>
      <c r="DV89" s="131"/>
      <c r="DW89" s="131"/>
      <c r="DX89" s="131"/>
      <c r="DY89" s="131"/>
      <c r="DZ89" s="131"/>
      <c r="EA89" s="131"/>
      <c r="EB89" s="131"/>
      <c r="EC89" s="131"/>
      <c r="ED89" s="131"/>
      <c r="EE89" s="131"/>
      <c r="EF89" s="131"/>
      <c r="EG89" s="131"/>
      <c r="EH89" s="131"/>
      <c r="EI89" s="131"/>
      <c r="EJ89" s="131"/>
      <c r="EK89" s="131"/>
      <c r="EL89" s="131"/>
      <c r="EM89" s="131"/>
      <c r="EN89" s="131"/>
      <c r="EO89" s="131"/>
      <c r="EP89" s="131"/>
      <c r="EQ89" s="131"/>
      <c r="ER89" s="131"/>
      <c r="ES89" s="131"/>
      <c r="ET89" s="131"/>
      <c r="EU89" s="131"/>
      <c r="EV89" s="131"/>
      <c r="EW89" s="131"/>
      <c r="EX89" s="131"/>
      <c r="EY89" s="131"/>
      <c r="EZ89" s="131"/>
      <c r="FA89" s="131"/>
      <c r="FB89" s="131"/>
      <c r="FC89" s="131"/>
      <c r="FD89" s="131"/>
      <c r="FE89" s="131"/>
      <c r="FF89" s="131"/>
      <c r="FG89" s="131"/>
      <c r="FH89" s="131"/>
      <c r="FI89" s="131"/>
      <c r="FJ89" s="131"/>
      <c r="FK89" s="131"/>
      <c r="FL89" s="131"/>
      <c r="FM89" s="131"/>
      <c r="FN89" s="131"/>
      <c r="FO89" s="131"/>
      <c r="FP89" s="131"/>
      <c r="FQ89" s="131"/>
      <c r="FR89" s="131"/>
      <c r="FS89" s="131"/>
      <c r="FT89" s="131"/>
      <c r="FU89" s="131"/>
      <c r="FV89" s="131"/>
      <c r="FW89" s="131"/>
    </row>
    <row r="90">
      <c r="A90" s="131"/>
      <c r="B90" s="131"/>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131"/>
      <c r="BC90" s="131"/>
      <c r="BD90" s="131"/>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1"/>
      <c r="CE90" s="131"/>
      <c r="CF90" s="131"/>
      <c r="CG90" s="131"/>
      <c r="CH90" s="131"/>
      <c r="CI90" s="131"/>
      <c r="CJ90" s="131"/>
      <c r="CK90" s="131"/>
      <c r="CL90" s="131"/>
      <c r="CM90" s="131"/>
      <c r="CN90" s="131"/>
      <c r="CO90" s="131"/>
      <c r="CP90" s="131"/>
      <c r="CQ90" s="131"/>
      <c r="CR90" s="131"/>
      <c r="CS90" s="131"/>
      <c r="CT90" s="131"/>
      <c r="CU90" s="131"/>
      <c r="CV90" s="131"/>
      <c r="CW90" s="131"/>
      <c r="CX90" s="131"/>
      <c r="CY90" s="131"/>
      <c r="CZ90" s="131"/>
      <c r="DA90" s="131"/>
      <c r="DB90" s="131"/>
      <c r="DC90" s="131"/>
      <c r="DD90" s="131"/>
      <c r="DE90" s="131"/>
      <c r="DF90" s="131"/>
      <c r="DG90" s="131"/>
      <c r="DH90" s="131"/>
      <c r="DI90" s="131"/>
      <c r="DJ90" s="131"/>
      <c r="DK90" s="131"/>
      <c r="DL90" s="131"/>
      <c r="DM90" s="131"/>
      <c r="DN90" s="131"/>
      <c r="DO90" s="131"/>
      <c r="DP90" s="131"/>
      <c r="DQ90" s="131"/>
      <c r="DR90" s="131"/>
      <c r="DS90" s="131"/>
      <c r="DT90" s="131"/>
      <c r="DU90" s="131"/>
      <c r="DV90" s="131"/>
      <c r="DW90" s="131"/>
      <c r="DX90" s="131"/>
      <c r="DY90" s="131"/>
      <c r="DZ90" s="131"/>
      <c r="EA90" s="131"/>
      <c r="EB90" s="131"/>
      <c r="EC90" s="131"/>
      <c r="ED90" s="131"/>
      <c r="EE90" s="131"/>
      <c r="EF90" s="131"/>
      <c r="EG90" s="131"/>
      <c r="EH90" s="131"/>
      <c r="EI90" s="131"/>
      <c r="EJ90" s="131"/>
      <c r="EK90" s="131"/>
      <c r="EL90" s="131"/>
      <c r="EM90" s="131"/>
      <c r="EN90" s="131"/>
      <c r="EO90" s="131"/>
      <c r="EP90" s="131"/>
      <c r="EQ90" s="131"/>
      <c r="ER90" s="131"/>
      <c r="ES90" s="131"/>
      <c r="ET90" s="131"/>
      <c r="EU90" s="131"/>
      <c r="EV90" s="131"/>
      <c r="EW90" s="131"/>
      <c r="EX90" s="131"/>
      <c r="EY90" s="131"/>
      <c r="EZ90" s="131"/>
      <c r="FA90" s="131"/>
      <c r="FB90" s="131"/>
      <c r="FC90" s="131"/>
      <c r="FD90" s="131"/>
      <c r="FE90" s="131"/>
      <c r="FF90" s="131"/>
      <c r="FG90" s="131"/>
      <c r="FH90" s="131"/>
      <c r="FI90" s="131"/>
      <c r="FJ90" s="131"/>
      <c r="FK90" s="131"/>
      <c r="FL90" s="131"/>
      <c r="FM90" s="131"/>
      <c r="FN90" s="131"/>
      <c r="FO90" s="131"/>
      <c r="FP90" s="131"/>
      <c r="FQ90" s="131"/>
      <c r="FR90" s="131"/>
      <c r="FS90" s="131"/>
      <c r="FT90" s="131"/>
      <c r="FU90" s="131"/>
      <c r="FV90" s="131"/>
      <c r="FW90" s="131"/>
    </row>
    <row r="91">
      <c r="A91" s="131"/>
      <c r="B91" s="131"/>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131"/>
      <c r="BC91" s="131"/>
      <c r="BD91" s="131"/>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1"/>
      <c r="CE91" s="131"/>
      <c r="CF91" s="131"/>
      <c r="CG91" s="131"/>
      <c r="CH91" s="131"/>
      <c r="CI91" s="131"/>
      <c r="CJ91" s="131"/>
      <c r="CK91" s="131"/>
      <c r="CL91" s="131"/>
      <c r="CM91" s="131"/>
      <c r="CN91" s="131"/>
      <c r="CO91" s="131"/>
      <c r="CP91" s="131"/>
      <c r="CQ91" s="131"/>
      <c r="CR91" s="131"/>
      <c r="CS91" s="131"/>
      <c r="CT91" s="131"/>
      <c r="CU91" s="131"/>
      <c r="CV91" s="131"/>
      <c r="CW91" s="131"/>
      <c r="CX91" s="131"/>
      <c r="CY91" s="131"/>
      <c r="CZ91" s="131"/>
      <c r="DA91" s="131"/>
      <c r="DB91" s="131"/>
      <c r="DC91" s="131"/>
      <c r="DD91" s="131"/>
      <c r="DE91" s="131"/>
      <c r="DF91" s="131"/>
      <c r="DG91" s="131"/>
      <c r="DH91" s="131"/>
      <c r="DI91" s="131"/>
      <c r="DJ91" s="131"/>
      <c r="DK91" s="131"/>
      <c r="DL91" s="131"/>
      <c r="DM91" s="131"/>
      <c r="DN91" s="131"/>
      <c r="DO91" s="131"/>
      <c r="DP91" s="131"/>
      <c r="DQ91" s="131"/>
      <c r="DR91" s="131"/>
      <c r="DS91" s="131"/>
      <c r="DT91" s="131"/>
      <c r="DU91" s="131"/>
      <c r="DV91" s="131"/>
      <c r="DW91" s="131"/>
      <c r="DX91" s="131"/>
      <c r="DY91" s="131"/>
      <c r="DZ91" s="131"/>
      <c r="EA91" s="131"/>
      <c r="EB91" s="131"/>
      <c r="EC91" s="131"/>
      <c r="ED91" s="131"/>
      <c r="EE91" s="131"/>
      <c r="EF91" s="131"/>
      <c r="EG91" s="131"/>
      <c r="EH91" s="131"/>
      <c r="EI91" s="131"/>
      <c r="EJ91" s="131"/>
      <c r="EK91" s="131"/>
      <c r="EL91" s="131"/>
      <c r="EM91" s="131"/>
      <c r="EN91" s="131"/>
      <c r="EO91" s="131"/>
      <c r="EP91" s="131"/>
      <c r="EQ91" s="131"/>
      <c r="ER91" s="131"/>
      <c r="ES91" s="131"/>
      <c r="ET91" s="131"/>
      <c r="EU91" s="131"/>
      <c r="EV91" s="131"/>
      <c r="EW91" s="131"/>
      <c r="EX91" s="131"/>
      <c r="EY91" s="131"/>
      <c r="EZ91" s="131"/>
      <c r="FA91" s="131"/>
      <c r="FB91" s="131"/>
      <c r="FC91" s="131"/>
      <c r="FD91" s="131"/>
      <c r="FE91" s="131"/>
      <c r="FF91" s="131"/>
      <c r="FG91" s="131"/>
      <c r="FH91" s="131"/>
      <c r="FI91" s="131"/>
      <c r="FJ91" s="131"/>
      <c r="FK91" s="131"/>
      <c r="FL91" s="131"/>
      <c r="FM91" s="131"/>
      <c r="FN91" s="131"/>
      <c r="FO91" s="131"/>
      <c r="FP91" s="131"/>
      <c r="FQ91" s="131"/>
      <c r="FR91" s="131"/>
      <c r="FS91" s="131"/>
      <c r="FT91" s="131"/>
      <c r="FU91" s="131"/>
      <c r="FV91" s="131"/>
      <c r="FW91" s="131"/>
    </row>
    <row r="92">
      <c r="A92" s="131"/>
      <c r="B92" s="131"/>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131"/>
      <c r="CN92" s="131"/>
      <c r="CO92" s="131"/>
      <c r="CP92" s="131"/>
      <c r="CQ92" s="131"/>
      <c r="CR92" s="131"/>
      <c r="CS92" s="131"/>
      <c r="CT92" s="131"/>
      <c r="CU92" s="131"/>
      <c r="CV92" s="131"/>
      <c r="CW92" s="131"/>
      <c r="CX92" s="131"/>
      <c r="CY92" s="131"/>
      <c r="CZ92" s="131"/>
      <c r="DA92" s="131"/>
      <c r="DB92" s="131"/>
      <c r="DC92" s="131"/>
      <c r="DD92" s="131"/>
      <c r="DE92" s="131"/>
      <c r="DF92" s="131"/>
      <c r="DG92" s="131"/>
      <c r="DH92" s="131"/>
      <c r="DI92" s="131"/>
      <c r="DJ92" s="131"/>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c r="ET92" s="131"/>
      <c r="EU92" s="131"/>
      <c r="EV92" s="131"/>
      <c r="EW92" s="131"/>
      <c r="EX92" s="131"/>
      <c r="EY92" s="131"/>
      <c r="EZ92" s="131"/>
      <c r="FA92" s="131"/>
      <c r="FB92" s="131"/>
      <c r="FC92" s="131"/>
      <c r="FD92" s="131"/>
      <c r="FE92" s="131"/>
      <c r="FF92" s="131"/>
      <c r="FG92" s="131"/>
      <c r="FH92" s="131"/>
      <c r="FI92" s="131"/>
      <c r="FJ92" s="131"/>
      <c r="FK92" s="131"/>
      <c r="FL92" s="131"/>
      <c r="FM92" s="131"/>
      <c r="FN92" s="131"/>
      <c r="FO92" s="131"/>
      <c r="FP92" s="131"/>
      <c r="FQ92" s="131"/>
      <c r="FR92" s="131"/>
      <c r="FS92" s="131"/>
      <c r="FT92" s="131"/>
      <c r="FU92" s="131"/>
      <c r="FV92" s="131"/>
      <c r="FW92" s="131"/>
    </row>
    <row r="93">
      <c r="A93" s="131"/>
      <c r="B93" s="131"/>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1"/>
      <c r="CE93" s="131"/>
      <c r="CF93" s="131"/>
      <c r="CG93" s="131"/>
      <c r="CH93" s="131"/>
      <c r="CI93" s="131"/>
      <c r="CJ93" s="131"/>
      <c r="CK93" s="131"/>
      <c r="CL93" s="131"/>
      <c r="CM93" s="131"/>
      <c r="CN93" s="131"/>
      <c r="CO93" s="131"/>
      <c r="CP93" s="131"/>
      <c r="CQ93" s="131"/>
      <c r="CR93" s="131"/>
      <c r="CS93" s="131"/>
      <c r="CT93" s="131"/>
      <c r="CU93" s="131"/>
      <c r="CV93" s="131"/>
      <c r="CW93" s="131"/>
      <c r="CX93" s="131"/>
      <c r="CY93" s="131"/>
      <c r="CZ93" s="131"/>
      <c r="DA93" s="131"/>
      <c r="DB93" s="131"/>
      <c r="DC93" s="131"/>
      <c r="DD93" s="131"/>
      <c r="DE93" s="131"/>
      <c r="DF93" s="131"/>
      <c r="DG93" s="131"/>
      <c r="DH93" s="131"/>
      <c r="DI93" s="131"/>
      <c r="DJ93" s="131"/>
      <c r="DK93" s="131"/>
      <c r="DL93" s="131"/>
      <c r="DM93" s="131"/>
      <c r="DN93" s="131"/>
      <c r="DO93" s="131"/>
      <c r="DP93" s="131"/>
      <c r="DQ93" s="131"/>
      <c r="DR93" s="131"/>
      <c r="DS93" s="131"/>
      <c r="DT93" s="131"/>
      <c r="DU93" s="131"/>
      <c r="DV93" s="131"/>
      <c r="DW93" s="131"/>
      <c r="DX93" s="131"/>
      <c r="DY93" s="131"/>
      <c r="DZ93" s="131"/>
      <c r="EA93" s="131"/>
      <c r="EB93" s="131"/>
      <c r="EC93" s="131"/>
      <c r="ED93" s="131"/>
      <c r="EE93" s="131"/>
      <c r="EF93" s="131"/>
      <c r="EG93" s="131"/>
      <c r="EH93" s="131"/>
      <c r="EI93" s="131"/>
      <c r="EJ93" s="131"/>
      <c r="EK93" s="131"/>
      <c r="EL93" s="131"/>
      <c r="EM93" s="131"/>
      <c r="EN93" s="131"/>
      <c r="EO93" s="131"/>
      <c r="EP93" s="131"/>
      <c r="EQ93" s="131"/>
      <c r="ER93" s="131"/>
      <c r="ES93" s="131"/>
      <c r="ET93" s="131"/>
      <c r="EU93" s="131"/>
      <c r="EV93" s="131"/>
      <c r="EW93" s="131"/>
      <c r="EX93" s="131"/>
      <c r="EY93" s="131"/>
      <c r="EZ93" s="131"/>
      <c r="FA93" s="131"/>
      <c r="FB93" s="131"/>
      <c r="FC93" s="131"/>
      <c r="FD93" s="131"/>
      <c r="FE93" s="131"/>
      <c r="FF93" s="131"/>
      <c r="FG93" s="131"/>
      <c r="FH93" s="131"/>
      <c r="FI93" s="131"/>
      <c r="FJ93" s="131"/>
      <c r="FK93" s="131"/>
      <c r="FL93" s="131"/>
      <c r="FM93" s="131"/>
      <c r="FN93" s="131"/>
      <c r="FO93" s="131"/>
      <c r="FP93" s="131"/>
      <c r="FQ93" s="131"/>
      <c r="FR93" s="131"/>
      <c r="FS93" s="131"/>
      <c r="FT93" s="131"/>
      <c r="FU93" s="131"/>
      <c r="FV93" s="131"/>
      <c r="FW93" s="131"/>
    </row>
    <row r="94">
      <c r="A94" s="131"/>
      <c r="B94" s="131"/>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131"/>
      <c r="BC94" s="131"/>
      <c r="BD94" s="131"/>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1"/>
      <c r="CF94" s="131"/>
      <c r="CG94" s="131"/>
      <c r="CH94" s="131"/>
      <c r="CI94" s="131"/>
      <c r="CJ94" s="131"/>
      <c r="CK94" s="131"/>
      <c r="CL94" s="131"/>
      <c r="CM94" s="131"/>
      <c r="CN94" s="131"/>
      <c r="CO94" s="131"/>
      <c r="CP94" s="131"/>
      <c r="CQ94" s="131"/>
      <c r="CR94" s="131"/>
      <c r="CS94" s="131"/>
      <c r="CT94" s="131"/>
      <c r="CU94" s="131"/>
      <c r="CV94" s="131"/>
      <c r="CW94" s="131"/>
      <c r="CX94" s="131"/>
      <c r="CY94" s="131"/>
      <c r="CZ94" s="131"/>
      <c r="DA94" s="131"/>
      <c r="DB94" s="131"/>
      <c r="DC94" s="131"/>
      <c r="DD94" s="131"/>
      <c r="DE94" s="131"/>
      <c r="DF94" s="131"/>
      <c r="DG94" s="131"/>
      <c r="DH94" s="131"/>
      <c r="DI94" s="131"/>
      <c r="DJ94" s="131"/>
      <c r="DK94" s="131"/>
      <c r="DL94" s="131"/>
      <c r="DM94" s="131"/>
      <c r="DN94" s="131"/>
      <c r="DO94" s="131"/>
      <c r="DP94" s="131"/>
      <c r="DQ94" s="131"/>
      <c r="DR94" s="131"/>
      <c r="DS94" s="131"/>
      <c r="DT94" s="131"/>
      <c r="DU94" s="131"/>
      <c r="DV94" s="131"/>
      <c r="DW94" s="131"/>
      <c r="DX94" s="131"/>
      <c r="DY94" s="131"/>
      <c r="DZ94" s="131"/>
      <c r="EA94" s="131"/>
      <c r="EB94" s="131"/>
      <c r="EC94" s="131"/>
      <c r="ED94" s="131"/>
      <c r="EE94" s="131"/>
      <c r="EF94" s="131"/>
      <c r="EG94" s="131"/>
      <c r="EH94" s="131"/>
      <c r="EI94" s="131"/>
      <c r="EJ94" s="131"/>
      <c r="EK94" s="131"/>
      <c r="EL94" s="131"/>
      <c r="EM94" s="131"/>
      <c r="EN94" s="131"/>
      <c r="EO94" s="131"/>
      <c r="EP94" s="131"/>
      <c r="EQ94" s="131"/>
      <c r="ER94" s="131"/>
      <c r="ES94" s="131"/>
      <c r="ET94" s="131"/>
      <c r="EU94" s="131"/>
      <c r="EV94" s="131"/>
      <c r="EW94" s="131"/>
      <c r="EX94" s="131"/>
      <c r="EY94" s="131"/>
      <c r="EZ94" s="131"/>
      <c r="FA94" s="131"/>
      <c r="FB94" s="131"/>
      <c r="FC94" s="131"/>
      <c r="FD94" s="131"/>
      <c r="FE94" s="131"/>
      <c r="FF94" s="131"/>
      <c r="FG94" s="131"/>
      <c r="FH94" s="131"/>
      <c r="FI94" s="131"/>
      <c r="FJ94" s="131"/>
      <c r="FK94" s="131"/>
      <c r="FL94" s="131"/>
      <c r="FM94" s="131"/>
      <c r="FN94" s="131"/>
      <c r="FO94" s="131"/>
      <c r="FP94" s="131"/>
      <c r="FQ94" s="131"/>
      <c r="FR94" s="131"/>
      <c r="FS94" s="131"/>
      <c r="FT94" s="131"/>
      <c r="FU94" s="131"/>
      <c r="FV94" s="131"/>
      <c r="FW94" s="131"/>
    </row>
    <row r="95">
      <c r="A95" s="131"/>
      <c r="B95" s="131"/>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131"/>
      <c r="BC95" s="131"/>
      <c r="BD95" s="131"/>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1"/>
      <c r="CF95" s="131"/>
      <c r="CG95" s="131"/>
      <c r="CH95" s="131"/>
      <c r="CI95" s="131"/>
      <c r="CJ95" s="131"/>
      <c r="CK95" s="131"/>
      <c r="CL95" s="131"/>
      <c r="CM95" s="131"/>
      <c r="CN95" s="131"/>
      <c r="CO95" s="131"/>
      <c r="CP95" s="131"/>
      <c r="CQ95" s="131"/>
      <c r="CR95" s="131"/>
      <c r="CS95" s="131"/>
      <c r="CT95" s="131"/>
      <c r="CU95" s="131"/>
      <c r="CV95" s="131"/>
      <c r="CW95" s="131"/>
      <c r="CX95" s="131"/>
      <c r="CY95" s="131"/>
      <c r="CZ95" s="131"/>
      <c r="DA95" s="131"/>
      <c r="DB95" s="131"/>
      <c r="DC95" s="131"/>
      <c r="DD95" s="131"/>
      <c r="DE95" s="131"/>
      <c r="DF95" s="131"/>
      <c r="DG95" s="131"/>
      <c r="DH95" s="131"/>
      <c r="DI95" s="131"/>
      <c r="DJ95" s="131"/>
      <c r="DK95" s="131"/>
      <c r="DL95" s="131"/>
      <c r="DM95" s="131"/>
      <c r="DN95" s="131"/>
      <c r="DO95" s="131"/>
      <c r="DP95" s="131"/>
      <c r="DQ95" s="131"/>
      <c r="DR95" s="131"/>
      <c r="DS95" s="131"/>
      <c r="DT95" s="131"/>
      <c r="DU95" s="131"/>
      <c r="DV95" s="131"/>
      <c r="DW95" s="131"/>
      <c r="DX95" s="131"/>
      <c r="DY95" s="131"/>
      <c r="DZ95" s="131"/>
      <c r="EA95" s="131"/>
      <c r="EB95" s="131"/>
      <c r="EC95" s="131"/>
      <c r="ED95" s="131"/>
      <c r="EE95" s="131"/>
      <c r="EF95" s="131"/>
      <c r="EG95" s="131"/>
      <c r="EH95" s="131"/>
      <c r="EI95" s="131"/>
      <c r="EJ95" s="131"/>
      <c r="EK95" s="131"/>
      <c r="EL95" s="131"/>
      <c r="EM95" s="131"/>
      <c r="EN95" s="131"/>
      <c r="EO95" s="131"/>
      <c r="EP95" s="131"/>
      <c r="EQ95" s="131"/>
      <c r="ER95" s="131"/>
      <c r="ES95" s="131"/>
      <c r="ET95" s="131"/>
      <c r="EU95" s="131"/>
      <c r="EV95" s="131"/>
      <c r="EW95" s="131"/>
      <c r="EX95" s="131"/>
      <c r="EY95" s="131"/>
      <c r="EZ95" s="131"/>
      <c r="FA95" s="131"/>
      <c r="FB95" s="131"/>
      <c r="FC95" s="131"/>
      <c r="FD95" s="131"/>
      <c r="FE95" s="131"/>
      <c r="FF95" s="131"/>
      <c r="FG95" s="131"/>
      <c r="FH95" s="131"/>
      <c r="FI95" s="131"/>
      <c r="FJ95" s="131"/>
      <c r="FK95" s="131"/>
      <c r="FL95" s="131"/>
      <c r="FM95" s="131"/>
      <c r="FN95" s="131"/>
      <c r="FO95" s="131"/>
      <c r="FP95" s="131"/>
      <c r="FQ95" s="131"/>
      <c r="FR95" s="131"/>
      <c r="FS95" s="131"/>
      <c r="FT95" s="131"/>
      <c r="FU95" s="131"/>
      <c r="FV95" s="131"/>
      <c r="FW95" s="131"/>
    </row>
    <row r="96">
      <c r="A96" s="131"/>
      <c r="B96" s="131"/>
      <c r="C96" s="131"/>
      <c r="D96" s="131"/>
      <c r="E96" s="131"/>
      <c r="F96" s="131"/>
      <c r="G96" s="131"/>
      <c r="H96" s="131"/>
      <c r="I96" s="131"/>
      <c r="J96" s="131"/>
      <c r="K96" s="131"/>
      <c r="L96" s="131"/>
      <c r="M96" s="131"/>
      <c r="N96" s="131"/>
      <c r="O96" s="131"/>
      <c r="P96" s="131"/>
      <c r="Q96" s="131"/>
      <c r="R96" s="131"/>
      <c r="S96" s="131"/>
      <c r="T96" s="131"/>
      <c r="U96" s="131"/>
      <c r="V96" s="131"/>
      <c r="W96" s="131"/>
      <c r="X96" s="131"/>
      <c r="Y96" s="131"/>
      <c r="Z96" s="131"/>
      <c r="AA96" s="131"/>
      <c r="AB96" s="131"/>
      <c r="AC96" s="131"/>
      <c r="AD96" s="131"/>
      <c r="AE96" s="131"/>
      <c r="AF96" s="131"/>
      <c r="AG96" s="131"/>
      <c r="AH96" s="131"/>
      <c r="AI96" s="131"/>
      <c r="AJ96" s="131"/>
      <c r="AK96" s="131"/>
      <c r="AL96" s="131"/>
      <c r="AM96" s="131"/>
      <c r="AN96" s="131"/>
      <c r="AO96" s="131"/>
      <c r="AP96" s="131"/>
      <c r="AQ96" s="131"/>
      <c r="AR96" s="131"/>
      <c r="AS96" s="131"/>
      <c r="AT96" s="131"/>
      <c r="AU96" s="131"/>
      <c r="AV96" s="131"/>
      <c r="AW96" s="131"/>
      <c r="AX96" s="131"/>
      <c r="AY96" s="131"/>
      <c r="AZ96" s="131"/>
      <c r="BA96" s="131"/>
      <c r="BB96" s="131"/>
      <c r="BC96" s="131"/>
      <c r="BD96" s="131"/>
      <c r="BE96" s="131"/>
      <c r="BF96" s="131"/>
      <c r="BG96" s="131"/>
      <c r="BH96" s="131"/>
      <c r="BI96" s="131"/>
      <c r="BJ96" s="131"/>
      <c r="BK96" s="131"/>
      <c r="BL96" s="131"/>
      <c r="BM96" s="131"/>
      <c r="BN96" s="131"/>
      <c r="BO96" s="131"/>
      <c r="BP96" s="131"/>
      <c r="BQ96" s="131"/>
      <c r="BR96" s="131"/>
      <c r="BS96" s="131"/>
      <c r="BT96" s="131"/>
      <c r="BU96" s="131"/>
      <c r="BV96" s="131"/>
      <c r="BW96" s="131"/>
      <c r="BX96" s="131"/>
      <c r="BY96" s="131"/>
      <c r="BZ96" s="131"/>
      <c r="CA96" s="131"/>
      <c r="CB96" s="131"/>
      <c r="CC96" s="131"/>
      <c r="CD96" s="131"/>
      <c r="CE96" s="131"/>
      <c r="CF96" s="131"/>
      <c r="CG96" s="131"/>
      <c r="CH96" s="131"/>
      <c r="CI96" s="131"/>
      <c r="CJ96" s="131"/>
      <c r="CK96" s="131"/>
      <c r="CL96" s="131"/>
      <c r="CM96" s="131"/>
      <c r="CN96" s="131"/>
      <c r="CO96" s="131"/>
      <c r="CP96" s="131"/>
      <c r="CQ96" s="131"/>
      <c r="CR96" s="131"/>
      <c r="CS96" s="131"/>
      <c r="CT96" s="131"/>
      <c r="CU96" s="131"/>
      <c r="CV96" s="131"/>
      <c r="CW96" s="131"/>
      <c r="CX96" s="131"/>
      <c r="CY96" s="131"/>
      <c r="CZ96" s="131"/>
      <c r="DA96" s="131"/>
      <c r="DB96" s="131"/>
      <c r="DC96" s="131"/>
      <c r="DD96" s="131"/>
      <c r="DE96" s="131"/>
      <c r="DF96" s="131"/>
      <c r="DG96" s="131"/>
      <c r="DH96" s="131"/>
      <c r="DI96" s="131"/>
      <c r="DJ96" s="131"/>
      <c r="DK96" s="131"/>
      <c r="DL96" s="131"/>
      <c r="DM96" s="131"/>
      <c r="DN96" s="131"/>
      <c r="DO96" s="131"/>
      <c r="DP96" s="131"/>
      <c r="DQ96" s="131"/>
      <c r="DR96" s="131"/>
      <c r="DS96" s="131"/>
      <c r="DT96" s="131"/>
      <c r="DU96" s="131"/>
      <c r="DV96" s="131"/>
      <c r="DW96" s="131"/>
      <c r="DX96" s="131"/>
      <c r="DY96" s="131"/>
      <c r="DZ96" s="131"/>
      <c r="EA96" s="131"/>
      <c r="EB96" s="131"/>
      <c r="EC96" s="131"/>
      <c r="ED96" s="131"/>
      <c r="EE96" s="131"/>
      <c r="EF96" s="131"/>
      <c r="EG96" s="131"/>
      <c r="EH96" s="131"/>
      <c r="EI96" s="131"/>
      <c r="EJ96" s="131"/>
      <c r="EK96" s="131"/>
      <c r="EL96" s="131"/>
      <c r="EM96" s="131"/>
      <c r="EN96" s="131"/>
      <c r="EO96" s="131"/>
      <c r="EP96" s="131"/>
      <c r="EQ96" s="131"/>
      <c r="ER96" s="131"/>
      <c r="ES96" s="131"/>
      <c r="ET96" s="131"/>
      <c r="EU96" s="131"/>
      <c r="EV96" s="131"/>
      <c r="EW96" s="131"/>
      <c r="EX96" s="131"/>
      <c r="EY96" s="131"/>
      <c r="EZ96" s="131"/>
      <c r="FA96" s="131"/>
      <c r="FB96" s="131"/>
      <c r="FC96" s="131"/>
      <c r="FD96" s="131"/>
      <c r="FE96" s="131"/>
      <c r="FF96" s="131"/>
      <c r="FG96" s="131"/>
      <c r="FH96" s="131"/>
      <c r="FI96" s="131"/>
      <c r="FJ96" s="131"/>
      <c r="FK96" s="131"/>
      <c r="FL96" s="131"/>
      <c r="FM96" s="131"/>
      <c r="FN96" s="131"/>
      <c r="FO96" s="131"/>
      <c r="FP96" s="131"/>
      <c r="FQ96" s="131"/>
      <c r="FR96" s="131"/>
      <c r="FS96" s="131"/>
      <c r="FT96" s="131"/>
      <c r="FU96" s="131"/>
      <c r="FV96" s="131"/>
      <c r="FW96" s="131"/>
    </row>
    <row r="97">
      <c r="A97" s="131"/>
      <c r="B97" s="131"/>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131"/>
      <c r="BC97" s="131"/>
      <c r="BD97" s="131"/>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1"/>
      <c r="CE97" s="131"/>
      <c r="CF97" s="131"/>
      <c r="CG97" s="131"/>
      <c r="CH97" s="131"/>
      <c r="CI97" s="131"/>
      <c r="CJ97" s="131"/>
      <c r="CK97" s="131"/>
      <c r="CL97" s="131"/>
      <c r="CM97" s="131"/>
      <c r="CN97" s="131"/>
      <c r="CO97" s="131"/>
      <c r="CP97" s="131"/>
      <c r="CQ97" s="131"/>
      <c r="CR97" s="131"/>
      <c r="CS97" s="131"/>
      <c r="CT97" s="131"/>
      <c r="CU97" s="131"/>
      <c r="CV97" s="131"/>
      <c r="CW97" s="131"/>
      <c r="CX97" s="131"/>
      <c r="CY97" s="131"/>
      <c r="CZ97" s="131"/>
      <c r="DA97" s="131"/>
      <c r="DB97" s="131"/>
      <c r="DC97" s="131"/>
      <c r="DD97" s="131"/>
      <c r="DE97" s="131"/>
      <c r="DF97" s="131"/>
      <c r="DG97" s="131"/>
      <c r="DH97" s="131"/>
      <c r="DI97" s="131"/>
      <c r="DJ97" s="131"/>
      <c r="DK97" s="131"/>
      <c r="DL97" s="131"/>
      <c r="DM97" s="131"/>
      <c r="DN97" s="131"/>
      <c r="DO97" s="131"/>
      <c r="DP97" s="131"/>
      <c r="DQ97" s="131"/>
      <c r="DR97" s="131"/>
      <c r="DS97" s="131"/>
      <c r="DT97" s="131"/>
      <c r="DU97" s="131"/>
      <c r="DV97" s="131"/>
      <c r="DW97" s="131"/>
      <c r="DX97" s="131"/>
      <c r="DY97" s="131"/>
      <c r="DZ97" s="131"/>
      <c r="EA97" s="131"/>
      <c r="EB97" s="131"/>
      <c r="EC97" s="131"/>
      <c r="ED97" s="131"/>
      <c r="EE97" s="131"/>
      <c r="EF97" s="131"/>
      <c r="EG97" s="131"/>
      <c r="EH97" s="131"/>
      <c r="EI97" s="131"/>
      <c r="EJ97" s="131"/>
      <c r="EK97" s="131"/>
      <c r="EL97" s="131"/>
      <c r="EM97" s="131"/>
      <c r="EN97" s="131"/>
      <c r="EO97" s="131"/>
      <c r="EP97" s="131"/>
      <c r="EQ97" s="131"/>
      <c r="ER97" s="131"/>
      <c r="ES97" s="131"/>
      <c r="ET97" s="131"/>
      <c r="EU97" s="131"/>
      <c r="EV97" s="131"/>
      <c r="EW97" s="131"/>
      <c r="EX97" s="131"/>
      <c r="EY97" s="131"/>
      <c r="EZ97" s="131"/>
      <c r="FA97" s="131"/>
      <c r="FB97" s="131"/>
      <c r="FC97" s="131"/>
      <c r="FD97" s="131"/>
      <c r="FE97" s="131"/>
      <c r="FF97" s="131"/>
      <c r="FG97" s="131"/>
      <c r="FH97" s="131"/>
      <c r="FI97" s="131"/>
      <c r="FJ97" s="131"/>
      <c r="FK97" s="131"/>
      <c r="FL97" s="131"/>
      <c r="FM97" s="131"/>
      <c r="FN97" s="131"/>
      <c r="FO97" s="131"/>
      <c r="FP97" s="131"/>
      <c r="FQ97" s="131"/>
      <c r="FR97" s="131"/>
      <c r="FS97" s="131"/>
      <c r="FT97" s="131"/>
      <c r="FU97" s="131"/>
      <c r="FV97" s="131"/>
      <c r="FW97" s="131"/>
    </row>
    <row r="98">
      <c r="A98" s="131"/>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1"/>
      <c r="CE98" s="131"/>
      <c r="CF98" s="131"/>
      <c r="CG98" s="131"/>
      <c r="CH98" s="131"/>
      <c r="CI98" s="131"/>
      <c r="CJ98" s="131"/>
      <c r="CK98" s="131"/>
      <c r="CL98" s="131"/>
      <c r="CM98" s="131"/>
      <c r="CN98" s="131"/>
      <c r="CO98" s="131"/>
      <c r="CP98" s="131"/>
      <c r="CQ98" s="131"/>
      <c r="CR98" s="131"/>
      <c r="CS98" s="131"/>
      <c r="CT98" s="131"/>
      <c r="CU98" s="131"/>
      <c r="CV98" s="131"/>
      <c r="CW98" s="131"/>
      <c r="CX98" s="131"/>
      <c r="CY98" s="131"/>
      <c r="CZ98" s="131"/>
      <c r="DA98" s="131"/>
      <c r="DB98" s="131"/>
      <c r="DC98" s="131"/>
      <c r="DD98" s="131"/>
      <c r="DE98" s="131"/>
      <c r="DF98" s="131"/>
      <c r="DG98" s="131"/>
      <c r="DH98" s="131"/>
      <c r="DI98" s="131"/>
      <c r="DJ98" s="131"/>
      <c r="DK98" s="131"/>
      <c r="DL98" s="131"/>
      <c r="DM98" s="131"/>
      <c r="DN98" s="131"/>
      <c r="DO98" s="131"/>
      <c r="DP98" s="131"/>
      <c r="DQ98" s="131"/>
      <c r="DR98" s="131"/>
      <c r="DS98" s="131"/>
      <c r="DT98" s="131"/>
      <c r="DU98" s="131"/>
      <c r="DV98" s="131"/>
      <c r="DW98" s="131"/>
      <c r="DX98" s="131"/>
      <c r="DY98" s="131"/>
      <c r="DZ98" s="131"/>
      <c r="EA98" s="131"/>
      <c r="EB98" s="131"/>
      <c r="EC98" s="131"/>
      <c r="ED98" s="131"/>
      <c r="EE98" s="131"/>
      <c r="EF98" s="131"/>
      <c r="EG98" s="131"/>
      <c r="EH98" s="131"/>
      <c r="EI98" s="131"/>
      <c r="EJ98" s="131"/>
      <c r="EK98" s="131"/>
      <c r="EL98" s="131"/>
      <c r="EM98" s="131"/>
      <c r="EN98" s="131"/>
      <c r="EO98" s="131"/>
      <c r="EP98" s="131"/>
      <c r="EQ98" s="131"/>
      <c r="ER98" s="131"/>
      <c r="ES98" s="131"/>
      <c r="ET98" s="131"/>
      <c r="EU98" s="131"/>
      <c r="EV98" s="131"/>
      <c r="EW98" s="131"/>
      <c r="EX98" s="131"/>
      <c r="EY98" s="131"/>
      <c r="EZ98" s="131"/>
      <c r="FA98" s="131"/>
      <c r="FB98" s="131"/>
      <c r="FC98" s="131"/>
      <c r="FD98" s="131"/>
      <c r="FE98" s="131"/>
      <c r="FF98" s="131"/>
      <c r="FG98" s="131"/>
      <c r="FH98" s="131"/>
      <c r="FI98" s="131"/>
      <c r="FJ98" s="131"/>
      <c r="FK98" s="131"/>
      <c r="FL98" s="131"/>
      <c r="FM98" s="131"/>
      <c r="FN98" s="131"/>
      <c r="FO98" s="131"/>
      <c r="FP98" s="131"/>
      <c r="FQ98" s="131"/>
      <c r="FR98" s="131"/>
      <c r="FS98" s="131"/>
      <c r="FT98" s="131"/>
      <c r="FU98" s="131"/>
      <c r="FV98" s="131"/>
      <c r="FW98" s="131"/>
    </row>
    <row r="99">
      <c r="A99" s="131"/>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131"/>
      <c r="BC99" s="131"/>
      <c r="BD99" s="131"/>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1"/>
      <c r="CD99" s="131"/>
      <c r="CE99" s="131"/>
      <c r="CF99" s="131"/>
      <c r="CG99" s="131"/>
      <c r="CH99" s="131"/>
      <c r="CI99" s="131"/>
      <c r="CJ99" s="131"/>
      <c r="CK99" s="131"/>
      <c r="CL99" s="131"/>
      <c r="CM99" s="131"/>
      <c r="CN99" s="131"/>
      <c r="CO99" s="131"/>
      <c r="CP99" s="131"/>
      <c r="CQ99" s="131"/>
      <c r="CR99" s="131"/>
      <c r="CS99" s="131"/>
      <c r="CT99" s="131"/>
      <c r="CU99" s="131"/>
      <c r="CV99" s="131"/>
      <c r="CW99" s="131"/>
      <c r="CX99" s="131"/>
      <c r="CY99" s="131"/>
      <c r="CZ99" s="131"/>
      <c r="DA99" s="131"/>
      <c r="DB99" s="131"/>
      <c r="DC99" s="131"/>
      <c r="DD99" s="131"/>
      <c r="DE99" s="131"/>
      <c r="DF99" s="131"/>
      <c r="DG99" s="131"/>
      <c r="DH99" s="131"/>
      <c r="DI99" s="131"/>
      <c r="DJ99" s="131"/>
      <c r="DK99" s="131"/>
      <c r="DL99" s="131"/>
      <c r="DM99" s="131"/>
      <c r="DN99" s="131"/>
      <c r="DO99" s="131"/>
      <c r="DP99" s="131"/>
      <c r="DQ99" s="131"/>
      <c r="DR99" s="131"/>
      <c r="DS99" s="131"/>
      <c r="DT99" s="131"/>
      <c r="DU99" s="131"/>
      <c r="DV99" s="131"/>
      <c r="DW99" s="131"/>
      <c r="DX99" s="131"/>
      <c r="DY99" s="131"/>
      <c r="DZ99" s="131"/>
      <c r="EA99" s="131"/>
      <c r="EB99" s="131"/>
      <c r="EC99" s="131"/>
      <c r="ED99" s="131"/>
      <c r="EE99" s="131"/>
      <c r="EF99" s="131"/>
      <c r="EG99" s="131"/>
      <c r="EH99" s="131"/>
      <c r="EI99" s="131"/>
      <c r="EJ99" s="131"/>
      <c r="EK99" s="131"/>
      <c r="EL99" s="131"/>
      <c r="EM99" s="131"/>
      <c r="EN99" s="131"/>
      <c r="EO99" s="131"/>
      <c r="EP99" s="131"/>
      <c r="EQ99" s="131"/>
      <c r="ER99" s="131"/>
      <c r="ES99" s="131"/>
      <c r="ET99" s="131"/>
      <c r="EU99" s="131"/>
      <c r="EV99" s="131"/>
      <c r="EW99" s="131"/>
      <c r="EX99" s="131"/>
      <c r="EY99" s="131"/>
      <c r="EZ99" s="131"/>
      <c r="FA99" s="131"/>
      <c r="FB99" s="131"/>
      <c r="FC99" s="131"/>
      <c r="FD99" s="131"/>
      <c r="FE99" s="131"/>
      <c r="FF99" s="131"/>
      <c r="FG99" s="131"/>
      <c r="FH99" s="131"/>
      <c r="FI99" s="131"/>
      <c r="FJ99" s="131"/>
      <c r="FK99" s="131"/>
      <c r="FL99" s="131"/>
      <c r="FM99" s="131"/>
      <c r="FN99" s="131"/>
      <c r="FO99" s="131"/>
      <c r="FP99" s="131"/>
      <c r="FQ99" s="131"/>
      <c r="FR99" s="131"/>
      <c r="FS99" s="131"/>
      <c r="FT99" s="131"/>
      <c r="FU99" s="131"/>
      <c r="FV99" s="131"/>
      <c r="FW99" s="131"/>
    </row>
    <row r="100">
      <c r="A100" s="131"/>
      <c r="B100" s="131"/>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131"/>
      <c r="BC100" s="131"/>
      <c r="BD100" s="131"/>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1"/>
      <c r="CE100" s="131"/>
      <c r="CF100" s="131"/>
      <c r="CG100" s="131"/>
      <c r="CH100" s="131"/>
      <c r="CI100" s="131"/>
      <c r="CJ100" s="131"/>
      <c r="CK100" s="131"/>
      <c r="CL100" s="131"/>
      <c r="CM100" s="131"/>
      <c r="CN100" s="131"/>
      <c r="CO100" s="131"/>
      <c r="CP100" s="131"/>
      <c r="CQ100" s="131"/>
      <c r="CR100" s="131"/>
      <c r="CS100" s="131"/>
      <c r="CT100" s="131"/>
      <c r="CU100" s="131"/>
      <c r="CV100" s="131"/>
      <c r="CW100" s="131"/>
      <c r="CX100" s="131"/>
      <c r="CY100" s="131"/>
      <c r="CZ100" s="131"/>
      <c r="DA100" s="131"/>
      <c r="DB100" s="131"/>
      <c r="DC100" s="131"/>
      <c r="DD100" s="131"/>
      <c r="DE100" s="131"/>
      <c r="DF100" s="131"/>
      <c r="DG100" s="131"/>
      <c r="DH100" s="131"/>
      <c r="DI100" s="131"/>
      <c r="DJ100" s="131"/>
      <c r="DK100" s="131"/>
      <c r="DL100" s="131"/>
      <c r="DM100" s="131"/>
      <c r="DN100" s="131"/>
      <c r="DO100" s="131"/>
      <c r="DP100" s="131"/>
      <c r="DQ100" s="131"/>
      <c r="DR100" s="131"/>
      <c r="DS100" s="131"/>
      <c r="DT100" s="131"/>
      <c r="DU100" s="131"/>
      <c r="DV100" s="131"/>
      <c r="DW100" s="131"/>
      <c r="DX100" s="131"/>
      <c r="DY100" s="131"/>
      <c r="DZ100" s="131"/>
      <c r="EA100" s="131"/>
      <c r="EB100" s="131"/>
      <c r="EC100" s="131"/>
      <c r="ED100" s="131"/>
      <c r="EE100" s="131"/>
      <c r="EF100" s="131"/>
      <c r="EG100" s="131"/>
      <c r="EH100" s="131"/>
      <c r="EI100" s="131"/>
      <c r="EJ100" s="131"/>
      <c r="EK100" s="131"/>
      <c r="EL100" s="131"/>
      <c r="EM100" s="131"/>
      <c r="EN100" s="131"/>
      <c r="EO100" s="131"/>
      <c r="EP100" s="131"/>
      <c r="EQ100" s="131"/>
      <c r="ER100" s="131"/>
      <c r="ES100" s="131"/>
      <c r="ET100" s="131"/>
      <c r="EU100" s="131"/>
      <c r="EV100" s="131"/>
      <c r="EW100" s="131"/>
      <c r="EX100" s="131"/>
      <c r="EY100" s="131"/>
      <c r="EZ100" s="131"/>
      <c r="FA100" s="131"/>
      <c r="FB100" s="131"/>
      <c r="FC100" s="131"/>
      <c r="FD100" s="131"/>
      <c r="FE100" s="131"/>
      <c r="FF100" s="131"/>
      <c r="FG100" s="131"/>
      <c r="FH100" s="131"/>
      <c r="FI100" s="131"/>
      <c r="FJ100" s="131"/>
      <c r="FK100" s="131"/>
      <c r="FL100" s="131"/>
      <c r="FM100" s="131"/>
      <c r="FN100" s="131"/>
      <c r="FO100" s="131"/>
      <c r="FP100" s="131"/>
      <c r="FQ100" s="131"/>
      <c r="FR100" s="131"/>
      <c r="FS100" s="131"/>
      <c r="FT100" s="131"/>
      <c r="FU100" s="131"/>
      <c r="FV100" s="131"/>
      <c r="FW100" s="131"/>
    </row>
    <row r="101">
      <c r="A101" s="131"/>
      <c r="B101" s="131"/>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131"/>
      <c r="BC101" s="131"/>
      <c r="BD101" s="131"/>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1"/>
      <c r="CE101" s="131"/>
      <c r="CF101" s="131"/>
      <c r="CG101" s="131"/>
      <c r="CH101" s="131"/>
      <c r="CI101" s="131"/>
      <c r="CJ101" s="131"/>
      <c r="CK101" s="131"/>
      <c r="CL101" s="131"/>
      <c r="CM101" s="131"/>
      <c r="CN101" s="131"/>
      <c r="CO101" s="131"/>
      <c r="CP101" s="131"/>
      <c r="CQ101" s="131"/>
      <c r="CR101" s="131"/>
      <c r="CS101" s="131"/>
      <c r="CT101" s="131"/>
      <c r="CU101" s="131"/>
      <c r="CV101" s="131"/>
      <c r="CW101" s="131"/>
      <c r="CX101" s="131"/>
      <c r="CY101" s="131"/>
      <c r="CZ101" s="131"/>
      <c r="DA101" s="131"/>
      <c r="DB101" s="131"/>
      <c r="DC101" s="131"/>
      <c r="DD101" s="131"/>
      <c r="DE101" s="131"/>
      <c r="DF101" s="131"/>
      <c r="DG101" s="131"/>
      <c r="DH101" s="131"/>
      <c r="DI101" s="131"/>
      <c r="DJ101" s="131"/>
      <c r="DK101" s="131"/>
      <c r="DL101" s="131"/>
      <c r="DM101" s="131"/>
      <c r="DN101" s="131"/>
      <c r="DO101" s="131"/>
      <c r="DP101" s="131"/>
      <c r="DQ101" s="131"/>
      <c r="DR101" s="131"/>
      <c r="DS101" s="131"/>
      <c r="DT101" s="131"/>
      <c r="DU101" s="131"/>
      <c r="DV101" s="131"/>
      <c r="DW101" s="131"/>
      <c r="DX101" s="131"/>
      <c r="DY101" s="131"/>
      <c r="DZ101" s="131"/>
      <c r="EA101" s="131"/>
      <c r="EB101" s="131"/>
      <c r="EC101" s="131"/>
      <c r="ED101" s="131"/>
      <c r="EE101" s="131"/>
      <c r="EF101" s="131"/>
      <c r="EG101" s="131"/>
      <c r="EH101" s="131"/>
      <c r="EI101" s="131"/>
      <c r="EJ101" s="131"/>
      <c r="EK101" s="131"/>
      <c r="EL101" s="131"/>
      <c r="EM101" s="131"/>
      <c r="EN101" s="131"/>
      <c r="EO101" s="131"/>
      <c r="EP101" s="131"/>
      <c r="EQ101" s="131"/>
      <c r="ER101" s="131"/>
      <c r="ES101" s="131"/>
      <c r="ET101" s="131"/>
      <c r="EU101" s="131"/>
      <c r="EV101" s="131"/>
      <c r="EW101" s="131"/>
      <c r="EX101" s="131"/>
      <c r="EY101" s="131"/>
      <c r="EZ101" s="131"/>
      <c r="FA101" s="131"/>
      <c r="FB101" s="131"/>
      <c r="FC101" s="131"/>
      <c r="FD101" s="131"/>
      <c r="FE101" s="131"/>
      <c r="FF101" s="131"/>
      <c r="FG101" s="131"/>
      <c r="FH101" s="131"/>
      <c r="FI101" s="131"/>
      <c r="FJ101" s="131"/>
      <c r="FK101" s="131"/>
      <c r="FL101" s="131"/>
      <c r="FM101" s="131"/>
      <c r="FN101" s="131"/>
      <c r="FO101" s="131"/>
      <c r="FP101" s="131"/>
      <c r="FQ101" s="131"/>
      <c r="FR101" s="131"/>
      <c r="FS101" s="131"/>
      <c r="FT101" s="131"/>
      <c r="FU101" s="131"/>
      <c r="FV101" s="131"/>
      <c r="FW101" s="131"/>
    </row>
    <row r="102">
      <c r="A102" s="131"/>
      <c r="B102" s="131"/>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131"/>
      <c r="BC102" s="131"/>
      <c r="BD102" s="131"/>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1"/>
      <c r="CE102" s="131"/>
      <c r="CF102" s="131"/>
      <c r="CG102" s="131"/>
      <c r="CH102" s="131"/>
      <c r="CI102" s="131"/>
      <c r="CJ102" s="131"/>
      <c r="CK102" s="131"/>
      <c r="CL102" s="131"/>
      <c r="CM102" s="131"/>
      <c r="CN102" s="131"/>
      <c r="CO102" s="131"/>
      <c r="CP102" s="131"/>
      <c r="CQ102" s="131"/>
      <c r="CR102" s="131"/>
      <c r="CS102" s="131"/>
      <c r="CT102" s="131"/>
      <c r="CU102" s="131"/>
      <c r="CV102" s="131"/>
      <c r="CW102" s="131"/>
      <c r="CX102" s="131"/>
      <c r="CY102" s="131"/>
      <c r="CZ102" s="131"/>
      <c r="DA102" s="131"/>
      <c r="DB102" s="131"/>
      <c r="DC102" s="131"/>
      <c r="DD102" s="131"/>
      <c r="DE102" s="131"/>
      <c r="DF102" s="131"/>
      <c r="DG102" s="131"/>
      <c r="DH102" s="131"/>
      <c r="DI102" s="131"/>
      <c r="DJ102" s="131"/>
      <c r="DK102" s="131"/>
      <c r="DL102" s="131"/>
      <c r="DM102" s="131"/>
      <c r="DN102" s="131"/>
      <c r="DO102" s="131"/>
      <c r="DP102" s="131"/>
      <c r="DQ102" s="131"/>
      <c r="DR102" s="131"/>
      <c r="DS102" s="131"/>
      <c r="DT102" s="131"/>
      <c r="DU102" s="131"/>
      <c r="DV102" s="131"/>
      <c r="DW102" s="131"/>
      <c r="DX102" s="131"/>
      <c r="DY102" s="131"/>
      <c r="DZ102" s="131"/>
      <c r="EA102" s="131"/>
      <c r="EB102" s="131"/>
      <c r="EC102" s="131"/>
      <c r="ED102" s="131"/>
      <c r="EE102" s="131"/>
      <c r="EF102" s="131"/>
      <c r="EG102" s="131"/>
      <c r="EH102" s="131"/>
      <c r="EI102" s="131"/>
      <c r="EJ102" s="131"/>
      <c r="EK102" s="131"/>
      <c r="EL102" s="131"/>
      <c r="EM102" s="131"/>
      <c r="EN102" s="131"/>
      <c r="EO102" s="131"/>
      <c r="EP102" s="131"/>
      <c r="EQ102" s="131"/>
      <c r="ER102" s="131"/>
      <c r="ES102" s="131"/>
      <c r="ET102" s="131"/>
      <c r="EU102" s="131"/>
      <c r="EV102" s="131"/>
      <c r="EW102" s="131"/>
      <c r="EX102" s="131"/>
      <c r="EY102" s="131"/>
      <c r="EZ102" s="131"/>
      <c r="FA102" s="131"/>
      <c r="FB102" s="131"/>
      <c r="FC102" s="131"/>
      <c r="FD102" s="131"/>
      <c r="FE102" s="131"/>
      <c r="FF102" s="131"/>
      <c r="FG102" s="131"/>
      <c r="FH102" s="131"/>
      <c r="FI102" s="131"/>
      <c r="FJ102" s="131"/>
      <c r="FK102" s="131"/>
      <c r="FL102" s="131"/>
      <c r="FM102" s="131"/>
      <c r="FN102" s="131"/>
      <c r="FO102" s="131"/>
      <c r="FP102" s="131"/>
      <c r="FQ102" s="131"/>
      <c r="FR102" s="131"/>
      <c r="FS102" s="131"/>
      <c r="FT102" s="131"/>
      <c r="FU102" s="131"/>
      <c r="FV102" s="131"/>
      <c r="FW102" s="131"/>
    </row>
    <row r="103">
      <c r="A103" s="131"/>
      <c r="B103" s="131"/>
      <c r="C103" s="131"/>
      <c r="D103" s="131"/>
      <c r="E103" s="131"/>
      <c r="F103" s="131"/>
      <c r="G103" s="131"/>
      <c r="H103" s="131"/>
      <c r="I103" s="131"/>
      <c r="J103" s="131"/>
      <c r="K103" s="131"/>
      <c r="L103" s="131"/>
      <c r="M103" s="131"/>
      <c r="N103" s="131"/>
      <c r="O103" s="131"/>
      <c r="P103" s="131"/>
      <c r="Q103" s="131"/>
      <c r="R103" s="131"/>
      <c r="S103" s="131"/>
      <c r="T103" s="131"/>
      <c r="U103" s="131"/>
      <c r="V103" s="131"/>
      <c r="W103" s="131"/>
      <c r="X103" s="131"/>
      <c r="Y103" s="131"/>
      <c r="Z103" s="131"/>
      <c r="AA103" s="131"/>
      <c r="AB103" s="131"/>
      <c r="AC103" s="131"/>
      <c r="AD103" s="131"/>
      <c r="AE103" s="131"/>
      <c r="AF103" s="131"/>
      <c r="AG103" s="131"/>
      <c r="AH103" s="131"/>
      <c r="AI103" s="131"/>
      <c r="AJ103" s="131"/>
      <c r="AK103" s="131"/>
      <c r="AL103" s="131"/>
      <c r="AM103" s="131"/>
      <c r="AN103" s="131"/>
      <c r="AO103" s="131"/>
      <c r="AP103" s="131"/>
      <c r="AQ103" s="131"/>
      <c r="AR103" s="131"/>
      <c r="AS103" s="131"/>
      <c r="AT103" s="131"/>
      <c r="AU103" s="131"/>
      <c r="AV103" s="131"/>
      <c r="AW103" s="131"/>
      <c r="AX103" s="131"/>
      <c r="AY103" s="131"/>
      <c r="AZ103" s="131"/>
      <c r="BA103" s="131"/>
      <c r="BB103" s="131"/>
      <c r="BC103" s="131"/>
      <c r="BD103" s="131"/>
      <c r="BE103" s="131"/>
      <c r="BF103" s="131"/>
      <c r="BG103" s="131"/>
      <c r="BH103" s="131"/>
      <c r="BI103" s="131"/>
      <c r="BJ103" s="131"/>
      <c r="BK103" s="131"/>
      <c r="BL103" s="131"/>
      <c r="BM103" s="131"/>
      <c r="BN103" s="131"/>
      <c r="BO103" s="131"/>
      <c r="BP103" s="131"/>
      <c r="BQ103" s="131"/>
      <c r="BR103" s="131"/>
      <c r="BS103" s="131"/>
      <c r="BT103" s="131"/>
      <c r="BU103" s="131"/>
      <c r="BV103" s="131"/>
      <c r="BW103" s="131"/>
      <c r="BX103" s="131"/>
      <c r="BY103" s="131"/>
      <c r="BZ103" s="131"/>
      <c r="CA103" s="131"/>
      <c r="CB103" s="131"/>
      <c r="CC103" s="131"/>
      <c r="CD103" s="131"/>
      <c r="CE103" s="131"/>
      <c r="CF103" s="131"/>
      <c r="CG103" s="131"/>
      <c r="CH103" s="131"/>
      <c r="CI103" s="131"/>
      <c r="CJ103" s="131"/>
      <c r="CK103" s="131"/>
      <c r="CL103" s="131"/>
      <c r="CM103" s="131"/>
      <c r="CN103" s="131"/>
      <c r="CO103" s="131"/>
      <c r="CP103" s="131"/>
      <c r="CQ103" s="131"/>
      <c r="CR103" s="131"/>
      <c r="CS103" s="131"/>
      <c r="CT103" s="131"/>
      <c r="CU103" s="131"/>
      <c r="CV103" s="131"/>
      <c r="CW103" s="131"/>
      <c r="CX103" s="131"/>
      <c r="CY103" s="131"/>
      <c r="CZ103" s="131"/>
      <c r="DA103" s="131"/>
      <c r="DB103" s="131"/>
      <c r="DC103" s="131"/>
      <c r="DD103" s="131"/>
      <c r="DE103" s="131"/>
      <c r="DF103" s="131"/>
      <c r="DG103" s="131"/>
      <c r="DH103" s="131"/>
      <c r="DI103" s="131"/>
      <c r="DJ103" s="131"/>
      <c r="DK103" s="131"/>
      <c r="DL103" s="131"/>
      <c r="DM103" s="131"/>
      <c r="DN103" s="131"/>
      <c r="DO103" s="131"/>
      <c r="DP103" s="131"/>
      <c r="DQ103" s="131"/>
      <c r="DR103" s="131"/>
      <c r="DS103" s="131"/>
      <c r="DT103" s="131"/>
      <c r="DU103" s="131"/>
      <c r="DV103" s="131"/>
      <c r="DW103" s="131"/>
      <c r="DX103" s="131"/>
      <c r="DY103" s="131"/>
      <c r="DZ103" s="131"/>
      <c r="EA103" s="131"/>
      <c r="EB103" s="131"/>
      <c r="EC103" s="131"/>
      <c r="ED103" s="131"/>
      <c r="EE103" s="131"/>
      <c r="EF103" s="131"/>
      <c r="EG103" s="131"/>
      <c r="EH103" s="131"/>
      <c r="EI103" s="131"/>
      <c r="EJ103" s="131"/>
      <c r="EK103" s="131"/>
      <c r="EL103" s="131"/>
      <c r="EM103" s="131"/>
      <c r="EN103" s="131"/>
      <c r="EO103" s="131"/>
      <c r="EP103" s="131"/>
      <c r="EQ103" s="131"/>
      <c r="ER103" s="131"/>
      <c r="ES103" s="131"/>
      <c r="ET103" s="131"/>
      <c r="EU103" s="131"/>
      <c r="EV103" s="131"/>
      <c r="EW103" s="131"/>
      <c r="EX103" s="131"/>
      <c r="EY103" s="131"/>
      <c r="EZ103" s="131"/>
      <c r="FA103" s="131"/>
      <c r="FB103" s="131"/>
      <c r="FC103" s="131"/>
      <c r="FD103" s="131"/>
      <c r="FE103" s="131"/>
      <c r="FF103" s="131"/>
      <c r="FG103" s="131"/>
      <c r="FH103" s="131"/>
      <c r="FI103" s="131"/>
      <c r="FJ103" s="131"/>
      <c r="FK103" s="131"/>
      <c r="FL103" s="131"/>
      <c r="FM103" s="131"/>
      <c r="FN103" s="131"/>
      <c r="FO103" s="131"/>
      <c r="FP103" s="131"/>
      <c r="FQ103" s="131"/>
      <c r="FR103" s="131"/>
      <c r="FS103" s="131"/>
      <c r="FT103" s="131"/>
      <c r="FU103" s="131"/>
      <c r="FV103" s="131"/>
      <c r="FW103" s="131"/>
    </row>
    <row r="104">
      <c r="A104" s="131"/>
      <c r="B104" s="131"/>
      <c r="C104" s="131"/>
      <c r="D104" s="131"/>
      <c r="E104" s="131"/>
      <c r="F104" s="131"/>
      <c r="G104" s="131"/>
      <c r="H104" s="131"/>
      <c r="I104" s="131"/>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31"/>
      <c r="AX104" s="131"/>
      <c r="AY104" s="131"/>
      <c r="AZ104" s="131"/>
      <c r="BA104" s="131"/>
      <c r="BB104" s="131"/>
      <c r="BC104" s="131"/>
      <c r="BD104" s="131"/>
      <c r="BE104" s="131"/>
      <c r="BF104" s="131"/>
      <c r="BG104" s="131"/>
      <c r="BH104" s="131"/>
      <c r="BI104" s="131"/>
      <c r="BJ104" s="131"/>
      <c r="BK104" s="131"/>
      <c r="BL104" s="131"/>
      <c r="BM104" s="131"/>
      <c r="BN104" s="131"/>
      <c r="BO104" s="131"/>
      <c r="BP104" s="131"/>
      <c r="BQ104" s="131"/>
      <c r="BR104" s="131"/>
      <c r="BS104" s="131"/>
      <c r="BT104" s="131"/>
      <c r="BU104" s="131"/>
      <c r="BV104" s="131"/>
      <c r="BW104" s="131"/>
      <c r="BX104" s="131"/>
      <c r="BY104" s="131"/>
      <c r="BZ104" s="131"/>
      <c r="CA104" s="131"/>
      <c r="CB104" s="131"/>
      <c r="CC104" s="131"/>
      <c r="CD104" s="131"/>
      <c r="CE104" s="131"/>
      <c r="CF104" s="131"/>
      <c r="CG104" s="131"/>
      <c r="CH104" s="131"/>
      <c r="CI104" s="131"/>
      <c r="CJ104" s="131"/>
      <c r="CK104" s="131"/>
      <c r="CL104" s="131"/>
      <c r="CM104" s="131"/>
      <c r="CN104" s="131"/>
      <c r="CO104" s="131"/>
      <c r="CP104" s="131"/>
      <c r="CQ104" s="131"/>
      <c r="CR104" s="131"/>
      <c r="CS104" s="131"/>
      <c r="CT104" s="131"/>
      <c r="CU104" s="131"/>
      <c r="CV104" s="131"/>
      <c r="CW104" s="131"/>
      <c r="CX104" s="131"/>
      <c r="CY104" s="131"/>
      <c r="CZ104" s="131"/>
      <c r="DA104" s="131"/>
      <c r="DB104" s="131"/>
      <c r="DC104" s="131"/>
      <c r="DD104" s="131"/>
      <c r="DE104" s="131"/>
      <c r="DF104" s="131"/>
      <c r="DG104" s="131"/>
      <c r="DH104" s="131"/>
      <c r="DI104" s="131"/>
      <c r="DJ104" s="131"/>
      <c r="DK104" s="131"/>
      <c r="DL104" s="131"/>
      <c r="DM104" s="131"/>
      <c r="DN104" s="131"/>
      <c r="DO104" s="131"/>
      <c r="DP104" s="131"/>
      <c r="DQ104" s="131"/>
      <c r="DR104" s="131"/>
      <c r="DS104" s="131"/>
      <c r="DT104" s="131"/>
      <c r="DU104" s="131"/>
      <c r="DV104" s="131"/>
      <c r="DW104" s="131"/>
      <c r="DX104" s="131"/>
      <c r="DY104" s="131"/>
      <c r="DZ104" s="131"/>
      <c r="EA104" s="131"/>
      <c r="EB104" s="131"/>
      <c r="EC104" s="131"/>
      <c r="ED104" s="131"/>
      <c r="EE104" s="131"/>
      <c r="EF104" s="131"/>
      <c r="EG104" s="131"/>
      <c r="EH104" s="131"/>
      <c r="EI104" s="131"/>
      <c r="EJ104" s="131"/>
      <c r="EK104" s="131"/>
      <c r="EL104" s="131"/>
      <c r="EM104" s="131"/>
      <c r="EN104" s="131"/>
      <c r="EO104" s="131"/>
      <c r="EP104" s="131"/>
      <c r="EQ104" s="131"/>
      <c r="ER104" s="131"/>
      <c r="ES104" s="131"/>
      <c r="ET104" s="131"/>
      <c r="EU104" s="131"/>
      <c r="EV104" s="131"/>
      <c r="EW104" s="131"/>
      <c r="EX104" s="131"/>
      <c r="EY104" s="131"/>
      <c r="EZ104" s="131"/>
      <c r="FA104" s="131"/>
      <c r="FB104" s="131"/>
      <c r="FC104" s="131"/>
      <c r="FD104" s="131"/>
      <c r="FE104" s="131"/>
      <c r="FF104" s="131"/>
      <c r="FG104" s="131"/>
      <c r="FH104" s="131"/>
      <c r="FI104" s="131"/>
      <c r="FJ104" s="131"/>
      <c r="FK104" s="131"/>
      <c r="FL104" s="131"/>
      <c r="FM104" s="131"/>
      <c r="FN104" s="131"/>
      <c r="FO104" s="131"/>
      <c r="FP104" s="131"/>
      <c r="FQ104" s="131"/>
      <c r="FR104" s="131"/>
      <c r="FS104" s="131"/>
      <c r="FT104" s="131"/>
      <c r="FU104" s="131"/>
      <c r="FV104" s="131"/>
      <c r="FW104" s="131"/>
    </row>
    <row r="105">
      <c r="A105" s="131"/>
      <c r="B105" s="131"/>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131"/>
      <c r="BC105" s="131"/>
      <c r="BD105" s="131"/>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1"/>
      <c r="CE105" s="131"/>
      <c r="CF105" s="131"/>
      <c r="CG105" s="131"/>
      <c r="CH105" s="131"/>
      <c r="CI105" s="131"/>
      <c r="CJ105" s="131"/>
      <c r="CK105" s="131"/>
      <c r="CL105" s="131"/>
      <c r="CM105" s="131"/>
      <c r="CN105" s="131"/>
      <c r="CO105" s="131"/>
      <c r="CP105" s="131"/>
      <c r="CQ105" s="131"/>
      <c r="CR105" s="131"/>
      <c r="CS105" s="131"/>
      <c r="CT105" s="131"/>
      <c r="CU105" s="131"/>
      <c r="CV105" s="131"/>
      <c r="CW105" s="131"/>
      <c r="CX105" s="131"/>
      <c r="CY105" s="131"/>
      <c r="CZ105" s="131"/>
      <c r="DA105" s="131"/>
      <c r="DB105" s="131"/>
      <c r="DC105" s="131"/>
      <c r="DD105" s="131"/>
      <c r="DE105" s="131"/>
      <c r="DF105" s="131"/>
      <c r="DG105" s="131"/>
      <c r="DH105" s="131"/>
      <c r="DI105" s="131"/>
      <c r="DJ105" s="131"/>
      <c r="DK105" s="131"/>
      <c r="DL105" s="131"/>
      <c r="DM105" s="131"/>
      <c r="DN105" s="131"/>
      <c r="DO105" s="131"/>
      <c r="DP105" s="131"/>
      <c r="DQ105" s="131"/>
      <c r="DR105" s="131"/>
      <c r="DS105" s="131"/>
      <c r="DT105" s="131"/>
      <c r="DU105" s="131"/>
      <c r="DV105" s="131"/>
      <c r="DW105" s="131"/>
      <c r="DX105" s="131"/>
      <c r="DY105" s="131"/>
      <c r="DZ105" s="131"/>
      <c r="EA105" s="131"/>
      <c r="EB105" s="131"/>
      <c r="EC105" s="131"/>
      <c r="ED105" s="131"/>
      <c r="EE105" s="131"/>
      <c r="EF105" s="131"/>
      <c r="EG105" s="131"/>
      <c r="EH105" s="131"/>
      <c r="EI105" s="131"/>
      <c r="EJ105" s="131"/>
      <c r="EK105" s="131"/>
      <c r="EL105" s="131"/>
      <c r="EM105" s="131"/>
      <c r="EN105" s="131"/>
      <c r="EO105" s="131"/>
      <c r="EP105" s="131"/>
      <c r="EQ105" s="131"/>
      <c r="ER105" s="131"/>
      <c r="ES105" s="131"/>
      <c r="ET105" s="131"/>
      <c r="EU105" s="131"/>
      <c r="EV105" s="131"/>
      <c r="EW105" s="131"/>
      <c r="EX105" s="131"/>
      <c r="EY105" s="131"/>
      <c r="EZ105" s="131"/>
      <c r="FA105" s="131"/>
      <c r="FB105" s="131"/>
      <c r="FC105" s="131"/>
      <c r="FD105" s="131"/>
      <c r="FE105" s="131"/>
      <c r="FF105" s="131"/>
      <c r="FG105" s="131"/>
      <c r="FH105" s="131"/>
      <c r="FI105" s="131"/>
      <c r="FJ105" s="131"/>
      <c r="FK105" s="131"/>
      <c r="FL105" s="131"/>
      <c r="FM105" s="131"/>
      <c r="FN105" s="131"/>
      <c r="FO105" s="131"/>
      <c r="FP105" s="131"/>
      <c r="FQ105" s="131"/>
      <c r="FR105" s="131"/>
      <c r="FS105" s="131"/>
      <c r="FT105" s="131"/>
      <c r="FU105" s="131"/>
      <c r="FV105" s="131"/>
      <c r="FW105" s="131"/>
    </row>
    <row r="106">
      <c r="A106" s="131"/>
      <c r="B106" s="131"/>
      <c r="C106" s="131"/>
      <c r="D106" s="131"/>
      <c r="E106" s="131"/>
      <c r="F106" s="131"/>
      <c r="G106" s="131"/>
      <c r="H106" s="131"/>
      <c r="I106" s="131"/>
      <c r="J106" s="131"/>
      <c r="K106" s="131"/>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1"/>
      <c r="AH106" s="131"/>
      <c r="AI106" s="131"/>
      <c r="AJ106" s="131"/>
      <c r="AK106" s="131"/>
      <c r="AL106" s="131"/>
      <c r="AM106" s="131"/>
      <c r="AN106" s="131"/>
      <c r="AO106" s="131"/>
      <c r="AP106" s="131"/>
      <c r="AQ106" s="131"/>
      <c r="AR106" s="131"/>
      <c r="AS106" s="131"/>
      <c r="AT106" s="131"/>
      <c r="AU106" s="131"/>
      <c r="AV106" s="131"/>
      <c r="AW106" s="131"/>
      <c r="AX106" s="131"/>
      <c r="AY106" s="131"/>
      <c r="AZ106" s="131"/>
      <c r="BA106" s="131"/>
      <c r="BB106" s="131"/>
      <c r="BC106" s="131"/>
      <c r="BD106" s="131"/>
      <c r="BE106" s="131"/>
      <c r="BF106" s="131"/>
      <c r="BG106" s="131"/>
      <c r="BH106" s="131"/>
      <c r="BI106" s="131"/>
      <c r="BJ106" s="131"/>
      <c r="BK106" s="131"/>
      <c r="BL106" s="131"/>
      <c r="BM106" s="131"/>
      <c r="BN106" s="131"/>
      <c r="BO106" s="131"/>
      <c r="BP106" s="131"/>
      <c r="BQ106" s="131"/>
      <c r="BR106" s="131"/>
      <c r="BS106" s="131"/>
      <c r="BT106" s="131"/>
      <c r="BU106" s="131"/>
      <c r="BV106" s="131"/>
      <c r="BW106" s="131"/>
      <c r="BX106" s="131"/>
      <c r="BY106" s="131"/>
      <c r="BZ106" s="131"/>
      <c r="CA106" s="131"/>
      <c r="CB106" s="131"/>
      <c r="CC106" s="131"/>
      <c r="CD106" s="131"/>
      <c r="CE106" s="131"/>
      <c r="CF106" s="131"/>
      <c r="CG106" s="131"/>
      <c r="CH106" s="131"/>
      <c r="CI106" s="131"/>
      <c r="CJ106" s="131"/>
      <c r="CK106" s="131"/>
      <c r="CL106" s="131"/>
      <c r="CM106" s="131"/>
      <c r="CN106" s="131"/>
      <c r="CO106" s="131"/>
      <c r="CP106" s="131"/>
      <c r="CQ106" s="131"/>
      <c r="CR106" s="131"/>
      <c r="CS106" s="131"/>
      <c r="CT106" s="131"/>
      <c r="CU106" s="131"/>
      <c r="CV106" s="131"/>
      <c r="CW106" s="131"/>
      <c r="CX106" s="131"/>
      <c r="CY106" s="131"/>
      <c r="CZ106" s="131"/>
      <c r="DA106" s="131"/>
      <c r="DB106" s="131"/>
      <c r="DC106" s="131"/>
      <c r="DD106" s="131"/>
      <c r="DE106" s="131"/>
      <c r="DF106" s="131"/>
      <c r="DG106" s="131"/>
      <c r="DH106" s="131"/>
      <c r="DI106" s="131"/>
      <c r="DJ106" s="131"/>
      <c r="DK106" s="131"/>
      <c r="DL106" s="131"/>
      <c r="DM106" s="131"/>
      <c r="DN106" s="131"/>
      <c r="DO106" s="131"/>
      <c r="DP106" s="131"/>
      <c r="DQ106" s="131"/>
      <c r="DR106" s="131"/>
      <c r="DS106" s="131"/>
      <c r="DT106" s="131"/>
      <c r="DU106" s="131"/>
      <c r="DV106" s="131"/>
      <c r="DW106" s="131"/>
      <c r="DX106" s="131"/>
      <c r="DY106" s="131"/>
      <c r="DZ106" s="131"/>
      <c r="EA106" s="131"/>
      <c r="EB106" s="131"/>
      <c r="EC106" s="131"/>
      <c r="ED106" s="131"/>
      <c r="EE106" s="131"/>
      <c r="EF106" s="131"/>
      <c r="EG106" s="131"/>
      <c r="EH106" s="131"/>
      <c r="EI106" s="131"/>
      <c r="EJ106" s="131"/>
      <c r="EK106" s="131"/>
      <c r="EL106" s="131"/>
      <c r="EM106" s="131"/>
      <c r="EN106" s="131"/>
      <c r="EO106" s="131"/>
      <c r="EP106" s="131"/>
      <c r="EQ106" s="131"/>
      <c r="ER106" s="131"/>
      <c r="ES106" s="131"/>
      <c r="ET106" s="131"/>
      <c r="EU106" s="131"/>
      <c r="EV106" s="131"/>
      <c r="EW106" s="131"/>
      <c r="EX106" s="131"/>
      <c r="EY106" s="131"/>
      <c r="EZ106" s="131"/>
      <c r="FA106" s="131"/>
      <c r="FB106" s="131"/>
      <c r="FC106" s="131"/>
      <c r="FD106" s="131"/>
      <c r="FE106" s="131"/>
      <c r="FF106" s="131"/>
      <c r="FG106" s="131"/>
      <c r="FH106" s="131"/>
      <c r="FI106" s="131"/>
      <c r="FJ106" s="131"/>
      <c r="FK106" s="131"/>
      <c r="FL106" s="131"/>
      <c r="FM106" s="131"/>
      <c r="FN106" s="131"/>
      <c r="FO106" s="131"/>
      <c r="FP106" s="131"/>
      <c r="FQ106" s="131"/>
      <c r="FR106" s="131"/>
      <c r="FS106" s="131"/>
      <c r="FT106" s="131"/>
      <c r="FU106" s="131"/>
      <c r="FV106" s="131"/>
      <c r="FW106" s="131"/>
    </row>
    <row r="107">
      <c r="A107" s="131"/>
      <c r="B107" s="131"/>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131"/>
      <c r="BC107" s="131"/>
      <c r="BD107" s="131"/>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1"/>
      <c r="CE107" s="131"/>
      <c r="CF107" s="131"/>
      <c r="CG107" s="131"/>
      <c r="CH107" s="131"/>
      <c r="CI107" s="131"/>
      <c r="CJ107" s="131"/>
      <c r="CK107" s="131"/>
      <c r="CL107" s="131"/>
      <c r="CM107" s="131"/>
      <c r="CN107" s="131"/>
      <c r="CO107" s="131"/>
      <c r="CP107" s="131"/>
      <c r="CQ107" s="131"/>
      <c r="CR107" s="131"/>
      <c r="CS107" s="131"/>
      <c r="CT107" s="131"/>
      <c r="CU107" s="131"/>
      <c r="CV107" s="131"/>
      <c r="CW107" s="131"/>
      <c r="CX107" s="131"/>
      <c r="CY107" s="131"/>
      <c r="CZ107" s="131"/>
      <c r="DA107" s="131"/>
      <c r="DB107" s="131"/>
      <c r="DC107" s="131"/>
      <c r="DD107" s="131"/>
      <c r="DE107" s="131"/>
      <c r="DF107" s="131"/>
      <c r="DG107" s="131"/>
      <c r="DH107" s="131"/>
      <c r="DI107" s="131"/>
      <c r="DJ107" s="131"/>
      <c r="DK107" s="131"/>
      <c r="DL107" s="131"/>
      <c r="DM107" s="131"/>
      <c r="DN107" s="131"/>
      <c r="DO107" s="131"/>
      <c r="DP107" s="131"/>
      <c r="DQ107" s="131"/>
      <c r="DR107" s="131"/>
      <c r="DS107" s="131"/>
      <c r="DT107" s="131"/>
      <c r="DU107" s="131"/>
      <c r="DV107" s="131"/>
      <c r="DW107" s="131"/>
      <c r="DX107" s="131"/>
      <c r="DY107" s="131"/>
      <c r="DZ107" s="131"/>
      <c r="EA107" s="131"/>
      <c r="EB107" s="131"/>
      <c r="EC107" s="131"/>
      <c r="ED107" s="131"/>
      <c r="EE107" s="131"/>
      <c r="EF107" s="131"/>
      <c r="EG107" s="131"/>
      <c r="EH107" s="131"/>
      <c r="EI107" s="131"/>
      <c r="EJ107" s="131"/>
      <c r="EK107" s="131"/>
      <c r="EL107" s="131"/>
      <c r="EM107" s="131"/>
      <c r="EN107" s="131"/>
      <c r="EO107" s="131"/>
      <c r="EP107" s="131"/>
      <c r="EQ107" s="131"/>
      <c r="ER107" s="131"/>
      <c r="ES107" s="131"/>
      <c r="ET107" s="131"/>
      <c r="EU107" s="131"/>
      <c r="EV107" s="131"/>
      <c r="EW107" s="131"/>
      <c r="EX107" s="131"/>
      <c r="EY107" s="131"/>
      <c r="EZ107" s="131"/>
      <c r="FA107" s="131"/>
      <c r="FB107" s="131"/>
      <c r="FC107" s="131"/>
      <c r="FD107" s="131"/>
      <c r="FE107" s="131"/>
      <c r="FF107" s="131"/>
      <c r="FG107" s="131"/>
      <c r="FH107" s="131"/>
      <c r="FI107" s="131"/>
      <c r="FJ107" s="131"/>
      <c r="FK107" s="131"/>
      <c r="FL107" s="131"/>
      <c r="FM107" s="131"/>
      <c r="FN107" s="131"/>
      <c r="FO107" s="131"/>
      <c r="FP107" s="131"/>
      <c r="FQ107" s="131"/>
      <c r="FR107" s="131"/>
      <c r="FS107" s="131"/>
      <c r="FT107" s="131"/>
      <c r="FU107" s="131"/>
      <c r="FV107" s="131"/>
      <c r="FW107" s="131"/>
    </row>
    <row r="108">
      <c r="A108" s="131"/>
      <c r="B108" s="131"/>
      <c r="C108" s="131"/>
      <c r="D108" s="131"/>
      <c r="E108" s="131"/>
      <c r="F108" s="131"/>
      <c r="G108" s="131"/>
      <c r="H108" s="131"/>
      <c r="I108" s="131"/>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31"/>
      <c r="AX108" s="131"/>
      <c r="AY108" s="131"/>
      <c r="AZ108" s="131"/>
      <c r="BA108" s="131"/>
      <c r="BB108" s="131"/>
      <c r="BC108" s="131"/>
      <c r="BD108" s="131"/>
      <c r="BE108" s="131"/>
      <c r="BF108" s="131"/>
      <c r="BG108" s="131"/>
      <c r="BH108" s="131"/>
      <c r="BI108" s="131"/>
      <c r="BJ108" s="131"/>
      <c r="BK108" s="131"/>
      <c r="BL108" s="131"/>
      <c r="BM108" s="131"/>
      <c r="BN108" s="131"/>
      <c r="BO108" s="131"/>
      <c r="BP108" s="131"/>
      <c r="BQ108" s="131"/>
      <c r="BR108" s="131"/>
      <c r="BS108" s="131"/>
      <c r="BT108" s="131"/>
      <c r="BU108" s="131"/>
      <c r="BV108" s="131"/>
      <c r="BW108" s="131"/>
      <c r="BX108" s="131"/>
      <c r="BY108" s="131"/>
      <c r="BZ108" s="131"/>
      <c r="CA108" s="131"/>
      <c r="CB108" s="131"/>
      <c r="CC108" s="131"/>
      <c r="CD108" s="131"/>
      <c r="CE108" s="131"/>
      <c r="CF108" s="131"/>
      <c r="CG108" s="131"/>
      <c r="CH108" s="131"/>
      <c r="CI108" s="131"/>
      <c r="CJ108" s="131"/>
      <c r="CK108" s="131"/>
      <c r="CL108" s="131"/>
      <c r="CM108" s="131"/>
      <c r="CN108" s="131"/>
      <c r="CO108" s="131"/>
      <c r="CP108" s="131"/>
      <c r="CQ108" s="131"/>
      <c r="CR108" s="131"/>
      <c r="CS108" s="131"/>
      <c r="CT108" s="131"/>
      <c r="CU108" s="131"/>
      <c r="CV108" s="131"/>
      <c r="CW108" s="131"/>
      <c r="CX108" s="131"/>
      <c r="CY108" s="131"/>
      <c r="CZ108" s="131"/>
      <c r="DA108" s="131"/>
      <c r="DB108" s="131"/>
      <c r="DC108" s="131"/>
      <c r="DD108" s="131"/>
      <c r="DE108" s="131"/>
      <c r="DF108" s="131"/>
      <c r="DG108" s="131"/>
      <c r="DH108" s="131"/>
      <c r="DI108" s="131"/>
      <c r="DJ108" s="131"/>
      <c r="DK108" s="131"/>
      <c r="DL108" s="131"/>
      <c r="DM108" s="131"/>
      <c r="DN108" s="131"/>
      <c r="DO108" s="131"/>
      <c r="DP108" s="131"/>
      <c r="DQ108" s="131"/>
      <c r="DR108" s="131"/>
      <c r="DS108" s="131"/>
      <c r="DT108" s="131"/>
      <c r="DU108" s="131"/>
      <c r="DV108" s="131"/>
      <c r="DW108" s="131"/>
      <c r="DX108" s="131"/>
      <c r="DY108" s="131"/>
      <c r="DZ108" s="131"/>
      <c r="EA108" s="131"/>
      <c r="EB108" s="131"/>
      <c r="EC108" s="131"/>
      <c r="ED108" s="131"/>
      <c r="EE108" s="131"/>
      <c r="EF108" s="131"/>
      <c r="EG108" s="131"/>
      <c r="EH108" s="131"/>
      <c r="EI108" s="131"/>
      <c r="EJ108" s="131"/>
      <c r="EK108" s="131"/>
      <c r="EL108" s="131"/>
      <c r="EM108" s="131"/>
      <c r="EN108" s="131"/>
      <c r="EO108" s="131"/>
      <c r="EP108" s="131"/>
      <c r="EQ108" s="131"/>
      <c r="ER108" s="131"/>
      <c r="ES108" s="131"/>
      <c r="ET108" s="131"/>
      <c r="EU108" s="131"/>
      <c r="EV108" s="131"/>
      <c r="EW108" s="131"/>
      <c r="EX108" s="131"/>
      <c r="EY108" s="131"/>
      <c r="EZ108" s="131"/>
      <c r="FA108" s="131"/>
      <c r="FB108" s="131"/>
      <c r="FC108" s="131"/>
      <c r="FD108" s="131"/>
      <c r="FE108" s="131"/>
      <c r="FF108" s="131"/>
      <c r="FG108" s="131"/>
      <c r="FH108" s="131"/>
      <c r="FI108" s="131"/>
      <c r="FJ108" s="131"/>
      <c r="FK108" s="131"/>
      <c r="FL108" s="131"/>
      <c r="FM108" s="131"/>
      <c r="FN108" s="131"/>
      <c r="FO108" s="131"/>
      <c r="FP108" s="131"/>
      <c r="FQ108" s="131"/>
      <c r="FR108" s="131"/>
      <c r="FS108" s="131"/>
      <c r="FT108" s="131"/>
      <c r="FU108" s="131"/>
      <c r="FV108" s="131"/>
      <c r="FW108" s="131"/>
    </row>
    <row r="109">
      <c r="A109" s="131"/>
      <c r="B109" s="131"/>
      <c r="C109" s="131"/>
      <c r="D109" s="131"/>
      <c r="E109" s="131"/>
      <c r="F109" s="131"/>
      <c r="G109" s="131"/>
      <c r="H109" s="131"/>
      <c r="I109" s="131"/>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1"/>
      <c r="AG109" s="131"/>
      <c r="AH109" s="131"/>
      <c r="AI109" s="131"/>
      <c r="AJ109" s="131"/>
      <c r="AK109" s="131"/>
      <c r="AL109" s="131"/>
      <c r="AM109" s="131"/>
      <c r="AN109" s="131"/>
      <c r="AO109" s="131"/>
      <c r="AP109" s="131"/>
      <c r="AQ109" s="131"/>
      <c r="AR109" s="131"/>
      <c r="AS109" s="131"/>
      <c r="AT109" s="131"/>
      <c r="AU109" s="131"/>
      <c r="AV109" s="131"/>
      <c r="AW109" s="131"/>
      <c r="AX109" s="131"/>
      <c r="AY109" s="131"/>
      <c r="AZ109" s="131"/>
      <c r="BA109" s="131"/>
      <c r="BB109" s="131"/>
      <c r="BC109" s="131"/>
      <c r="BD109" s="131"/>
      <c r="BE109" s="131"/>
      <c r="BF109" s="131"/>
      <c r="BG109" s="131"/>
      <c r="BH109" s="131"/>
      <c r="BI109" s="131"/>
      <c r="BJ109" s="131"/>
      <c r="BK109" s="131"/>
      <c r="BL109" s="131"/>
      <c r="BM109" s="131"/>
      <c r="BN109" s="131"/>
      <c r="BO109" s="131"/>
      <c r="BP109" s="131"/>
      <c r="BQ109" s="131"/>
      <c r="BR109" s="131"/>
      <c r="BS109" s="131"/>
      <c r="BT109" s="131"/>
      <c r="BU109" s="131"/>
      <c r="BV109" s="131"/>
      <c r="BW109" s="131"/>
      <c r="BX109" s="131"/>
      <c r="BY109" s="131"/>
      <c r="BZ109" s="131"/>
      <c r="CA109" s="131"/>
      <c r="CB109" s="131"/>
      <c r="CC109" s="131"/>
      <c r="CD109" s="131"/>
      <c r="CE109" s="131"/>
      <c r="CF109" s="131"/>
      <c r="CG109" s="131"/>
      <c r="CH109" s="131"/>
      <c r="CI109" s="131"/>
      <c r="CJ109" s="131"/>
      <c r="CK109" s="131"/>
      <c r="CL109" s="131"/>
      <c r="CM109" s="131"/>
      <c r="CN109" s="131"/>
      <c r="CO109" s="131"/>
      <c r="CP109" s="131"/>
      <c r="CQ109" s="131"/>
      <c r="CR109" s="131"/>
      <c r="CS109" s="131"/>
      <c r="CT109" s="131"/>
      <c r="CU109" s="131"/>
      <c r="CV109" s="131"/>
      <c r="CW109" s="131"/>
      <c r="CX109" s="131"/>
      <c r="CY109" s="131"/>
      <c r="CZ109" s="131"/>
      <c r="DA109" s="131"/>
      <c r="DB109" s="131"/>
      <c r="DC109" s="131"/>
      <c r="DD109" s="131"/>
      <c r="DE109" s="131"/>
      <c r="DF109" s="131"/>
      <c r="DG109" s="131"/>
      <c r="DH109" s="131"/>
      <c r="DI109" s="131"/>
      <c r="DJ109" s="131"/>
      <c r="DK109" s="131"/>
      <c r="DL109" s="131"/>
      <c r="DM109" s="131"/>
      <c r="DN109" s="131"/>
      <c r="DO109" s="131"/>
      <c r="DP109" s="131"/>
      <c r="DQ109" s="131"/>
      <c r="DR109" s="131"/>
      <c r="DS109" s="131"/>
      <c r="DT109" s="131"/>
      <c r="DU109" s="131"/>
      <c r="DV109" s="131"/>
      <c r="DW109" s="131"/>
      <c r="DX109" s="131"/>
      <c r="DY109" s="131"/>
      <c r="DZ109" s="131"/>
      <c r="EA109" s="131"/>
      <c r="EB109" s="131"/>
      <c r="EC109" s="131"/>
      <c r="ED109" s="131"/>
      <c r="EE109" s="131"/>
      <c r="EF109" s="131"/>
      <c r="EG109" s="131"/>
      <c r="EH109" s="131"/>
      <c r="EI109" s="131"/>
      <c r="EJ109" s="131"/>
      <c r="EK109" s="131"/>
      <c r="EL109" s="131"/>
      <c r="EM109" s="131"/>
      <c r="EN109" s="131"/>
      <c r="EO109" s="131"/>
      <c r="EP109" s="131"/>
      <c r="EQ109" s="131"/>
      <c r="ER109" s="131"/>
      <c r="ES109" s="131"/>
      <c r="ET109" s="131"/>
      <c r="EU109" s="131"/>
      <c r="EV109" s="131"/>
      <c r="EW109" s="131"/>
      <c r="EX109" s="131"/>
      <c r="EY109" s="131"/>
      <c r="EZ109" s="131"/>
      <c r="FA109" s="131"/>
      <c r="FB109" s="131"/>
      <c r="FC109" s="131"/>
      <c r="FD109" s="131"/>
      <c r="FE109" s="131"/>
      <c r="FF109" s="131"/>
      <c r="FG109" s="131"/>
      <c r="FH109" s="131"/>
      <c r="FI109" s="131"/>
      <c r="FJ109" s="131"/>
      <c r="FK109" s="131"/>
      <c r="FL109" s="131"/>
      <c r="FM109" s="131"/>
      <c r="FN109" s="131"/>
      <c r="FO109" s="131"/>
      <c r="FP109" s="131"/>
      <c r="FQ109" s="131"/>
      <c r="FR109" s="131"/>
      <c r="FS109" s="131"/>
      <c r="FT109" s="131"/>
      <c r="FU109" s="131"/>
      <c r="FV109" s="131"/>
      <c r="FW109" s="131"/>
    </row>
    <row r="110">
      <c r="A110" s="131"/>
      <c r="B110" s="131"/>
      <c r="C110" s="131"/>
      <c r="D110" s="131"/>
      <c r="E110" s="131"/>
      <c r="F110" s="131"/>
      <c r="G110" s="131"/>
      <c r="H110" s="131"/>
      <c r="I110" s="131"/>
      <c r="J110" s="131"/>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1"/>
      <c r="AG110" s="131"/>
      <c r="AH110" s="131"/>
      <c r="AI110" s="131"/>
      <c r="AJ110" s="131"/>
      <c r="AK110" s="131"/>
      <c r="AL110" s="131"/>
      <c r="AM110" s="131"/>
      <c r="AN110" s="131"/>
      <c r="AO110" s="131"/>
      <c r="AP110" s="131"/>
      <c r="AQ110" s="131"/>
      <c r="AR110" s="131"/>
      <c r="AS110" s="131"/>
      <c r="AT110" s="131"/>
      <c r="AU110" s="131"/>
      <c r="AV110" s="131"/>
      <c r="AW110" s="131"/>
      <c r="AX110" s="131"/>
      <c r="AY110" s="131"/>
      <c r="AZ110" s="131"/>
      <c r="BA110" s="131"/>
      <c r="BB110" s="131"/>
      <c r="BC110" s="131"/>
      <c r="BD110" s="131"/>
      <c r="BE110" s="131"/>
      <c r="BF110" s="131"/>
      <c r="BG110" s="131"/>
      <c r="BH110" s="131"/>
      <c r="BI110" s="131"/>
      <c r="BJ110" s="131"/>
      <c r="BK110" s="131"/>
      <c r="BL110" s="131"/>
      <c r="BM110" s="131"/>
      <c r="BN110" s="131"/>
      <c r="BO110" s="131"/>
      <c r="BP110" s="131"/>
      <c r="BQ110" s="131"/>
      <c r="BR110" s="131"/>
      <c r="BS110" s="131"/>
      <c r="BT110" s="131"/>
      <c r="BU110" s="131"/>
      <c r="BV110" s="131"/>
      <c r="BW110" s="131"/>
      <c r="BX110" s="131"/>
      <c r="BY110" s="131"/>
      <c r="BZ110" s="131"/>
      <c r="CA110" s="131"/>
      <c r="CB110" s="131"/>
      <c r="CC110" s="131"/>
      <c r="CD110" s="131"/>
      <c r="CE110" s="131"/>
      <c r="CF110" s="131"/>
      <c r="CG110" s="131"/>
      <c r="CH110" s="131"/>
      <c r="CI110" s="131"/>
      <c r="CJ110" s="131"/>
      <c r="CK110" s="131"/>
      <c r="CL110" s="131"/>
      <c r="CM110" s="131"/>
      <c r="CN110" s="131"/>
      <c r="CO110" s="131"/>
      <c r="CP110" s="131"/>
      <c r="CQ110" s="131"/>
      <c r="CR110" s="131"/>
      <c r="CS110" s="131"/>
      <c r="CT110" s="131"/>
      <c r="CU110" s="131"/>
      <c r="CV110" s="131"/>
      <c r="CW110" s="131"/>
      <c r="CX110" s="131"/>
      <c r="CY110" s="131"/>
      <c r="CZ110" s="131"/>
      <c r="DA110" s="131"/>
      <c r="DB110" s="131"/>
      <c r="DC110" s="131"/>
      <c r="DD110" s="131"/>
      <c r="DE110" s="131"/>
      <c r="DF110" s="131"/>
      <c r="DG110" s="131"/>
      <c r="DH110" s="131"/>
      <c r="DI110" s="131"/>
      <c r="DJ110" s="131"/>
      <c r="DK110" s="131"/>
      <c r="DL110" s="131"/>
      <c r="DM110" s="131"/>
      <c r="DN110" s="131"/>
      <c r="DO110" s="131"/>
      <c r="DP110" s="131"/>
      <c r="DQ110" s="131"/>
      <c r="DR110" s="131"/>
      <c r="DS110" s="131"/>
      <c r="DT110" s="131"/>
      <c r="DU110" s="131"/>
      <c r="DV110" s="131"/>
      <c r="DW110" s="131"/>
      <c r="DX110" s="131"/>
      <c r="DY110" s="131"/>
      <c r="DZ110" s="131"/>
      <c r="EA110" s="131"/>
      <c r="EB110" s="131"/>
      <c r="EC110" s="131"/>
      <c r="ED110" s="131"/>
      <c r="EE110" s="131"/>
      <c r="EF110" s="131"/>
      <c r="EG110" s="131"/>
      <c r="EH110" s="131"/>
      <c r="EI110" s="131"/>
      <c r="EJ110" s="131"/>
      <c r="EK110" s="131"/>
      <c r="EL110" s="131"/>
      <c r="EM110" s="131"/>
      <c r="EN110" s="131"/>
      <c r="EO110" s="131"/>
      <c r="EP110" s="131"/>
      <c r="EQ110" s="131"/>
      <c r="ER110" s="131"/>
      <c r="ES110" s="131"/>
      <c r="ET110" s="131"/>
      <c r="EU110" s="131"/>
      <c r="EV110" s="131"/>
      <c r="EW110" s="131"/>
      <c r="EX110" s="131"/>
      <c r="EY110" s="131"/>
      <c r="EZ110" s="131"/>
      <c r="FA110" s="131"/>
      <c r="FB110" s="131"/>
      <c r="FC110" s="131"/>
      <c r="FD110" s="131"/>
      <c r="FE110" s="131"/>
      <c r="FF110" s="131"/>
      <c r="FG110" s="131"/>
      <c r="FH110" s="131"/>
      <c r="FI110" s="131"/>
      <c r="FJ110" s="131"/>
      <c r="FK110" s="131"/>
      <c r="FL110" s="131"/>
      <c r="FM110" s="131"/>
      <c r="FN110" s="131"/>
      <c r="FO110" s="131"/>
      <c r="FP110" s="131"/>
      <c r="FQ110" s="131"/>
      <c r="FR110" s="131"/>
      <c r="FS110" s="131"/>
      <c r="FT110" s="131"/>
      <c r="FU110" s="131"/>
      <c r="FV110" s="131"/>
      <c r="FW110" s="131"/>
    </row>
    <row r="111">
      <c r="A111" s="131"/>
      <c r="B111" s="131"/>
      <c r="C111" s="131"/>
      <c r="D111" s="131"/>
      <c r="E111" s="131"/>
      <c r="F111" s="131"/>
      <c r="G111" s="131"/>
      <c r="H111" s="131"/>
      <c r="I111" s="131"/>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1"/>
      <c r="AG111" s="131"/>
      <c r="AH111" s="131"/>
      <c r="AI111" s="131"/>
      <c r="AJ111" s="131"/>
      <c r="AK111" s="131"/>
      <c r="AL111" s="131"/>
      <c r="AM111" s="131"/>
      <c r="AN111" s="131"/>
      <c r="AO111" s="131"/>
      <c r="AP111" s="131"/>
      <c r="AQ111" s="131"/>
      <c r="AR111" s="131"/>
      <c r="AS111" s="131"/>
      <c r="AT111" s="131"/>
      <c r="AU111" s="131"/>
      <c r="AV111" s="131"/>
      <c r="AW111" s="131"/>
      <c r="AX111" s="131"/>
      <c r="AY111" s="131"/>
      <c r="AZ111" s="131"/>
      <c r="BA111" s="131"/>
      <c r="BB111" s="131"/>
      <c r="BC111" s="131"/>
      <c r="BD111" s="131"/>
      <c r="BE111" s="131"/>
      <c r="BF111" s="131"/>
      <c r="BG111" s="131"/>
      <c r="BH111" s="131"/>
      <c r="BI111" s="131"/>
      <c r="BJ111" s="131"/>
      <c r="BK111" s="131"/>
      <c r="BL111" s="131"/>
      <c r="BM111" s="131"/>
      <c r="BN111" s="131"/>
      <c r="BO111" s="131"/>
      <c r="BP111" s="131"/>
      <c r="BQ111" s="131"/>
      <c r="BR111" s="131"/>
      <c r="BS111" s="131"/>
      <c r="BT111" s="131"/>
      <c r="BU111" s="131"/>
      <c r="BV111" s="131"/>
      <c r="BW111" s="131"/>
      <c r="BX111" s="131"/>
      <c r="BY111" s="131"/>
      <c r="BZ111" s="131"/>
      <c r="CA111" s="131"/>
      <c r="CB111" s="131"/>
      <c r="CC111" s="131"/>
      <c r="CD111" s="131"/>
      <c r="CE111" s="131"/>
      <c r="CF111" s="131"/>
      <c r="CG111" s="131"/>
      <c r="CH111" s="131"/>
      <c r="CI111" s="131"/>
      <c r="CJ111" s="131"/>
      <c r="CK111" s="131"/>
      <c r="CL111" s="131"/>
      <c r="CM111" s="131"/>
      <c r="CN111" s="131"/>
      <c r="CO111" s="131"/>
      <c r="CP111" s="131"/>
      <c r="CQ111" s="131"/>
      <c r="CR111" s="131"/>
      <c r="CS111" s="131"/>
      <c r="CT111" s="131"/>
      <c r="CU111" s="131"/>
      <c r="CV111" s="131"/>
      <c r="CW111" s="131"/>
      <c r="CX111" s="131"/>
      <c r="CY111" s="131"/>
      <c r="CZ111" s="131"/>
      <c r="DA111" s="131"/>
      <c r="DB111" s="131"/>
      <c r="DC111" s="131"/>
      <c r="DD111" s="131"/>
      <c r="DE111" s="131"/>
      <c r="DF111" s="131"/>
      <c r="DG111" s="131"/>
      <c r="DH111" s="131"/>
      <c r="DI111" s="131"/>
      <c r="DJ111" s="131"/>
      <c r="DK111" s="131"/>
      <c r="DL111" s="131"/>
      <c r="DM111" s="131"/>
      <c r="DN111" s="131"/>
      <c r="DO111" s="131"/>
      <c r="DP111" s="131"/>
      <c r="DQ111" s="131"/>
      <c r="DR111" s="131"/>
      <c r="DS111" s="131"/>
      <c r="DT111" s="131"/>
      <c r="DU111" s="131"/>
      <c r="DV111" s="131"/>
      <c r="DW111" s="131"/>
      <c r="DX111" s="131"/>
      <c r="DY111" s="131"/>
      <c r="DZ111" s="131"/>
      <c r="EA111" s="131"/>
      <c r="EB111" s="131"/>
      <c r="EC111" s="131"/>
      <c r="ED111" s="131"/>
      <c r="EE111" s="131"/>
      <c r="EF111" s="131"/>
      <c r="EG111" s="131"/>
      <c r="EH111" s="131"/>
      <c r="EI111" s="131"/>
      <c r="EJ111" s="131"/>
      <c r="EK111" s="131"/>
      <c r="EL111" s="131"/>
      <c r="EM111" s="131"/>
      <c r="EN111" s="131"/>
      <c r="EO111" s="131"/>
      <c r="EP111" s="131"/>
      <c r="EQ111" s="131"/>
      <c r="ER111" s="131"/>
      <c r="ES111" s="131"/>
      <c r="ET111" s="131"/>
      <c r="EU111" s="131"/>
      <c r="EV111" s="131"/>
      <c r="EW111" s="131"/>
      <c r="EX111" s="131"/>
      <c r="EY111" s="131"/>
      <c r="EZ111" s="131"/>
      <c r="FA111" s="131"/>
      <c r="FB111" s="131"/>
      <c r="FC111" s="131"/>
      <c r="FD111" s="131"/>
      <c r="FE111" s="131"/>
      <c r="FF111" s="131"/>
      <c r="FG111" s="131"/>
      <c r="FH111" s="131"/>
      <c r="FI111" s="131"/>
      <c r="FJ111" s="131"/>
      <c r="FK111" s="131"/>
      <c r="FL111" s="131"/>
      <c r="FM111" s="131"/>
      <c r="FN111" s="131"/>
      <c r="FO111" s="131"/>
      <c r="FP111" s="131"/>
      <c r="FQ111" s="131"/>
      <c r="FR111" s="131"/>
      <c r="FS111" s="131"/>
      <c r="FT111" s="131"/>
      <c r="FU111" s="131"/>
      <c r="FV111" s="131"/>
      <c r="FW111" s="131"/>
    </row>
    <row r="112">
      <c r="A112" s="131"/>
      <c r="B112" s="131"/>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131"/>
      <c r="BC112" s="131"/>
      <c r="BD112" s="131"/>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1"/>
      <c r="CE112" s="131"/>
      <c r="CF112" s="131"/>
      <c r="CG112" s="131"/>
      <c r="CH112" s="131"/>
      <c r="CI112" s="131"/>
      <c r="CJ112" s="131"/>
      <c r="CK112" s="131"/>
      <c r="CL112" s="131"/>
      <c r="CM112" s="131"/>
      <c r="CN112" s="131"/>
      <c r="CO112" s="131"/>
      <c r="CP112" s="131"/>
      <c r="CQ112" s="131"/>
      <c r="CR112" s="131"/>
      <c r="CS112" s="131"/>
      <c r="CT112" s="131"/>
      <c r="CU112" s="131"/>
      <c r="CV112" s="131"/>
      <c r="CW112" s="131"/>
      <c r="CX112" s="131"/>
      <c r="CY112" s="131"/>
      <c r="CZ112" s="131"/>
      <c r="DA112" s="131"/>
      <c r="DB112" s="131"/>
      <c r="DC112" s="131"/>
      <c r="DD112" s="131"/>
      <c r="DE112" s="131"/>
      <c r="DF112" s="131"/>
      <c r="DG112" s="131"/>
      <c r="DH112" s="131"/>
      <c r="DI112" s="131"/>
      <c r="DJ112" s="131"/>
      <c r="DK112" s="131"/>
      <c r="DL112" s="131"/>
      <c r="DM112" s="131"/>
      <c r="DN112" s="131"/>
      <c r="DO112" s="131"/>
      <c r="DP112" s="131"/>
      <c r="DQ112" s="131"/>
      <c r="DR112" s="131"/>
      <c r="DS112" s="131"/>
      <c r="DT112" s="131"/>
      <c r="DU112" s="131"/>
      <c r="DV112" s="131"/>
      <c r="DW112" s="131"/>
      <c r="DX112" s="131"/>
      <c r="DY112" s="131"/>
      <c r="DZ112" s="131"/>
      <c r="EA112" s="131"/>
      <c r="EB112" s="131"/>
      <c r="EC112" s="131"/>
      <c r="ED112" s="131"/>
      <c r="EE112" s="131"/>
      <c r="EF112" s="131"/>
      <c r="EG112" s="131"/>
      <c r="EH112" s="131"/>
      <c r="EI112" s="131"/>
      <c r="EJ112" s="131"/>
      <c r="EK112" s="131"/>
      <c r="EL112" s="131"/>
      <c r="EM112" s="131"/>
      <c r="EN112" s="131"/>
      <c r="EO112" s="131"/>
      <c r="EP112" s="131"/>
      <c r="EQ112" s="131"/>
      <c r="ER112" s="131"/>
      <c r="ES112" s="131"/>
      <c r="ET112" s="131"/>
      <c r="EU112" s="131"/>
      <c r="EV112" s="131"/>
      <c r="EW112" s="131"/>
      <c r="EX112" s="131"/>
      <c r="EY112" s="131"/>
      <c r="EZ112" s="131"/>
      <c r="FA112" s="131"/>
      <c r="FB112" s="131"/>
      <c r="FC112" s="131"/>
      <c r="FD112" s="131"/>
      <c r="FE112" s="131"/>
      <c r="FF112" s="131"/>
      <c r="FG112" s="131"/>
      <c r="FH112" s="131"/>
      <c r="FI112" s="131"/>
      <c r="FJ112" s="131"/>
      <c r="FK112" s="131"/>
      <c r="FL112" s="131"/>
      <c r="FM112" s="131"/>
      <c r="FN112" s="131"/>
      <c r="FO112" s="131"/>
      <c r="FP112" s="131"/>
      <c r="FQ112" s="131"/>
      <c r="FR112" s="131"/>
      <c r="FS112" s="131"/>
      <c r="FT112" s="131"/>
      <c r="FU112" s="131"/>
      <c r="FV112" s="131"/>
      <c r="FW112" s="131"/>
    </row>
    <row r="113">
      <c r="A113" s="131"/>
      <c r="B113" s="131"/>
      <c r="C113" s="131"/>
      <c r="D113" s="131"/>
      <c r="E113" s="131"/>
      <c r="F113" s="131"/>
      <c r="G113" s="131"/>
      <c r="H113" s="131"/>
      <c r="I113" s="131"/>
      <c r="J113" s="131"/>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131"/>
      <c r="AT113" s="131"/>
      <c r="AU113" s="131"/>
      <c r="AV113" s="131"/>
      <c r="AW113" s="131"/>
      <c r="AX113" s="131"/>
      <c r="AY113" s="131"/>
      <c r="AZ113" s="131"/>
      <c r="BA113" s="131"/>
      <c r="BB113" s="131"/>
      <c r="BC113" s="131"/>
      <c r="BD113" s="131"/>
      <c r="BE113" s="131"/>
      <c r="BF113" s="131"/>
      <c r="BG113" s="131"/>
      <c r="BH113" s="131"/>
      <c r="BI113" s="131"/>
      <c r="BJ113" s="131"/>
      <c r="BK113" s="131"/>
      <c r="BL113" s="131"/>
      <c r="BM113" s="131"/>
      <c r="BN113" s="131"/>
      <c r="BO113" s="131"/>
      <c r="BP113" s="131"/>
      <c r="BQ113" s="131"/>
      <c r="BR113" s="131"/>
      <c r="BS113" s="131"/>
      <c r="BT113" s="131"/>
      <c r="BU113" s="131"/>
      <c r="BV113" s="131"/>
      <c r="BW113" s="131"/>
      <c r="BX113" s="131"/>
      <c r="BY113" s="131"/>
      <c r="BZ113" s="131"/>
      <c r="CA113" s="131"/>
      <c r="CB113" s="131"/>
      <c r="CC113" s="131"/>
      <c r="CD113" s="131"/>
      <c r="CE113" s="131"/>
      <c r="CF113" s="131"/>
      <c r="CG113" s="131"/>
      <c r="CH113" s="131"/>
      <c r="CI113" s="131"/>
      <c r="CJ113" s="131"/>
      <c r="CK113" s="131"/>
      <c r="CL113" s="131"/>
      <c r="CM113" s="131"/>
      <c r="CN113" s="131"/>
      <c r="CO113" s="131"/>
      <c r="CP113" s="131"/>
      <c r="CQ113" s="131"/>
      <c r="CR113" s="131"/>
      <c r="CS113" s="131"/>
      <c r="CT113" s="131"/>
      <c r="CU113" s="131"/>
      <c r="CV113" s="131"/>
      <c r="CW113" s="131"/>
      <c r="CX113" s="131"/>
      <c r="CY113" s="131"/>
      <c r="CZ113" s="131"/>
      <c r="DA113" s="131"/>
      <c r="DB113" s="131"/>
      <c r="DC113" s="131"/>
      <c r="DD113" s="131"/>
      <c r="DE113" s="131"/>
      <c r="DF113" s="131"/>
      <c r="DG113" s="131"/>
      <c r="DH113" s="131"/>
      <c r="DI113" s="131"/>
      <c r="DJ113" s="131"/>
      <c r="DK113" s="131"/>
      <c r="DL113" s="131"/>
      <c r="DM113" s="131"/>
      <c r="DN113" s="131"/>
      <c r="DO113" s="131"/>
      <c r="DP113" s="131"/>
      <c r="DQ113" s="131"/>
      <c r="DR113" s="131"/>
      <c r="DS113" s="131"/>
      <c r="DT113" s="131"/>
      <c r="DU113" s="131"/>
      <c r="DV113" s="131"/>
      <c r="DW113" s="131"/>
      <c r="DX113" s="131"/>
      <c r="DY113" s="131"/>
      <c r="DZ113" s="131"/>
      <c r="EA113" s="131"/>
      <c r="EB113" s="131"/>
      <c r="EC113" s="131"/>
      <c r="ED113" s="131"/>
      <c r="EE113" s="131"/>
      <c r="EF113" s="131"/>
      <c r="EG113" s="131"/>
      <c r="EH113" s="131"/>
      <c r="EI113" s="131"/>
      <c r="EJ113" s="131"/>
      <c r="EK113" s="131"/>
      <c r="EL113" s="131"/>
      <c r="EM113" s="131"/>
      <c r="EN113" s="131"/>
      <c r="EO113" s="131"/>
      <c r="EP113" s="131"/>
      <c r="EQ113" s="131"/>
      <c r="ER113" s="131"/>
      <c r="ES113" s="131"/>
      <c r="ET113" s="131"/>
      <c r="EU113" s="131"/>
      <c r="EV113" s="131"/>
      <c r="EW113" s="131"/>
      <c r="EX113" s="131"/>
      <c r="EY113" s="131"/>
      <c r="EZ113" s="131"/>
      <c r="FA113" s="131"/>
      <c r="FB113" s="131"/>
      <c r="FC113" s="131"/>
      <c r="FD113" s="131"/>
      <c r="FE113" s="131"/>
      <c r="FF113" s="131"/>
      <c r="FG113" s="131"/>
      <c r="FH113" s="131"/>
      <c r="FI113" s="131"/>
      <c r="FJ113" s="131"/>
      <c r="FK113" s="131"/>
      <c r="FL113" s="131"/>
      <c r="FM113" s="131"/>
      <c r="FN113" s="131"/>
      <c r="FO113" s="131"/>
      <c r="FP113" s="131"/>
      <c r="FQ113" s="131"/>
      <c r="FR113" s="131"/>
      <c r="FS113" s="131"/>
      <c r="FT113" s="131"/>
      <c r="FU113" s="131"/>
      <c r="FV113" s="131"/>
      <c r="FW113" s="131"/>
    </row>
    <row r="114">
      <c r="A114" s="131"/>
      <c r="B114" s="131"/>
      <c r="C114" s="131"/>
      <c r="D114" s="131"/>
      <c r="E114" s="131"/>
      <c r="F114" s="131"/>
      <c r="G114" s="131"/>
      <c r="H114" s="131"/>
      <c r="I114" s="131"/>
      <c r="J114" s="131"/>
      <c r="K114" s="131"/>
      <c r="L114" s="131"/>
      <c r="M114" s="131"/>
      <c r="N114" s="131"/>
      <c r="O114" s="131"/>
      <c r="P114" s="131"/>
      <c r="Q114" s="131"/>
      <c r="R114" s="131"/>
      <c r="S114" s="131"/>
      <c r="T114" s="131"/>
      <c r="U114" s="131"/>
      <c r="V114" s="131"/>
      <c r="W114" s="131"/>
      <c r="X114" s="131"/>
      <c r="Y114" s="131"/>
      <c r="Z114" s="131"/>
      <c r="AA114" s="131"/>
      <c r="AB114" s="131"/>
      <c r="AC114" s="131"/>
      <c r="AD114" s="131"/>
      <c r="AE114" s="131"/>
      <c r="AF114" s="131"/>
      <c r="AG114" s="131"/>
      <c r="AH114" s="131"/>
      <c r="AI114" s="131"/>
      <c r="AJ114" s="131"/>
      <c r="AK114" s="131"/>
      <c r="AL114" s="131"/>
      <c r="AM114" s="131"/>
      <c r="AN114" s="131"/>
      <c r="AO114" s="131"/>
      <c r="AP114" s="131"/>
      <c r="AQ114" s="131"/>
      <c r="AR114" s="131"/>
      <c r="AS114" s="131"/>
      <c r="AT114" s="131"/>
      <c r="AU114" s="131"/>
      <c r="AV114" s="131"/>
      <c r="AW114" s="131"/>
      <c r="AX114" s="131"/>
      <c r="AY114" s="131"/>
      <c r="AZ114" s="131"/>
      <c r="BA114" s="131"/>
      <c r="BB114" s="131"/>
      <c r="BC114" s="131"/>
      <c r="BD114" s="131"/>
      <c r="BE114" s="131"/>
      <c r="BF114" s="131"/>
      <c r="BG114" s="131"/>
      <c r="BH114" s="131"/>
      <c r="BI114" s="131"/>
      <c r="BJ114" s="131"/>
      <c r="BK114" s="131"/>
      <c r="BL114" s="131"/>
      <c r="BM114" s="131"/>
      <c r="BN114" s="131"/>
      <c r="BO114" s="131"/>
      <c r="BP114" s="131"/>
      <c r="BQ114" s="131"/>
      <c r="BR114" s="131"/>
      <c r="BS114" s="131"/>
      <c r="BT114" s="131"/>
      <c r="BU114" s="131"/>
      <c r="BV114" s="131"/>
      <c r="BW114" s="131"/>
      <c r="BX114" s="131"/>
      <c r="BY114" s="131"/>
      <c r="BZ114" s="131"/>
      <c r="CA114" s="131"/>
      <c r="CB114" s="131"/>
      <c r="CC114" s="131"/>
      <c r="CD114" s="131"/>
      <c r="CE114" s="131"/>
      <c r="CF114" s="131"/>
      <c r="CG114" s="131"/>
      <c r="CH114" s="131"/>
      <c r="CI114" s="131"/>
      <c r="CJ114" s="131"/>
      <c r="CK114" s="131"/>
      <c r="CL114" s="131"/>
      <c r="CM114" s="131"/>
      <c r="CN114" s="131"/>
      <c r="CO114" s="131"/>
      <c r="CP114" s="131"/>
      <c r="CQ114" s="131"/>
      <c r="CR114" s="131"/>
      <c r="CS114" s="131"/>
      <c r="CT114" s="131"/>
      <c r="CU114" s="131"/>
      <c r="CV114" s="131"/>
      <c r="CW114" s="131"/>
      <c r="CX114" s="131"/>
      <c r="CY114" s="131"/>
      <c r="CZ114" s="131"/>
      <c r="DA114" s="131"/>
      <c r="DB114" s="131"/>
      <c r="DC114" s="131"/>
      <c r="DD114" s="131"/>
      <c r="DE114" s="131"/>
      <c r="DF114" s="131"/>
      <c r="DG114" s="131"/>
      <c r="DH114" s="131"/>
      <c r="DI114" s="131"/>
      <c r="DJ114" s="131"/>
      <c r="DK114" s="131"/>
      <c r="DL114" s="131"/>
      <c r="DM114" s="131"/>
      <c r="DN114" s="131"/>
      <c r="DO114" s="131"/>
      <c r="DP114" s="131"/>
      <c r="DQ114" s="131"/>
      <c r="DR114" s="131"/>
      <c r="DS114" s="131"/>
      <c r="DT114" s="131"/>
      <c r="DU114" s="131"/>
      <c r="DV114" s="131"/>
      <c r="DW114" s="131"/>
      <c r="DX114" s="131"/>
      <c r="DY114" s="131"/>
      <c r="DZ114" s="131"/>
      <c r="EA114" s="131"/>
      <c r="EB114" s="131"/>
      <c r="EC114" s="131"/>
      <c r="ED114" s="131"/>
      <c r="EE114" s="131"/>
      <c r="EF114" s="131"/>
      <c r="EG114" s="131"/>
      <c r="EH114" s="131"/>
      <c r="EI114" s="131"/>
      <c r="EJ114" s="131"/>
      <c r="EK114" s="131"/>
      <c r="EL114" s="131"/>
      <c r="EM114" s="131"/>
      <c r="EN114" s="131"/>
      <c r="EO114" s="131"/>
      <c r="EP114" s="131"/>
      <c r="EQ114" s="131"/>
      <c r="ER114" s="131"/>
      <c r="ES114" s="131"/>
      <c r="ET114" s="131"/>
      <c r="EU114" s="131"/>
      <c r="EV114" s="131"/>
      <c r="EW114" s="131"/>
      <c r="EX114" s="131"/>
      <c r="EY114" s="131"/>
      <c r="EZ114" s="131"/>
      <c r="FA114" s="131"/>
      <c r="FB114" s="131"/>
      <c r="FC114" s="131"/>
      <c r="FD114" s="131"/>
      <c r="FE114" s="131"/>
      <c r="FF114" s="131"/>
      <c r="FG114" s="131"/>
      <c r="FH114" s="131"/>
      <c r="FI114" s="131"/>
      <c r="FJ114" s="131"/>
      <c r="FK114" s="131"/>
      <c r="FL114" s="131"/>
      <c r="FM114" s="131"/>
      <c r="FN114" s="131"/>
      <c r="FO114" s="131"/>
      <c r="FP114" s="131"/>
      <c r="FQ114" s="131"/>
      <c r="FR114" s="131"/>
      <c r="FS114" s="131"/>
      <c r="FT114" s="131"/>
      <c r="FU114" s="131"/>
      <c r="FV114" s="131"/>
      <c r="FW114" s="131"/>
    </row>
    <row r="115">
      <c r="A115" s="131"/>
      <c r="B115" s="131"/>
      <c r="C115" s="131"/>
      <c r="D115" s="131"/>
      <c r="E115" s="131"/>
      <c r="F115" s="131"/>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1"/>
      <c r="AI115" s="131"/>
      <c r="AJ115" s="131"/>
      <c r="AK115" s="131"/>
      <c r="AL115" s="131"/>
      <c r="AM115" s="131"/>
      <c r="AN115" s="131"/>
      <c r="AO115" s="131"/>
      <c r="AP115" s="131"/>
      <c r="AQ115" s="131"/>
      <c r="AR115" s="131"/>
      <c r="AS115" s="131"/>
      <c r="AT115" s="131"/>
      <c r="AU115" s="131"/>
      <c r="AV115" s="131"/>
      <c r="AW115" s="131"/>
      <c r="AX115" s="131"/>
      <c r="AY115" s="131"/>
      <c r="AZ115" s="131"/>
      <c r="BA115" s="131"/>
      <c r="BB115" s="131"/>
      <c r="BC115" s="131"/>
      <c r="BD115" s="131"/>
      <c r="BE115" s="131"/>
      <c r="BF115" s="131"/>
      <c r="BG115" s="131"/>
      <c r="BH115" s="131"/>
      <c r="BI115" s="131"/>
      <c r="BJ115" s="131"/>
      <c r="BK115" s="131"/>
      <c r="BL115" s="131"/>
      <c r="BM115" s="131"/>
      <c r="BN115" s="131"/>
      <c r="BO115" s="131"/>
      <c r="BP115" s="131"/>
      <c r="BQ115" s="131"/>
      <c r="BR115" s="131"/>
      <c r="BS115" s="131"/>
      <c r="BT115" s="131"/>
      <c r="BU115" s="131"/>
      <c r="BV115" s="131"/>
      <c r="BW115" s="131"/>
      <c r="BX115" s="131"/>
      <c r="BY115" s="131"/>
      <c r="BZ115" s="131"/>
      <c r="CA115" s="131"/>
      <c r="CB115" s="131"/>
      <c r="CC115" s="131"/>
      <c r="CD115" s="131"/>
      <c r="CE115" s="131"/>
      <c r="CF115" s="131"/>
      <c r="CG115" s="131"/>
      <c r="CH115" s="131"/>
      <c r="CI115" s="131"/>
      <c r="CJ115" s="131"/>
      <c r="CK115" s="131"/>
      <c r="CL115" s="131"/>
      <c r="CM115" s="131"/>
      <c r="CN115" s="131"/>
      <c r="CO115" s="131"/>
      <c r="CP115" s="131"/>
      <c r="CQ115" s="131"/>
      <c r="CR115" s="131"/>
      <c r="CS115" s="131"/>
      <c r="CT115" s="131"/>
      <c r="CU115" s="131"/>
      <c r="CV115" s="131"/>
      <c r="CW115" s="131"/>
      <c r="CX115" s="131"/>
      <c r="CY115" s="131"/>
      <c r="CZ115" s="131"/>
      <c r="DA115" s="131"/>
      <c r="DB115" s="131"/>
      <c r="DC115" s="131"/>
      <c r="DD115" s="131"/>
      <c r="DE115" s="131"/>
      <c r="DF115" s="131"/>
      <c r="DG115" s="131"/>
      <c r="DH115" s="131"/>
      <c r="DI115" s="131"/>
      <c r="DJ115" s="131"/>
      <c r="DK115" s="131"/>
      <c r="DL115" s="131"/>
      <c r="DM115" s="131"/>
      <c r="DN115" s="131"/>
      <c r="DO115" s="131"/>
      <c r="DP115" s="131"/>
      <c r="DQ115" s="131"/>
      <c r="DR115" s="131"/>
      <c r="DS115" s="131"/>
      <c r="DT115" s="131"/>
      <c r="DU115" s="131"/>
      <c r="DV115" s="131"/>
      <c r="DW115" s="131"/>
      <c r="DX115" s="131"/>
      <c r="DY115" s="131"/>
      <c r="DZ115" s="131"/>
      <c r="EA115" s="131"/>
      <c r="EB115" s="131"/>
      <c r="EC115" s="131"/>
      <c r="ED115" s="131"/>
      <c r="EE115" s="131"/>
      <c r="EF115" s="131"/>
      <c r="EG115" s="131"/>
      <c r="EH115" s="131"/>
      <c r="EI115" s="131"/>
      <c r="EJ115" s="131"/>
      <c r="EK115" s="131"/>
      <c r="EL115" s="131"/>
      <c r="EM115" s="131"/>
      <c r="EN115" s="131"/>
      <c r="EO115" s="131"/>
      <c r="EP115" s="131"/>
      <c r="EQ115" s="131"/>
      <c r="ER115" s="131"/>
      <c r="ES115" s="131"/>
      <c r="ET115" s="131"/>
      <c r="EU115" s="131"/>
      <c r="EV115" s="131"/>
      <c r="EW115" s="131"/>
      <c r="EX115" s="131"/>
      <c r="EY115" s="131"/>
      <c r="EZ115" s="131"/>
      <c r="FA115" s="131"/>
      <c r="FB115" s="131"/>
      <c r="FC115" s="131"/>
      <c r="FD115" s="131"/>
      <c r="FE115" s="131"/>
      <c r="FF115" s="131"/>
      <c r="FG115" s="131"/>
      <c r="FH115" s="131"/>
      <c r="FI115" s="131"/>
      <c r="FJ115" s="131"/>
      <c r="FK115" s="131"/>
      <c r="FL115" s="131"/>
      <c r="FM115" s="131"/>
      <c r="FN115" s="131"/>
      <c r="FO115" s="131"/>
      <c r="FP115" s="131"/>
      <c r="FQ115" s="131"/>
      <c r="FR115" s="131"/>
      <c r="FS115" s="131"/>
      <c r="FT115" s="131"/>
      <c r="FU115" s="131"/>
      <c r="FV115" s="131"/>
      <c r="FW115" s="131"/>
    </row>
    <row r="116">
      <c r="A116" s="131"/>
      <c r="B116" s="131"/>
      <c r="C116" s="131"/>
      <c r="D116" s="131"/>
      <c r="E116" s="131"/>
      <c r="F116" s="131"/>
      <c r="G116" s="131"/>
      <c r="H116" s="131"/>
      <c r="I116" s="131"/>
      <c r="J116" s="131"/>
      <c r="K116" s="131"/>
      <c r="L116" s="131"/>
      <c r="M116" s="131"/>
      <c r="N116" s="131"/>
      <c r="O116" s="131"/>
      <c r="P116" s="131"/>
      <c r="Q116" s="131"/>
      <c r="R116" s="131"/>
      <c r="S116" s="131"/>
      <c r="T116" s="131"/>
      <c r="U116" s="131"/>
      <c r="V116" s="131"/>
      <c r="W116" s="131"/>
      <c r="X116" s="131"/>
      <c r="Y116" s="131"/>
      <c r="Z116" s="131"/>
      <c r="AA116" s="131"/>
      <c r="AB116" s="131"/>
      <c r="AC116" s="131"/>
      <c r="AD116" s="131"/>
      <c r="AE116" s="131"/>
      <c r="AF116" s="131"/>
      <c r="AG116" s="131"/>
      <c r="AH116" s="131"/>
      <c r="AI116" s="131"/>
      <c r="AJ116" s="131"/>
      <c r="AK116" s="131"/>
      <c r="AL116" s="131"/>
      <c r="AM116" s="131"/>
      <c r="AN116" s="131"/>
      <c r="AO116" s="131"/>
      <c r="AP116" s="131"/>
      <c r="AQ116" s="131"/>
      <c r="AR116" s="131"/>
      <c r="AS116" s="131"/>
      <c r="AT116" s="131"/>
      <c r="AU116" s="131"/>
      <c r="AV116" s="131"/>
      <c r="AW116" s="131"/>
      <c r="AX116" s="131"/>
      <c r="AY116" s="131"/>
      <c r="AZ116" s="131"/>
      <c r="BA116" s="131"/>
      <c r="BB116" s="131"/>
      <c r="BC116" s="131"/>
      <c r="BD116" s="131"/>
      <c r="BE116" s="131"/>
      <c r="BF116" s="131"/>
      <c r="BG116" s="131"/>
      <c r="BH116" s="131"/>
      <c r="BI116" s="131"/>
      <c r="BJ116" s="131"/>
      <c r="BK116" s="131"/>
      <c r="BL116" s="131"/>
      <c r="BM116" s="131"/>
      <c r="BN116" s="131"/>
      <c r="BO116" s="131"/>
      <c r="BP116" s="131"/>
      <c r="BQ116" s="131"/>
      <c r="BR116" s="131"/>
      <c r="BS116" s="131"/>
      <c r="BT116" s="131"/>
      <c r="BU116" s="131"/>
      <c r="BV116" s="131"/>
      <c r="BW116" s="131"/>
      <c r="BX116" s="131"/>
      <c r="BY116" s="131"/>
      <c r="BZ116" s="131"/>
      <c r="CA116" s="131"/>
      <c r="CB116" s="131"/>
      <c r="CC116" s="131"/>
      <c r="CD116" s="131"/>
      <c r="CE116" s="131"/>
      <c r="CF116" s="131"/>
      <c r="CG116" s="131"/>
      <c r="CH116" s="131"/>
      <c r="CI116" s="131"/>
      <c r="CJ116" s="131"/>
      <c r="CK116" s="131"/>
      <c r="CL116" s="131"/>
      <c r="CM116" s="131"/>
      <c r="CN116" s="131"/>
      <c r="CO116" s="131"/>
      <c r="CP116" s="131"/>
      <c r="CQ116" s="131"/>
      <c r="CR116" s="131"/>
      <c r="CS116" s="131"/>
      <c r="CT116" s="131"/>
      <c r="CU116" s="131"/>
      <c r="CV116" s="131"/>
      <c r="CW116" s="131"/>
      <c r="CX116" s="131"/>
      <c r="CY116" s="131"/>
      <c r="CZ116" s="131"/>
      <c r="DA116" s="131"/>
      <c r="DB116" s="131"/>
      <c r="DC116" s="131"/>
      <c r="DD116" s="131"/>
      <c r="DE116" s="131"/>
      <c r="DF116" s="131"/>
      <c r="DG116" s="131"/>
      <c r="DH116" s="131"/>
      <c r="DI116" s="131"/>
      <c r="DJ116" s="131"/>
      <c r="DK116" s="131"/>
      <c r="DL116" s="131"/>
      <c r="DM116" s="131"/>
      <c r="DN116" s="131"/>
      <c r="DO116" s="131"/>
      <c r="DP116" s="131"/>
      <c r="DQ116" s="131"/>
      <c r="DR116" s="131"/>
      <c r="DS116" s="131"/>
      <c r="DT116" s="131"/>
      <c r="DU116" s="131"/>
      <c r="DV116" s="131"/>
      <c r="DW116" s="131"/>
      <c r="DX116" s="131"/>
      <c r="DY116" s="131"/>
      <c r="DZ116" s="131"/>
      <c r="EA116" s="131"/>
      <c r="EB116" s="131"/>
      <c r="EC116" s="131"/>
      <c r="ED116" s="131"/>
      <c r="EE116" s="131"/>
      <c r="EF116" s="131"/>
      <c r="EG116" s="131"/>
      <c r="EH116" s="131"/>
      <c r="EI116" s="131"/>
      <c r="EJ116" s="131"/>
      <c r="EK116" s="131"/>
      <c r="EL116" s="131"/>
      <c r="EM116" s="131"/>
      <c r="EN116" s="131"/>
      <c r="EO116" s="131"/>
      <c r="EP116" s="131"/>
      <c r="EQ116" s="131"/>
      <c r="ER116" s="131"/>
      <c r="ES116" s="131"/>
      <c r="ET116" s="131"/>
      <c r="EU116" s="131"/>
      <c r="EV116" s="131"/>
      <c r="EW116" s="131"/>
      <c r="EX116" s="131"/>
      <c r="EY116" s="131"/>
      <c r="EZ116" s="131"/>
      <c r="FA116" s="131"/>
      <c r="FB116" s="131"/>
      <c r="FC116" s="131"/>
      <c r="FD116" s="131"/>
      <c r="FE116" s="131"/>
      <c r="FF116" s="131"/>
      <c r="FG116" s="131"/>
      <c r="FH116" s="131"/>
      <c r="FI116" s="131"/>
      <c r="FJ116" s="131"/>
      <c r="FK116" s="131"/>
      <c r="FL116" s="131"/>
      <c r="FM116" s="131"/>
      <c r="FN116" s="131"/>
      <c r="FO116" s="131"/>
      <c r="FP116" s="131"/>
      <c r="FQ116" s="131"/>
      <c r="FR116" s="131"/>
      <c r="FS116" s="131"/>
      <c r="FT116" s="131"/>
      <c r="FU116" s="131"/>
      <c r="FV116" s="131"/>
      <c r="FW116" s="131"/>
    </row>
    <row r="117">
      <c r="A117" s="131"/>
      <c r="B117" s="131"/>
      <c r="C117" s="131"/>
      <c r="D117" s="131"/>
      <c r="E117" s="131"/>
      <c r="F117" s="131"/>
      <c r="G117" s="131"/>
      <c r="H117" s="131"/>
      <c r="I117" s="131"/>
      <c r="J117" s="131"/>
      <c r="K117" s="131"/>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1"/>
      <c r="AH117" s="131"/>
      <c r="AI117" s="131"/>
      <c r="AJ117" s="131"/>
      <c r="AK117" s="131"/>
      <c r="AL117" s="131"/>
      <c r="AM117" s="131"/>
      <c r="AN117" s="131"/>
      <c r="AO117" s="131"/>
      <c r="AP117" s="131"/>
      <c r="AQ117" s="131"/>
      <c r="AR117" s="131"/>
      <c r="AS117" s="131"/>
      <c r="AT117" s="131"/>
      <c r="AU117" s="131"/>
      <c r="AV117" s="131"/>
      <c r="AW117" s="131"/>
      <c r="AX117" s="131"/>
      <c r="AY117" s="131"/>
      <c r="AZ117" s="131"/>
      <c r="BA117" s="131"/>
      <c r="BB117" s="131"/>
      <c r="BC117" s="131"/>
      <c r="BD117" s="131"/>
      <c r="BE117" s="131"/>
      <c r="BF117" s="131"/>
      <c r="BG117" s="131"/>
      <c r="BH117" s="131"/>
      <c r="BI117" s="131"/>
      <c r="BJ117" s="131"/>
      <c r="BK117" s="131"/>
      <c r="BL117" s="131"/>
      <c r="BM117" s="131"/>
      <c r="BN117" s="131"/>
      <c r="BO117" s="131"/>
      <c r="BP117" s="131"/>
      <c r="BQ117" s="131"/>
      <c r="BR117" s="131"/>
      <c r="BS117" s="131"/>
      <c r="BT117" s="131"/>
      <c r="BU117" s="131"/>
      <c r="BV117" s="131"/>
      <c r="BW117" s="131"/>
      <c r="BX117" s="131"/>
      <c r="BY117" s="131"/>
      <c r="BZ117" s="131"/>
      <c r="CA117" s="131"/>
      <c r="CB117" s="131"/>
      <c r="CC117" s="131"/>
      <c r="CD117" s="131"/>
      <c r="CE117" s="131"/>
      <c r="CF117" s="131"/>
      <c r="CG117" s="131"/>
      <c r="CH117" s="131"/>
      <c r="CI117" s="131"/>
      <c r="CJ117" s="131"/>
      <c r="CK117" s="131"/>
      <c r="CL117" s="131"/>
      <c r="CM117" s="131"/>
      <c r="CN117" s="131"/>
      <c r="CO117" s="131"/>
      <c r="CP117" s="131"/>
      <c r="CQ117" s="131"/>
      <c r="CR117" s="131"/>
      <c r="CS117" s="131"/>
      <c r="CT117" s="131"/>
      <c r="CU117" s="131"/>
      <c r="CV117" s="131"/>
      <c r="CW117" s="131"/>
      <c r="CX117" s="131"/>
      <c r="CY117" s="131"/>
      <c r="CZ117" s="131"/>
      <c r="DA117" s="131"/>
      <c r="DB117" s="131"/>
      <c r="DC117" s="131"/>
      <c r="DD117" s="131"/>
      <c r="DE117" s="131"/>
      <c r="DF117" s="131"/>
      <c r="DG117" s="131"/>
      <c r="DH117" s="131"/>
      <c r="DI117" s="131"/>
      <c r="DJ117" s="131"/>
      <c r="DK117" s="131"/>
      <c r="DL117" s="131"/>
      <c r="DM117" s="131"/>
      <c r="DN117" s="131"/>
      <c r="DO117" s="131"/>
      <c r="DP117" s="131"/>
      <c r="DQ117" s="131"/>
      <c r="DR117" s="131"/>
      <c r="DS117" s="131"/>
      <c r="DT117" s="131"/>
      <c r="DU117" s="131"/>
      <c r="DV117" s="131"/>
      <c r="DW117" s="131"/>
      <c r="DX117" s="131"/>
      <c r="DY117" s="131"/>
      <c r="DZ117" s="131"/>
      <c r="EA117" s="131"/>
      <c r="EB117" s="131"/>
      <c r="EC117" s="131"/>
      <c r="ED117" s="131"/>
      <c r="EE117" s="131"/>
      <c r="EF117" s="131"/>
      <c r="EG117" s="131"/>
      <c r="EH117" s="131"/>
      <c r="EI117" s="131"/>
      <c r="EJ117" s="131"/>
      <c r="EK117" s="131"/>
      <c r="EL117" s="131"/>
      <c r="EM117" s="131"/>
      <c r="EN117" s="131"/>
      <c r="EO117" s="131"/>
      <c r="EP117" s="131"/>
      <c r="EQ117" s="131"/>
      <c r="ER117" s="131"/>
      <c r="ES117" s="131"/>
      <c r="ET117" s="131"/>
      <c r="EU117" s="131"/>
      <c r="EV117" s="131"/>
      <c r="EW117" s="131"/>
      <c r="EX117" s="131"/>
      <c r="EY117" s="131"/>
      <c r="EZ117" s="131"/>
      <c r="FA117" s="131"/>
      <c r="FB117" s="131"/>
      <c r="FC117" s="131"/>
      <c r="FD117" s="131"/>
      <c r="FE117" s="131"/>
      <c r="FF117" s="131"/>
      <c r="FG117" s="131"/>
      <c r="FH117" s="131"/>
      <c r="FI117" s="131"/>
      <c r="FJ117" s="131"/>
      <c r="FK117" s="131"/>
      <c r="FL117" s="131"/>
      <c r="FM117" s="131"/>
      <c r="FN117" s="131"/>
      <c r="FO117" s="131"/>
      <c r="FP117" s="131"/>
      <c r="FQ117" s="131"/>
      <c r="FR117" s="131"/>
      <c r="FS117" s="131"/>
      <c r="FT117" s="131"/>
      <c r="FU117" s="131"/>
      <c r="FV117" s="131"/>
      <c r="FW117" s="131"/>
    </row>
    <row r="118">
      <c r="A118" s="131"/>
      <c r="B118" s="131"/>
      <c r="C118" s="131"/>
      <c r="D118" s="131"/>
      <c r="E118" s="131"/>
      <c r="F118" s="131"/>
      <c r="G118" s="131"/>
      <c r="H118" s="131"/>
      <c r="I118" s="131"/>
      <c r="J118" s="131"/>
      <c r="K118" s="131"/>
      <c r="L118" s="131"/>
      <c r="M118" s="131"/>
      <c r="N118" s="131"/>
      <c r="O118" s="131"/>
      <c r="P118" s="131"/>
      <c r="Q118" s="131"/>
      <c r="R118" s="131"/>
      <c r="S118" s="131"/>
      <c r="T118" s="131"/>
      <c r="U118" s="131"/>
      <c r="V118" s="131"/>
      <c r="W118" s="131"/>
      <c r="X118" s="131"/>
      <c r="Y118" s="131"/>
      <c r="Z118" s="131"/>
      <c r="AA118" s="131"/>
      <c r="AB118" s="131"/>
      <c r="AC118" s="131"/>
      <c r="AD118" s="131"/>
      <c r="AE118" s="131"/>
      <c r="AF118" s="131"/>
      <c r="AG118" s="131"/>
      <c r="AH118" s="131"/>
      <c r="AI118" s="131"/>
      <c r="AJ118" s="131"/>
      <c r="AK118" s="131"/>
      <c r="AL118" s="131"/>
      <c r="AM118" s="131"/>
      <c r="AN118" s="131"/>
      <c r="AO118" s="131"/>
      <c r="AP118" s="131"/>
      <c r="AQ118" s="131"/>
      <c r="AR118" s="131"/>
      <c r="AS118" s="131"/>
      <c r="AT118" s="131"/>
      <c r="AU118" s="131"/>
      <c r="AV118" s="131"/>
      <c r="AW118" s="131"/>
      <c r="AX118" s="131"/>
      <c r="AY118" s="131"/>
      <c r="AZ118" s="131"/>
      <c r="BA118" s="131"/>
      <c r="BB118" s="131"/>
      <c r="BC118" s="131"/>
      <c r="BD118" s="131"/>
      <c r="BE118" s="131"/>
      <c r="BF118" s="131"/>
      <c r="BG118" s="131"/>
      <c r="BH118" s="131"/>
      <c r="BI118" s="131"/>
      <c r="BJ118" s="131"/>
      <c r="BK118" s="131"/>
      <c r="BL118" s="131"/>
      <c r="BM118" s="131"/>
      <c r="BN118" s="131"/>
      <c r="BO118" s="131"/>
      <c r="BP118" s="131"/>
      <c r="BQ118" s="131"/>
      <c r="BR118" s="131"/>
      <c r="BS118" s="131"/>
      <c r="BT118" s="131"/>
      <c r="BU118" s="131"/>
      <c r="BV118" s="131"/>
      <c r="BW118" s="131"/>
      <c r="BX118" s="131"/>
      <c r="BY118" s="131"/>
      <c r="BZ118" s="131"/>
      <c r="CA118" s="131"/>
      <c r="CB118" s="131"/>
      <c r="CC118" s="131"/>
      <c r="CD118" s="131"/>
      <c r="CE118" s="131"/>
      <c r="CF118" s="131"/>
      <c r="CG118" s="131"/>
      <c r="CH118" s="131"/>
      <c r="CI118" s="131"/>
      <c r="CJ118" s="131"/>
      <c r="CK118" s="131"/>
      <c r="CL118" s="131"/>
      <c r="CM118" s="131"/>
      <c r="CN118" s="131"/>
      <c r="CO118" s="131"/>
      <c r="CP118" s="131"/>
      <c r="CQ118" s="131"/>
      <c r="CR118" s="131"/>
      <c r="CS118" s="131"/>
      <c r="CT118" s="131"/>
      <c r="CU118" s="131"/>
      <c r="CV118" s="131"/>
      <c r="CW118" s="131"/>
      <c r="CX118" s="131"/>
      <c r="CY118" s="131"/>
      <c r="CZ118" s="131"/>
      <c r="DA118" s="131"/>
      <c r="DB118" s="131"/>
      <c r="DC118" s="131"/>
      <c r="DD118" s="131"/>
      <c r="DE118" s="131"/>
      <c r="DF118" s="131"/>
      <c r="DG118" s="131"/>
      <c r="DH118" s="131"/>
      <c r="DI118" s="131"/>
      <c r="DJ118" s="131"/>
      <c r="DK118" s="131"/>
      <c r="DL118" s="131"/>
      <c r="DM118" s="131"/>
      <c r="DN118" s="131"/>
      <c r="DO118" s="131"/>
      <c r="DP118" s="131"/>
      <c r="DQ118" s="131"/>
      <c r="DR118" s="131"/>
      <c r="DS118" s="131"/>
      <c r="DT118" s="131"/>
      <c r="DU118" s="131"/>
      <c r="DV118" s="131"/>
      <c r="DW118" s="131"/>
      <c r="DX118" s="131"/>
      <c r="DY118" s="131"/>
      <c r="DZ118" s="131"/>
      <c r="EA118" s="131"/>
      <c r="EB118" s="131"/>
      <c r="EC118" s="131"/>
      <c r="ED118" s="131"/>
      <c r="EE118" s="131"/>
      <c r="EF118" s="131"/>
      <c r="EG118" s="131"/>
      <c r="EH118" s="131"/>
      <c r="EI118" s="131"/>
      <c r="EJ118" s="131"/>
      <c r="EK118" s="131"/>
      <c r="EL118" s="131"/>
      <c r="EM118" s="131"/>
      <c r="EN118" s="131"/>
      <c r="EO118" s="131"/>
      <c r="EP118" s="131"/>
      <c r="EQ118" s="131"/>
      <c r="ER118" s="131"/>
      <c r="ES118" s="131"/>
      <c r="ET118" s="131"/>
      <c r="EU118" s="131"/>
      <c r="EV118" s="131"/>
      <c r="EW118" s="131"/>
      <c r="EX118" s="131"/>
      <c r="EY118" s="131"/>
      <c r="EZ118" s="131"/>
      <c r="FA118" s="131"/>
      <c r="FB118" s="131"/>
      <c r="FC118" s="131"/>
      <c r="FD118" s="131"/>
      <c r="FE118" s="131"/>
      <c r="FF118" s="131"/>
      <c r="FG118" s="131"/>
      <c r="FH118" s="131"/>
      <c r="FI118" s="131"/>
      <c r="FJ118" s="131"/>
      <c r="FK118" s="131"/>
      <c r="FL118" s="131"/>
      <c r="FM118" s="131"/>
      <c r="FN118" s="131"/>
      <c r="FO118" s="131"/>
      <c r="FP118" s="131"/>
      <c r="FQ118" s="131"/>
      <c r="FR118" s="131"/>
      <c r="FS118" s="131"/>
      <c r="FT118" s="131"/>
      <c r="FU118" s="131"/>
      <c r="FV118" s="131"/>
      <c r="FW118" s="131"/>
    </row>
    <row r="119">
      <c r="A119" s="131"/>
      <c r="B119" s="131"/>
      <c r="C119" s="131"/>
      <c r="D119" s="131"/>
      <c r="E119" s="131"/>
      <c r="F119" s="131"/>
      <c r="G119" s="131"/>
      <c r="H119" s="131"/>
      <c r="I119" s="131"/>
      <c r="J119" s="131"/>
      <c r="K119" s="131"/>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1"/>
      <c r="AH119" s="131"/>
      <c r="AI119" s="131"/>
      <c r="AJ119" s="131"/>
      <c r="AK119" s="131"/>
      <c r="AL119" s="131"/>
      <c r="AM119" s="131"/>
      <c r="AN119" s="131"/>
      <c r="AO119" s="131"/>
      <c r="AP119" s="131"/>
      <c r="AQ119" s="131"/>
      <c r="AR119" s="131"/>
      <c r="AS119" s="131"/>
      <c r="AT119" s="131"/>
      <c r="AU119" s="131"/>
      <c r="AV119" s="131"/>
      <c r="AW119" s="131"/>
      <c r="AX119" s="131"/>
      <c r="AY119" s="131"/>
      <c r="AZ119" s="131"/>
      <c r="BA119" s="131"/>
      <c r="BB119" s="131"/>
      <c r="BC119" s="131"/>
      <c r="BD119" s="131"/>
      <c r="BE119" s="131"/>
      <c r="BF119" s="131"/>
      <c r="BG119" s="131"/>
      <c r="BH119" s="131"/>
      <c r="BI119" s="131"/>
      <c r="BJ119" s="131"/>
      <c r="BK119" s="131"/>
      <c r="BL119" s="131"/>
      <c r="BM119" s="131"/>
      <c r="BN119" s="131"/>
      <c r="BO119" s="131"/>
      <c r="BP119" s="131"/>
      <c r="BQ119" s="131"/>
      <c r="BR119" s="131"/>
      <c r="BS119" s="131"/>
      <c r="BT119" s="131"/>
      <c r="BU119" s="131"/>
      <c r="BV119" s="131"/>
      <c r="BW119" s="131"/>
      <c r="BX119" s="131"/>
      <c r="BY119" s="131"/>
      <c r="BZ119" s="131"/>
      <c r="CA119" s="131"/>
      <c r="CB119" s="131"/>
      <c r="CC119" s="131"/>
      <c r="CD119" s="131"/>
      <c r="CE119" s="131"/>
      <c r="CF119" s="131"/>
      <c r="CG119" s="131"/>
      <c r="CH119" s="131"/>
      <c r="CI119" s="131"/>
      <c r="CJ119" s="131"/>
      <c r="CK119" s="131"/>
      <c r="CL119" s="131"/>
      <c r="CM119" s="131"/>
      <c r="CN119" s="131"/>
      <c r="CO119" s="131"/>
      <c r="CP119" s="131"/>
      <c r="CQ119" s="131"/>
      <c r="CR119" s="131"/>
      <c r="CS119" s="131"/>
      <c r="CT119" s="131"/>
      <c r="CU119" s="131"/>
      <c r="CV119" s="131"/>
      <c r="CW119" s="131"/>
      <c r="CX119" s="131"/>
      <c r="CY119" s="131"/>
      <c r="CZ119" s="131"/>
      <c r="DA119" s="131"/>
      <c r="DB119" s="131"/>
      <c r="DC119" s="131"/>
      <c r="DD119" s="131"/>
      <c r="DE119" s="131"/>
      <c r="DF119" s="131"/>
      <c r="DG119" s="131"/>
      <c r="DH119" s="131"/>
      <c r="DI119" s="131"/>
      <c r="DJ119" s="131"/>
      <c r="DK119" s="131"/>
      <c r="DL119" s="131"/>
      <c r="DM119" s="131"/>
      <c r="DN119" s="131"/>
      <c r="DO119" s="131"/>
      <c r="DP119" s="131"/>
      <c r="DQ119" s="131"/>
      <c r="DR119" s="131"/>
      <c r="DS119" s="131"/>
      <c r="DT119" s="131"/>
      <c r="DU119" s="131"/>
      <c r="DV119" s="131"/>
      <c r="DW119" s="131"/>
      <c r="DX119" s="131"/>
      <c r="DY119" s="131"/>
      <c r="DZ119" s="131"/>
      <c r="EA119" s="131"/>
      <c r="EB119" s="131"/>
      <c r="EC119" s="131"/>
      <c r="ED119" s="131"/>
      <c r="EE119" s="131"/>
      <c r="EF119" s="131"/>
      <c r="EG119" s="131"/>
      <c r="EH119" s="131"/>
      <c r="EI119" s="131"/>
      <c r="EJ119" s="131"/>
      <c r="EK119" s="131"/>
      <c r="EL119" s="131"/>
      <c r="EM119" s="131"/>
      <c r="EN119" s="131"/>
      <c r="EO119" s="131"/>
      <c r="EP119" s="131"/>
      <c r="EQ119" s="131"/>
      <c r="ER119" s="131"/>
      <c r="ES119" s="131"/>
      <c r="ET119" s="131"/>
      <c r="EU119" s="131"/>
      <c r="EV119" s="131"/>
      <c r="EW119" s="131"/>
      <c r="EX119" s="131"/>
      <c r="EY119" s="131"/>
      <c r="EZ119" s="131"/>
      <c r="FA119" s="131"/>
      <c r="FB119" s="131"/>
      <c r="FC119" s="131"/>
      <c r="FD119" s="131"/>
      <c r="FE119" s="131"/>
      <c r="FF119" s="131"/>
      <c r="FG119" s="131"/>
      <c r="FH119" s="131"/>
      <c r="FI119" s="131"/>
      <c r="FJ119" s="131"/>
      <c r="FK119" s="131"/>
      <c r="FL119" s="131"/>
      <c r="FM119" s="131"/>
      <c r="FN119" s="131"/>
      <c r="FO119" s="131"/>
      <c r="FP119" s="131"/>
      <c r="FQ119" s="131"/>
      <c r="FR119" s="131"/>
      <c r="FS119" s="131"/>
      <c r="FT119" s="131"/>
      <c r="FU119" s="131"/>
      <c r="FV119" s="131"/>
      <c r="FW119" s="131"/>
    </row>
    <row r="120">
      <c r="A120" s="131"/>
      <c r="B120" s="131"/>
      <c r="C120" s="131"/>
      <c r="D120" s="131"/>
      <c r="E120" s="131"/>
      <c r="F120" s="131"/>
      <c r="G120" s="131"/>
      <c r="H120" s="131"/>
      <c r="I120" s="131"/>
      <c r="J120" s="131"/>
      <c r="K120" s="131"/>
      <c r="L120" s="131"/>
      <c r="M120" s="131"/>
      <c r="N120" s="131"/>
      <c r="O120" s="131"/>
      <c r="P120" s="131"/>
      <c r="Q120" s="131"/>
      <c r="R120" s="131"/>
      <c r="S120" s="131"/>
      <c r="T120" s="131"/>
      <c r="U120" s="131"/>
      <c r="V120" s="131"/>
      <c r="W120" s="131"/>
      <c r="X120" s="131"/>
      <c r="Y120" s="131"/>
      <c r="Z120" s="131"/>
      <c r="AA120" s="131"/>
      <c r="AB120" s="131"/>
      <c r="AC120" s="131"/>
      <c r="AD120" s="131"/>
      <c r="AE120" s="131"/>
      <c r="AF120" s="131"/>
      <c r="AG120" s="131"/>
      <c r="AH120" s="131"/>
      <c r="AI120" s="131"/>
      <c r="AJ120" s="131"/>
      <c r="AK120" s="131"/>
      <c r="AL120" s="131"/>
      <c r="AM120" s="131"/>
      <c r="AN120" s="131"/>
      <c r="AO120" s="131"/>
      <c r="AP120" s="131"/>
      <c r="AQ120" s="131"/>
      <c r="AR120" s="131"/>
      <c r="AS120" s="131"/>
      <c r="AT120" s="131"/>
      <c r="AU120" s="131"/>
      <c r="AV120" s="131"/>
      <c r="AW120" s="131"/>
      <c r="AX120" s="131"/>
      <c r="AY120" s="131"/>
      <c r="AZ120" s="131"/>
      <c r="BA120" s="131"/>
      <c r="BB120" s="131"/>
      <c r="BC120" s="131"/>
      <c r="BD120" s="131"/>
      <c r="BE120" s="131"/>
      <c r="BF120" s="131"/>
      <c r="BG120" s="131"/>
      <c r="BH120" s="131"/>
      <c r="BI120" s="131"/>
      <c r="BJ120" s="131"/>
      <c r="BK120" s="131"/>
      <c r="BL120" s="131"/>
      <c r="BM120" s="131"/>
      <c r="BN120" s="131"/>
      <c r="BO120" s="131"/>
      <c r="BP120" s="131"/>
      <c r="BQ120" s="131"/>
      <c r="BR120" s="131"/>
      <c r="BS120" s="131"/>
      <c r="BT120" s="131"/>
      <c r="BU120" s="131"/>
      <c r="BV120" s="131"/>
      <c r="BW120" s="131"/>
      <c r="BX120" s="131"/>
      <c r="BY120" s="131"/>
      <c r="BZ120" s="131"/>
      <c r="CA120" s="131"/>
      <c r="CB120" s="131"/>
      <c r="CC120" s="131"/>
      <c r="CD120" s="131"/>
      <c r="CE120" s="131"/>
      <c r="CF120" s="131"/>
      <c r="CG120" s="131"/>
      <c r="CH120" s="131"/>
      <c r="CI120" s="131"/>
      <c r="CJ120" s="131"/>
      <c r="CK120" s="131"/>
      <c r="CL120" s="131"/>
      <c r="CM120" s="131"/>
      <c r="CN120" s="131"/>
      <c r="CO120" s="131"/>
      <c r="CP120" s="131"/>
      <c r="CQ120" s="131"/>
      <c r="CR120" s="131"/>
      <c r="CS120" s="131"/>
      <c r="CT120" s="131"/>
      <c r="CU120" s="131"/>
      <c r="CV120" s="131"/>
      <c r="CW120" s="131"/>
      <c r="CX120" s="131"/>
      <c r="CY120" s="131"/>
      <c r="CZ120" s="131"/>
      <c r="DA120" s="131"/>
      <c r="DB120" s="131"/>
      <c r="DC120" s="131"/>
      <c r="DD120" s="131"/>
      <c r="DE120" s="131"/>
      <c r="DF120" s="131"/>
      <c r="DG120" s="131"/>
      <c r="DH120" s="131"/>
      <c r="DI120" s="131"/>
      <c r="DJ120" s="131"/>
      <c r="DK120" s="131"/>
      <c r="DL120" s="131"/>
      <c r="DM120" s="131"/>
      <c r="DN120" s="131"/>
      <c r="DO120" s="131"/>
      <c r="DP120" s="131"/>
      <c r="DQ120" s="131"/>
      <c r="DR120" s="131"/>
      <c r="DS120" s="131"/>
      <c r="DT120" s="131"/>
      <c r="DU120" s="131"/>
      <c r="DV120" s="131"/>
      <c r="DW120" s="131"/>
      <c r="DX120" s="131"/>
      <c r="DY120" s="131"/>
      <c r="DZ120" s="131"/>
      <c r="EA120" s="131"/>
      <c r="EB120" s="131"/>
      <c r="EC120" s="131"/>
      <c r="ED120" s="131"/>
      <c r="EE120" s="131"/>
      <c r="EF120" s="131"/>
      <c r="EG120" s="131"/>
      <c r="EH120" s="131"/>
      <c r="EI120" s="131"/>
      <c r="EJ120" s="131"/>
      <c r="EK120" s="131"/>
      <c r="EL120" s="131"/>
      <c r="EM120" s="131"/>
      <c r="EN120" s="131"/>
      <c r="EO120" s="131"/>
      <c r="EP120" s="131"/>
      <c r="EQ120" s="131"/>
      <c r="ER120" s="131"/>
      <c r="ES120" s="131"/>
      <c r="ET120" s="131"/>
      <c r="EU120" s="131"/>
      <c r="EV120" s="131"/>
      <c r="EW120" s="131"/>
      <c r="EX120" s="131"/>
      <c r="EY120" s="131"/>
      <c r="EZ120" s="131"/>
      <c r="FA120" s="131"/>
      <c r="FB120" s="131"/>
      <c r="FC120" s="131"/>
      <c r="FD120" s="131"/>
      <c r="FE120" s="131"/>
      <c r="FF120" s="131"/>
      <c r="FG120" s="131"/>
      <c r="FH120" s="131"/>
      <c r="FI120" s="131"/>
      <c r="FJ120" s="131"/>
      <c r="FK120" s="131"/>
      <c r="FL120" s="131"/>
      <c r="FM120" s="131"/>
      <c r="FN120" s="131"/>
      <c r="FO120" s="131"/>
      <c r="FP120" s="131"/>
      <c r="FQ120" s="131"/>
      <c r="FR120" s="131"/>
      <c r="FS120" s="131"/>
      <c r="FT120" s="131"/>
      <c r="FU120" s="131"/>
      <c r="FV120" s="131"/>
      <c r="FW120" s="131"/>
    </row>
    <row r="121">
      <c r="A121" s="131"/>
      <c r="B121" s="131"/>
      <c r="C121" s="131"/>
      <c r="D121" s="131"/>
      <c r="E121" s="131"/>
      <c r="F121" s="131"/>
      <c r="G121" s="131"/>
      <c r="H121" s="131"/>
      <c r="I121" s="131"/>
      <c r="J121" s="131"/>
      <c r="K121" s="131"/>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1"/>
      <c r="AH121" s="131"/>
      <c r="AI121" s="131"/>
      <c r="AJ121" s="131"/>
      <c r="AK121" s="131"/>
      <c r="AL121" s="131"/>
      <c r="AM121" s="131"/>
      <c r="AN121" s="131"/>
      <c r="AO121" s="131"/>
      <c r="AP121" s="131"/>
      <c r="AQ121" s="131"/>
      <c r="AR121" s="131"/>
      <c r="AS121" s="131"/>
      <c r="AT121" s="131"/>
      <c r="AU121" s="131"/>
      <c r="AV121" s="131"/>
      <c r="AW121" s="131"/>
      <c r="AX121" s="131"/>
      <c r="AY121" s="131"/>
      <c r="AZ121" s="131"/>
      <c r="BA121" s="131"/>
      <c r="BB121" s="131"/>
      <c r="BC121" s="131"/>
      <c r="BD121" s="131"/>
      <c r="BE121" s="131"/>
      <c r="BF121" s="131"/>
      <c r="BG121" s="131"/>
      <c r="BH121" s="131"/>
      <c r="BI121" s="131"/>
      <c r="BJ121" s="131"/>
      <c r="BK121" s="131"/>
      <c r="BL121" s="131"/>
      <c r="BM121" s="131"/>
      <c r="BN121" s="131"/>
      <c r="BO121" s="131"/>
      <c r="BP121" s="131"/>
      <c r="BQ121" s="131"/>
      <c r="BR121" s="131"/>
      <c r="BS121" s="131"/>
      <c r="BT121" s="131"/>
      <c r="BU121" s="131"/>
      <c r="BV121" s="131"/>
      <c r="BW121" s="131"/>
      <c r="BX121" s="131"/>
      <c r="BY121" s="131"/>
      <c r="BZ121" s="131"/>
      <c r="CA121" s="131"/>
      <c r="CB121" s="131"/>
      <c r="CC121" s="131"/>
      <c r="CD121" s="131"/>
      <c r="CE121" s="131"/>
      <c r="CF121" s="131"/>
      <c r="CG121" s="131"/>
      <c r="CH121" s="131"/>
      <c r="CI121" s="131"/>
      <c r="CJ121" s="131"/>
      <c r="CK121" s="131"/>
      <c r="CL121" s="131"/>
      <c r="CM121" s="131"/>
      <c r="CN121" s="131"/>
      <c r="CO121" s="131"/>
      <c r="CP121" s="131"/>
      <c r="CQ121" s="131"/>
      <c r="CR121" s="131"/>
      <c r="CS121" s="131"/>
      <c r="CT121" s="131"/>
      <c r="CU121" s="131"/>
      <c r="CV121" s="131"/>
      <c r="CW121" s="131"/>
      <c r="CX121" s="131"/>
      <c r="CY121" s="131"/>
      <c r="CZ121" s="131"/>
      <c r="DA121" s="131"/>
      <c r="DB121" s="131"/>
      <c r="DC121" s="131"/>
      <c r="DD121" s="131"/>
      <c r="DE121" s="131"/>
      <c r="DF121" s="131"/>
      <c r="DG121" s="131"/>
      <c r="DH121" s="131"/>
      <c r="DI121" s="131"/>
      <c r="DJ121" s="131"/>
      <c r="DK121" s="131"/>
      <c r="DL121" s="131"/>
      <c r="DM121" s="131"/>
      <c r="DN121" s="131"/>
      <c r="DO121" s="131"/>
      <c r="DP121" s="131"/>
      <c r="DQ121" s="131"/>
      <c r="DR121" s="131"/>
      <c r="DS121" s="131"/>
      <c r="DT121" s="131"/>
      <c r="DU121" s="131"/>
      <c r="DV121" s="131"/>
      <c r="DW121" s="131"/>
      <c r="DX121" s="131"/>
      <c r="DY121" s="131"/>
      <c r="DZ121" s="131"/>
      <c r="EA121" s="131"/>
      <c r="EB121" s="131"/>
      <c r="EC121" s="131"/>
      <c r="ED121" s="131"/>
      <c r="EE121" s="131"/>
      <c r="EF121" s="131"/>
      <c r="EG121" s="131"/>
      <c r="EH121" s="131"/>
      <c r="EI121" s="131"/>
      <c r="EJ121" s="131"/>
      <c r="EK121" s="131"/>
      <c r="EL121" s="131"/>
      <c r="EM121" s="131"/>
      <c r="EN121" s="131"/>
      <c r="EO121" s="131"/>
      <c r="EP121" s="131"/>
      <c r="EQ121" s="131"/>
      <c r="ER121" s="131"/>
      <c r="ES121" s="131"/>
      <c r="ET121" s="131"/>
      <c r="EU121" s="131"/>
      <c r="EV121" s="131"/>
      <c r="EW121" s="131"/>
      <c r="EX121" s="131"/>
      <c r="EY121" s="131"/>
      <c r="EZ121" s="131"/>
      <c r="FA121" s="131"/>
      <c r="FB121" s="131"/>
      <c r="FC121" s="131"/>
      <c r="FD121" s="131"/>
      <c r="FE121" s="131"/>
      <c r="FF121" s="131"/>
      <c r="FG121" s="131"/>
      <c r="FH121" s="131"/>
      <c r="FI121" s="131"/>
      <c r="FJ121" s="131"/>
      <c r="FK121" s="131"/>
      <c r="FL121" s="131"/>
      <c r="FM121" s="131"/>
      <c r="FN121" s="131"/>
      <c r="FO121" s="131"/>
      <c r="FP121" s="131"/>
      <c r="FQ121" s="131"/>
      <c r="FR121" s="131"/>
      <c r="FS121" s="131"/>
      <c r="FT121" s="131"/>
      <c r="FU121" s="131"/>
      <c r="FV121" s="131"/>
      <c r="FW121" s="131"/>
    </row>
    <row r="122">
      <c r="A122" s="131"/>
      <c r="B122" s="131"/>
      <c r="C122" s="131"/>
      <c r="D122" s="131"/>
      <c r="E122" s="131"/>
      <c r="F122" s="131"/>
      <c r="G122" s="131"/>
      <c r="H122" s="131"/>
      <c r="I122" s="131"/>
      <c r="J122" s="131"/>
      <c r="K122" s="131"/>
      <c r="L122" s="131"/>
      <c r="M122" s="131"/>
      <c r="N122" s="131"/>
      <c r="O122" s="131"/>
      <c r="P122" s="131"/>
      <c r="Q122" s="131"/>
      <c r="R122" s="131"/>
      <c r="S122" s="131"/>
      <c r="T122" s="131"/>
      <c r="U122" s="131"/>
      <c r="V122" s="131"/>
      <c r="W122" s="131"/>
      <c r="X122" s="131"/>
      <c r="Y122" s="131"/>
      <c r="Z122" s="131"/>
      <c r="AA122" s="131"/>
      <c r="AB122" s="131"/>
      <c r="AC122" s="131"/>
      <c r="AD122" s="131"/>
      <c r="AE122" s="131"/>
      <c r="AF122" s="131"/>
      <c r="AG122" s="131"/>
      <c r="AH122" s="131"/>
      <c r="AI122" s="131"/>
      <c r="AJ122" s="131"/>
      <c r="AK122" s="131"/>
      <c r="AL122" s="131"/>
      <c r="AM122" s="131"/>
      <c r="AN122" s="131"/>
      <c r="AO122" s="131"/>
      <c r="AP122" s="131"/>
      <c r="AQ122" s="131"/>
      <c r="AR122" s="131"/>
      <c r="AS122" s="131"/>
      <c r="AT122" s="131"/>
      <c r="AU122" s="131"/>
      <c r="AV122" s="131"/>
      <c r="AW122" s="131"/>
      <c r="AX122" s="131"/>
      <c r="AY122" s="131"/>
      <c r="AZ122" s="131"/>
      <c r="BA122" s="131"/>
      <c r="BB122" s="131"/>
      <c r="BC122" s="131"/>
      <c r="BD122" s="131"/>
      <c r="BE122" s="131"/>
      <c r="BF122" s="131"/>
      <c r="BG122" s="131"/>
      <c r="BH122" s="131"/>
      <c r="BI122" s="131"/>
      <c r="BJ122" s="131"/>
      <c r="BK122" s="131"/>
      <c r="BL122" s="131"/>
      <c r="BM122" s="131"/>
      <c r="BN122" s="131"/>
      <c r="BO122" s="131"/>
      <c r="BP122" s="131"/>
      <c r="BQ122" s="131"/>
      <c r="BR122" s="131"/>
      <c r="BS122" s="131"/>
      <c r="BT122" s="131"/>
      <c r="BU122" s="131"/>
      <c r="BV122" s="131"/>
      <c r="BW122" s="131"/>
      <c r="BX122" s="131"/>
      <c r="BY122" s="131"/>
      <c r="BZ122" s="131"/>
      <c r="CA122" s="131"/>
      <c r="CB122" s="131"/>
      <c r="CC122" s="131"/>
      <c r="CD122" s="131"/>
      <c r="CE122" s="131"/>
      <c r="CF122" s="131"/>
      <c r="CG122" s="131"/>
      <c r="CH122" s="131"/>
      <c r="CI122" s="131"/>
      <c r="CJ122" s="131"/>
      <c r="CK122" s="131"/>
      <c r="CL122" s="131"/>
      <c r="CM122" s="131"/>
      <c r="CN122" s="131"/>
      <c r="CO122" s="131"/>
      <c r="CP122" s="131"/>
      <c r="CQ122" s="131"/>
      <c r="CR122" s="131"/>
      <c r="CS122" s="131"/>
      <c r="CT122" s="131"/>
      <c r="CU122" s="131"/>
      <c r="CV122" s="131"/>
      <c r="CW122" s="131"/>
      <c r="CX122" s="131"/>
      <c r="CY122" s="131"/>
      <c r="CZ122" s="131"/>
      <c r="DA122" s="131"/>
      <c r="DB122" s="131"/>
      <c r="DC122" s="131"/>
      <c r="DD122" s="131"/>
      <c r="DE122" s="131"/>
      <c r="DF122" s="131"/>
      <c r="DG122" s="131"/>
      <c r="DH122" s="131"/>
      <c r="DI122" s="131"/>
      <c r="DJ122" s="131"/>
      <c r="DK122" s="131"/>
      <c r="DL122" s="131"/>
      <c r="DM122" s="131"/>
      <c r="DN122" s="131"/>
      <c r="DO122" s="131"/>
      <c r="DP122" s="131"/>
      <c r="DQ122" s="131"/>
      <c r="DR122" s="131"/>
      <c r="DS122" s="131"/>
      <c r="DT122" s="131"/>
      <c r="DU122" s="131"/>
      <c r="DV122" s="131"/>
      <c r="DW122" s="131"/>
      <c r="DX122" s="131"/>
      <c r="DY122" s="131"/>
      <c r="DZ122" s="131"/>
      <c r="EA122" s="131"/>
      <c r="EB122" s="131"/>
      <c r="EC122" s="131"/>
      <c r="ED122" s="131"/>
      <c r="EE122" s="131"/>
      <c r="EF122" s="131"/>
      <c r="EG122" s="131"/>
      <c r="EH122" s="131"/>
      <c r="EI122" s="131"/>
      <c r="EJ122" s="131"/>
      <c r="EK122" s="131"/>
      <c r="EL122" s="131"/>
      <c r="EM122" s="131"/>
      <c r="EN122" s="131"/>
      <c r="EO122" s="131"/>
      <c r="EP122" s="131"/>
      <c r="EQ122" s="131"/>
      <c r="ER122" s="131"/>
      <c r="ES122" s="131"/>
      <c r="ET122" s="131"/>
      <c r="EU122" s="131"/>
      <c r="EV122" s="131"/>
      <c r="EW122" s="131"/>
      <c r="EX122" s="131"/>
      <c r="EY122" s="131"/>
      <c r="EZ122" s="131"/>
      <c r="FA122" s="131"/>
      <c r="FB122" s="131"/>
      <c r="FC122" s="131"/>
      <c r="FD122" s="131"/>
      <c r="FE122" s="131"/>
      <c r="FF122" s="131"/>
      <c r="FG122" s="131"/>
      <c r="FH122" s="131"/>
      <c r="FI122" s="131"/>
      <c r="FJ122" s="131"/>
      <c r="FK122" s="131"/>
      <c r="FL122" s="131"/>
      <c r="FM122" s="131"/>
      <c r="FN122" s="131"/>
      <c r="FO122" s="131"/>
      <c r="FP122" s="131"/>
      <c r="FQ122" s="131"/>
      <c r="FR122" s="131"/>
      <c r="FS122" s="131"/>
      <c r="FT122" s="131"/>
      <c r="FU122" s="131"/>
      <c r="FV122" s="131"/>
      <c r="FW122" s="131"/>
    </row>
    <row r="123">
      <c r="A123" s="131"/>
      <c r="B123" s="131"/>
      <c r="C123" s="131"/>
      <c r="D123" s="131"/>
      <c r="E123" s="131"/>
      <c r="F123" s="131"/>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1"/>
      <c r="AI123" s="131"/>
      <c r="AJ123" s="131"/>
      <c r="AK123" s="131"/>
      <c r="AL123" s="131"/>
      <c r="AM123" s="131"/>
      <c r="AN123" s="131"/>
      <c r="AO123" s="131"/>
      <c r="AP123" s="131"/>
      <c r="AQ123" s="131"/>
      <c r="AR123" s="131"/>
      <c r="AS123" s="131"/>
      <c r="AT123" s="131"/>
      <c r="AU123" s="131"/>
      <c r="AV123" s="131"/>
      <c r="AW123" s="131"/>
      <c r="AX123" s="131"/>
      <c r="AY123" s="131"/>
      <c r="AZ123" s="131"/>
      <c r="BA123" s="131"/>
      <c r="BB123" s="131"/>
      <c r="BC123" s="131"/>
      <c r="BD123" s="131"/>
      <c r="BE123" s="131"/>
      <c r="BF123" s="131"/>
      <c r="BG123" s="131"/>
      <c r="BH123" s="131"/>
      <c r="BI123" s="131"/>
      <c r="BJ123" s="131"/>
      <c r="BK123" s="131"/>
      <c r="BL123" s="131"/>
      <c r="BM123" s="131"/>
      <c r="BN123" s="131"/>
      <c r="BO123" s="131"/>
      <c r="BP123" s="131"/>
      <c r="BQ123" s="131"/>
      <c r="BR123" s="131"/>
      <c r="BS123" s="131"/>
      <c r="BT123" s="131"/>
      <c r="BU123" s="131"/>
      <c r="BV123" s="131"/>
      <c r="BW123" s="131"/>
      <c r="BX123" s="131"/>
      <c r="BY123" s="131"/>
      <c r="BZ123" s="131"/>
      <c r="CA123" s="131"/>
      <c r="CB123" s="131"/>
      <c r="CC123" s="131"/>
      <c r="CD123" s="131"/>
      <c r="CE123" s="131"/>
      <c r="CF123" s="131"/>
      <c r="CG123" s="131"/>
      <c r="CH123" s="131"/>
      <c r="CI123" s="131"/>
      <c r="CJ123" s="131"/>
      <c r="CK123" s="131"/>
      <c r="CL123" s="131"/>
      <c r="CM123" s="131"/>
      <c r="CN123" s="131"/>
      <c r="CO123" s="131"/>
      <c r="CP123" s="131"/>
      <c r="CQ123" s="131"/>
      <c r="CR123" s="131"/>
      <c r="CS123" s="131"/>
      <c r="CT123" s="131"/>
      <c r="CU123" s="131"/>
      <c r="CV123" s="131"/>
      <c r="CW123" s="131"/>
      <c r="CX123" s="131"/>
      <c r="CY123" s="131"/>
      <c r="CZ123" s="131"/>
      <c r="DA123" s="131"/>
      <c r="DB123" s="131"/>
      <c r="DC123" s="131"/>
      <c r="DD123" s="131"/>
      <c r="DE123" s="131"/>
      <c r="DF123" s="131"/>
      <c r="DG123" s="131"/>
      <c r="DH123" s="131"/>
      <c r="DI123" s="131"/>
      <c r="DJ123" s="131"/>
      <c r="DK123" s="131"/>
      <c r="DL123" s="131"/>
      <c r="DM123" s="131"/>
      <c r="DN123" s="131"/>
      <c r="DO123" s="131"/>
      <c r="DP123" s="131"/>
      <c r="DQ123" s="131"/>
      <c r="DR123" s="131"/>
      <c r="DS123" s="131"/>
      <c r="DT123" s="131"/>
      <c r="DU123" s="131"/>
      <c r="DV123" s="131"/>
      <c r="DW123" s="131"/>
      <c r="DX123" s="131"/>
      <c r="DY123" s="131"/>
      <c r="DZ123" s="131"/>
      <c r="EA123" s="131"/>
      <c r="EB123" s="131"/>
      <c r="EC123" s="131"/>
      <c r="ED123" s="131"/>
      <c r="EE123" s="131"/>
      <c r="EF123" s="131"/>
      <c r="EG123" s="131"/>
      <c r="EH123" s="131"/>
      <c r="EI123" s="131"/>
      <c r="EJ123" s="131"/>
      <c r="EK123" s="131"/>
      <c r="EL123" s="131"/>
      <c r="EM123" s="131"/>
      <c r="EN123" s="131"/>
      <c r="EO123" s="131"/>
      <c r="EP123" s="131"/>
      <c r="EQ123" s="131"/>
      <c r="ER123" s="131"/>
      <c r="ES123" s="131"/>
      <c r="ET123" s="131"/>
      <c r="EU123" s="131"/>
      <c r="EV123" s="131"/>
      <c r="EW123" s="131"/>
      <c r="EX123" s="131"/>
      <c r="EY123" s="131"/>
      <c r="EZ123" s="131"/>
      <c r="FA123" s="131"/>
      <c r="FB123" s="131"/>
      <c r="FC123" s="131"/>
      <c r="FD123" s="131"/>
      <c r="FE123" s="131"/>
      <c r="FF123" s="131"/>
      <c r="FG123" s="131"/>
      <c r="FH123" s="131"/>
      <c r="FI123" s="131"/>
      <c r="FJ123" s="131"/>
      <c r="FK123" s="131"/>
      <c r="FL123" s="131"/>
      <c r="FM123" s="131"/>
      <c r="FN123" s="131"/>
      <c r="FO123" s="131"/>
      <c r="FP123" s="131"/>
      <c r="FQ123" s="131"/>
      <c r="FR123" s="131"/>
      <c r="FS123" s="131"/>
      <c r="FT123" s="131"/>
      <c r="FU123" s="131"/>
      <c r="FV123" s="131"/>
      <c r="FW123" s="131"/>
    </row>
    <row r="124">
      <c r="A124" s="131"/>
      <c r="B124" s="131"/>
      <c r="C124" s="131"/>
      <c r="D124" s="131"/>
      <c r="E124" s="131"/>
      <c r="F124" s="131"/>
      <c r="G124" s="131"/>
      <c r="H124" s="131"/>
      <c r="I124" s="131"/>
      <c r="J124" s="131"/>
      <c r="K124" s="131"/>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1"/>
      <c r="AH124" s="131"/>
      <c r="AI124" s="131"/>
      <c r="AJ124" s="131"/>
      <c r="AK124" s="131"/>
      <c r="AL124" s="131"/>
      <c r="AM124" s="131"/>
      <c r="AN124" s="131"/>
      <c r="AO124" s="131"/>
      <c r="AP124" s="131"/>
      <c r="AQ124" s="131"/>
      <c r="AR124" s="131"/>
      <c r="AS124" s="131"/>
      <c r="AT124" s="131"/>
      <c r="AU124" s="131"/>
      <c r="AV124" s="131"/>
      <c r="AW124" s="131"/>
      <c r="AX124" s="131"/>
      <c r="AY124" s="131"/>
      <c r="AZ124" s="131"/>
      <c r="BA124" s="131"/>
      <c r="BB124" s="131"/>
      <c r="BC124" s="131"/>
      <c r="BD124" s="131"/>
      <c r="BE124" s="131"/>
      <c r="BF124" s="131"/>
      <c r="BG124" s="131"/>
      <c r="BH124" s="131"/>
      <c r="BI124" s="131"/>
      <c r="BJ124" s="131"/>
      <c r="BK124" s="131"/>
      <c r="BL124" s="131"/>
      <c r="BM124" s="131"/>
      <c r="BN124" s="131"/>
      <c r="BO124" s="131"/>
      <c r="BP124" s="131"/>
      <c r="BQ124" s="131"/>
      <c r="BR124" s="131"/>
      <c r="BS124" s="131"/>
      <c r="BT124" s="131"/>
      <c r="BU124" s="131"/>
      <c r="BV124" s="131"/>
      <c r="BW124" s="131"/>
      <c r="BX124" s="131"/>
      <c r="BY124" s="131"/>
      <c r="BZ124" s="131"/>
      <c r="CA124" s="131"/>
      <c r="CB124" s="131"/>
      <c r="CC124" s="131"/>
      <c r="CD124" s="131"/>
      <c r="CE124" s="131"/>
      <c r="CF124" s="131"/>
      <c r="CG124" s="131"/>
      <c r="CH124" s="131"/>
      <c r="CI124" s="131"/>
      <c r="CJ124" s="131"/>
      <c r="CK124" s="131"/>
      <c r="CL124" s="131"/>
      <c r="CM124" s="131"/>
      <c r="CN124" s="131"/>
      <c r="CO124" s="131"/>
      <c r="CP124" s="131"/>
      <c r="CQ124" s="131"/>
      <c r="CR124" s="131"/>
      <c r="CS124" s="131"/>
      <c r="CT124" s="131"/>
      <c r="CU124" s="131"/>
      <c r="CV124" s="131"/>
      <c r="CW124" s="131"/>
      <c r="CX124" s="131"/>
      <c r="CY124" s="131"/>
      <c r="CZ124" s="131"/>
      <c r="DA124" s="131"/>
      <c r="DB124" s="131"/>
      <c r="DC124" s="131"/>
      <c r="DD124" s="131"/>
      <c r="DE124" s="131"/>
      <c r="DF124" s="131"/>
      <c r="DG124" s="131"/>
      <c r="DH124" s="131"/>
      <c r="DI124" s="131"/>
      <c r="DJ124" s="131"/>
      <c r="DK124" s="131"/>
      <c r="DL124" s="131"/>
      <c r="DM124" s="131"/>
      <c r="DN124" s="131"/>
      <c r="DO124" s="131"/>
      <c r="DP124" s="131"/>
      <c r="DQ124" s="131"/>
      <c r="DR124" s="131"/>
      <c r="DS124" s="131"/>
      <c r="DT124" s="131"/>
      <c r="DU124" s="131"/>
      <c r="DV124" s="131"/>
      <c r="DW124" s="131"/>
      <c r="DX124" s="131"/>
      <c r="DY124" s="131"/>
      <c r="DZ124" s="131"/>
      <c r="EA124" s="131"/>
      <c r="EB124" s="131"/>
      <c r="EC124" s="131"/>
      <c r="ED124" s="131"/>
      <c r="EE124" s="131"/>
      <c r="EF124" s="131"/>
      <c r="EG124" s="131"/>
      <c r="EH124" s="131"/>
      <c r="EI124" s="131"/>
      <c r="EJ124" s="131"/>
      <c r="EK124" s="131"/>
      <c r="EL124" s="131"/>
      <c r="EM124" s="131"/>
      <c r="EN124" s="131"/>
      <c r="EO124" s="131"/>
      <c r="EP124" s="131"/>
      <c r="EQ124" s="131"/>
      <c r="ER124" s="131"/>
      <c r="ES124" s="131"/>
      <c r="ET124" s="131"/>
      <c r="EU124" s="131"/>
      <c r="EV124" s="131"/>
      <c r="EW124" s="131"/>
      <c r="EX124" s="131"/>
      <c r="EY124" s="131"/>
      <c r="EZ124" s="131"/>
      <c r="FA124" s="131"/>
      <c r="FB124" s="131"/>
      <c r="FC124" s="131"/>
      <c r="FD124" s="131"/>
      <c r="FE124" s="131"/>
      <c r="FF124" s="131"/>
      <c r="FG124" s="131"/>
      <c r="FH124" s="131"/>
      <c r="FI124" s="131"/>
      <c r="FJ124" s="131"/>
      <c r="FK124" s="131"/>
      <c r="FL124" s="131"/>
      <c r="FM124" s="131"/>
      <c r="FN124" s="131"/>
      <c r="FO124" s="131"/>
      <c r="FP124" s="131"/>
      <c r="FQ124" s="131"/>
      <c r="FR124" s="131"/>
      <c r="FS124" s="131"/>
      <c r="FT124" s="131"/>
      <c r="FU124" s="131"/>
      <c r="FV124" s="131"/>
      <c r="FW124" s="131"/>
    </row>
    <row r="125">
      <c r="A125" s="131"/>
      <c r="B125" s="131"/>
      <c r="C125" s="131"/>
      <c r="D125" s="131"/>
      <c r="E125" s="131"/>
      <c r="F125" s="131"/>
      <c r="G125" s="131"/>
      <c r="H125" s="131"/>
      <c r="I125" s="131"/>
      <c r="J125" s="131"/>
      <c r="K125" s="131"/>
      <c r="L125" s="131"/>
      <c r="M125" s="131"/>
      <c r="N125" s="131"/>
      <c r="O125" s="131"/>
      <c r="P125" s="131"/>
      <c r="Q125" s="131"/>
      <c r="R125" s="131"/>
      <c r="S125" s="131"/>
      <c r="T125" s="131"/>
      <c r="U125" s="131"/>
      <c r="V125" s="131"/>
      <c r="W125" s="131"/>
      <c r="X125" s="131"/>
      <c r="Y125" s="131"/>
      <c r="Z125" s="131"/>
      <c r="AA125" s="131"/>
      <c r="AB125" s="131"/>
      <c r="AC125" s="131"/>
      <c r="AD125" s="131"/>
      <c r="AE125" s="131"/>
      <c r="AF125" s="131"/>
      <c r="AG125" s="131"/>
      <c r="AH125" s="131"/>
      <c r="AI125" s="131"/>
      <c r="AJ125" s="131"/>
      <c r="AK125" s="131"/>
      <c r="AL125" s="131"/>
      <c r="AM125" s="131"/>
      <c r="AN125" s="131"/>
      <c r="AO125" s="131"/>
      <c r="AP125" s="131"/>
      <c r="AQ125" s="131"/>
      <c r="AR125" s="131"/>
      <c r="AS125" s="131"/>
      <c r="AT125" s="131"/>
      <c r="AU125" s="131"/>
      <c r="AV125" s="131"/>
      <c r="AW125" s="131"/>
      <c r="AX125" s="131"/>
      <c r="AY125" s="131"/>
      <c r="AZ125" s="131"/>
      <c r="BA125" s="131"/>
      <c r="BB125" s="131"/>
      <c r="BC125" s="131"/>
      <c r="BD125" s="131"/>
      <c r="BE125" s="131"/>
      <c r="BF125" s="131"/>
      <c r="BG125" s="131"/>
      <c r="BH125" s="131"/>
      <c r="BI125" s="131"/>
      <c r="BJ125" s="131"/>
      <c r="BK125" s="131"/>
      <c r="BL125" s="131"/>
      <c r="BM125" s="131"/>
      <c r="BN125" s="131"/>
      <c r="BO125" s="131"/>
      <c r="BP125" s="131"/>
      <c r="BQ125" s="131"/>
      <c r="BR125" s="131"/>
      <c r="BS125" s="131"/>
      <c r="BT125" s="131"/>
      <c r="BU125" s="131"/>
      <c r="BV125" s="131"/>
      <c r="BW125" s="131"/>
      <c r="BX125" s="131"/>
      <c r="BY125" s="131"/>
      <c r="BZ125" s="131"/>
      <c r="CA125" s="131"/>
      <c r="CB125" s="131"/>
      <c r="CC125" s="131"/>
      <c r="CD125" s="131"/>
      <c r="CE125" s="131"/>
      <c r="CF125" s="131"/>
      <c r="CG125" s="131"/>
      <c r="CH125" s="131"/>
      <c r="CI125" s="131"/>
      <c r="CJ125" s="131"/>
      <c r="CK125" s="131"/>
      <c r="CL125" s="131"/>
      <c r="CM125" s="131"/>
      <c r="CN125" s="131"/>
      <c r="CO125" s="131"/>
      <c r="CP125" s="131"/>
      <c r="CQ125" s="131"/>
      <c r="CR125" s="131"/>
      <c r="CS125" s="131"/>
      <c r="CT125" s="131"/>
      <c r="CU125" s="131"/>
      <c r="CV125" s="131"/>
      <c r="CW125" s="131"/>
      <c r="CX125" s="131"/>
      <c r="CY125" s="131"/>
      <c r="CZ125" s="131"/>
      <c r="DA125" s="131"/>
      <c r="DB125" s="131"/>
      <c r="DC125" s="131"/>
      <c r="DD125" s="131"/>
      <c r="DE125" s="131"/>
      <c r="DF125" s="131"/>
      <c r="DG125" s="131"/>
      <c r="DH125" s="131"/>
      <c r="DI125" s="131"/>
      <c r="DJ125" s="131"/>
      <c r="DK125" s="131"/>
      <c r="DL125" s="131"/>
      <c r="DM125" s="131"/>
      <c r="DN125" s="131"/>
      <c r="DO125" s="131"/>
      <c r="DP125" s="131"/>
      <c r="DQ125" s="131"/>
      <c r="DR125" s="131"/>
      <c r="DS125" s="131"/>
      <c r="DT125" s="131"/>
      <c r="DU125" s="131"/>
      <c r="DV125" s="131"/>
      <c r="DW125" s="131"/>
      <c r="DX125" s="131"/>
      <c r="DY125" s="131"/>
      <c r="DZ125" s="131"/>
      <c r="EA125" s="131"/>
      <c r="EB125" s="131"/>
      <c r="EC125" s="131"/>
      <c r="ED125" s="131"/>
      <c r="EE125" s="131"/>
      <c r="EF125" s="131"/>
      <c r="EG125" s="131"/>
      <c r="EH125" s="131"/>
      <c r="EI125" s="131"/>
      <c r="EJ125" s="131"/>
      <c r="EK125" s="131"/>
      <c r="EL125" s="131"/>
      <c r="EM125" s="131"/>
      <c r="EN125" s="131"/>
      <c r="EO125" s="131"/>
      <c r="EP125" s="131"/>
      <c r="EQ125" s="131"/>
      <c r="ER125" s="131"/>
      <c r="ES125" s="131"/>
      <c r="ET125" s="131"/>
      <c r="EU125" s="131"/>
      <c r="EV125" s="131"/>
      <c r="EW125" s="131"/>
      <c r="EX125" s="131"/>
      <c r="EY125" s="131"/>
      <c r="EZ125" s="131"/>
      <c r="FA125" s="131"/>
      <c r="FB125" s="131"/>
      <c r="FC125" s="131"/>
      <c r="FD125" s="131"/>
      <c r="FE125" s="131"/>
      <c r="FF125" s="131"/>
      <c r="FG125" s="131"/>
      <c r="FH125" s="131"/>
      <c r="FI125" s="131"/>
      <c r="FJ125" s="131"/>
      <c r="FK125" s="131"/>
      <c r="FL125" s="131"/>
      <c r="FM125" s="131"/>
      <c r="FN125" s="131"/>
      <c r="FO125" s="131"/>
      <c r="FP125" s="131"/>
      <c r="FQ125" s="131"/>
      <c r="FR125" s="131"/>
      <c r="FS125" s="131"/>
      <c r="FT125" s="131"/>
      <c r="FU125" s="131"/>
      <c r="FV125" s="131"/>
      <c r="FW125" s="131"/>
    </row>
    <row r="126">
      <c r="A126" s="131"/>
      <c r="B126" s="131"/>
      <c r="C126" s="131"/>
      <c r="D126" s="131"/>
      <c r="E126" s="131"/>
      <c r="F126" s="131"/>
      <c r="G126" s="131"/>
      <c r="H126" s="131"/>
      <c r="I126" s="131"/>
      <c r="J126" s="131"/>
      <c r="K126" s="131"/>
      <c r="L126" s="131"/>
      <c r="M126" s="131"/>
      <c r="N126" s="131"/>
      <c r="O126" s="131"/>
      <c r="P126" s="131"/>
      <c r="Q126" s="131"/>
      <c r="R126" s="131"/>
      <c r="S126" s="131"/>
      <c r="T126" s="131"/>
      <c r="U126" s="131"/>
      <c r="V126" s="131"/>
      <c r="W126" s="131"/>
      <c r="X126" s="131"/>
      <c r="Y126" s="131"/>
      <c r="Z126" s="131"/>
      <c r="AA126" s="131"/>
      <c r="AB126" s="131"/>
      <c r="AC126" s="131"/>
      <c r="AD126" s="131"/>
      <c r="AE126" s="131"/>
      <c r="AF126" s="131"/>
      <c r="AG126" s="131"/>
      <c r="AH126" s="131"/>
      <c r="AI126" s="131"/>
      <c r="AJ126" s="131"/>
      <c r="AK126" s="131"/>
      <c r="AL126" s="131"/>
      <c r="AM126" s="131"/>
      <c r="AN126" s="131"/>
      <c r="AO126" s="131"/>
      <c r="AP126" s="131"/>
      <c r="AQ126" s="131"/>
      <c r="AR126" s="131"/>
      <c r="AS126" s="131"/>
      <c r="AT126" s="131"/>
      <c r="AU126" s="131"/>
      <c r="AV126" s="131"/>
      <c r="AW126" s="131"/>
      <c r="AX126" s="131"/>
      <c r="AY126" s="131"/>
      <c r="AZ126" s="131"/>
      <c r="BA126" s="131"/>
      <c r="BB126" s="131"/>
      <c r="BC126" s="131"/>
      <c r="BD126" s="131"/>
      <c r="BE126" s="131"/>
      <c r="BF126" s="131"/>
      <c r="BG126" s="131"/>
      <c r="BH126" s="131"/>
      <c r="BI126" s="131"/>
      <c r="BJ126" s="131"/>
      <c r="BK126" s="131"/>
      <c r="BL126" s="131"/>
      <c r="BM126" s="131"/>
      <c r="BN126" s="131"/>
      <c r="BO126" s="131"/>
      <c r="BP126" s="131"/>
      <c r="BQ126" s="131"/>
      <c r="BR126" s="131"/>
      <c r="BS126" s="131"/>
      <c r="BT126" s="131"/>
      <c r="BU126" s="131"/>
      <c r="BV126" s="131"/>
      <c r="BW126" s="131"/>
      <c r="BX126" s="131"/>
      <c r="BY126" s="131"/>
      <c r="BZ126" s="131"/>
      <c r="CA126" s="131"/>
      <c r="CB126" s="131"/>
      <c r="CC126" s="131"/>
      <c r="CD126" s="131"/>
      <c r="CE126" s="131"/>
      <c r="CF126" s="131"/>
      <c r="CG126" s="131"/>
      <c r="CH126" s="131"/>
      <c r="CI126" s="131"/>
      <c r="CJ126" s="131"/>
      <c r="CK126" s="131"/>
      <c r="CL126" s="131"/>
      <c r="CM126" s="131"/>
      <c r="CN126" s="131"/>
      <c r="CO126" s="131"/>
      <c r="CP126" s="131"/>
      <c r="CQ126" s="131"/>
      <c r="CR126" s="131"/>
      <c r="CS126" s="131"/>
      <c r="CT126" s="131"/>
      <c r="CU126" s="131"/>
      <c r="CV126" s="131"/>
      <c r="CW126" s="131"/>
      <c r="CX126" s="131"/>
      <c r="CY126" s="131"/>
      <c r="CZ126" s="131"/>
      <c r="DA126" s="131"/>
      <c r="DB126" s="131"/>
      <c r="DC126" s="131"/>
      <c r="DD126" s="131"/>
      <c r="DE126" s="131"/>
      <c r="DF126" s="131"/>
      <c r="DG126" s="131"/>
      <c r="DH126" s="131"/>
      <c r="DI126" s="131"/>
      <c r="DJ126" s="131"/>
      <c r="DK126" s="131"/>
      <c r="DL126" s="131"/>
      <c r="DM126" s="131"/>
      <c r="DN126" s="131"/>
      <c r="DO126" s="131"/>
      <c r="DP126" s="131"/>
      <c r="DQ126" s="131"/>
      <c r="DR126" s="131"/>
      <c r="DS126" s="131"/>
      <c r="DT126" s="131"/>
      <c r="DU126" s="131"/>
      <c r="DV126" s="131"/>
      <c r="DW126" s="131"/>
      <c r="DX126" s="131"/>
      <c r="DY126" s="131"/>
      <c r="DZ126" s="131"/>
      <c r="EA126" s="131"/>
      <c r="EB126" s="131"/>
      <c r="EC126" s="131"/>
      <c r="ED126" s="131"/>
      <c r="EE126" s="131"/>
      <c r="EF126" s="131"/>
      <c r="EG126" s="131"/>
      <c r="EH126" s="131"/>
      <c r="EI126" s="131"/>
      <c r="EJ126" s="131"/>
      <c r="EK126" s="131"/>
      <c r="EL126" s="131"/>
      <c r="EM126" s="131"/>
      <c r="EN126" s="131"/>
      <c r="EO126" s="131"/>
      <c r="EP126" s="131"/>
      <c r="EQ126" s="131"/>
      <c r="ER126" s="131"/>
      <c r="ES126" s="131"/>
      <c r="ET126" s="131"/>
      <c r="EU126" s="131"/>
      <c r="EV126" s="131"/>
      <c r="EW126" s="131"/>
      <c r="EX126" s="131"/>
      <c r="EY126" s="131"/>
      <c r="EZ126" s="131"/>
      <c r="FA126" s="131"/>
      <c r="FB126" s="131"/>
      <c r="FC126" s="131"/>
      <c r="FD126" s="131"/>
      <c r="FE126" s="131"/>
      <c r="FF126" s="131"/>
      <c r="FG126" s="131"/>
      <c r="FH126" s="131"/>
      <c r="FI126" s="131"/>
      <c r="FJ126" s="131"/>
      <c r="FK126" s="131"/>
      <c r="FL126" s="131"/>
      <c r="FM126" s="131"/>
      <c r="FN126" s="131"/>
      <c r="FO126" s="131"/>
      <c r="FP126" s="131"/>
      <c r="FQ126" s="131"/>
      <c r="FR126" s="131"/>
      <c r="FS126" s="131"/>
      <c r="FT126" s="131"/>
      <c r="FU126" s="131"/>
      <c r="FV126" s="131"/>
      <c r="FW126" s="131"/>
    </row>
    <row r="127">
      <c r="A127" s="131"/>
      <c r="B127" s="131"/>
      <c r="C127" s="131"/>
      <c r="D127" s="131"/>
      <c r="E127" s="131"/>
      <c r="F127" s="131"/>
      <c r="G127" s="131"/>
      <c r="H127" s="131"/>
      <c r="I127" s="131"/>
      <c r="J127" s="131"/>
      <c r="K127" s="131"/>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1"/>
      <c r="AH127" s="131"/>
      <c r="AI127" s="131"/>
      <c r="AJ127" s="131"/>
      <c r="AK127" s="131"/>
      <c r="AL127" s="131"/>
      <c r="AM127" s="131"/>
      <c r="AN127" s="131"/>
      <c r="AO127" s="131"/>
      <c r="AP127" s="131"/>
      <c r="AQ127" s="131"/>
      <c r="AR127" s="131"/>
      <c r="AS127" s="131"/>
      <c r="AT127" s="131"/>
      <c r="AU127" s="131"/>
      <c r="AV127" s="131"/>
      <c r="AW127" s="131"/>
      <c r="AX127" s="131"/>
      <c r="AY127" s="131"/>
      <c r="AZ127" s="131"/>
      <c r="BA127" s="131"/>
      <c r="BB127" s="131"/>
      <c r="BC127" s="131"/>
      <c r="BD127" s="131"/>
      <c r="BE127" s="131"/>
      <c r="BF127" s="131"/>
      <c r="BG127" s="131"/>
      <c r="BH127" s="131"/>
      <c r="BI127" s="131"/>
      <c r="BJ127" s="131"/>
      <c r="BK127" s="131"/>
      <c r="BL127" s="131"/>
      <c r="BM127" s="131"/>
      <c r="BN127" s="131"/>
      <c r="BO127" s="131"/>
      <c r="BP127" s="131"/>
      <c r="BQ127" s="131"/>
      <c r="BR127" s="131"/>
      <c r="BS127" s="131"/>
      <c r="BT127" s="131"/>
      <c r="BU127" s="131"/>
      <c r="BV127" s="131"/>
      <c r="BW127" s="131"/>
      <c r="BX127" s="131"/>
      <c r="BY127" s="131"/>
      <c r="BZ127" s="131"/>
      <c r="CA127" s="131"/>
      <c r="CB127" s="131"/>
      <c r="CC127" s="131"/>
      <c r="CD127" s="131"/>
      <c r="CE127" s="131"/>
      <c r="CF127" s="131"/>
      <c r="CG127" s="131"/>
      <c r="CH127" s="131"/>
      <c r="CI127" s="131"/>
      <c r="CJ127" s="131"/>
      <c r="CK127" s="131"/>
      <c r="CL127" s="131"/>
      <c r="CM127" s="131"/>
      <c r="CN127" s="131"/>
      <c r="CO127" s="131"/>
      <c r="CP127" s="131"/>
      <c r="CQ127" s="131"/>
      <c r="CR127" s="131"/>
      <c r="CS127" s="131"/>
      <c r="CT127" s="131"/>
      <c r="CU127" s="131"/>
      <c r="CV127" s="131"/>
      <c r="CW127" s="131"/>
      <c r="CX127" s="131"/>
      <c r="CY127" s="131"/>
      <c r="CZ127" s="131"/>
      <c r="DA127" s="131"/>
      <c r="DB127" s="131"/>
      <c r="DC127" s="131"/>
      <c r="DD127" s="131"/>
      <c r="DE127" s="131"/>
      <c r="DF127" s="131"/>
      <c r="DG127" s="131"/>
      <c r="DH127" s="131"/>
      <c r="DI127" s="131"/>
      <c r="DJ127" s="131"/>
      <c r="DK127" s="131"/>
      <c r="DL127" s="131"/>
      <c r="DM127" s="131"/>
      <c r="DN127" s="131"/>
      <c r="DO127" s="131"/>
      <c r="DP127" s="131"/>
      <c r="DQ127" s="131"/>
      <c r="DR127" s="131"/>
      <c r="DS127" s="131"/>
      <c r="DT127" s="131"/>
      <c r="DU127" s="131"/>
      <c r="DV127" s="131"/>
      <c r="DW127" s="131"/>
      <c r="DX127" s="131"/>
      <c r="DY127" s="131"/>
      <c r="DZ127" s="131"/>
      <c r="EA127" s="131"/>
      <c r="EB127" s="131"/>
      <c r="EC127" s="131"/>
      <c r="ED127" s="131"/>
      <c r="EE127" s="131"/>
      <c r="EF127" s="131"/>
      <c r="EG127" s="131"/>
      <c r="EH127" s="131"/>
      <c r="EI127" s="131"/>
      <c r="EJ127" s="131"/>
      <c r="EK127" s="131"/>
      <c r="EL127" s="131"/>
      <c r="EM127" s="131"/>
      <c r="EN127" s="131"/>
      <c r="EO127" s="131"/>
      <c r="EP127" s="131"/>
      <c r="EQ127" s="131"/>
      <c r="ER127" s="131"/>
      <c r="ES127" s="131"/>
      <c r="ET127" s="131"/>
      <c r="EU127" s="131"/>
      <c r="EV127" s="131"/>
      <c r="EW127" s="131"/>
      <c r="EX127" s="131"/>
      <c r="EY127" s="131"/>
      <c r="EZ127" s="131"/>
      <c r="FA127" s="131"/>
      <c r="FB127" s="131"/>
      <c r="FC127" s="131"/>
      <c r="FD127" s="131"/>
      <c r="FE127" s="131"/>
      <c r="FF127" s="131"/>
      <c r="FG127" s="131"/>
      <c r="FH127" s="131"/>
      <c r="FI127" s="131"/>
      <c r="FJ127" s="131"/>
      <c r="FK127" s="131"/>
      <c r="FL127" s="131"/>
      <c r="FM127" s="131"/>
      <c r="FN127" s="131"/>
      <c r="FO127" s="131"/>
      <c r="FP127" s="131"/>
      <c r="FQ127" s="131"/>
      <c r="FR127" s="131"/>
      <c r="FS127" s="131"/>
      <c r="FT127" s="131"/>
      <c r="FU127" s="131"/>
      <c r="FV127" s="131"/>
      <c r="FW127" s="131"/>
    </row>
    <row r="128">
      <c r="A128" s="131"/>
      <c r="B128" s="131"/>
      <c r="C128" s="131"/>
      <c r="D128" s="131"/>
      <c r="E128" s="131"/>
      <c r="F128" s="131"/>
      <c r="G128" s="131"/>
      <c r="H128" s="131"/>
      <c r="I128" s="131"/>
      <c r="J128" s="131"/>
      <c r="K128" s="131"/>
      <c r="L128" s="131"/>
      <c r="M128" s="131"/>
      <c r="N128" s="131"/>
      <c r="O128" s="131"/>
      <c r="P128" s="131"/>
      <c r="Q128" s="131"/>
      <c r="R128" s="131"/>
      <c r="S128" s="131"/>
      <c r="T128" s="131"/>
      <c r="U128" s="131"/>
      <c r="V128" s="131"/>
      <c r="W128" s="131"/>
      <c r="X128" s="131"/>
      <c r="Y128" s="131"/>
      <c r="Z128" s="131"/>
      <c r="AA128" s="131"/>
      <c r="AB128" s="131"/>
      <c r="AC128" s="131"/>
      <c r="AD128" s="131"/>
      <c r="AE128" s="131"/>
      <c r="AF128" s="131"/>
      <c r="AG128" s="131"/>
      <c r="AH128" s="131"/>
      <c r="AI128" s="131"/>
      <c r="AJ128" s="131"/>
      <c r="AK128" s="131"/>
      <c r="AL128" s="131"/>
      <c r="AM128" s="131"/>
      <c r="AN128" s="131"/>
      <c r="AO128" s="131"/>
      <c r="AP128" s="131"/>
      <c r="AQ128" s="131"/>
      <c r="AR128" s="131"/>
      <c r="AS128" s="131"/>
      <c r="AT128" s="131"/>
      <c r="AU128" s="131"/>
      <c r="AV128" s="131"/>
      <c r="AW128" s="131"/>
      <c r="AX128" s="131"/>
      <c r="AY128" s="131"/>
      <c r="AZ128" s="131"/>
      <c r="BA128" s="131"/>
      <c r="BB128" s="131"/>
      <c r="BC128" s="131"/>
      <c r="BD128" s="131"/>
      <c r="BE128" s="131"/>
      <c r="BF128" s="131"/>
      <c r="BG128" s="131"/>
      <c r="BH128" s="131"/>
      <c r="BI128" s="131"/>
      <c r="BJ128" s="131"/>
      <c r="BK128" s="131"/>
      <c r="BL128" s="131"/>
      <c r="BM128" s="131"/>
      <c r="BN128" s="131"/>
      <c r="BO128" s="131"/>
      <c r="BP128" s="131"/>
      <c r="BQ128" s="131"/>
      <c r="BR128" s="131"/>
      <c r="BS128" s="131"/>
      <c r="BT128" s="131"/>
      <c r="BU128" s="131"/>
      <c r="BV128" s="131"/>
      <c r="BW128" s="131"/>
      <c r="BX128" s="131"/>
      <c r="BY128" s="131"/>
      <c r="BZ128" s="131"/>
      <c r="CA128" s="131"/>
      <c r="CB128" s="131"/>
      <c r="CC128" s="131"/>
      <c r="CD128" s="131"/>
      <c r="CE128" s="131"/>
      <c r="CF128" s="131"/>
      <c r="CG128" s="131"/>
      <c r="CH128" s="131"/>
      <c r="CI128" s="131"/>
      <c r="CJ128" s="131"/>
      <c r="CK128" s="131"/>
      <c r="CL128" s="131"/>
      <c r="CM128" s="131"/>
      <c r="CN128" s="131"/>
      <c r="CO128" s="131"/>
      <c r="CP128" s="131"/>
      <c r="CQ128" s="131"/>
      <c r="CR128" s="131"/>
      <c r="CS128" s="131"/>
      <c r="CT128" s="131"/>
      <c r="CU128" s="131"/>
      <c r="CV128" s="131"/>
      <c r="CW128" s="131"/>
      <c r="CX128" s="131"/>
      <c r="CY128" s="131"/>
      <c r="CZ128" s="131"/>
      <c r="DA128" s="131"/>
      <c r="DB128" s="131"/>
      <c r="DC128" s="131"/>
      <c r="DD128" s="131"/>
      <c r="DE128" s="131"/>
      <c r="DF128" s="131"/>
      <c r="DG128" s="131"/>
      <c r="DH128" s="131"/>
      <c r="DI128" s="131"/>
      <c r="DJ128" s="131"/>
      <c r="DK128" s="131"/>
      <c r="DL128" s="131"/>
      <c r="DM128" s="131"/>
      <c r="DN128" s="131"/>
      <c r="DO128" s="131"/>
      <c r="DP128" s="131"/>
      <c r="DQ128" s="131"/>
      <c r="DR128" s="131"/>
      <c r="DS128" s="131"/>
      <c r="DT128" s="131"/>
      <c r="DU128" s="131"/>
      <c r="DV128" s="131"/>
      <c r="DW128" s="131"/>
      <c r="DX128" s="131"/>
      <c r="DY128" s="131"/>
      <c r="DZ128" s="131"/>
      <c r="EA128" s="131"/>
      <c r="EB128" s="131"/>
      <c r="EC128" s="131"/>
      <c r="ED128" s="131"/>
      <c r="EE128" s="131"/>
      <c r="EF128" s="131"/>
      <c r="EG128" s="131"/>
      <c r="EH128" s="131"/>
      <c r="EI128" s="131"/>
      <c r="EJ128" s="131"/>
      <c r="EK128" s="131"/>
      <c r="EL128" s="131"/>
      <c r="EM128" s="131"/>
      <c r="EN128" s="131"/>
      <c r="EO128" s="131"/>
      <c r="EP128" s="131"/>
      <c r="EQ128" s="131"/>
      <c r="ER128" s="131"/>
      <c r="ES128" s="131"/>
      <c r="ET128" s="131"/>
      <c r="EU128" s="131"/>
      <c r="EV128" s="131"/>
      <c r="EW128" s="131"/>
      <c r="EX128" s="131"/>
      <c r="EY128" s="131"/>
      <c r="EZ128" s="131"/>
      <c r="FA128" s="131"/>
      <c r="FB128" s="131"/>
      <c r="FC128" s="131"/>
      <c r="FD128" s="131"/>
      <c r="FE128" s="131"/>
      <c r="FF128" s="131"/>
      <c r="FG128" s="131"/>
      <c r="FH128" s="131"/>
      <c r="FI128" s="131"/>
      <c r="FJ128" s="131"/>
      <c r="FK128" s="131"/>
      <c r="FL128" s="131"/>
      <c r="FM128" s="131"/>
      <c r="FN128" s="131"/>
      <c r="FO128" s="131"/>
      <c r="FP128" s="131"/>
      <c r="FQ128" s="131"/>
      <c r="FR128" s="131"/>
      <c r="FS128" s="131"/>
      <c r="FT128" s="131"/>
      <c r="FU128" s="131"/>
      <c r="FV128" s="131"/>
      <c r="FW128" s="131"/>
    </row>
    <row r="129">
      <c r="A129" s="131"/>
      <c r="B129" s="131"/>
      <c r="C129" s="131"/>
      <c r="D129" s="131"/>
      <c r="E129" s="131"/>
      <c r="F129" s="131"/>
      <c r="G129" s="131"/>
      <c r="H129" s="131"/>
      <c r="I129" s="131"/>
      <c r="J129" s="131"/>
      <c r="K129" s="131"/>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1"/>
      <c r="AH129" s="131"/>
      <c r="AI129" s="131"/>
      <c r="AJ129" s="131"/>
      <c r="AK129" s="131"/>
      <c r="AL129" s="131"/>
      <c r="AM129" s="131"/>
      <c r="AN129" s="131"/>
      <c r="AO129" s="131"/>
      <c r="AP129" s="131"/>
      <c r="AQ129" s="131"/>
      <c r="AR129" s="131"/>
      <c r="AS129" s="131"/>
      <c r="AT129" s="131"/>
      <c r="AU129" s="131"/>
      <c r="AV129" s="131"/>
      <c r="AW129" s="131"/>
      <c r="AX129" s="131"/>
      <c r="AY129" s="131"/>
      <c r="AZ129" s="131"/>
      <c r="BA129" s="131"/>
      <c r="BB129" s="131"/>
      <c r="BC129" s="131"/>
      <c r="BD129" s="131"/>
      <c r="BE129" s="131"/>
      <c r="BF129" s="131"/>
      <c r="BG129" s="131"/>
      <c r="BH129" s="131"/>
      <c r="BI129" s="131"/>
      <c r="BJ129" s="131"/>
      <c r="BK129" s="131"/>
      <c r="BL129" s="131"/>
      <c r="BM129" s="131"/>
      <c r="BN129" s="131"/>
      <c r="BO129" s="131"/>
      <c r="BP129" s="131"/>
      <c r="BQ129" s="131"/>
      <c r="BR129" s="131"/>
      <c r="BS129" s="131"/>
      <c r="BT129" s="131"/>
      <c r="BU129" s="131"/>
      <c r="BV129" s="131"/>
      <c r="BW129" s="131"/>
      <c r="BX129" s="131"/>
      <c r="BY129" s="131"/>
      <c r="BZ129" s="131"/>
      <c r="CA129" s="131"/>
      <c r="CB129" s="131"/>
      <c r="CC129" s="131"/>
      <c r="CD129" s="131"/>
      <c r="CE129" s="131"/>
      <c r="CF129" s="131"/>
      <c r="CG129" s="131"/>
      <c r="CH129" s="131"/>
      <c r="CI129" s="131"/>
      <c r="CJ129" s="131"/>
      <c r="CK129" s="131"/>
      <c r="CL129" s="131"/>
      <c r="CM129" s="131"/>
      <c r="CN129" s="131"/>
      <c r="CO129" s="131"/>
      <c r="CP129" s="131"/>
      <c r="CQ129" s="131"/>
      <c r="CR129" s="131"/>
      <c r="CS129" s="131"/>
      <c r="CT129" s="131"/>
      <c r="CU129" s="131"/>
      <c r="CV129" s="131"/>
      <c r="CW129" s="131"/>
      <c r="CX129" s="131"/>
      <c r="CY129" s="131"/>
      <c r="CZ129" s="131"/>
      <c r="DA129" s="131"/>
      <c r="DB129" s="131"/>
      <c r="DC129" s="131"/>
      <c r="DD129" s="131"/>
      <c r="DE129" s="131"/>
      <c r="DF129" s="131"/>
      <c r="DG129" s="131"/>
      <c r="DH129" s="131"/>
      <c r="DI129" s="131"/>
      <c r="DJ129" s="131"/>
      <c r="DK129" s="131"/>
      <c r="DL129" s="131"/>
      <c r="DM129" s="131"/>
      <c r="DN129" s="131"/>
      <c r="DO129" s="131"/>
      <c r="DP129" s="131"/>
      <c r="DQ129" s="131"/>
      <c r="DR129" s="131"/>
      <c r="DS129" s="131"/>
      <c r="DT129" s="131"/>
      <c r="DU129" s="131"/>
      <c r="DV129" s="131"/>
      <c r="DW129" s="131"/>
      <c r="DX129" s="131"/>
      <c r="DY129" s="131"/>
      <c r="DZ129" s="131"/>
      <c r="EA129" s="131"/>
      <c r="EB129" s="131"/>
      <c r="EC129" s="131"/>
      <c r="ED129" s="131"/>
      <c r="EE129" s="131"/>
      <c r="EF129" s="131"/>
      <c r="EG129" s="131"/>
      <c r="EH129" s="131"/>
      <c r="EI129" s="131"/>
      <c r="EJ129" s="131"/>
      <c r="EK129" s="131"/>
      <c r="EL129" s="131"/>
      <c r="EM129" s="131"/>
      <c r="EN129" s="131"/>
      <c r="EO129" s="131"/>
      <c r="EP129" s="131"/>
      <c r="EQ129" s="131"/>
      <c r="ER129" s="131"/>
      <c r="ES129" s="131"/>
      <c r="ET129" s="131"/>
      <c r="EU129" s="131"/>
      <c r="EV129" s="131"/>
      <c r="EW129" s="131"/>
      <c r="EX129" s="131"/>
      <c r="EY129" s="131"/>
      <c r="EZ129" s="131"/>
      <c r="FA129" s="131"/>
      <c r="FB129" s="131"/>
      <c r="FC129" s="131"/>
      <c r="FD129" s="131"/>
      <c r="FE129" s="131"/>
      <c r="FF129" s="131"/>
      <c r="FG129" s="131"/>
      <c r="FH129" s="131"/>
      <c r="FI129" s="131"/>
      <c r="FJ129" s="131"/>
      <c r="FK129" s="131"/>
      <c r="FL129" s="131"/>
      <c r="FM129" s="131"/>
      <c r="FN129" s="131"/>
      <c r="FO129" s="131"/>
      <c r="FP129" s="131"/>
      <c r="FQ129" s="131"/>
      <c r="FR129" s="131"/>
      <c r="FS129" s="131"/>
      <c r="FT129" s="131"/>
      <c r="FU129" s="131"/>
      <c r="FV129" s="131"/>
      <c r="FW129" s="131"/>
    </row>
    <row r="130">
      <c r="A130" s="131"/>
      <c r="B130" s="131"/>
      <c r="C130" s="131"/>
      <c r="D130" s="131"/>
      <c r="E130" s="131"/>
      <c r="F130" s="131"/>
      <c r="G130" s="131"/>
      <c r="H130" s="131"/>
      <c r="I130" s="131"/>
      <c r="J130" s="131"/>
      <c r="K130" s="131"/>
      <c r="L130" s="131"/>
      <c r="M130" s="131"/>
      <c r="N130" s="131"/>
      <c r="O130" s="131"/>
      <c r="P130" s="131"/>
      <c r="Q130" s="131"/>
      <c r="R130" s="131"/>
      <c r="S130" s="131"/>
      <c r="T130" s="131"/>
      <c r="U130" s="131"/>
      <c r="V130" s="131"/>
      <c r="W130" s="131"/>
      <c r="X130" s="131"/>
      <c r="Y130" s="131"/>
      <c r="Z130" s="131"/>
      <c r="AA130" s="131"/>
      <c r="AB130" s="131"/>
      <c r="AC130" s="131"/>
      <c r="AD130" s="131"/>
      <c r="AE130" s="131"/>
      <c r="AF130" s="131"/>
      <c r="AG130" s="131"/>
      <c r="AH130" s="131"/>
      <c r="AI130" s="131"/>
      <c r="AJ130" s="131"/>
      <c r="AK130" s="131"/>
      <c r="AL130" s="131"/>
      <c r="AM130" s="131"/>
      <c r="AN130" s="131"/>
      <c r="AO130" s="131"/>
      <c r="AP130" s="131"/>
      <c r="AQ130" s="131"/>
      <c r="AR130" s="131"/>
      <c r="AS130" s="131"/>
      <c r="AT130" s="131"/>
      <c r="AU130" s="131"/>
      <c r="AV130" s="131"/>
      <c r="AW130" s="131"/>
      <c r="AX130" s="131"/>
      <c r="AY130" s="131"/>
      <c r="AZ130" s="131"/>
      <c r="BA130" s="131"/>
      <c r="BB130" s="131"/>
      <c r="BC130" s="131"/>
      <c r="BD130" s="131"/>
      <c r="BE130" s="131"/>
      <c r="BF130" s="131"/>
      <c r="BG130" s="131"/>
      <c r="BH130" s="131"/>
      <c r="BI130" s="131"/>
      <c r="BJ130" s="131"/>
      <c r="BK130" s="131"/>
      <c r="BL130" s="131"/>
      <c r="BM130" s="131"/>
      <c r="BN130" s="131"/>
      <c r="BO130" s="131"/>
      <c r="BP130" s="131"/>
      <c r="BQ130" s="131"/>
      <c r="BR130" s="131"/>
      <c r="BS130" s="131"/>
      <c r="BT130" s="131"/>
      <c r="BU130" s="131"/>
      <c r="BV130" s="131"/>
      <c r="BW130" s="131"/>
      <c r="BX130" s="131"/>
      <c r="BY130" s="131"/>
      <c r="BZ130" s="131"/>
      <c r="CA130" s="131"/>
      <c r="CB130" s="131"/>
      <c r="CC130" s="131"/>
      <c r="CD130" s="131"/>
      <c r="CE130" s="131"/>
      <c r="CF130" s="131"/>
      <c r="CG130" s="131"/>
      <c r="CH130" s="131"/>
      <c r="CI130" s="131"/>
      <c r="CJ130" s="131"/>
      <c r="CK130" s="131"/>
      <c r="CL130" s="131"/>
      <c r="CM130" s="131"/>
      <c r="CN130" s="131"/>
      <c r="CO130" s="131"/>
      <c r="CP130" s="131"/>
      <c r="CQ130" s="131"/>
      <c r="CR130" s="131"/>
      <c r="CS130" s="131"/>
      <c r="CT130" s="131"/>
      <c r="CU130" s="131"/>
      <c r="CV130" s="131"/>
      <c r="CW130" s="131"/>
      <c r="CX130" s="131"/>
      <c r="CY130" s="131"/>
      <c r="CZ130" s="131"/>
      <c r="DA130" s="131"/>
      <c r="DB130" s="131"/>
      <c r="DC130" s="131"/>
      <c r="DD130" s="131"/>
      <c r="DE130" s="131"/>
      <c r="DF130" s="131"/>
      <c r="DG130" s="131"/>
      <c r="DH130" s="131"/>
      <c r="DI130" s="131"/>
      <c r="DJ130" s="131"/>
      <c r="DK130" s="131"/>
      <c r="DL130" s="131"/>
      <c r="DM130" s="131"/>
      <c r="DN130" s="131"/>
      <c r="DO130" s="131"/>
      <c r="DP130" s="131"/>
      <c r="DQ130" s="131"/>
      <c r="DR130" s="131"/>
      <c r="DS130" s="131"/>
      <c r="DT130" s="131"/>
      <c r="DU130" s="131"/>
      <c r="DV130" s="131"/>
      <c r="DW130" s="131"/>
      <c r="DX130" s="131"/>
      <c r="DY130" s="131"/>
      <c r="DZ130" s="131"/>
      <c r="EA130" s="131"/>
      <c r="EB130" s="131"/>
      <c r="EC130" s="131"/>
      <c r="ED130" s="131"/>
      <c r="EE130" s="131"/>
      <c r="EF130" s="131"/>
      <c r="EG130" s="131"/>
      <c r="EH130" s="131"/>
      <c r="EI130" s="131"/>
      <c r="EJ130" s="131"/>
      <c r="EK130" s="131"/>
      <c r="EL130" s="131"/>
      <c r="EM130" s="131"/>
      <c r="EN130" s="131"/>
      <c r="EO130" s="131"/>
      <c r="EP130" s="131"/>
      <c r="EQ130" s="131"/>
      <c r="ER130" s="131"/>
      <c r="ES130" s="131"/>
      <c r="ET130" s="131"/>
      <c r="EU130" s="131"/>
      <c r="EV130" s="131"/>
      <c r="EW130" s="131"/>
      <c r="EX130" s="131"/>
      <c r="EY130" s="131"/>
      <c r="EZ130" s="131"/>
      <c r="FA130" s="131"/>
      <c r="FB130" s="131"/>
      <c r="FC130" s="131"/>
      <c r="FD130" s="131"/>
      <c r="FE130" s="131"/>
      <c r="FF130" s="131"/>
      <c r="FG130" s="131"/>
      <c r="FH130" s="131"/>
      <c r="FI130" s="131"/>
      <c r="FJ130" s="131"/>
      <c r="FK130" s="131"/>
      <c r="FL130" s="131"/>
      <c r="FM130" s="131"/>
      <c r="FN130" s="131"/>
      <c r="FO130" s="131"/>
      <c r="FP130" s="131"/>
      <c r="FQ130" s="131"/>
      <c r="FR130" s="131"/>
      <c r="FS130" s="131"/>
      <c r="FT130" s="131"/>
      <c r="FU130" s="131"/>
      <c r="FV130" s="131"/>
      <c r="FW130" s="131"/>
    </row>
    <row r="131">
      <c r="A131" s="131"/>
      <c r="B131" s="131"/>
      <c r="C131" s="131"/>
      <c r="D131" s="131"/>
      <c r="E131" s="131"/>
      <c r="F131" s="131"/>
      <c r="G131" s="131"/>
      <c r="H131" s="131"/>
      <c r="I131" s="131"/>
      <c r="J131" s="131"/>
      <c r="K131" s="131"/>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131"/>
      <c r="AT131" s="131"/>
      <c r="AU131" s="131"/>
      <c r="AV131" s="131"/>
      <c r="AW131" s="131"/>
      <c r="AX131" s="131"/>
      <c r="AY131" s="131"/>
      <c r="AZ131" s="131"/>
      <c r="BA131" s="131"/>
      <c r="BB131" s="131"/>
      <c r="BC131" s="131"/>
      <c r="BD131" s="131"/>
      <c r="BE131" s="131"/>
      <c r="BF131" s="131"/>
      <c r="BG131" s="131"/>
      <c r="BH131" s="131"/>
      <c r="BI131" s="131"/>
      <c r="BJ131" s="131"/>
      <c r="BK131" s="131"/>
      <c r="BL131" s="131"/>
      <c r="BM131" s="131"/>
      <c r="BN131" s="131"/>
      <c r="BO131" s="131"/>
      <c r="BP131" s="131"/>
      <c r="BQ131" s="131"/>
      <c r="BR131" s="131"/>
      <c r="BS131" s="131"/>
      <c r="BT131" s="131"/>
      <c r="BU131" s="131"/>
      <c r="BV131" s="131"/>
      <c r="BW131" s="131"/>
      <c r="BX131" s="131"/>
      <c r="BY131" s="131"/>
      <c r="BZ131" s="131"/>
      <c r="CA131" s="131"/>
      <c r="CB131" s="131"/>
      <c r="CC131" s="131"/>
      <c r="CD131" s="131"/>
      <c r="CE131" s="131"/>
      <c r="CF131" s="131"/>
      <c r="CG131" s="131"/>
      <c r="CH131" s="131"/>
      <c r="CI131" s="131"/>
      <c r="CJ131" s="131"/>
      <c r="CK131" s="131"/>
      <c r="CL131" s="131"/>
      <c r="CM131" s="131"/>
      <c r="CN131" s="131"/>
      <c r="CO131" s="131"/>
      <c r="CP131" s="131"/>
      <c r="CQ131" s="131"/>
      <c r="CR131" s="131"/>
      <c r="CS131" s="131"/>
      <c r="CT131" s="131"/>
      <c r="CU131" s="131"/>
      <c r="CV131" s="131"/>
      <c r="CW131" s="131"/>
      <c r="CX131" s="131"/>
      <c r="CY131" s="131"/>
      <c r="CZ131" s="131"/>
      <c r="DA131" s="131"/>
      <c r="DB131" s="131"/>
      <c r="DC131" s="131"/>
      <c r="DD131" s="131"/>
      <c r="DE131" s="131"/>
      <c r="DF131" s="131"/>
      <c r="DG131" s="131"/>
      <c r="DH131" s="131"/>
      <c r="DI131" s="131"/>
      <c r="DJ131" s="131"/>
      <c r="DK131" s="131"/>
      <c r="DL131" s="131"/>
      <c r="DM131" s="131"/>
      <c r="DN131" s="131"/>
      <c r="DO131" s="131"/>
      <c r="DP131" s="131"/>
      <c r="DQ131" s="131"/>
      <c r="DR131" s="131"/>
      <c r="DS131" s="131"/>
      <c r="DT131" s="131"/>
      <c r="DU131" s="131"/>
      <c r="DV131" s="131"/>
      <c r="DW131" s="131"/>
      <c r="DX131" s="131"/>
      <c r="DY131" s="131"/>
      <c r="DZ131" s="131"/>
      <c r="EA131" s="131"/>
      <c r="EB131" s="131"/>
      <c r="EC131" s="131"/>
      <c r="ED131" s="131"/>
      <c r="EE131" s="131"/>
      <c r="EF131" s="131"/>
      <c r="EG131" s="131"/>
      <c r="EH131" s="131"/>
      <c r="EI131" s="131"/>
      <c r="EJ131" s="131"/>
      <c r="EK131" s="131"/>
      <c r="EL131" s="131"/>
      <c r="EM131" s="131"/>
      <c r="EN131" s="131"/>
      <c r="EO131" s="131"/>
      <c r="EP131" s="131"/>
      <c r="EQ131" s="131"/>
      <c r="ER131" s="131"/>
      <c r="ES131" s="131"/>
      <c r="ET131" s="131"/>
      <c r="EU131" s="131"/>
      <c r="EV131" s="131"/>
      <c r="EW131" s="131"/>
      <c r="EX131" s="131"/>
      <c r="EY131" s="131"/>
      <c r="EZ131" s="131"/>
      <c r="FA131" s="131"/>
      <c r="FB131" s="131"/>
      <c r="FC131" s="131"/>
      <c r="FD131" s="131"/>
      <c r="FE131" s="131"/>
      <c r="FF131" s="131"/>
      <c r="FG131" s="131"/>
      <c r="FH131" s="131"/>
      <c r="FI131" s="131"/>
      <c r="FJ131" s="131"/>
      <c r="FK131" s="131"/>
      <c r="FL131" s="131"/>
      <c r="FM131" s="131"/>
      <c r="FN131" s="131"/>
      <c r="FO131" s="131"/>
      <c r="FP131" s="131"/>
      <c r="FQ131" s="131"/>
      <c r="FR131" s="131"/>
      <c r="FS131" s="131"/>
      <c r="FT131" s="131"/>
      <c r="FU131" s="131"/>
      <c r="FV131" s="131"/>
      <c r="FW131" s="131"/>
    </row>
    <row r="132">
      <c r="A132" s="131"/>
      <c r="B132" s="131"/>
      <c r="C132" s="131"/>
      <c r="D132" s="131"/>
      <c r="E132" s="131"/>
      <c r="F132" s="131"/>
      <c r="G132" s="131"/>
      <c r="H132" s="131"/>
      <c r="I132" s="131"/>
      <c r="J132" s="131"/>
      <c r="K132" s="131"/>
      <c r="L132" s="131"/>
      <c r="M132" s="131"/>
      <c r="N132" s="131"/>
      <c r="O132" s="131"/>
      <c r="P132" s="131"/>
      <c r="Q132" s="131"/>
      <c r="R132" s="131"/>
      <c r="S132" s="131"/>
      <c r="T132" s="131"/>
      <c r="U132" s="131"/>
      <c r="V132" s="131"/>
      <c r="W132" s="131"/>
      <c r="X132" s="131"/>
      <c r="Y132" s="131"/>
      <c r="Z132" s="131"/>
      <c r="AA132" s="131"/>
      <c r="AB132" s="131"/>
      <c r="AC132" s="131"/>
      <c r="AD132" s="131"/>
      <c r="AE132" s="131"/>
      <c r="AF132" s="131"/>
      <c r="AG132" s="131"/>
      <c r="AH132" s="131"/>
      <c r="AI132" s="131"/>
      <c r="AJ132" s="131"/>
      <c r="AK132" s="131"/>
      <c r="AL132" s="131"/>
      <c r="AM132" s="131"/>
      <c r="AN132" s="131"/>
      <c r="AO132" s="131"/>
      <c r="AP132" s="131"/>
      <c r="AQ132" s="131"/>
      <c r="AR132" s="131"/>
      <c r="AS132" s="131"/>
      <c r="AT132" s="131"/>
      <c r="AU132" s="131"/>
      <c r="AV132" s="131"/>
      <c r="AW132" s="131"/>
      <c r="AX132" s="131"/>
      <c r="AY132" s="131"/>
      <c r="AZ132" s="131"/>
      <c r="BA132" s="131"/>
      <c r="BB132" s="131"/>
      <c r="BC132" s="131"/>
      <c r="BD132" s="131"/>
      <c r="BE132" s="131"/>
      <c r="BF132" s="131"/>
      <c r="BG132" s="131"/>
      <c r="BH132" s="131"/>
      <c r="BI132" s="131"/>
      <c r="BJ132" s="131"/>
      <c r="BK132" s="131"/>
      <c r="BL132" s="131"/>
      <c r="BM132" s="131"/>
      <c r="BN132" s="131"/>
      <c r="BO132" s="131"/>
      <c r="BP132" s="131"/>
      <c r="BQ132" s="131"/>
      <c r="BR132" s="131"/>
      <c r="BS132" s="131"/>
      <c r="BT132" s="131"/>
      <c r="BU132" s="131"/>
      <c r="BV132" s="131"/>
      <c r="BW132" s="131"/>
      <c r="BX132" s="131"/>
      <c r="BY132" s="131"/>
      <c r="BZ132" s="131"/>
      <c r="CA132" s="131"/>
      <c r="CB132" s="131"/>
      <c r="CC132" s="131"/>
      <c r="CD132" s="131"/>
      <c r="CE132" s="131"/>
      <c r="CF132" s="131"/>
      <c r="CG132" s="131"/>
      <c r="CH132" s="131"/>
      <c r="CI132" s="131"/>
      <c r="CJ132" s="131"/>
      <c r="CK132" s="131"/>
      <c r="CL132" s="131"/>
      <c r="CM132" s="131"/>
      <c r="CN132" s="131"/>
      <c r="CO132" s="131"/>
      <c r="CP132" s="131"/>
      <c r="CQ132" s="131"/>
      <c r="CR132" s="131"/>
      <c r="CS132" s="131"/>
      <c r="CT132" s="131"/>
      <c r="CU132" s="131"/>
      <c r="CV132" s="131"/>
      <c r="CW132" s="131"/>
      <c r="CX132" s="131"/>
      <c r="CY132" s="131"/>
      <c r="CZ132" s="131"/>
      <c r="DA132" s="131"/>
      <c r="DB132" s="131"/>
      <c r="DC132" s="131"/>
      <c r="DD132" s="131"/>
      <c r="DE132" s="131"/>
      <c r="DF132" s="131"/>
      <c r="DG132" s="131"/>
      <c r="DH132" s="131"/>
      <c r="DI132" s="131"/>
      <c r="DJ132" s="131"/>
      <c r="DK132" s="131"/>
      <c r="DL132" s="131"/>
      <c r="DM132" s="131"/>
      <c r="DN132" s="131"/>
      <c r="DO132" s="131"/>
      <c r="DP132" s="131"/>
      <c r="DQ132" s="131"/>
      <c r="DR132" s="131"/>
      <c r="DS132" s="131"/>
      <c r="DT132" s="131"/>
      <c r="DU132" s="131"/>
      <c r="DV132" s="131"/>
      <c r="DW132" s="131"/>
      <c r="DX132" s="131"/>
      <c r="DY132" s="131"/>
      <c r="DZ132" s="131"/>
      <c r="EA132" s="131"/>
      <c r="EB132" s="131"/>
      <c r="EC132" s="131"/>
      <c r="ED132" s="131"/>
      <c r="EE132" s="131"/>
      <c r="EF132" s="131"/>
      <c r="EG132" s="131"/>
      <c r="EH132" s="131"/>
      <c r="EI132" s="131"/>
      <c r="EJ132" s="131"/>
      <c r="EK132" s="131"/>
      <c r="EL132" s="131"/>
      <c r="EM132" s="131"/>
      <c r="EN132" s="131"/>
      <c r="EO132" s="131"/>
      <c r="EP132" s="131"/>
      <c r="EQ132" s="131"/>
      <c r="ER132" s="131"/>
      <c r="ES132" s="131"/>
      <c r="ET132" s="131"/>
      <c r="EU132" s="131"/>
      <c r="EV132" s="131"/>
      <c r="EW132" s="131"/>
      <c r="EX132" s="131"/>
      <c r="EY132" s="131"/>
      <c r="EZ132" s="131"/>
      <c r="FA132" s="131"/>
      <c r="FB132" s="131"/>
      <c r="FC132" s="131"/>
      <c r="FD132" s="131"/>
      <c r="FE132" s="131"/>
      <c r="FF132" s="131"/>
      <c r="FG132" s="131"/>
      <c r="FH132" s="131"/>
      <c r="FI132" s="131"/>
      <c r="FJ132" s="131"/>
      <c r="FK132" s="131"/>
      <c r="FL132" s="131"/>
      <c r="FM132" s="131"/>
      <c r="FN132" s="131"/>
      <c r="FO132" s="131"/>
      <c r="FP132" s="131"/>
      <c r="FQ132" s="131"/>
      <c r="FR132" s="131"/>
      <c r="FS132" s="131"/>
      <c r="FT132" s="131"/>
      <c r="FU132" s="131"/>
      <c r="FV132" s="131"/>
      <c r="FW132" s="131"/>
    </row>
    <row r="133">
      <c r="A133" s="131"/>
      <c r="B133" s="131"/>
      <c r="C133" s="131"/>
      <c r="D133" s="131"/>
      <c r="E133" s="131"/>
      <c r="F133" s="131"/>
      <c r="G133" s="131"/>
      <c r="H133" s="131"/>
      <c r="I133" s="131"/>
      <c r="J133" s="131"/>
      <c r="K133" s="131"/>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1"/>
      <c r="AH133" s="131"/>
      <c r="AI133" s="131"/>
      <c r="AJ133" s="131"/>
      <c r="AK133" s="131"/>
      <c r="AL133" s="131"/>
      <c r="AM133" s="131"/>
      <c r="AN133" s="131"/>
      <c r="AO133" s="131"/>
      <c r="AP133" s="131"/>
      <c r="AQ133" s="131"/>
      <c r="AR133" s="131"/>
      <c r="AS133" s="131"/>
      <c r="AT133" s="131"/>
      <c r="AU133" s="131"/>
      <c r="AV133" s="131"/>
      <c r="AW133" s="131"/>
      <c r="AX133" s="131"/>
      <c r="AY133" s="131"/>
      <c r="AZ133" s="131"/>
      <c r="BA133" s="131"/>
      <c r="BB133" s="131"/>
      <c r="BC133" s="131"/>
      <c r="BD133" s="131"/>
      <c r="BE133" s="131"/>
      <c r="BF133" s="131"/>
      <c r="BG133" s="131"/>
      <c r="BH133" s="131"/>
      <c r="BI133" s="131"/>
      <c r="BJ133" s="131"/>
      <c r="BK133" s="131"/>
      <c r="BL133" s="131"/>
      <c r="BM133" s="131"/>
      <c r="BN133" s="131"/>
      <c r="BO133" s="131"/>
      <c r="BP133" s="131"/>
      <c r="BQ133" s="131"/>
      <c r="BR133" s="131"/>
      <c r="BS133" s="131"/>
      <c r="BT133" s="131"/>
      <c r="BU133" s="131"/>
      <c r="BV133" s="131"/>
      <c r="BW133" s="131"/>
      <c r="BX133" s="131"/>
      <c r="BY133" s="131"/>
      <c r="BZ133" s="131"/>
      <c r="CA133" s="131"/>
      <c r="CB133" s="131"/>
      <c r="CC133" s="131"/>
      <c r="CD133" s="131"/>
      <c r="CE133" s="131"/>
      <c r="CF133" s="131"/>
      <c r="CG133" s="131"/>
      <c r="CH133" s="131"/>
      <c r="CI133" s="131"/>
      <c r="CJ133" s="131"/>
      <c r="CK133" s="131"/>
      <c r="CL133" s="131"/>
      <c r="CM133" s="131"/>
      <c r="CN133" s="131"/>
      <c r="CO133" s="131"/>
      <c r="CP133" s="131"/>
      <c r="CQ133" s="131"/>
      <c r="CR133" s="131"/>
      <c r="CS133" s="131"/>
      <c r="CT133" s="131"/>
      <c r="CU133" s="131"/>
      <c r="CV133" s="131"/>
      <c r="CW133" s="131"/>
      <c r="CX133" s="131"/>
      <c r="CY133" s="131"/>
      <c r="CZ133" s="131"/>
      <c r="DA133" s="131"/>
      <c r="DB133" s="131"/>
      <c r="DC133" s="131"/>
      <c r="DD133" s="131"/>
      <c r="DE133" s="131"/>
      <c r="DF133" s="131"/>
      <c r="DG133" s="131"/>
      <c r="DH133" s="131"/>
      <c r="DI133" s="131"/>
      <c r="DJ133" s="131"/>
      <c r="DK133" s="131"/>
      <c r="DL133" s="131"/>
      <c r="DM133" s="131"/>
      <c r="DN133" s="131"/>
      <c r="DO133" s="131"/>
      <c r="DP133" s="131"/>
      <c r="DQ133" s="131"/>
      <c r="DR133" s="131"/>
      <c r="DS133" s="131"/>
      <c r="DT133" s="131"/>
      <c r="DU133" s="131"/>
      <c r="DV133" s="131"/>
      <c r="DW133" s="131"/>
      <c r="DX133" s="131"/>
      <c r="DY133" s="131"/>
      <c r="DZ133" s="131"/>
      <c r="EA133" s="131"/>
      <c r="EB133" s="131"/>
      <c r="EC133" s="131"/>
      <c r="ED133" s="131"/>
      <c r="EE133" s="131"/>
      <c r="EF133" s="131"/>
      <c r="EG133" s="131"/>
      <c r="EH133" s="131"/>
      <c r="EI133" s="131"/>
      <c r="EJ133" s="131"/>
      <c r="EK133" s="131"/>
      <c r="EL133" s="131"/>
      <c r="EM133" s="131"/>
      <c r="EN133" s="131"/>
      <c r="EO133" s="131"/>
      <c r="EP133" s="131"/>
      <c r="EQ133" s="131"/>
      <c r="ER133" s="131"/>
      <c r="ES133" s="131"/>
      <c r="ET133" s="131"/>
      <c r="EU133" s="131"/>
      <c r="EV133" s="131"/>
      <c r="EW133" s="131"/>
      <c r="EX133" s="131"/>
      <c r="EY133" s="131"/>
      <c r="EZ133" s="131"/>
      <c r="FA133" s="131"/>
      <c r="FB133" s="131"/>
      <c r="FC133" s="131"/>
      <c r="FD133" s="131"/>
      <c r="FE133" s="131"/>
      <c r="FF133" s="131"/>
      <c r="FG133" s="131"/>
      <c r="FH133" s="131"/>
      <c r="FI133" s="131"/>
      <c r="FJ133" s="131"/>
      <c r="FK133" s="131"/>
      <c r="FL133" s="131"/>
      <c r="FM133" s="131"/>
      <c r="FN133" s="131"/>
      <c r="FO133" s="131"/>
      <c r="FP133" s="131"/>
      <c r="FQ133" s="131"/>
      <c r="FR133" s="131"/>
      <c r="FS133" s="131"/>
      <c r="FT133" s="131"/>
      <c r="FU133" s="131"/>
      <c r="FV133" s="131"/>
      <c r="FW133" s="131"/>
    </row>
    <row r="134">
      <c r="A134" s="131"/>
      <c r="B134" s="131"/>
      <c r="C134" s="131"/>
      <c r="D134" s="131"/>
      <c r="E134" s="131"/>
      <c r="F134" s="131"/>
      <c r="G134" s="131"/>
      <c r="H134" s="131"/>
      <c r="I134" s="131"/>
      <c r="J134" s="131"/>
      <c r="K134" s="131"/>
      <c r="L134" s="131"/>
      <c r="M134" s="131"/>
      <c r="N134" s="131"/>
      <c r="O134" s="131"/>
      <c r="P134" s="131"/>
      <c r="Q134" s="131"/>
      <c r="R134" s="131"/>
      <c r="S134" s="131"/>
      <c r="T134" s="131"/>
      <c r="U134" s="131"/>
      <c r="V134" s="131"/>
      <c r="W134" s="131"/>
      <c r="X134" s="131"/>
      <c r="Y134" s="131"/>
      <c r="Z134" s="131"/>
      <c r="AA134" s="131"/>
      <c r="AB134" s="131"/>
      <c r="AC134" s="131"/>
      <c r="AD134" s="131"/>
      <c r="AE134" s="131"/>
      <c r="AF134" s="131"/>
      <c r="AG134" s="131"/>
      <c r="AH134" s="131"/>
      <c r="AI134" s="131"/>
      <c r="AJ134" s="131"/>
      <c r="AK134" s="131"/>
      <c r="AL134" s="131"/>
      <c r="AM134" s="131"/>
      <c r="AN134" s="131"/>
      <c r="AO134" s="131"/>
      <c r="AP134" s="131"/>
      <c r="AQ134" s="131"/>
      <c r="AR134" s="131"/>
      <c r="AS134" s="131"/>
      <c r="AT134" s="131"/>
      <c r="AU134" s="131"/>
      <c r="AV134" s="131"/>
      <c r="AW134" s="131"/>
      <c r="AX134" s="131"/>
      <c r="AY134" s="131"/>
      <c r="AZ134" s="131"/>
      <c r="BA134" s="131"/>
      <c r="BB134" s="131"/>
      <c r="BC134" s="131"/>
      <c r="BD134" s="131"/>
      <c r="BE134" s="131"/>
      <c r="BF134" s="131"/>
      <c r="BG134" s="131"/>
      <c r="BH134" s="131"/>
      <c r="BI134" s="131"/>
      <c r="BJ134" s="131"/>
      <c r="BK134" s="131"/>
      <c r="BL134" s="131"/>
      <c r="BM134" s="131"/>
      <c r="BN134" s="131"/>
      <c r="BO134" s="131"/>
      <c r="BP134" s="131"/>
      <c r="BQ134" s="131"/>
      <c r="BR134" s="131"/>
      <c r="BS134" s="131"/>
      <c r="BT134" s="131"/>
      <c r="BU134" s="131"/>
      <c r="BV134" s="131"/>
      <c r="BW134" s="131"/>
      <c r="BX134" s="131"/>
      <c r="BY134" s="131"/>
      <c r="BZ134" s="131"/>
      <c r="CA134" s="131"/>
      <c r="CB134" s="131"/>
      <c r="CC134" s="131"/>
      <c r="CD134" s="131"/>
      <c r="CE134" s="131"/>
      <c r="CF134" s="131"/>
      <c r="CG134" s="131"/>
      <c r="CH134" s="131"/>
      <c r="CI134" s="131"/>
      <c r="CJ134" s="131"/>
      <c r="CK134" s="131"/>
      <c r="CL134" s="131"/>
      <c r="CM134" s="131"/>
      <c r="CN134" s="131"/>
      <c r="CO134" s="131"/>
      <c r="CP134" s="131"/>
      <c r="CQ134" s="131"/>
      <c r="CR134" s="131"/>
      <c r="CS134" s="131"/>
      <c r="CT134" s="131"/>
      <c r="CU134" s="131"/>
      <c r="CV134" s="131"/>
      <c r="CW134" s="131"/>
      <c r="CX134" s="131"/>
      <c r="CY134" s="131"/>
      <c r="CZ134" s="131"/>
      <c r="DA134" s="131"/>
      <c r="DB134" s="131"/>
      <c r="DC134" s="131"/>
      <c r="DD134" s="131"/>
      <c r="DE134" s="131"/>
      <c r="DF134" s="131"/>
      <c r="DG134" s="131"/>
      <c r="DH134" s="131"/>
      <c r="DI134" s="131"/>
      <c r="DJ134" s="131"/>
      <c r="DK134" s="131"/>
      <c r="DL134" s="131"/>
      <c r="DM134" s="131"/>
      <c r="DN134" s="131"/>
      <c r="DO134" s="131"/>
      <c r="DP134" s="131"/>
      <c r="DQ134" s="131"/>
      <c r="DR134" s="131"/>
      <c r="DS134" s="131"/>
      <c r="DT134" s="131"/>
      <c r="DU134" s="131"/>
      <c r="DV134" s="131"/>
      <c r="DW134" s="131"/>
      <c r="DX134" s="131"/>
      <c r="DY134" s="131"/>
      <c r="DZ134" s="131"/>
      <c r="EA134" s="131"/>
      <c r="EB134" s="131"/>
      <c r="EC134" s="131"/>
      <c r="ED134" s="131"/>
      <c r="EE134" s="131"/>
      <c r="EF134" s="131"/>
      <c r="EG134" s="131"/>
      <c r="EH134" s="131"/>
      <c r="EI134" s="131"/>
      <c r="EJ134" s="131"/>
      <c r="EK134" s="131"/>
      <c r="EL134" s="131"/>
      <c r="EM134" s="131"/>
      <c r="EN134" s="131"/>
      <c r="EO134" s="131"/>
      <c r="EP134" s="131"/>
      <c r="EQ134" s="131"/>
      <c r="ER134" s="131"/>
      <c r="ES134" s="131"/>
      <c r="ET134" s="131"/>
      <c r="EU134" s="131"/>
      <c r="EV134" s="131"/>
      <c r="EW134" s="131"/>
      <c r="EX134" s="131"/>
      <c r="EY134" s="131"/>
      <c r="EZ134" s="131"/>
      <c r="FA134" s="131"/>
      <c r="FB134" s="131"/>
      <c r="FC134" s="131"/>
      <c r="FD134" s="131"/>
      <c r="FE134" s="131"/>
      <c r="FF134" s="131"/>
      <c r="FG134" s="131"/>
      <c r="FH134" s="131"/>
      <c r="FI134" s="131"/>
      <c r="FJ134" s="131"/>
      <c r="FK134" s="131"/>
      <c r="FL134" s="131"/>
      <c r="FM134" s="131"/>
      <c r="FN134" s="131"/>
      <c r="FO134" s="131"/>
      <c r="FP134" s="131"/>
      <c r="FQ134" s="131"/>
      <c r="FR134" s="131"/>
      <c r="FS134" s="131"/>
      <c r="FT134" s="131"/>
      <c r="FU134" s="131"/>
      <c r="FV134" s="131"/>
      <c r="FW134" s="131"/>
    </row>
    <row r="135">
      <c r="A135" s="131"/>
      <c r="B135" s="131"/>
      <c r="C135" s="131"/>
      <c r="D135" s="131"/>
      <c r="E135" s="131"/>
      <c r="F135" s="131"/>
      <c r="G135" s="131"/>
      <c r="H135" s="131"/>
      <c r="I135" s="131"/>
      <c r="J135" s="131"/>
      <c r="K135" s="131"/>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131"/>
      <c r="AT135" s="131"/>
      <c r="AU135" s="131"/>
      <c r="AV135" s="131"/>
      <c r="AW135" s="131"/>
      <c r="AX135" s="131"/>
      <c r="AY135" s="131"/>
      <c r="AZ135" s="131"/>
      <c r="BA135" s="131"/>
      <c r="BB135" s="131"/>
      <c r="BC135" s="131"/>
      <c r="BD135" s="131"/>
      <c r="BE135" s="131"/>
      <c r="BF135" s="131"/>
      <c r="BG135" s="131"/>
      <c r="BH135" s="131"/>
      <c r="BI135" s="131"/>
      <c r="BJ135" s="131"/>
      <c r="BK135" s="131"/>
      <c r="BL135" s="131"/>
      <c r="BM135" s="131"/>
      <c r="BN135" s="131"/>
      <c r="BO135" s="131"/>
      <c r="BP135" s="131"/>
      <c r="BQ135" s="131"/>
      <c r="BR135" s="131"/>
      <c r="BS135" s="131"/>
      <c r="BT135" s="131"/>
      <c r="BU135" s="131"/>
      <c r="BV135" s="131"/>
      <c r="BW135" s="131"/>
      <c r="BX135" s="131"/>
      <c r="BY135" s="131"/>
      <c r="BZ135" s="131"/>
      <c r="CA135" s="131"/>
      <c r="CB135" s="131"/>
      <c r="CC135" s="131"/>
      <c r="CD135" s="131"/>
      <c r="CE135" s="131"/>
      <c r="CF135" s="131"/>
      <c r="CG135" s="131"/>
      <c r="CH135" s="131"/>
      <c r="CI135" s="131"/>
      <c r="CJ135" s="131"/>
      <c r="CK135" s="131"/>
      <c r="CL135" s="131"/>
      <c r="CM135" s="131"/>
      <c r="CN135" s="131"/>
      <c r="CO135" s="131"/>
      <c r="CP135" s="131"/>
      <c r="CQ135" s="131"/>
      <c r="CR135" s="131"/>
      <c r="CS135" s="131"/>
      <c r="CT135" s="131"/>
      <c r="CU135" s="131"/>
      <c r="CV135" s="131"/>
      <c r="CW135" s="131"/>
      <c r="CX135" s="131"/>
      <c r="CY135" s="131"/>
      <c r="CZ135" s="131"/>
      <c r="DA135" s="131"/>
      <c r="DB135" s="131"/>
      <c r="DC135" s="131"/>
      <c r="DD135" s="131"/>
      <c r="DE135" s="131"/>
      <c r="DF135" s="131"/>
      <c r="DG135" s="131"/>
      <c r="DH135" s="131"/>
      <c r="DI135" s="131"/>
      <c r="DJ135" s="131"/>
      <c r="DK135" s="131"/>
      <c r="DL135" s="131"/>
      <c r="DM135" s="131"/>
      <c r="DN135" s="131"/>
      <c r="DO135" s="131"/>
      <c r="DP135" s="131"/>
      <c r="DQ135" s="131"/>
      <c r="DR135" s="131"/>
      <c r="DS135" s="131"/>
      <c r="DT135" s="131"/>
      <c r="DU135" s="131"/>
      <c r="DV135" s="131"/>
      <c r="DW135" s="131"/>
      <c r="DX135" s="131"/>
      <c r="DY135" s="131"/>
      <c r="DZ135" s="131"/>
      <c r="EA135" s="131"/>
      <c r="EB135" s="131"/>
      <c r="EC135" s="131"/>
      <c r="ED135" s="131"/>
      <c r="EE135" s="131"/>
      <c r="EF135" s="131"/>
      <c r="EG135" s="131"/>
      <c r="EH135" s="131"/>
      <c r="EI135" s="131"/>
      <c r="EJ135" s="131"/>
      <c r="EK135" s="131"/>
      <c r="EL135" s="131"/>
      <c r="EM135" s="131"/>
      <c r="EN135" s="131"/>
      <c r="EO135" s="131"/>
      <c r="EP135" s="131"/>
      <c r="EQ135" s="131"/>
      <c r="ER135" s="131"/>
      <c r="ES135" s="131"/>
      <c r="ET135" s="131"/>
      <c r="EU135" s="131"/>
      <c r="EV135" s="131"/>
      <c r="EW135" s="131"/>
      <c r="EX135" s="131"/>
      <c r="EY135" s="131"/>
      <c r="EZ135" s="131"/>
      <c r="FA135" s="131"/>
      <c r="FB135" s="131"/>
      <c r="FC135" s="131"/>
      <c r="FD135" s="131"/>
      <c r="FE135" s="131"/>
      <c r="FF135" s="131"/>
      <c r="FG135" s="131"/>
      <c r="FH135" s="131"/>
      <c r="FI135" s="131"/>
      <c r="FJ135" s="131"/>
      <c r="FK135" s="131"/>
      <c r="FL135" s="131"/>
      <c r="FM135" s="131"/>
      <c r="FN135" s="131"/>
      <c r="FO135" s="131"/>
      <c r="FP135" s="131"/>
      <c r="FQ135" s="131"/>
      <c r="FR135" s="131"/>
      <c r="FS135" s="131"/>
      <c r="FT135" s="131"/>
      <c r="FU135" s="131"/>
      <c r="FV135" s="131"/>
      <c r="FW135" s="131"/>
    </row>
    <row r="136">
      <c r="A136" s="131"/>
      <c r="B136" s="131"/>
      <c r="C136" s="131"/>
      <c r="D136" s="131"/>
      <c r="E136" s="131"/>
      <c r="F136" s="131"/>
      <c r="G136" s="131"/>
      <c r="H136" s="131"/>
      <c r="I136" s="131"/>
      <c r="J136" s="131"/>
      <c r="K136" s="131"/>
      <c r="L136" s="131"/>
      <c r="M136" s="131"/>
      <c r="N136" s="131"/>
      <c r="O136" s="131"/>
      <c r="P136" s="131"/>
      <c r="Q136" s="131"/>
      <c r="R136" s="131"/>
      <c r="S136" s="131"/>
      <c r="T136" s="131"/>
      <c r="U136" s="131"/>
      <c r="V136" s="131"/>
      <c r="W136" s="131"/>
      <c r="X136" s="131"/>
      <c r="Y136" s="131"/>
      <c r="Z136" s="131"/>
      <c r="AA136" s="131"/>
      <c r="AB136" s="131"/>
      <c r="AC136" s="131"/>
      <c r="AD136" s="131"/>
      <c r="AE136" s="131"/>
      <c r="AF136" s="131"/>
      <c r="AG136" s="131"/>
      <c r="AH136" s="131"/>
      <c r="AI136" s="131"/>
      <c r="AJ136" s="131"/>
      <c r="AK136" s="131"/>
      <c r="AL136" s="131"/>
      <c r="AM136" s="131"/>
      <c r="AN136" s="131"/>
      <c r="AO136" s="131"/>
      <c r="AP136" s="131"/>
      <c r="AQ136" s="131"/>
      <c r="AR136" s="131"/>
      <c r="AS136" s="131"/>
      <c r="AT136" s="131"/>
      <c r="AU136" s="131"/>
      <c r="AV136" s="131"/>
      <c r="AW136" s="131"/>
      <c r="AX136" s="131"/>
      <c r="AY136" s="131"/>
      <c r="AZ136" s="131"/>
      <c r="BA136" s="131"/>
      <c r="BB136" s="131"/>
      <c r="BC136" s="131"/>
      <c r="BD136" s="131"/>
      <c r="BE136" s="131"/>
      <c r="BF136" s="131"/>
      <c r="BG136" s="131"/>
      <c r="BH136" s="131"/>
      <c r="BI136" s="131"/>
      <c r="BJ136" s="131"/>
      <c r="BK136" s="131"/>
      <c r="BL136" s="131"/>
      <c r="BM136" s="131"/>
      <c r="BN136" s="131"/>
      <c r="BO136" s="131"/>
      <c r="BP136" s="131"/>
      <c r="BQ136" s="131"/>
      <c r="BR136" s="131"/>
      <c r="BS136" s="131"/>
      <c r="BT136" s="131"/>
      <c r="BU136" s="131"/>
      <c r="BV136" s="131"/>
      <c r="BW136" s="131"/>
      <c r="BX136" s="131"/>
      <c r="BY136" s="131"/>
      <c r="BZ136" s="131"/>
      <c r="CA136" s="131"/>
      <c r="CB136" s="131"/>
      <c r="CC136" s="131"/>
      <c r="CD136" s="131"/>
      <c r="CE136" s="131"/>
      <c r="CF136" s="131"/>
      <c r="CG136" s="131"/>
      <c r="CH136" s="131"/>
      <c r="CI136" s="131"/>
      <c r="CJ136" s="131"/>
      <c r="CK136" s="131"/>
      <c r="CL136" s="131"/>
      <c r="CM136" s="131"/>
      <c r="CN136" s="131"/>
      <c r="CO136" s="131"/>
      <c r="CP136" s="131"/>
      <c r="CQ136" s="131"/>
      <c r="CR136" s="131"/>
      <c r="CS136" s="131"/>
      <c r="CT136" s="131"/>
      <c r="CU136" s="131"/>
      <c r="CV136" s="131"/>
      <c r="CW136" s="131"/>
      <c r="CX136" s="131"/>
      <c r="CY136" s="131"/>
      <c r="CZ136" s="131"/>
      <c r="DA136" s="131"/>
      <c r="DB136" s="131"/>
      <c r="DC136" s="131"/>
      <c r="DD136" s="131"/>
      <c r="DE136" s="131"/>
      <c r="DF136" s="131"/>
      <c r="DG136" s="131"/>
      <c r="DH136" s="131"/>
      <c r="DI136" s="131"/>
      <c r="DJ136" s="131"/>
      <c r="DK136" s="131"/>
      <c r="DL136" s="131"/>
      <c r="DM136" s="131"/>
      <c r="DN136" s="131"/>
      <c r="DO136" s="131"/>
      <c r="DP136" s="131"/>
      <c r="DQ136" s="131"/>
      <c r="DR136" s="131"/>
      <c r="DS136" s="131"/>
      <c r="DT136" s="131"/>
      <c r="DU136" s="131"/>
      <c r="DV136" s="131"/>
      <c r="DW136" s="131"/>
      <c r="DX136" s="131"/>
      <c r="DY136" s="131"/>
      <c r="DZ136" s="131"/>
      <c r="EA136" s="131"/>
      <c r="EB136" s="131"/>
      <c r="EC136" s="131"/>
      <c r="ED136" s="131"/>
      <c r="EE136" s="131"/>
      <c r="EF136" s="131"/>
      <c r="EG136" s="131"/>
      <c r="EH136" s="131"/>
      <c r="EI136" s="131"/>
      <c r="EJ136" s="131"/>
      <c r="EK136" s="131"/>
      <c r="EL136" s="131"/>
      <c r="EM136" s="131"/>
      <c r="EN136" s="131"/>
      <c r="EO136" s="131"/>
      <c r="EP136" s="131"/>
      <c r="EQ136" s="131"/>
      <c r="ER136" s="131"/>
      <c r="ES136" s="131"/>
      <c r="ET136" s="131"/>
      <c r="EU136" s="131"/>
      <c r="EV136" s="131"/>
      <c r="EW136" s="131"/>
      <c r="EX136" s="131"/>
      <c r="EY136" s="131"/>
      <c r="EZ136" s="131"/>
      <c r="FA136" s="131"/>
      <c r="FB136" s="131"/>
      <c r="FC136" s="131"/>
      <c r="FD136" s="131"/>
      <c r="FE136" s="131"/>
      <c r="FF136" s="131"/>
      <c r="FG136" s="131"/>
      <c r="FH136" s="131"/>
      <c r="FI136" s="131"/>
      <c r="FJ136" s="131"/>
      <c r="FK136" s="131"/>
      <c r="FL136" s="131"/>
      <c r="FM136" s="131"/>
      <c r="FN136" s="131"/>
      <c r="FO136" s="131"/>
      <c r="FP136" s="131"/>
      <c r="FQ136" s="131"/>
      <c r="FR136" s="131"/>
      <c r="FS136" s="131"/>
      <c r="FT136" s="131"/>
      <c r="FU136" s="131"/>
      <c r="FV136" s="131"/>
      <c r="FW136" s="131"/>
    </row>
    <row r="137">
      <c r="A137" s="131"/>
      <c r="B137" s="131"/>
      <c r="C137" s="131"/>
      <c r="D137" s="131"/>
      <c r="E137" s="131"/>
      <c r="F137" s="131"/>
      <c r="G137" s="131"/>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1"/>
      <c r="AH137" s="131"/>
      <c r="AI137" s="131"/>
      <c r="AJ137" s="131"/>
      <c r="AK137" s="131"/>
      <c r="AL137" s="131"/>
      <c r="AM137" s="131"/>
      <c r="AN137" s="131"/>
      <c r="AO137" s="131"/>
      <c r="AP137" s="131"/>
      <c r="AQ137" s="131"/>
      <c r="AR137" s="131"/>
      <c r="AS137" s="131"/>
      <c r="AT137" s="131"/>
      <c r="AU137" s="131"/>
      <c r="AV137" s="131"/>
      <c r="AW137" s="131"/>
      <c r="AX137" s="131"/>
      <c r="AY137" s="131"/>
      <c r="AZ137" s="131"/>
      <c r="BA137" s="131"/>
      <c r="BB137" s="131"/>
      <c r="BC137" s="131"/>
      <c r="BD137" s="131"/>
      <c r="BE137" s="131"/>
      <c r="BF137" s="131"/>
      <c r="BG137" s="131"/>
      <c r="BH137" s="131"/>
      <c r="BI137" s="131"/>
      <c r="BJ137" s="131"/>
      <c r="BK137" s="131"/>
      <c r="BL137" s="131"/>
      <c r="BM137" s="131"/>
      <c r="BN137" s="131"/>
      <c r="BO137" s="131"/>
      <c r="BP137" s="131"/>
      <c r="BQ137" s="131"/>
      <c r="BR137" s="131"/>
      <c r="BS137" s="131"/>
      <c r="BT137" s="131"/>
      <c r="BU137" s="131"/>
      <c r="BV137" s="131"/>
      <c r="BW137" s="131"/>
      <c r="BX137" s="131"/>
      <c r="BY137" s="131"/>
      <c r="BZ137" s="131"/>
      <c r="CA137" s="131"/>
      <c r="CB137" s="131"/>
      <c r="CC137" s="131"/>
      <c r="CD137" s="131"/>
      <c r="CE137" s="131"/>
      <c r="CF137" s="131"/>
      <c r="CG137" s="131"/>
      <c r="CH137" s="131"/>
      <c r="CI137" s="131"/>
      <c r="CJ137" s="131"/>
      <c r="CK137" s="131"/>
      <c r="CL137" s="131"/>
      <c r="CM137" s="131"/>
      <c r="CN137" s="131"/>
      <c r="CO137" s="131"/>
      <c r="CP137" s="131"/>
      <c r="CQ137" s="131"/>
      <c r="CR137" s="131"/>
      <c r="CS137" s="131"/>
      <c r="CT137" s="131"/>
      <c r="CU137" s="131"/>
      <c r="CV137" s="131"/>
      <c r="CW137" s="131"/>
      <c r="CX137" s="131"/>
      <c r="CY137" s="131"/>
      <c r="CZ137" s="131"/>
      <c r="DA137" s="131"/>
      <c r="DB137" s="131"/>
      <c r="DC137" s="131"/>
      <c r="DD137" s="131"/>
      <c r="DE137" s="131"/>
      <c r="DF137" s="131"/>
      <c r="DG137" s="131"/>
      <c r="DH137" s="131"/>
      <c r="DI137" s="131"/>
      <c r="DJ137" s="131"/>
      <c r="DK137" s="131"/>
      <c r="DL137" s="131"/>
      <c r="DM137" s="131"/>
      <c r="DN137" s="131"/>
      <c r="DO137" s="131"/>
      <c r="DP137" s="131"/>
      <c r="DQ137" s="131"/>
      <c r="DR137" s="131"/>
      <c r="DS137" s="131"/>
      <c r="DT137" s="131"/>
      <c r="DU137" s="131"/>
      <c r="DV137" s="131"/>
      <c r="DW137" s="131"/>
      <c r="DX137" s="131"/>
      <c r="DY137" s="131"/>
      <c r="DZ137" s="131"/>
      <c r="EA137" s="131"/>
      <c r="EB137" s="131"/>
      <c r="EC137" s="131"/>
      <c r="ED137" s="131"/>
      <c r="EE137" s="131"/>
      <c r="EF137" s="131"/>
      <c r="EG137" s="131"/>
      <c r="EH137" s="131"/>
      <c r="EI137" s="131"/>
      <c r="EJ137" s="131"/>
      <c r="EK137" s="131"/>
      <c r="EL137" s="131"/>
      <c r="EM137" s="131"/>
      <c r="EN137" s="131"/>
      <c r="EO137" s="131"/>
      <c r="EP137" s="131"/>
      <c r="EQ137" s="131"/>
      <c r="ER137" s="131"/>
      <c r="ES137" s="131"/>
      <c r="ET137" s="131"/>
      <c r="EU137" s="131"/>
      <c r="EV137" s="131"/>
      <c r="EW137" s="131"/>
      <c r="EX137" s="131"/>
      <c r="EY137" s="131"/>
      <c r="EZ137" s="131"/>
      <c r="FA137" s="131"/>
      <c r="FB137" s="131"/>
      <c r="FC137" s="131"/>
      <c r="FD137" s="131"/>
      <c r="FE137" s="131"/>
      <c r="FF137" s="131"/>
      <c r="FG137" s="131"/>
      <c r="FH137" s="131"/>
      <c r="FI137" s="131"/>
      <c r="FJ137" s="131"/>
      <c r="FK137" s="131"/>
      <c r="FL137" s="131"/>
      <c r="FM137" s="131"/>
      <c r="FN137" s="131"/>
      <c r="FO137" s="131"/>
      <c r="FP137" s="131"/>
      <c r="FQ137" s="131"/>
      <c r="FR137" s="131"/>
      <c r="FS137" s="131"/>
      <c r="FT137" s="131"/>
      <c r="FU137" s="131"/>
      <c r="FV137" s="131"/>
      <c r="FW137" s="131"/>
    </row>
    <row r="138">
      <c r="A138" s="131"/>
      <c r="B138" s="131"/>
      <c r="C138" s="131"/>
      <c r="D138" s="131"/>
      <c r="E138" s="131"/>
      <c r="F138" s="131"/>
      <c r="G138" s="131"/>
      <c r="H138" s="131"/>
      <c r="I138" s="131"/>
      <c r="J138" s="131"/>
      <c r="K138" s="131"/>
      <c r="L138" s="131"/>
      <c r="M138" s="131"/>
      <c r="N138" s="131"/>
      <c r="O138" s="131"/>
      <c r="P138" s="131"/>
      <c r="Q138" s="131"/>
      <c r="R138" s="131"/>
      <c r="S138" s="131"/>
      <c r="T138" s="131"/>
      <c r="U138" s="131"/>
      <c r="V138" s="131"/>
      <c r="W138" s="131"/>
      <c r="X138" s="131"/>
      <c r="Y138" s="131"/>
      <c r="Z138" s="131"/>
      <c r="AA138" s="131"/>
      <c r="AB138" s="131"/>
      <c r="AC138" s="131"/>
      <c r="AD138" s="131"/>
      <c r="AE138" s="131"/>
      <c r="AF138" s="131"/>
      <c r="AG138" s="131"/>
      <c r="AH138" s="131"/>
      <c r="AI138" s="131"/>
      <c r="AJ138" s="131"/>
      <c r="AK138" s="131"/>
      <c r="AL138" s="131"/>
      <c r="AM138" s="131"/>
      <c r="AN138" s="131"/>
      <c r="AO138" s="131"/>
      <c r="AP138" s="131"/>
      <c r="AQ138" s="131"/>
      <c r="AR138" s="131"/>
      <c r="AS138" s="131"/>
      <c r="AT138" s="131"/>
      <c r="AU138" s="131"/>
      <c r="AV138" s="131"/>
      <c r="AW138" s="131"/>
      <c r="AX138" s="131"/>
      <c r="AY138" s="131"/>
      <c r="AZ138" s="131"/>
      <c r="BA138" s="131"/>
      <c r="BB138" s="131"/>
      <c r="BC138" s="131"/>
      <c r="BD138" s="131"/>
      <c r="BE138" s="131"/>
      <c r="BF138" s="131"/>
      <c r="BG138" s="131"/>
      <c r="BH138" s="131"/>
      <c r="BI138" s="131"/>
      <c r="BJ138" s="131"/>
      <c r="BK138" s="131"/>
      <c r="BL138" s="131"/>
      <c r="BM138" s="131"/>
      <c r="BN138" s="131"/>
      <c r="BO138" s="131"/>
      <c r="BP138" s="131"/>
      <c r="BQ138" s="131"/>
      <c r="BR138" s="131"/>
      <c r="BS138" s="131"/>
      <c r="BT138" s="131"/>
      <c r="BU138" s="131"/>
      <c r="BV138" s="131"/>
      <c r="BW138" s="131"/>
      <c r="BX138" s="131"/>
      <c r="BY138" s="131"/>
      <c r="BZ138" s="131"/>
      <c r="CA138" s="131"/>
      <c r="CB138" s="131"/>
      <c r="CC138" s="131"/>
      <c r="CD138" s="131"/>
      <c r="CE138" s="131"/>
      <c r="CF138" s="131"/>
      <c r="CG138" s="131"/>
      <c r="CH138" s="131"/>
      <c r="CI138" s="131"/>
      <c r="CJ138" s="131"/>
      <c r="CK138" s="131"/>
      <c r="CL138" s="131"/>
      <c r="CM138" s="131"/>
      <c r="CN138" s="131"/>
      <c r="CO138" s="131"/>
      <c r="CP138" s="131"/>
      <c r="CQ138" s="131"/>
      <c r="CR138" s="131"/>
      <c r="CS138" s="131"/>
      <c r="CT138" s="131"/>
      <c r="CU138" s="131"/>
      <c r="CV138" s="131"/>
      <c r="CW138" s="131"/>
      <c r="CX138" s="131"/>
      <c r="CY138" s="131"/>
      <c r="CZ138" s="131"/>
      <c r="DA138" s="131"/>
      <c r="DB138" s="131"/>
      <c r="DC138" s="131"/>
      <c r="DD138" s="131"/>
      <c r="DE138" s="131"/>
      <c r="DF138" s="131"/>
      <c r="DG138" s="131"/>
      <c r="DH138" s="131"/>
      <c r="DI138" s="131"/>
      <c r="DJ138" s="131"/>
      <c r="DK138" s="131"/>
      <c r="DL138" s="131"/>
      <c r="DM138" s="131"/>
      <c r="DN138" s="131"/>
      <c r="DO138" s="131"/>
      <c r="DP138" s="131"/>
      <c r="DQ138" s="131"/>
      <c r="DR138" s="131"/>
      <c r="DS138" s="131"/>
      <c r="DT138" s="131"/>
      <c r="DU138" s="131"/>
      <c r="DV138" s="131"/>
      <c r="DW138" s="131"/>
      <c r="DX138" s="131"/>
      <c r="DY138" s="131"/>
      <c r="DZ138" s="131"/>
      <c r="EA138" s="131"/>
      <c r="EB138" s="131"/>
      <c r="EC138" s="131"/>
      <c r="ED138" s="131"/>
      <c r="EE138" s="131"/>
      <c r="EF138" s="131"/>
      <c r="EG138" s="131"/>
      <c r="EH138" s="131"/>
      <c r="EI138" s="131"/>
      <c r="EJ138" s="131"/>
      <c r="EK138" s="131"/>
      <c r="EL138" s="131"/>
      <c r="EM138" s="131"/>
      <c r="EN138" s="131"/>
      <c r="EO138" s="131"/>
      <c r="EP138" s="131"/>
      <c r="EQ138" s="131"/>
      <c r="ER138" s="131"/>
      <c r="ES138" s="131"/>
      <c r="ET138" s="131"/>
      <c r="EU138" s="131"/>
      <c r="EV138" s="131"/>
      <c r="EW138" s="131"/>
      <c r="EX138" s="131"/>
      <c r="EY138" s="131"/>
      <c r="EZ138" s="131"/>
      <c r="FA138" s="131"/>
      <c r="FB138" s="131"/>
      <c r="FC138" s="131"/>
      <c r="FD138" s="131"/>
      <c r="FE138" s="131"/>
      <c r="FF138" s="131"/>
      <c r="FG138" s="131"/>
      <c r="FH138" s="131"/>
      <c r="FI138" s="131"/>
      <c r="FJ138" s="131"/>
      <c r="FK138" s="131"/>
      <c r="FL138" s="131"/>
      <c r="FM138" s="131"/>
      <c r="FN138" s="131"/>
      <c r="FO138" s="131"/>
      <c r="FP138" s="131"/>
      <c r="FQ138" s="131"/>
      <c r="FR138" s="131"/>
      <c r="FS138" s="131"/>
      <c r="FT138" s="131"/>
      <c r="FU138" s="131"/>
      <c r="FV138" s="131"/>
      <c r="FW138" s="131"/>
    </row>
    <row r="139">
      <c r="A139" s="131"/>
      <c r="B139" s="131"/>
      <c r="C139" s="131"/>
      <c r="D139" s="131"/>
      <c r="E139" s="131"/>
      <c r="F139" s="131"/>
      <c r="G139" s="131"/>
      <c r="H139" s="131"/>
      <c r="I139" s="131"/>
      <c r="J139" s="131"/>
      <c r="K139" s="131"/>
      <c r="L139" s="131"/>
      <c r="M139" s="131"/>
      <c r="N139" s="131"/>
      <c r="O139" s="131"/>
      <c r="P139" s="131"/>
      <c r="Q139" s="131"/>
      <c r="R139" s="131"/>
      <c r="S139" s="131"/>
      <c r="T139" s="131"/>
      <c r="U139" s="131"/>
      <c r="V139" s="131"/>
      <c r="W139" s="131"/>
      <c r="X139" s="131"/>
      <c r="Y139" s="131"/>
      <c r="Z139" s="131"/>
      <c r="AA139" s="131"/>
      <c r="AB139" s="131"/>
      <c r="AC139" s="131"/>
      <c r="AD139" s="131"/>
      <c r="AE139" s="131"/>
      <c r="AF139" s="131"/>
      <c r="AG139" s="131"/>
      <c r="AH139" s="131"/>
      <c r="AI139" s="131"/>
      <c r="AJ139" s="131"/>
      <c r="AK139" s="131"/>
      <c r="AL139" s="131"/>
      <c r="AM139" s="131"/>
      <c r="AN139" s="131"/>
      <c r="AO139" s="131"/>
      <c r="AP139" s="131"/>
      <c r="AQ139" s="131"/>
      <c r="AR139" s="131"/>
      <c r="AS139" s="131"/>
      <c r="AT139" s="131"/>
      <c r="AU139" s="131"/>
      <c r="AV139" s="131"/>
      <c r="AW139" s="131"/>
      <c r="AX139" s="131"/>
      <c r="AY139" s="131"/>
      <c r="AZ139" s="131"/>
      <c r="BA139" s="131"/>
      <c r="BB139" s="131"/>
      <c r="BC139" s="131"/>
      <c r="BD139" s="131"/>
      <c r="BE139" s="131"/>
      <c r="BF139" s="131"/>
      <c r="BG139" s="131"/>
      <c r="BH139" s="131"/>
      <c r="BI139" s="131"/>
      <c r="BJ139" s="131"/>
      <c r="BK139" s="131"/>
      <c r="BL139" s="131"/>
      <c r="BM139" s="131"/>
      <c r="BN139" s="131"/>
      <c r="BO139" s="131"/>
      <c r="BP139" s="131"/>
      <c r="BQ139" s="131"/>
      <c r="BR139" s="131"/>
      <c r="BS139" s="131"/>
      <c r="BT139" s="131"/>
      <c r="BU139" s="131"/>
      <c r="BV139" s="131"/>
      <c r="BW139" s="131"/>
      <c r="BX139" s="131"/>
      <c r="BY139" s="131"/>
      <c r="BZ139" s="131"/>
      <c r="CA139" s="131"/>
      <c r="CB139" s="131"/>
      <c r="CC139" s="131"/>
      <c r="CD139" s="131"/>
      <c r="CE139" s="131"/>
      <c r="CF139" s="131"/>
      <c r="CG139" s="131"/>
      <c r="CH139" s="131"/>
      <c r="CI139" s="131"/>
      <c r="CJ139" s="131"/>
      <c r="CK139" s="131"/>
      <c r="CL139" s="131"/>
      <c r="CM139" s="131"/>
      <c r="CN139" s="131"/>
      <c r="CO139" s="131"/>
      <c r="CP139" s="131"/>
      <c r="CQ139" s="131"/>
      <c r="CR139" s="131"/>
      <c r="CS139" s="131"/>
      <c r="CT139" s="131"/>
      <c r="CU139" s="131"/>
      <c r="CV139" s="131"/>
      <c r="CW139" s="131"/>
      <c r="CX139" s="131"/>
      <c r="CY139" s="131"/>
      <c r="CZ139" s="131"/>
      <c r="DA139" s="131"/>
      <c r="DB139" s="131"/>
      <c r="DC139" s="131"/>
      <c r="DD139" s="131"/>
      <c r="DE139" s="131"/>
      <c r="DF139" s="131"/>
      <c r="DG139" s="131"/>
      <c r="DH139" s="131"/>
      <c r="DI139" s="131"/>
      <c r="DJ139" s="131"/>
      <c r="DK139" s="131"/>
      <c r="DL139" s="131"/>
      <c r="DM139" s="131"/>
      <c r="DN139" s="131"/>
      <c r="DO139" s="131"/>
      <c r="DP139" s="131"/>
      <c r="DQ139" s="131"/>
      <c r="DR139" s="131"/>
      <c r="DS139" s="131"/>
      <c r="DT139" s="131"/>
      <c r="DU139" s="131"/>
      <c r="DV139" s="131"/>
      <c r="DW139" s="131"/>
      <c r="DX139" s="131"/>
      <c r="DY139" s="131"/>
      <c r="DZ139" s="131"/>
      <c r="EA139" s="131"/>
      <c r="EB139" s="131"/>
      <c r="EC139" s="131"/>
      <c r="ED139" s="131"/>
      <c r="EE139" s="131"/>
      <c r="EF139" s="131"/>
      <c r="EG139" s="131"/>
      <c r="EH139" s="131"/>
      <c r="EI139" s="131"/>
      <c r="EJ139" s="131"/>
      <c r="EK139" s="131"/>
      <c r="EL139" s="131"/>
      <c r="EM139" s="131"/>
      <c r="EN139" s="131"/>
      <c r="EO139" s="131"/>
      <c r="EP139" s="131"/>
      <c r="EQ139" s="131"/>
      <c r="ER139" s="131"/>
      <c r="ES139" s="131"/>
      <c r="ET139" s="131"/>
      <c r="EU139" s="131"/>
      <c r="EV139" s="131"/>
      <c r="EW139" s="131"/>
      <c r="EX139" s="131"/>
      <c r="EY139" s="131"/>
      <c r="EZ139" s="131"/>
      <c r="FA139" s="131"/>
      <c r="FB139" s="131"/>
      <c r="FC139" s="131"/>
      <c r="FD139" s="131"/>
      <c r="FE139" s="131"/>
      <c r="FF139" s="131"/>
      <c r="FG139" s="131"/>
      <c r="FH139" s="131"/>
      <c r="FI139" s="131"/>
      <c r="FJ139" s="131"/>
      <c r="FK139" s="131"/>
      <c r="FL139" s="131"/>
      <c r="FM139" s="131"/>
      <c r="FN139" s="131"/>
      <c r="FO139" s="131"/>
      <c r="FP139" s="131"/>
      <c r="FQ139" s="131"/>
      <c r="FR139" s="131"/>
      <c r="FS139" s="131"/>
      <c r="FT139" s="131"/>
      <c r="FU139" s="131"/>
      <c r="FV139" s="131"/>
      <c r="FW139" s="131"/>
    </row>
    <row r="140">
      <c r="A140" s="131"/>
      <c r="B140" s="131"/>
      <c r="C140" s="131"/>
      <c r="D140" s="131"/>
      <c r="E140" s="131"/>
      <c r="F140" s="131"/>
      <c r="G140" s="131"/>
      <c r="H140" s="131"/>
      <c r="I140" s="131"/>
      <c r="J140" s="131"/>
      <c r="K140" s="131"/>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1"/>
      <c r="AH140" s="131"/>
      <c r="AI140" s="131"/>
      <c r="AJ140" s="131"/>
      <c r="AK140" s="131"/>
      <c r="AL140" s="131"/>
      <c r="AM140" s="131"/>
      <c r="AN140" s="131"/>
      <c r="AO140" s="131"/>
      <c r="AP140" s="131"/>
      <c r="AQ140" s="131"/>
      <c r="AR140" s="131"/>
      <c r="AS140" s="131"/>
      <c r="AT140" s="131"/>
      <c r="AU140" s="131"/>
      <c r="AV140" s="131"/>
      <c r="AW140" s="131"/>
      <c r="AX140" s="131"/>
      <c r="AY140" s="131"/>
      <c r="AZ140" s="131"/>
      <c r="BA140" s="131"/>
      <c r="BB140" s="131"/>
      <c r="BC140" s="131"/>
      <c r="BD140" s="131"/>
      <c r="BE140" s="131"/>
      <c r="BF140" s="131"/>
      <c r="BG140" s="131"/>
      <c r="BH140" s="131"/>
      <c r="BI140" s="131"/>
      <c r="BJ140" s="131"/>
      <c r="BK140" s="131"/>
      <c r="BL140" s="131"/>
      <c r="BM140" s="131"/>
      <c r="BN140" s="131"/>
      <c r="BO140" s="131"/>
      <c r="BP140" s="131"/>
      <c r="BQ140" s="131"/>
      <c r="BR140" s="131"/>
      <c r="BS140" s="131"/>
      <c r="BT140" s="131"/>
      <c r="BU140" s="131"/>
      <c r="BV140" s="131"/>
      <c r="BW140" s="131"/>
      <c r="BX140" s="131"/>
      <c r="BY140" s="131"/>
      <c r="BZ140" s="131"/>
      <c r="CA140" s="131"/>
      <c r="CB140" s="131"/>
      <c r="CC140" s="131"/>
      <c r="CD140" s="131"/>
      <c r="CE140" s="131"/>
      <c r="CF140" s="131"/>
      <c r="CG140" s="131"/>
      <c r="CH140" s="131"/>
      <c r="CI140" s="131"/>
      <c r="CJ140" s="131"/>
      <c r="CK140" s="131"/>
      <c r="CL140" s="131"/>
      <c r="CM140" s="131"/>
      <c r="CN140" s="131"/>
      <c r="CO140" s="131"/>
      <c r="CP140" s="131"/>
      <c r="CQ140" s="131"/>
      <c r="CR140" s="131"/>
      <c r="CS140" s="131"/>
      <c r="CT140" s="131"/>
      <c r="CU140" s="131"/>
      <c r="CV140" s="131"/>
      <c r="CW140" s="131"/>
      <c r="CX140" s="131"/>
      <c r="CY140" s="131"/>
      <c r="CZ140" s="131"/>
      <c r="DA140" s="131"/>
      <c r="DB140" s="131"/>
      <c r="DC140" s="131"/>
      <c r="DD140" s="131"/>
      <c r="DE140" s="131"/>
      <c r="DF140" s="131"/>
      <c r="DG140" s="131"/>
      <c r="DH140" s="131"/>
      <c r="DI140" s="131"/>
      <c r="DJ140" s="131"/>
      <c r="DK140" s="131"/>
      <c r="DL140" s="131"/>
      <c r="DM140" s="131"/>
      <c r="DN140" s="131"/>
      <c r="DO140" s="131"/>
      <c r="DP140" s="131"/>
      <c r="DQ140" s="131"/>
      <c r="DR140" s="131"/>
      <c r="DS140" s="131"/>
      <c r="DT140" s="131"/>
      <c r="DU140" s="131"/>
      <c r="DV140" s="131"/>
      <c r="DW140" s="131"/>
      <c r="DX140" s="131"/>
      <c r="DY140" s="131"/>
      <c r="DZ140" s="131"/>
      <c r="EA140" s="131"/>
      <c r="EB140" s="131"/>
      <c r="EC140" s="131"/>
      <c r="ED140" s="131"/>
      <c r="EE140" s="131"/>
      <c r="EF140" s="131"/>
      <c r="EG140" s="131"/>
      <c r="EH140" s="131"/>
      <c r="EI140" s="131"/>
      <c r="EJ140" s="131"/>
      <c r="EK140" s="131"/>
      <c r="EL140" s="131"/>
      <c r="EM140" s="131"/>
      <c r="EN140" s="131"/>
      <c r="EO140" s="131"/>
      <c r="EP140" s="131"/>
      <c r="EQ140" s="131"/>
      <c r="ER140" s="131"/>
      <c r="ES140" s="131"/>
      <c r="ET140" s="131"/>
      <c r="EU140" s="131"/>
      <c r="EV140" s="131"/>
      <c r="EW140" s="131"/>
      <c r="EX140" s="131"/>
      <c r="EY140" s="131"/>
      <c r="EZ140" s="131"/>
      <c r="FA140" s="131"/>
      <c r="FB140" s="131"/>
      <c r="FC140" s="131"/>
      <c r="FD140" s="131"/>
      <c r="FE140" s="131"/>
      <c r="FF140" s="131"/>
      <c r="FG140" s="131"/>
      <c r="FH140" s="131"/>
      <c r="FI140" s="131"/>
      <c r="FJ140" s="131"/>
      <c r="FK140" s="131"/>
      <c r="FL140" s="131"/>
      <c r="FM140" s="131"/>
      <c r="FN140" s="131"/>
      <c r="FO140" s="131"/>
      <c r="FP140" s="131"/>
      <c r="FQ140" s="131"/>
      <c r="FR140" s="131"/>
      <c r="FS140" s="131"/>
      <c r="FT140" s="131"/>
      <c r="FU140" s="131"/>
      <c r="FV140" s="131"/>
      <c r="FW140" s="131"/>
    </row>
    <row r="141">
      <c r="A141" s="131"/>
      <c r="B141" s="131"/>
      <c r="C141" s="131"/>
      <c r="D141" s="131"/>
      <c r="E141" s="131"/>
      <c r="F141" s="131"/>
      <c r="G141" s="131"/>
      <c r="H141" s="131"/>
      <c r="I141" s="131"/>
      <c r="J141" s="131"/>
      <c r="K141" s="131"/>
      <c r="L141" s="131"/>
      <c r="M141" s="131"/>
      <c r="N141" s="131"/>
      <c r="O141" s="131"/>
      <c r="P141" s="131"/>
      <c r="Q141" s="131"/>
      <c r="R141" s="131"/>
      <c r="S141" s="131"/>
      <c r="T141" s="131"/>
      <c r="U141" s="131"/>
      <c r="V141" s="131"/>
      <c r="W141" s="131"/>
      <c r="X141" s="131"/>
      <c r="Y141" s="131"/>
      <c r="Z141" s="131"/>
      <c r="AA141" s="131"/>
      <c r="AB141" s="131"/>
      <c r="AC141" s="131"/>
      <c r="AD141" s="131"/>
      <c r="AE141" s="131"/>
      <c r="AF141" s="131"/>
      <c r="AG141" s="131"/>
      <c r="AH141" s="131"/>
      <c r="AI141" s="131"/>
      <c r="AJ141" s="131"/>
      <c r="AK141" s="131"/>
      <c r="AL141" s="131"/>
      <c r="AM141" s="131"/>
      <c r="AN141" s="131"/>
      <c r="AO141" s="131"/>
      <c r="AP141" s="131"/>
      <c r="AQ141" s="131"/>
      <c r="AR141" s="131"/>
      <c r="AS141" s="131"/>
      <c r="AT141" s="131"/>
      <c r="AU141" s="131"/>
      <c r="AV141" s="131"/>
      <c r="AW141" s="131"/>
      <c r="AX141" s="131"/>
      <c r="AY141" s="131"/>
      <c r="AZ141" s="131"/>
      <c r="BA141" s="131"/>
      <c r="BB141" s="131"/>
      <c r="BC141" s="131"/>
      <c r="BD141" s="131"/>
      <c r="BE141" s="131"/>
      <c r="BF141" s="131"/>
      <c r="BG141" s="131"/>
      <c r="BH141" s="131"/>
      <c r="BI141" s="131"/>
      <c r="BJ141" s="131"/>
      <c r="BK141" s="131"/>
      <c r="BL141" s="131"/>
      <c r="BM141" s="131"/>
      <c r="BN141" s="131"/>
      <c r="BO141" s="131"/>
      <c r="BP141" s="131"/>
      <c r="BQ141" s="131"/>
      <c r="BR141" s="131"/>
      <c r="BS141" s="131"/>
      <c r="BT141" s="131"/>
      <c r="BU141" s="131"/>
      <c r="BV141" s="131"/>
      <c r="BW141" s="131"/>
      <c r="BX141" s="131"/>
      <c r="BY141" s="131"/>
      <c r="BZ141" s="131"/>
      <c r="CA141" s="131"/>
      <c r="CB141" s="131"/>
      <c r="CC141" s="131"/>
      <c r="CD141" s="131"/>
      <c r="CE141" s="131"/>
      <c r="CF141" s="131"/>
      <c r="CG141" s="131"/>
      <c r="CH141" s="131"/>
      <c r="CI141" s="131"/>
      <c r="CJ141" s="131"/>
      <c r="CK141" s="131"/>
      <c r="CL141" s="131"/>
      <c r="CM141" s="131"/>
      <c r="CN141" s="131"/>
      <c r="CO141" s="131"/>
      <c r="CP141" s="131"/>
      <c r="CQ141" s="131"/>
      <c r="CR141" s="131"/>
      <c r="CS141" s="131"/>
      <c r="CT141" s="131"/>
      <c r="CU141" s="131"/>
      <c r="CV141" s="131"/>
      <c r="CW141" s="131"/>
      <c r="CX141" s="131"/>
      <c r="CY141" s="131"/>
      <c r="CZ141" s="131"/>
      <c r="DA141" s="131"/>
      <c r="DB141" s="131"/>
      <c r="DC141" s="131"/>
      <c r="DD141" s="131"/>
      <c r="DE141" s="131"/>
      <c r="DF141" s="131"/>
      <c r="DG141" s="131"/>
      <c r="DH141" s="131"/>
      <c r="DI141" s="131"/>
      <c r="DJ141" s="131"/>
      <c r="DK141" s="131"/>
      <c r="DL141" s="131"/>
      <c r="DM141" s="131"/>
      <c r="DN141" s="131"/>
      <c r="DO141" s="131"/>
      <c r="DP141" s="131"/>
      <c r="DQ141" s="131"/>
      <c r="DR141" s="131"/>
      <c r="DS141" s="131"/>
      <c r="DT141" s="131"/>
      <c r="DU141" s="131"/>
      <c r="DV141" s="131"/>
      <c r="DW141" s="131"/>
      <c r="DX141" s="131"/>
      <c r="DY141" s="131"/>
      <c r="DZ141" s="131"/>
      <c r="EA141" s="131"/>
      <c r="EB141" s="131"/>
      <c r="EC141" s="131"/>
      <c r="ED141" s="131"/>
      <c r="EE141" s="131"/>
      <c r="EF141" s="131"/>
      <c r="EG141" s="131"/>
      <c r="EH141" s="131"/>
      <c r="EI141" s="131"/>
      <c r="EJ141" s="131"/>
      <c r="EK141" s="131"/>
      <c r="EL141" s="131"/>
      <c r="EM141" s="131"/>
      <c r="EN141" s="131"/>
      <c r="EO141" s="131"/>
      <c r="EP141" s="131"/>
      <c r="EQ141" s="131"/>
      <c r="ER141" s="131"/>
      <c r="ES141" s="131"/>
      <c r="ET141" s="131"/>
      <c r="EU141" s="131"/>
      <c r="EV141" s="131"/>
      <c r="EW141" s="131"/>
      <c r="EX141" s="131"/>
      <c r="EY141" s="131"/>
      <c r="EZ141" s="131"/>
      <c r="FA141" s="131"/>
      <c r="FB141" s="131"/>
      <c r="FC141" s="131"/>
      <c r="FD141" s="131"/>
      <c r="FE141" s="131"/>
      <c r="FF141" s="131"/>
      <c r="FG141" s="131"/>
      <c r="FH141" s="131"/>
      <c r="FI141" s="131"/>
      <c r="FJ141" s="131"/>
      <c r="FK141" s="131"/>
      <c r="FL141" s="131"/>
      <c r="FM141" s="131"/>
      <c r="FN141" s="131"/>
      <c r="FO141" s="131"/>
      <c r="FP141" s="131"/>
      <c r="FQ141" s="131"/>
      <c r="FR141" s="131"/>
      <c r="FS141" s="131"/>
      <c r="FT141" s="131"/>
      <c r="FU141" s="131"/>
      <c r="FV141" s="131"/>
      <c r="FW141" s="131"/>
    </row>
    <row r="142">
      <c r="A142" s="131"/>
      <c r="B142" s="131"/>
      <c r="C142" s="131"/>
      <c r="D142" s="131"/>
      <c r="E142" s="131"/>
      <c r="F142" s="131"/>
      <c r="G142" s="131"/>
      <c r="H142" s="131"/>
      <c r="I142" s="131"/>
      <c r="J142" s="131"/>
      <c r="K142" s="131"/>
      <c r="L142" s="131"/>
      <c r="M142" s="131"/>
      <c r="N142" s="131"/>
      <c r="O142" s="131"/>
      <c r="P142" s="131"/>
      <c r="Q142" s="131"/>
      <c r="R142" s="131"/>
      <c r="S142" s="131"/>
      <c r="T142" s="131"/>
      <c r="U142" s="131"/>
      <c r="V142" s="131"/>
      <c r="W142" s="131"/>
      <c r="X142" s="131"/>
      <c r="Y142" s="131"/>
      <c r="Z142" s="131"/>
      <c r="AA142" s="131"/>
      <c r="AB142" s="131"/>
      <c r="AC142" s="131"/>
      <c r="AD142" s="131"/>
      <c r="AE142" s="131"/>
      <c r="AF142" s="131"/>
      <c r="AG142" s="131"/>
      <c r="AH142" s="131"/>
      <c r="AI142" s="131"/>
      <c r="AJ142" s="131"/>
      <c r="AK142" s="131"/>
      <c r="AL142" s="131"/>
      <c r="AM142" s="131"/>
      <c r="AN142" s="131"/>
      <c r="AO142" s="131"/>
      <c r="AP142" s="131"/>
      <c r="AQ142" s="131"/>
      <c r="AR142" s="131"/>
      <c r="AS142" s="131"/>
      <c r="AT142" s="131"/>
      <c r="AU142" s="131"/>
      <c r="AV142" s="131"/>
      <c r="AW142" s="131"/>
      <c r="AX142" s="131"/>
      <c r="AY142" s="131"/>
      <c r="AZ142" s="131"/>
      <c r="BA142" s="131"/>
      <c r="BB142" s="131"/>
      <c r="BC142" s="131"/>
      <c r="BD142" s="131"/>
      <c r="BE142" s="131"/>
      <c r="BF142" s="131"/>
      <c r="BG142" s="131"/>
      <c r="BH142" s="131"/>
      <c r="BI142" s="131"/>
      <c r="BJ142" s="131"/>
      <c r="BK142" s="131"/>
      <c r="BL142" s="131"/>
      <c r="BM142" s="131"/>
      <c r="BN142" s="131"/>
      <c r="BO142" s="131"/>
      <c r="BP142" s="131"/>
      <c r="BQ142" s="131"/>
      <c r="BR142" s="131"/>
      <c r="BS142" s="131"/>
      <c r="BT142" s="131"/>
      <c r="BU142" s="131"/>
      <c r="BV142" s="131"/>
      <c r="BW142" s="131"/>
      <c r="BX142" s="131"/>
      <c r="BY142" s="131"/>
      <c r="BZ142" s="131"/>
      <c r="CA142" s="131"/>
      <c r="CB142" s="131"/>
      <c r="CC142" s="131"/>
      <c r="CD142" s="131"/>
      <c r="CE142" s="131"/>
      <c r="CF142" s="131"/>
      <c r="CG142" s="131"/>
      <c r="CH142" s="131"/>
      <c r="CI142" s="131"/>
      <c r="CJ142" s="131"/>
      <c r="CK142" s="131"/>
      <c r="CL142" s="131"/>
      <c r="CM142" s="131"/>
      <c r="CN142" s="131"/>
      <c r="CO142" s="131"/>
      <c r="CP142" s="131"/>
      <c r="CQ142" s="131"/>
      <c r="CR142" s="131"/>
      <c r="CS142" s="131"/>
      <c r="CT142" s="131"/>
      <c r="CU142" s="131"/>
      <c r="CV142" s="131"/>
      <c r="CW142" s="131"/>
      <c r="CX142" s="131"/>
      <c r="CY142" s="131"/>
      <c r="CZ142" s="131"/>
      <c r="DA142" s="131"/>
      <c r="DB142" s="131"/>
      <c r="DC142" s="131"/>
      <c r="DD142" s="131"/>
      <c r="DE142" s="131"/>
      <c r="DF142" s="131"/>
      <c r="DG142" s="131"/>
      <c r="DH142" s="131"/>
      <c r="DI142" s="131"/>
      <c r="DJ142" s="131"/>
      <c r="DK142" s="131"/>
      <c r="DL142" s="131"/>
      <c r="DM142" s="131"/>
      <c r="DN142" s="131"/>
      <c r="DO142" s="131"/>
      <c r="DP142" s="131"/>
      <c r="DQ142" s="131"/>
      <c r="DR142" s="131"/>
      <c r="DS142" s="131"/>
      <c r="DT142" s="131"/>
      <c r="DU142" s="131"/>
      <c r="DV142" s="131"/>
      <c r="DW142" s="131"/>
      <c r="DX142" s="131"/>
      <c r="DY142" s="131"/>
      <c r="DZ142" s="131"/>
      <c r="EA142" s="131"/>
      <c r="EB142" s="131"/>
      <c r="EC142" s="131"/>
      <c r="ED142" s="131"/>
      <c r="EE142" s="131"/>
      <c r="EF142" s="131"/>
      <c r="EG142" s="131"/>
      <c r="EH142" s="131"/>
      <c r="EI142" s="131"/>
      <c r="EJ142" s="131"/>
      <c r="EK142" s="131"/>
      <c r="EL142" s="131"/>
      <c r="EM142" s="131"/>
      <c r="EN142" s="131"/>
      <c r="EO142" s="131"/>
      <c r="EP142" s="131"/>
      <c r="EQ142" s="131"/>
      <c r="ER142" s="131"/>
      <c r="ES142" s="131"/>
      <c r="ET142" s="131"/>
      <c r="EU142" s="131"/>
      <c r="EV142" s="131"/>
      <c r="EW142" s="131"/>
      <c r="EX142" s="131"/>
      <c r="EY142" s="131"/>
      <c r="EZ142" s="131"/>
      <c r="FA142" s="131"/>
      <c r="FB142" s="131"/>
      <c r="FC142" s="131"/>
      <c r="FD142" s="131"/>
      <c r="FE142" s="131"/>
      <c r="FF142" s="131"/>
      <c r="FG142" s="131"/>
      <c r="FH142" s="131"/>
      <c r="FI142" s="131"/>
      <c r="FJ142" s="131"/>
      <c r="FK142" s="131"/>
      <c r="FL142" s="131"/>
      <c r="FM142" s="131"/>
      <c r="FN142" s="131"/>
      <c r="FO142" s="131"/>
      <c r="FP142" s="131"/>
      <c r="FQ142" s="131"/>
      <c r="FR142" s="131"/>
      <c r="FS142" s="131"/>
      <c r="FT142" s="131"/>
      <c r="FU142" s="131"/>
      <c r="FV142" s="131"/>
      <c r="FW142" s="131"/>
    </row>
    <row r="143">
      <c r="A143" s="131"/>
      <c r="B143" s="131"/>
      <c r="C143" s="131"/>
      <c r="D143" s="131"/>
      <c r="E143" s="131"/>
      <c r="F143" s="131"/>
      <c r="G143" s="131"/>
      <c r="H143" s="131"/>
      <c r="I143" s="131"/>
      <c r="J143" s="131"/>
      <c r="K143" s="131"/>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1"/>
      <c r="AH143" s="131"/>
      <c r="AI143" s="131"/>
      <c r="AJ143" s="131"/>
      <c r="AK143" s="131"/>
      <c r="AL143" s="131"/>
      <c r="AM143" s="131"/>
      <c r="AN143" s="131"/>
      <c r="AO143" s="131"/>
      <c r="AP143" s="131"/>
      <c r="AQ143" s="131"/>
      <c r="AR143" s="131"/>
      <c r="AS143" s="131"/>
      <c r="AT143" s="131"/>
      <c r="AU143" s="131"/>
      <c r="AV143" s="131"/>
      <c r="AW143" s="131"/>
      <c r="AX143" s="131"/>
      <c r="AY143" s="131"/>
      <c r="AZ143" s="131"/>
      <c r="BA143" s="131"/>
      <c r="BB143" s="131"/>
      <c r="BC143" s="131"/>
      <c r="BD143" s="131"/>
      <c r="BE143" s="131"/>
      <c r="BF143" s="131"/>
      <c r="BG143" s="131"/>
      <c r="BH143" s="131"/>
      <c r="BI143" s="131"/>
      <c r="BJ143" s="131"/>
      <c r="BK143" s="131"/>
      <c r="BL143" s="131"/>
      <c r="BM143" s="131"/>
      <c r="BN143" s="131"/>
      <c r="BO143" s="131"/>
      <c r="BP143" s="131"/>
      <c r="BQ143" s="131"/>
      <c r="BR143" s="131"/>
      <c r="BS143" s="131"/>
      <c r="BT143" s="131"/>
      <c r="BU143" s="131"/>
      <c r="BV143" s="131"/>
      <c r="BW143" s="131"/>
      <c r="BX143" s="131"/>
      <c r="BY143" s="131"/>
      <c r="BZ143" s="131"/>
      <c r="CA143" s="131"/>
      <c r="CB143" s="131"/>
      <c r="CC143" s="131"/>
      <c r="CD143" s="131"/>
      <c r="CE143" s="131"/>
      <c r="CF143" s="131"/>
      <c r="CG143" s="131"/>
      <c r="CH143" s="131"/>
      <c r="CI143" s="131"/>
      <c r="CJ143" s="131"/>
      <c r="CK143" s="131"/>
      <c r="CL143" s="131"/>
      <c r="CM143" s="131"/>
      <c r="CN143" s="131"/>
      <c r="CO143" s="131"/>
      <c r="CP143" s="131"/>
      <c r="CQ143" s="131"/>
      <c r="CR143" s="131"/>
      <c r="CS143" s="131"/>
      <c r="CT143" s="131"/>
      <c r="CU143" s="131"/>
      <c r="CV143" s="131"/>
      <c r="CW143" s="131"/>
      <c r="CX143" s="131"/>
      <c r="CY143" s="131"/>
      <c r="CZ143" s="131"/>
      <c r="DA143" s="131"/>
      <c r="DB143" s="131"/>
      <c r="DC143" s="131"/>
      <c r="DD143" s="131"/>
      <c r="DE143" s="131"/>
      <c r="DF143" s="131"/>
      <c r="DG143" s="131"/>
      <c r="DH143" s="131"/>
      <c r="DI143" s="131"/>
      <c r="DJ143" s="131"/>
      <c r="DK143" s="131"/>
      <c r="DL143" s="131"/>
      <c r="DM143" s="131"/>
      <c r="DN143" s="131"/>
      <c r="DO143" s="131"/>
      <c r="DP143" s="131"/>
      <c r="DQ143" s="131"/>
      <c r="DR143" s="131"/>
      <c r="DS143" s="131"/>
      <c r="DT143" s="131"/>
      <c r="DU143" s="131"/>
      <c r="DV143" s="131"/>
      <c r="DW143" s="131"/>
      <c r="DX143" s="131"/>
      <c r="DY143" s="131"/>
      <c r="DZ143" s="131"/>
      <c r="EA143" s="131"/>
      <c r="EB143" s="131"/>
      <c r="EC143" s="131"/>
      <c r="ED143" s="131"/>
      <c r="EE143" s="131"/>
      <c r="EF143" s="131"/>
      <c r="EG143" s="131"/>
      <c r="EH143" s="131"/>
      <c r="EI143" s="131"/>
      <c r="EJ143" s="131"/>
      <c r="EK143" s="131"/>
      <c r="EL143" s="131"/>
      <c r="EM143" s="131"/>
      <c r="EN143" s="131"/>
      <c r="EO143" s="131"/>
      <c r="EP143" s="131"/>
      <c r="EQ143" s="131"/>
      <c r="ER143" s="131"/>
      <c r="ES143" s="131"/>
      <c r="ET143" s="131"/>
      <c r="EU143" s="131"/>
      <c r="EV143" s="131"/>
      <c r="EW143" s="131"/>
      <c r="EX143" s="131"/>
      <c r="EY143" s="131"/>
      <c r="EZ143" s="131"/>
      <c r="FA143" s="131"/>
      <c r="FB143" s="131"/>
      <c r="FC143" s="131"/>
      <c r="FD143" s="131"/>
      <c r="FE143" s="131"/>
      <c r="FF143" s="131"/>
      <c r="FG143" s="131"/>
      <c r="FH143" s="131"/>
      <c r="FI143" s="131"/>
      <c r="FJ143" s="131"/>
      <c r="FK143" s="131"/>
      <c r="FL143" s="131"/>
      <c r="FM143" s="131"/>
      <c r="FN143" s="131"/>
      <c r="FO143" s="131"/>
      <c r="FP143" s="131"/>
      <c r="FQ143" s="131"/>
      <c r="FR143" s="131"/>
      <c r="FS143" s="131"/>
      <c r="FT143" s="131"/>
      <c r="FU143" s="131"/>
      <c r="FV143" s="131"/>
      <c r="FW143" s="131"/>
    </row>
    <row r="144">
      <c r="A144" s="131"/>
      <c r="B144" s="131"/>
      <c r="C144" s="131"/>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131"/>
      <c r="AA144" s="131"/>
      <c r="AB144" s="131"/>
      <c r="AC144" s="131"/>
      <c r="AD144" s="131"/>
      <c r="AE144" s="131"/>
      <c r="AF144" s="131"/>
      <c r="AG144" s="131"/>
      <c r="AH144" s="131"/>
      <c r="AI144" s="131"/>
      <c r="AJ144" s="131"/>
      <c r="AK144" s="131"/>
      <c r="AL144" s="131"/>
      <c r="AM144" s="131"/>
      <c r="AN144" s="131"/>
      <c r="AO144" s="131"/>
      <c r="AP144" s="131"/>
      <c r="AQ144" s="131"/>
      <c r="AR144" s="131"/>
      <c r="AS144" s="131"/>
      <c r="AT144" s="131"/>
      <c r="AU144" s="131"/>
      <c r="AV144" s="131"/>
      <c r="AW144" s="131"/>
      <c r="AX144" s="131"/>
      <c r="AY144" s="131"/>
      <c r="AZ144" s="131"/>
      <c r="BA144" s="131"/>
      <c r="BB144" s="131"/>
      <c r="BC144" s="131"/>
      <c r="BD144" s="131"/>
      <c r="BE144" s="131"/>
      <c r="BF144" s="131"/>
      <c r="BG144" s="131"/>
      <c r="BH144" s="131"/>
      <c r="BI144" s="131"/>
      <c r="BJ144" s="131"/>
      <c r="BK144" s="131"/>
      <c r="BL144" s="131"/>
      <c r="BM144" s="131"/>
      <c r="BN144" s="131"/>
      <c r="BO144" s="131"/>
      <c r="BP144" s="131"/>
      <c r="BQ144" s="131"/>
      <c r="BR144" s="131"/>
      <c r="BS144" s="131"/>
      <c r="BT144" s="131"/>
      <c r="BU144" s="131"/>
      <c r="BV144" s="131"/>
      <c r="BW144" s="131"/>
      <c r="BX144" s="131"/>
      <c r="BY144" s="131"/>
      <c r="BZ144" s="131"/>
      <c r="CA144" s="131"/>
      <c r="CB144" s="131"/>
      <c r="CC144" s="131"/>
      <c r="CD144" s="131"/>
      <c r="CE144" s="131"/>
      <c r="CF144" s="131"/>
      <c r="CG144" s="131"/>
      <c r="CH144" s="131"/>
      <c r="CI144" s="131"/>
      <c r="CJ144" s="131"/>
      <c r="CK144" s="131"/>
      <c r="CL144" s="131"/>
      <c r="CM144" s="131"/>
      <c r="CN144" s="131"/>
      <c r="CO144" s="131"/>
      <c r="CP144" s="131"/>
      <c r="CQ144" s="131"/>
      <c r="CR144" s="131"/>
      <c r="CS144" s="131"/>
      <c r="CT144" s="131"/>
      <c r="CU144" s="131"/>
      <c r="CV144" s="131"/>
      <c r="CW144" s="131"/>
      <c r="CX144" s="131"/>
      <c r="CY144" s="131"/>
      <c r="CZ144" s="131"/>
      <c r="DA144" s="131"/>
      <c r="DB144" s="131"/>
      <c r="DC144" s="131"/>
      <c r="DD144" s="131"/>
      <c r="DE144" s="131"/>
      <c r="DF144" s="131"/>
      <c r="DG144" s="131"/>
      <c r="DH144" s="131"/>
      <c r="DI144" s="131"/>
      <c r="DJ144" s="131"/>
      <c r="DK144" s="131"/>
      <c r="DL144" s="131"/>
      <c r="DM144" s="131"/>
      <c r="DN144" s="131"/>
      <c r="DO144" s="131"/>
      <c r="DP144" s="131"/>
      <c r="DQ144" s="131"/>
      <c r="DR144" s="131"/>
      <c r="DS144" s="131"/>
      <c r="DT144" s="131"/>
      <c r="DU144" s="131"/>
      <c r="DV144" s="131"/>
      <c r="DW144" s="131"/>
      <c r="DX144" s="131"/>
      <c r="DY144" s="131"/>
      <c r="DZ144" s="131"/>
      <c r="EA144" s="131"/>
      <c r="EB144" s="131"/>
      <c r="EC144" s="131"/>
      <c r="ED144" s="131"/>
      <c r="EE144" s="131"/>
      <c r="EF144" s="131"/>
      <c r="EG144" s="131"/>
      <c r="EH144" s="131"/>
      <c r="EI144" s="131"/>
      <c r="EJ144" s="131"/>
      <c r="EK144" s="131"/>
      <c r="EL144" s="131"/>
      <c r="EM144" s="131"/>
      <c r="EN144" s="131"/>
      <c r="EO144" s="131"/>
      <c r="EP144" s="131"/>
      <c r="EQ144" s="131"/>
      <c r="ER144" s="131"/>
      <c r="ES144" s="131"/>
      <c r="ET144" s="131"/>
      <c r="EU144" s="131"/>
      <c r="EV144" s="131"/>
      <c r="EW144" s="131"/>
      <c r="EX144" s="131"/>
      <c r="EY144" s="131"/>
      <c r="EZ144" s="131"/>
      <c r="FA144" s="131"/>
      <c r="FB144" s="131"/>
      <c r="FC144" s="131"/>
      <c r="FD144" s="131"/>
      <c r="FE144" s="131"/>
      <c r="FF144" s="131"/>
      <c r="FG144" s="131"/>
      <c r="FH144" s="131"/>
      <c r="FI144" s="131"/>
      <c r="FJ144" s="131"/>
      <c r="FK144" s="131"/>
      <c r="FL144" s="131"/>
      <c r="FM144" s="131"/>
      <c r="FN144" s="131"/>
      <c r="FO144" s="131"/>
      <c r="FP144" s="131"/>
      <c r="FQ144" s="131"/>
      <c r="FR144" s="131"/>
      <c r="FS144" s="131"/>
      <c r="FT144" s="131"/>
      <c r="FU144" s="131"/>
      <c r="FV144" s="131"/>
      <c r="FW144" s="131"/>
    </row>
    <row r="145">
      <c r="A145" s="131"/>
      <c r="B145" s="131"/>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1"/>
      <c r="AH145" s="131"/>
      <c r="AI145" s="131"/>
      <c r="AJ145" s="131"/>
      <c r="AK145" s="131"/>
      <c r="AL145" s="131"/>
      <c r="AM145" s="131"/>
      <c r="AN145" s="131"/>
      <c r="AO145" s="131"/>
      <c r="AP145" s="131"/>
      <c r="AQ145" s="131"/>
      <c r="AR145" s="131"/>
      <c r="AS145" s="131"/>
      <c r="AT145" s="131"/>
      <c r="AU145" s="131"/>
      <c r="AV145" s="131"/>
      <c r="AW145" s="131"/>
      <c r="AX145" s="131"/>
      <c r="AY145" s="131"/>
      <c r="AZ145" s="131"/>
      <c r="BA145" s="131"/>
      <c r="BB145" s="131"/>
      <c r="BC145" s="131"/>
      <c r="BD145" s="131"/>
      <c r="BE145" s="131"/>
      <c r="BF145" s="131"/>
      <c r="BG145" s="131"/>
      <c r="BH145" s="131"/>
      <c r="BI145" s="131"/>
      <c r="BJ145" s="131"/>
      <c r="BK145" s="131"/>
      <c r="BL145" s="131"/>
      <c r="BM145" s="131"/>
      <c r="BN145" s="131"/>
      <c r="BO145" s="131"/>
      <c r="BP145" s="131"/>
      <c r="BQ145" s="131"/>
      <c r="BR145" s="131"/>
      <c r="BS145" s="131"/>
      <c r="BT145" s="131"/>
      <c r="BU145" s="131"/>
      <c r="BV145" s="131"/>
      <c r="BW145" s="131"/>
      <c r="BX145" s="131"/>
      <c r="BY145" s="131"/>
      <c r="BZ145" s="131"/>
      <c r="CA145" s="131"/>
      <c r="CB145" s="131"/>
      <c r="CC145" s="131"/>
      <c r="CD145" s="131"/>
      <c r="CE145" s="131"/>
      <c r="CF145" s="131"/>
      <c r="CG145" s="131"/>
      <c r="CH145" s="131"/>
      <c r="CI145" s="131"/>
      <c r="CJ145" s="131"/>
      <c r="CK145" s="131"/>
      <c r="CL145" s="131"/>
      <c r="CM145" s="131"/>
      <c r="CN145" s="131"/>
      <c r="CO145" s="131"/>
      <c r="CP145" s="131"/>
      <c r="CQ145" s="131"/>
      <c r="CR145" s="131"/>
      <c r="CS145" s="131"/>
      <c r="CT145" s="131"/>
      <c r="CU145" s="131"/>
      <c r="CV145" s="131"/>
      <c r="CW145" s="131"/>
      <c r="CX145" s="131"/>
      <c r="CY145" s="131"/>
      <c r="CZ145" s="131"/>
      <c r="DA145" s="131"/>
      <c r="DB145" s="131"/>
      <c r="DC145" s="131"/>
      <c r="DD145" s="131"/>
      <c r="DE145" s="131"/>
      <c r="DF145" s="131"/>
      <c r="DG145" s="131"/>
      <c r="DH145" s="131"/>
      <c r="DI145" s="131"/>
      <c r="DJ145" s="131"/>
      <c r="DK145" s="131"/>
      <c r="DL145" s="131"/>
      <c r="DM145" s="131"/>
      <c r="DN145" s="131"/>
      <c r="DO145" s="131"/>
      <c r="DP145" s="131"/>
      <c r="DQ145" s="131"/>
      <c r="DR145" s="131"/>
      <c r="DS145" s="131"/>
      <c r="DT145" s="131"/>
      <c r="DU145" s="131"/>
      <c r="DV145" s="131"/>
      <c r="DW145" s="131"/>
      <c r="DX145" s="131"/>
      <c r="DY145" s="131"/>
      <c r="DZ145" s="131"/>
      <c r="EA145" s="131"/>
      <c r="EB145" s="131"/>
      <c r="EC145" s="131"/>
      <c r="ED145" s="131"/>
      <c r="EE145" s="131"/>
      <c r="EF145" s="131"/>
      <c r="EG145" s="131"/>
      <c r="EH145" s="131"/>
      <c r="EI145" s="131"/>
      <c r="EJ145" s="131"/>
      <c r="EK145" s="131"/>
      <c r="EL145" s="131"/>
      <c r="EM145" s="131"/>
      <c r="EN145" s="131"/>
      <c r="EO145" s="131"/>
      <c r="EP145" s="131"/>
      <c r="EQ145" s="131"/>
      <c r="ER145" s="131"/>
      <c r="ES145" s="131"/>
      <c r="ET145" s="131"/>
      <c r="EU145" s="131"/>
      <c r="EV145" s="131"/>
      <c r="EW145" s="131"/>
      <c r="EX145" s="131"/>
      <c r="EY145" s="131"/>
      <c r="EZ145" s="131"/>
      <c r="FA145" s="131"/>
      <c r="FB145" s="131"/>
      <c r="FC145" s="131"/>
      <c r="FD145" s="131"/>
      <c r="FE145" s="131"/>
      <c r="FF145" s="131"/>
      <c r="FG145" s="131"/>
      <c r="FH145" s="131"/>
      <c r="FI145" s="131"/>
      <c r="FJ145" s="131"/>
      <c r="FK145" s="131"/>
      <c r="FL145" s="131"/>
      <c r="FM145" s="131"/>
      <c r="FN145" s="131"/>
      <c r="FO145" s="131"/>
      <c r="FP145" s="131"/>
      <c r="FQ145" s="131"/>
      <c r="FR145" s="131"/>
      <c r="FS145" s="131"/>
      <c r="FT145" s="131"/>
      <c r="FU145" s="131"/>
      <c r="FV145" s="131"/>
      <c r="FW145" s="131"/>
    </row>
    <row r="146">
      <c r="A146" s="131"/>
      <c r="B146" s="131"/>
      <c r="C146" s="131"/>
      <c r="D146" s="131"/>
      <c r="E146" s="131"/>
      <c r="F146" s="131"/>
      <c r="G146" s="131"/>
      <c r="H146" s="131"/>
      <c r="I146" s="131"/>
      <c r="J146" s="131"/>
      <c r="K146" s="131"/>
      <c r="L146" s="131"/>
      <c r="M146" s="131"/>
      <c r="N146" s="131"/>
      <c r="O146" s="131"/>
      <c r="P146" s="131"/>
      <c r="Q146" s="131"/>
      <c r="R146" s="131"/>
      <c r="S146" s="131"/>
      <c r="T146" s="131"/>
      <c r="U146" s="131"/>
      <c r="V146" s="131"/>
      <c r="W146" s="131"/>
      <c r="X146" s="131"/>
      <c r="Y146" s="131"/>
      <c r="Z146" s="131"/>
      <c r="AA146" s="131"/>
      <c r="AB146" s="131"/>
      <c r="AC146" s="131"/>
      <c r="AD146" s="131"/>
      <c r="AE146" s="131"/>
      <c r="AF146" s="131"/>
      <c r="AG146" s="131"/>
      <c r="AH146" s="131"/>
      <c r="AI146" s="131"/>
      <c r="AJ146" s="131"/>
      <c r="AK146" s="131"/>
      <c r="AL146" s="131"/>
      <c r="AM146" s="131"/>
      <c r="AN146" s="131"/>
      <c r="AO146" s="131"/>
      <c r="AP146" s="131"/>
      <c r="AQ146" s="131"/>
      <c r="AR146" s="131"/>
      <c r="AS146" s="131"/>
      <c r="AT146" s="131"/>
      <c r="AU146" s="131"/>
      <c r="AV146" s="131"/>
      <c r="AW146" s="131"/>
      <c r="AX146" s="131"/>
      <c r="AY146" s="131"/>
      <c r="AZ146" s="131"/>
      <c r="BA146" s="131"/>
      <c r="BB146" s="131"/>
      <c r="BC146" s="131"/>
      <c r="BD146" s="131"/>
      <c r="BE146" s="131"/>
      <c r="BF146" s="131"/>
      <c r="BG146" s="131"/>
      <c r="BH146" s="131"/>
      <c r="BI146" s="131"/>
      <c r="BJ146" s="131"/>
      <c r="BK146" s="131"/>
      <c r="BL146" s="131"/>
      <c r="BM146" s="131"/>
      <c r="BN146" s="131"/>
      <c r="BO146" s="131"/>
      <c r="BP146" s="131"/>
      <c r="BQ146" s="131"/>
      <c r="BR146" s="131"/>
      <c r="BS146" s="131"/>
      <c r="BT146" s="131"/>
      <c r="BU146" s="131"/>
      <c r="BV146" s="131"/>
      <c r="BW146" s="131"/>
      <c r="BX146" s="131"/>
      <c r="BY146" s="131"/>
      <c r="BZ146" s="131"/>
      <c r="CA146" s="131"/>
      <c r="CB146" s="131"/>
      <c r="CC146" s="131"/>
      <c r="CD146" s="131"/>
      <c r="CE146" s="131"/>
      <c r="CF146" s="131"/>
      <c r="CG146" s="131"/>
      <c r="CH146" s="131"/>
      <c r="CI146" s="131"/>
      <c r="CJ146" s="131"/>
      <c r="CK146" s="131"/>
      <c r="CL146" s="131"/>
      <c r="CM146" s="131"/>
      <c r="CN146" s="131"/>
      <c r="CO146" s="131"/>
      <c r="CP146" s="131"/>
      <c r="CQ146" s="131"/>
      <c r="CR146" s="131"/>
      <c r="CS146" s="131"/>
      <c r="CT146" s="131"/>
      <c r="CU146" s="131"/>
      <c r="CV146" s="131"/>
      <c r="CW146" s="131"/>
      <c r="CX146" s="131"/>
      <c r="CY146" s="131"/>
      <c r="CZ146" s="131"/>
      <c r="DA146" s="131"/>
      <c r="DB146" s="131"/>
      <c r="DC146" s="131"/>
      <c r="DD146" s="131"/>
      <c r="DE146" s="131"/>
      <c r="DF146" s="131"/>
      <c r="DG146" s="131"/>
      <c r="DH146" s="131"/>
      <c r="DI146" s="131"/>
      <c r="DJ146" s="131"/>
      <c r="DK146" s="131"/>
      <c r="DL146" s="131"/>
      <c r="DM146" s="131"/>
      <c r="DN146" s="131"/>
      <c r="DO146" s="131"/>
      <c r="DP146" s="131"/>
      <c r="DQ146" s="131"/>
      <c r="DR146" s="131"/>
      <c r="DS146" s="131"/>
      <c r="DT146" s="131"/>
      <c r="DU146" s="131"/>
      <c r="DV146" s="131"/>
      <c r="DW146" s="131"/>
      <c r="DX146" s="131"/>
      <c r="DY146" s="131"/>
      <c r="DZ146" s="131"/>
      <c r="EA146" s="131"/>
      <c r="EB146" s="131"/>
      <c r="EC146" s="131"/>
      <c r="ED146" s="131"/>
      <c r="EE146" s="131"/>
      <c r="EF146" s="131"/>
      <c r="EG146" s="131"/>
      <c r="EH146" s="131"/>
      <c r="EI146" s="131"/>
      <c r="EJ146" s="131"/>
      <c r="EK146" s="131"/>
      <c r="EL146" s="131"/>
      <c r="EM146" s="131"/>
      <c r="EN146" s="131"/>
      <c r="EO146" s="131"/>
      <c r="EP146" s="131"/>
      <c r="EQ146" s="131"/>
      <c r="ER146" s="131"/>
      <c r="ES146" s="131"/>
      <c r="ET146" s="131"/>
      <c r="EU146" s="131"/>
      <c r="EV146" s="131"/>
      <c r="EW146" s="131"/>
      <c r="EX146" s="131"/>
      <c r="EY146" s="131"/>
      <c r="EZ146" s="131"/>
      <c r="FA146" s="131"/>
      <c r="FB146" s="131"/>
      <c r="FC146" s="131"/>
      <c r="FD146" s="131"/>
      <c r="FE146" s="131"/>
      <c r="FF146" s="131"/>
      <c r="FG146" s="131"/>
      <c r="FH146" s="131"/>
      <c r="FI146" s="131"/>
      <c r="FJ146" s="131"/>
      <c r="FK146" s="131"/>
      <c r="FL146" s="131"/>
      <c r="FM146" s="131"/>
      <c r="FN146" s="131"/>
      <c r="FO146" s="131"/>
      <c r="FP146" s="131"/>
      <c r="FQ146" s="131"/>
      <c r="FR146" s="131"/>
      <c r="FS146" s="131"/>
      <c r="FT146" s="131"/>
      <c r="FU146" s="131"/>
      <c r="FV146" s="131"/>
      <c r="FW146" s="131"/>
    </row>
    <row r="147">
      <c r="A147" s="131"/>
      <c r="B147" s="131"/>
      <c r="C147" s="131"/>
      <c r="D147" s="131"/>
      <c r="E147" s="131"/>
      <c r="F147" s="131"/>
      <c r="G147" s="131"/>
      <c r="H147" s="131"/>
      <c r="I147" s="131"/>
      <c r="J147" s="131"/>
      <c r="K147" s="131"/>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1"/>
      <c r="AH147" s="131"/>
      <c r="AI147" s="131"/>
      <c r="AJ147" s="131"/>
      <c r="AK147" s="131"/>
      <c r="AL147" s="131"/>
      <c r="AM147" s="131"/>
      <c r="AN147" s="131"/>
      <c r="AO147" s="131"/>
      <c r="AP147" s="131"/>
      <c r="AQ147" s="131"/>
      <c r="AR147" s="131"/>
      <c r="AS147" s="131"/>
      <c r="AT147" s="131"/>
      <c r="AU147" s="131"/>
      <c r="AV147" s="131"/>
      <c r="AW147" s="131"/>
      <c r="AX147" s="131"/>
      <c r="AY147" s="131"/>
      <c r="AZ147" s="131"/>
      <c r="BA147" s="131"/>
      <c r="BB147" s="131"/>
      <c r="BC147" s="131"/>
      <c r="BD147" s="131"/>
      <c r="BE147" s="131"/>
      <c r="BF147" s="131"/>
      <c r="BG147" s="131"/>
      <c r="BH147" s="131"/>
      <c r="BI147" s="131"/>
      <c r="BJ147" s="131"/>
      <c r="BK147" s="131"/>
      <c r="BL147" s="131"/>
      <c r="BM147" s="131"/>
      <c r="BN147" s="131"/>
      <c r="BO147" s="131"/>
      <c r="BP147" s="131"/>
      <c r="BQ147" s="131"/>
      <c r="BR147" s="131"/>
      <c r="BS147" s="131"/>
      <c r="BT147" s="131"/>
      <c r="BU147" s="131"/>
      <c r="BV147" s="131"/>
      <c r="BW147" s="131"/>
      <c r="BX147" s="131"/>
      <c r="BY147" s="131"/>
      <c r="BZ147" s="131"/>
      <c r="CA147" s="131"/>
      <c r="CB147" s="131"/>
      <c r="CC147" s="131"/>
      <c r="CD147" s="131"/>
      <c r="CE147" s="131"/>
      <c r="CF147" s="131"/>
      <c r="CG147" s="131"/>
      <c r="CH147" s="131"/>
      <c r="CI147" s="131"/>
      <c r="CJ147" s="131"/>
      <c r="CK147" s="131"/>
      <c r="CL147" s="131"/>
      <c r="CM147" s="131"/>
      <c r="CN147" s="131"/>
      <c r="CO147" s="131"/>
      <c r="CP147" s="131"/>
      <c r="CQ147" s="131"/>
      <c r="CR147" s="131"/>
      <c r="CS147" s="131"/>
      <c r="CT147" s="131"/>
      <c r="CU147" s="131"/>
      <c r="CV147" s="131"/>
      <c r="CW147" s="131"/>
      <c r="CX147" s="131"/>
      <c r="CY147" s="131"/>
      <c r="CZ147" s="131"/>
      <c r="DA147" s="131"/>
      <c r="DB147" s="131"/>
      <c r="DC147" s="131"/>
      <c r="DD147" s="131"/>
      <c r="DE147" s="131"/>
      <c r="DF147" s="131"/>
      <c r="DG147" s="131"/>
      <c r="DH147" s="131"/>
      <c r="DI147" s="131"/>
      <c r="DJ147" s="131"/>
      <c r="DK147" s="131"/>
      <c r="DL147" s="131"/>
      <c r="DM147" s="131"/>
      <c r="DN147" s="131"/>
      <c r="DO147" s="131"/>
      <c r="DP147" s="131"/>
      <c r="DQ147" s="131"/>
      <c r="DR147" s="131"/>
      <c r="DS147" s="131"/>
      <c r="DT147" s="131"/>
      <c r="DU147" s="131"/>
      <c r="DV147" s="131"/>
      <c r="DW147" s="131"/>
      <c r="DX147" s="131"/>
      <c r="DY147" s="131"/>
      <c r="DZ147" s="131"/>
      <c r="EA147" s="131"/>
      <c r="EB147" s="131"/>
      <c r="EC147" s="131"/>
      <c r="ED147" s="131"/>
      <c r="EE147" s="131"/>
      <c r="EF147" s="131"/>
      <c r="EG147" s="131"/>
      <c r="EH147" s="131"/>
      <c r="EI147" s="131"/>
      <c r="EJ147" s="131"/>
      <c r="EK147" s="131"/>
      <c r="EL147" s="131"/>
      <c r="EM147" s="131"/>
      <c r="EN147" s="131"/>
      <c r="EO147" s="131"/>
      <c r="EP147" s="131"/>
      <c r="EQ147" s="131"/>
      <c r="ER147" s="131"/>
      <c r="ES147" s="131"/>
      <c r="ET147" s="131"/>
      <c r="EU147" s="131"/>
      <c r="EV147" s="131"/>
      <c r="EW147" s="131"/>
      <c r="EX147" s="131"/>
      <c r="EY147" s="131"/>
      <c r="EZ147" s="131"/>
      <c r="FA147" s="131"/>
      <c r="FB147" s="131"/>
      <c r="FC147" s="131"/>
      <c r="FD147" s="131"/>
      <c r="FE147" s="131"/>
      <c r="FF147" s="131"/>
      <c r="FG147" s="131"/>
      <c r="FH147" s="131"/>
      <c r="FI147" s="131"/>
      <c r="FJ147" s="131"/>
      <c r="FK147" s="131"/>
      <c r="FL147" s="131"/>
      <c r="FM147" s="131"/>
      <c r="FN147" s="131"/>
      <c r="FO147" s="131"/>
      <c r="FP147" s="131"/>
      <c r="FQ147" s="131"/>
      <c r="FR147" s="131"/>
      <c r="FS147" s="131"/>
      <c r="FT147" s="131"/>
      <c r="FU147" s="131"/>
      <c r="FV147" s="131"/>
      <c r="FW147" s="131"/>
    </row>
    <row r="148">
      <c r="A148" s="131"/>
      <c r="B148" s="131"/>
      <c r="C148" s="131"/>
      <c r="D148" s="131"/>
      <c r="E148" s="131"/>
      <c r="F148" s="131"/>
      <c r="G148" s="131"/>
      <c r="H148" s="131"/>
      <c r="I148" s="131"/>
      <c r="J148" s="131"/>
      <c r="K148" s="131"/>
      <c r="L148" s="131"/>
      <c r="M148" s="131"/>
      <c r="N148" s="131"/>
      <c r="O148" s="131"/>
      <c r="P148" s="131"/>
      <c r="Q148" s="131"/>
      <c r="R148" s="131"/>
      <c r="S148" s="131"/>
      <c r="T148" s="131"/>
      <c r="U148" s="131"/>
      <c r="V148" s="131"/>
      <c r="W148" s="131"/>
      <c r="X148" s="131"/>
      <c r="Y148" s="131"/>
      <c r="Z148" s="131"/>
      <c r="AA148" s="131"/>
      <c r="AB148" s="131"/>
      <c r="AC148" s="131"/>
      <c r="AD148" s="131"/>
      <c r="AE148" s="131"/>
      <c r="AF148" s="131"/>
      <c r="AG148" s="131"/>
      <c r="AH148" s="131"/>
      <c r="AI148" s="131"/>
      <c r="AJ148" s="131"/>
      <c r="AK148" s="131"/>
      <c r="AL148" s="131"/>
      <c r="AM148" s="131"/>
      <c r="AN148" s="131"/>
      <c r="AO148" s="131"/>
      <c r="AP148" s="131"/>
      <c r="AQ148" s="131"/>
      <c r="AR148" s="131"/>
      <c r="AS148" s="131"/>
      <c r="AT148" s="131"/>
      <c r="AU148" s="131"/>
      <c r="AV148" s="131"/>
      <c r="AW148" s="131"/>
      <c r="AX148" s="131"/>
      <c r="AY148" s="131"/>
      <c r="AZ148" s="131"/>
      <c r="BA148" s="131"/>
      <c r="BB148" s="131"/>
      <c r="BC148" s="131"/>
      <c r="BD148" s="131"/>
      <c r="BE148" s="131"/>
      <c r="BF148" s="131"/>
      <c r="BG148" s="131"/>
      <c r="BH148" s="131"/>
      <c r="BI148" s="131"/>
      <c r="BJ148" s="131"/>
      <c r="BK148" s="131"/>
      <c r="BL148" s="131"/>
      <c r="BM148" s="131"/>
      <c r="BN148" s="131"/>
      <c r="BO148" s="131"/>
      <c r="BP148" s="131"/>
      <c r="BQ148" s="131"/>
      <c r="BR148" s="131"/>
      <c r="BS148" s="131"/>
      <c r="BT148" s="131"/>
      <c r="BU148" s="131"/>
      <c r="BV148" s="131"/>
      <c r="BW148" s="131"/>
      <c r="BX148" s="131"/>
      <c r="BY148" s="131"/>
      <c r="BZ148" s="131"/>
      <c r="CA148" s="131"/>
      <c r="CB148" s="131"/>
      <c r="CC148" s="131"/>
      <c r="CD148" s="131"/>
      <c r="CE148" s="131"/>
      <c r="CF148" s="131"/>
      <c r="CG148" s="131"/>
      <c r="CH148" s="131"/>
      <c r="CI148" s="131"/>
      <c r="CJ148" s="131"/>
      <c r="CK148" s="131"/>
      <c r="CL148" s="131"/>
      <c r="CM148" s="131"/>
      <c r="CN148" s="131"/>
      <c r="CO148" s="131"/>
      <c r="CP148" s="131"/>
      <c r="CQ148" s="131"/>
      <c r="CR148" s="131"/>
      <c r="CS148" s="131"/>
      <c r="CT148" s="131"/>
      <c r="CU148" s="131"/>
      <c r="CV148" s="131"/>
      <c r="CW148" s="131"/>
      <c r="CX148" s="131"/>
      <c r="CY148" s="131"/>
      <c r="CZ148" s="131"/>
      <c r="DA148" s="131"/>
      <c r="DB148" s="131"/>
      <c r="DC148" s="131"/>
      <c r="DD148" s="131"/>
      <c r="DE148" s="131"/>
      <c r="DF148" s="131"/>
      <c r="DG148" s="131"/>
      <c r="DH148" s="131"/>
      <c r="DI148" s="131"/>
      <c r="DJ148" s="131"/>
      <c r="DK148" s="131"/>
      <c r="DL148" s="131"/>
      <c r="DM148" s="131"/>
      <c r="DN148" s="131"/>
      <c r="DO148" s="131"/>
      <c r="DP148" s="131"/>
      <c r="DQ148" s="131"/>
      <c r="DR148" s="131"/>
      <c r="DS148" s="131"/>
      <c r="DT148" s="131"/>
      <c r="DU148" s="131"/>
      <c r="DV148" s="131"/>
      <c r="DW148" s="131"/>
      <c r="DX148" s="131"/>
      <c r="DY148" s="131"/>
      <c r="DZ148" s="131"/>
      <c r="EA148" s="131"/>
      <c r="EB148" s="131"/>
      <c r="EC148" s="131"/>
      <c r="ED148" s="131"/>
      <c r="EE148" s="131"/>
      <c r="EF148" s="131"/>
      <c r="EG148" s="131"/>
      <c r="EH148" s="131"/>
      <c r="EI148" s="131"/>
      <c r="EJ148" s="131"/>
      <c r="EK148" s="131"/>
      <c r="EL148" s="131"/>
      <c r="EM148" s="131"/>
      <c r="EN148" s="131"/>
      <c r="EO148" s="131"/>
      <c r="EP148" s="131"/>
      <c r="EQ148" s="131"/>
      <c r="ER148" s="131"/>
      <c r="ES148" s="131"/>
      <c r="ET148" s="131"/>
      <c r="EU148" s="131"/>
      <c r="EV148" s="131"/>
      <c r="EW148" s="131"/>
      <c r="EX148" s="131"/>
      <c r="EY148" s="131"/>
      <c r="EZ148" s="131"/>
      <c r="FA148" s="131"/>
      <c r="FB148" s="131"/>
      <c r="FC148" s="131"/>
      <c r="FD148" s="131"/>
      <c r="FE148" s="131"/>
      <c r="FF148" s="131"/>
      <c r="FG148" s="131"/>
      <c r="FH148" s="131"/>
      <c r="FI148" s="131"/>
      <c r="FJ148" s="131"/>
      <c r="FK148" s="131"/>
      <c r="FL148" s="131"/>
      <c r="FM148" s="131"/>
      <c r="FN148" s="131"/>
      <c r="FO148" s="131"/>
      <c r="FP148" s="131"/>
      <c r="FQ148" s="131"/>
      <c r="FR148" s="131"/>
      <c r="FS148" s="131"/>
      <c r="FT148" s="131"/>
      <c r="FU148" s="131"/>
      <c r="FV148" s="131"/>
      <c r="FW148" s="131"/>
    </row>
    <row r="149">
      <c r="A149" s="131"/>
      <c r="B149" s="131"/>
      <c r="C149" s="131"/>
      <c r="D149" s="131"/>
      <c r="E149" s="131"/>
      <c r="F149" s="131"/>
      <c r="G149" s="131"/>
      <c r="H149" s="131"/>
      <c r="I149" s="131"/>
      <c r="J149" s="131"/>
      <c r="K149" s="131"/>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1"/>
      <c r="AH149" s="131"/>
      <c r="AI149" s="131"/>
      <c r="AJ149" s="131"/>
      <c r="AK149" s="131"/>
      <c r="AL149" s="131"/>
      <c r="AM149" s="131"/>
      <c r="AN149" s="131"/>
      <c r="AO149" s="131"/>
      <c r="AP149" s="131"/>
      <c r="AQ149" s="131"/>
      <c r="AR149" s="131"/>
      <c r="AS149" s="131"/>
      <c r="AT149" s="131"/>
      <c r="AU149" s="131"/>
      <c r="AV149" s="131"/>
      <c r="AW149" s="131"/>
      <c r="AX149" s="131"/>
      <c r="AY149" s="131"/>
      <c r="AZ149" s="131"/>
      <c r="BA149" s="131"/>
      <c r="BB149" s="131"/>
      <c r="BC149" s="131"/>
      <c r="BD149" s="131"/>
      <c r="BE149" s="131"/>
      <c r="BF149" s="131"/>
      <c r="BG149" s="131"/>
      <c r="BH149" s="131"/>
      <c r="BI149" s="131"/>
      <c r="BJ149" s="131"/>
      <c r="BK149" s="131"/>
      <c r="BL149" s="131"/>
      <c r="BM149" s="131"/>
      <c r="BN149" s="131"/>
      <c r="BO149" s="131"/>
      <c r="BP149" s="131"/>
      <c r="BQ149" s="131"/>
      <c r="BR149" s="131"/>
      <c r="BS149" s="131"/>
      <c r="BT149" s="131"/>
      <c r="BU149" s="131"/>
      <c r="BV149" s="131"/>
      <c r="BW149" s="131"/>
      <c r="BX149" s="131"/>
      <c r="BY149" s="131"/>
      <c r="BZ149" s="131"/>
      <c r="CA149" s="131"/>
      <c r="CB149" s="131"/>
      <c r="CC149" s="131"/>
      <c r="CD149" s="131"/>
      <c r="CE149" s="131"/>
      <c r="CF149" s="131"/>
      <c r="CG149" s="131"/>
      <c r="CH149" s="131"/>
      <c r="CI149" s="131"/>
      <c r="CJ149" s="131"/>
      <c r="CK149" s="131"/>
      <c r="CL149" s="131"/>
      <c r="CM149" s="131"/>
      <c r="CN149" s="131"/>
      <c r="CO149" s="131"/>
      <c r="CP149" s="131"/>
      <c r="CQ149" s="131"/>
      <c r="CR149" s="131"/>
      <c r="CS149" s="131"/>
      <c r="CT149" s="131"/>
      <c r="CU149" s="131"/>
      <c r="CV149" s="131"/>
      <c r="CW149" s="131"/>
      <c r="CX149" s="131"/>
      <c r="CY149" s="131"/>
      <c r="CZ149" s="131"/>
      <c r="DA149" s="131"/>
      <c r="DB149" s="131"/>
      <c r="DC149" s="131"/>
      <c r="DD149" s="131"/>
      <c r="DE149" s="131"/>
      <c r="DF149" s="131"/>
      <c r="DG149" s="131"/>
      <c r="DH149" s="131"/>
      <c r="DI149" s="131"/>
      <c r="DJ149" s="131"/>
      <c r="DK149" s="131"/>
      <c r="DL149" s="131"/>
      <c r="DM149" s="131"/>
      <c r="DN149" s="131"/>
      <c r="DO149" s="131"/>
      <c r="DP149" s="131"/>
      <c r="DQ149" s="131"/>
      <c r="DR149" s="131"/>
      <c r="DS149" s="131"/>
      <c r="DT149" s="131"/>
      <c r="DU149" s="131"/>
      <c r="DV149" s="131"/>
      <c r="DW149" s="131"/>
      <c r="DX149" s="131"/>
      <c r="DY149" s="131"/>
      <c r="DZ149" s="131"/>
      <c r="EA149" s="131"/>
      <c r="EB149" s="131"/>
      <c r="EC149" s="131"/>
      <c r="ED149" s="131"/>
      <c r="EE149" s="131"/>
      <c r="EF149" s="131"/>
      <c r="EG149" s="131"/>
      <c r="EH149" s="131"/>
      <c r="EI149" s="131"/>
      <c r="EJ149" s="131"/>
      <c r="EK149" s="131"/>
      <c r="EL149" s="131"/>
      <c r="EM149" s="131"/>
      <c r="EN149" s="131"/>
      <c r="EO149" s="131"/>
      <c r="EP149" s="131"/>
      <c r="EQ149" s="131"/>
      <c r="ER149" s="131"/>
      <c r="ES149" s="131"/>
      <c r="ET149" s="131"/>
      <c r="EU149" s="131"/>
      <c r="EV149" s="131"/>
      <c r="EW149" s="131"/>
      <c r="EX149" s="131"/>
      <c r="EY149" s="131"/>
      <c r="EZ149" s="131"/>
      <c r="FA149" s="131"/>
      <c r="FB149" s="131"/>
      <c r="FC149" s="131"/>
      <c r="FD149" s="131"/>
      <c r="FE149" s="131"/>
      <c r="FF149" s="131"/>
      <c r="FG149" s="131"/>
      <c r="FH149" s="131"/>
      <c r="FI149" s="131"/>
      <c r="FJ149" s="131"/>
      <c r="FK149" s="131"/>
      <c r="FL149" s="131"/>
      <c r="FM149" s="131"/>
      <c r="FN149" s="131"/>
      <c r="FO149" s="131"/>
      <c r="FP149" s="131"/>
      <c r="FQ149" s="131"/>
      <c r="FR149" s="131"/>
      <c r="FS149" s="131"/>
      <c r="FT149" s="131"/>
      <c r="FU149" s="131"/>
      <c r="FV149" s="131"/>
      <c r="FW149" s="131"/>
    </row>
    <row r="150">
      <c r="A150" s="131"/>
      <c r="B150" s="131"/>
      <c r="C150" s="131"/>
      <c r="D150" s="131"/>
      <c r="E150" s="131"/>
      <c r="F150" s="131"/>
      <c r="G150" s="131"/>
      <c r="H150" s="131"/>
      <c r="I150" s="131"/>
      <c r="J150" s="131"/>
      <c r="K150" s="131"/>
      <c r="L150" s="131"/>
      <c r="M150" s="131"/>
      <c r="N150" s="131"/>
      <c r="O150" s="131"/>
      <c r="P150" s="131"/>
      <c r="Q150" s="131"/>
      <c r="R150" s="131"/>
      <c r="S150" s="131"/>
      <c r="T150" s="131"/>
      <c r="U150" s="131"/>
      <c r="V150" s="131"/>
      <c r="W150" s="131"/>
      <c r="X150" s="131"/>
      <c r="Y150" s="131"/>
      <c r="Z150" s="131"/>
      <c r="AA150" s="131"/>
      <c r="AB150" s="131"/>
      <c r="AC150" s="131"/>
      <c r="AD150" s="131"/>
      <c r="AE150" s="131"/>
      <c r="AF150" s="131"/>
      <c r="AG150" s="131"/>
      <c r="AH150" s="131"/>
      <c r="AI150" s="131"/>
      <c r="AJ150" s="131"/>
      <c r="AK150" s="131"/>
      <c r="AL150" s="131"/>
      <c r="AM150" s="131"/>
      <c r="AN150" s="131"/>
      <c r="AO150" s="131"/>
      <c r="AP150" s="131"/>
      <c r="AQ150" s="131"/>
      <c r="AR150" s="131"/>
      <c r="AS150" s="131"/>
      <c r="AT150" s="131"/>
      <c r="AU150" s="131"/>
      <c r="AV150" s="131"/>
      <c r="AW150" s="131"/>
      <c r="AX150" s="131"/>
      <c r="AY150" s="131"/>
      <c r="AZ150" s="131"/>
      <c r="BA150" s="131"/>
      <c r="BB150" s="131"/>
      <c r="BC150" s="131"/>
      <c r="BD150" s="131"/>
      <c r="BE150" s="131"/>
      <c r="BF150" s="131"/>
      <c r="BG150" s="131"/>
      <c r="BH150" s="131"/>
      <c r="BI150" s="131"/>
      <c r="BJ150" s="131"/>
      <c r="BK150" s="131"/>
      <c r="BL150" s="131"/>
      <c r="BM150" s="131"/>
      <c r="BN150" s="131"/>
      <c r="BO150" s="131"/>
      <c r="BP150" s="131"/>
      <c r="BQ150" s="131"/>
      <c r="BR150" s="131"/>
      <c r="BS150" s="131"/>
      <c r="BT150" s="131"/>
      <c r="BU150" s="131"/>
      <c r="BV150" s="131"/>
      <c r="BW150" s="131"/>
      <c r="BX150" s="131"/>
      <c r="BY150" s="131"/>
      <c r="BZ150" s="131"/>
      <c r="CA150" s="131"/>
      <c r="CB150" s="131"/>
      <c r="CC150" s="131"/>
      <c r="CD150" s="131"/>
      <c r="CE150" s="131"/>
      <c r="CF150" s="131"/>
      <c r="CG150" s="131"/>
      <c r="CH150" s="131"/>
      <c r="CI150" s="131"/>
      <c r="CJ150" s="131"/>
      <c r="CK150" s="131"/>
      <c r="CL150" s="131"/>
      <c r="CM150" s="131"/>
      <c r="CN150" s="131"/>
      <c r="CO150" s="131"/>
      <c r="CP150" s="131"/>
      <c r="CQ150" s="131"/>
      <c r="CR150" s="131"/>
      <c r="CS150" s="131"/>
      <c r="CT150" s="131"/>
      <c r="CU150" s="131"/>
      <c r="CV150" s="131"/>
      <c r="CW150" s="131"/>
      <c r="CX150" s="131"/>
      <c r="CY150" s="131"/>
      <c r="CZ150" s="131"/>
      <c r="DA150" s="131"/>
      <c r="DB150" s="131"/>
      <c r="DC150" s="131"/>
      <c r="DD150" s="131"/>
      <c r="DE150" s="131"/>
      <c r="DF150" s="131"/>
      <c r="DG150" s="131"/>
      <c r="DH150" s="131"/>
      <c r="DI150" s="131"/>
      <c r="DJ150" s="131"/>
      <c r="DK150" s="131"/>
      <c r="DL150" s="131"/>
      <c r="DM150" s="131"/>
      <c r="DN150" s="131"/>
      <c r="DO150" s="131"/>
      <c r="DP150" s="131"/>
      <c r="DQ150" s="131"/>
      <c r="DR150" s="131"/>
      <c r="DS150" s="131"/>
      <c r="DT150" s="131"/>
      <c r="DU150" s="131"/>
      <c r="DV150" s="131"/>
      <c r="DW150" s="131"/>
      <c r="DX150" s="131"/>
      <c r="DY150" s="131"/>
      <c r="DZ150" s="131"/>
      <c r="EA150" s="131"/>
      <c r="EB150" s="131"/>
      <c r="EC150" s="131"/>
      <c r="ED150" s="131"/>
      <c r="EE150" s="131"/>
      <c r="EF150" s="131"/>
      <c r="EG150" s="131"/>
      <c r="EH150" s="131"/>
      <c r="EI150" s="131"/>
      <c r="EJ150" s="131"/>
      <c r="EK150" s="131"/>
      <c r="EL150" s="131"/>
      <c r="EM150" s="131"/>
      <c r="EN150" s="131"/>
      <c r="EO150" s="131"/>
      <c r="EP150" s="131"/>
      <c r="EQ150" s="131"/>
      <c r="ER150" s="131"/>
      <c r="ES150" s="131"/>
      <c r="ET150" s="131"/>
      <c r="EU150" s="131"/>
      <c r="EV150" s="131"/>
      <c r="EW150" s="131"/>
      <c r="EX150" s="131"/>
      <c r="EY150" s="131"/>
      <c r="EZ150" s="131"/>
      <c r="FA150" s="131"/>
      <c r="FB150" s="131"/>
      <c r="FC150" s="131"/>
      <c r="FD150" s="131"/>
      <c r="FE150" s="131"/>
      <c r="FF150" s="131"/>
      <c r="FG150" s="131"/>
      <c r="FH150" s="131"/>
      <c r="FI150" s="131"/>
      <c r="FJ150" s="131"/>
      <c r="FK150" s="131"/>
      <c r="FL150" s="131"/>
      <c r="FM150" s="131"/>
      <c r="FN150" s="131"/>
      <c r="FO150" s="131"/>
      <c r="FP150" s="131"/>
      <c r="FQ150" s="131"/>
      <c r="FR150" s="131"/>
      <c r="FS150" s="131"/>
      <c r="FT150" s="131"/>
      <c r="FU150" s="131"/>
      <c r="FV150" s="131"/>
      <c r="FW150" s="131"/>
    </row>
    <row r="151">
      <c r="A151" s="131"/>
      <c r="B151" s="131"/>
      <c r="C151" s="131"/>
      <c r="D151" s="131"/>
      <c r="E151" s="131"/>
      <c r="F151" s="131"/>
      <c r="G151" s="131"/>
      <c r="H151" s="131"/>
      <c r="I151" s="131"/>
      <c r="J151" s="131"/>
      <c r="K151" s="131"/>
      <c r="L151" s="131"/>
      <c r="M151" s="131"/>
      <c r="N151" s="131"/>
      <c r="O151" s="131"/>
      <c r="P151" s="131"/>
      <c r="Q151" s="131"/>
      <c r="R151" s="131"/>
      <c r="S151" s="131"/>
      <c r="T151" s="131"/>
      <c r="U151" s="131"/>
      <c r="V151" s="131"/>
      <c r="W151" s="131"/>
      <c r="X151" s="131"/>
      <c r="Y151" s="131"/>
      <c r="Z151" s="131"/>
      <c r="AA151" s="131"/>
      <c r="AB151" s="131"/>
      <c r="AC151" s="131"/>
      <c r="AD151" s="131"/>
      <c r="AE151" s="131"/>
      <c r="AF151" s="131"/>
      <c r="AG151" s="131"/>
      <c r="AH151" s="131"/>
      <c r="AI151" s="131"/>
      <c r="AJ151" s="131"/>
      <c r="AK151" s="131"/>
      <c r="AL151" s="131"/>
      <c r="AM151" s="131"/>
      <c r="AN151" s="131"/>
      <c r="AO151" s="131"/>
      <c r="AP151" s="131"/>
      <c r="AQ151" s="131"/>
      <c r="AR151" s="131"/>
      <c r="AS151" s="131"/>
      <c r="AT151" s="131"/>
      <c r="AU151" s="131"/>
      <c r="AV151" s="131"/>
      <c r="AW151" s="131"/>
      <c r="AX151" s="131"/>
      <c r="AY151" s="131"/>
      <c r="AZ151" s="131"/>
      <c r="BA151" s="131"/>
      <c r="BB151" s="131"/>
      <c r="BC151" s="131"/>
      <c r="BD151" s="131"/>
      <c r="BE151" s="131"/>
      <c r="BF151" s="131"/>
      <c r="BG151" s="131"/>
      <c r="BH151" s="131"/>
      <c r="BI151" s="131"/>
      <c r="BJ151" s="131"/>
      <c r="BK151" s="131"/>
      <c r="BL151" s="131"/>
      <c r="BM151" s="131"/>
      <c r="BN151" s="131"/>
      <c r="BO151" s="131"/>
      <c r="BP151" s="131"/>
      <c r="BQ151" s="131"/>
      <c r="BR151" s="131"/>
      <c r="BS151" s="131"/>
      <c r="BT151" s="131"/>
      <c r="BU151" s="131"/>
      <c r="BV151" s="131"/>
      <c r="BW151" s="131"/>
      <c r="BX151" s="131"/>
      <c r="BY151" s="131"/>
      <c r="BZ151" s="131"/>
      <c r="CA151" s="131"/>
      <c r="CB151" s="131"/>
      <c r="CC151" s="131"/>
      <c r="CD151" s="131"/>
      <c r="CE151" s="131"/>
      <c r="CF151" s="131"/>
      <c r="CG151" s="131"/>
      <c r="CH151" s="131"/>
      <c r="CI151" s="131"/>
      <c r="CJ151" s="131"/>
      <c r="CK151" s="131"/>
      <c r="CL151" s="131"/>
      <c r="CM151" s="131"/>
      <c r="CN151" s="131"/>
      <c r="CO151" s="131"/>
      <c r="CP151" s="131"/>
      <c r="CQ151" s="131"/>
      <c r="CR151" s="131"/>
      <c r="CS151" s="131"/>
      <c r="CT151" s="131"/>
      <c r="CU151" s="131"/>
      <c r="CV151" s="131"/>
      <c r="CW151" s="131"/>
      <c r="CX151" s="131"/>
      <c r="CY151" s="131"/>
      <c r="CZ151" s="131"/>
      <c r="DA151" s="131"/>
      <c r="DB151" s="131"/>
      <c r="DC151" s="131"/>
      <c r="DD151" s="131"/>
      <c r="DE151" s="131"/>
      <c r="DF151" s="131"/>
      <c r="DG151" s="131"/>
      <c r="DH151" s="131"/>
      <c r="DI151" s="131"/>
      <c r="DJ151" s="131"/>
      <c r="DK151" s="131"/>
      <c r="DL151" s="131"/>
      <c r="DM151" s="131"/>
      <c r="DN151" s="131"/>
      <c r="DO151" s="131"/>
      <c r="DP151" s="131"/>
      <c r="DQ151" s="131"/>
      <c r="DR151" s="131"/>
      <c r="DS151" s="131"/>
      <c r="DT151" s="131"/>
      <c r="DU151" s="131"/>
      <c r="DV151" s="131"/>
      <c r="DW151" s="131"/>
      <c r="DX151" s="131"/>
      <c r="DY151" s="131"/>
      <c r="DZ151" s="131"/>
      <c r="EA151" s="131"/>
      <c r="EB151" s="131"/>
      <c r="EC151" s="131"/>
      <c r="ED151" s="131"/>
      <c r="EE151" s="131"/>
      <c r="EF151" s="131"/>
      <c r="EG151" s="131"/>
      <c r="EH151" s="131"/>
      <c r="EI151" s="131"/>
      <c r="EJ151" s="131"/>
      <c r="EK151" s="131"/>
      <c r="EL151" s="131"/>
      <c r="EM151" s="131"/>
      <c r="EN151" s="131"/>
      <c r="EO151" s="131"/>
      <c r="EP151" s="131"/>
      <c r="EQ151" s="131"/>
      <c r="ER151" s="131"/>
      <c r="ES151" s="131"/>
      <c r="ET151" s="131"/>
      <c r="EU151" s="131"/>
      <c r="EV151" s="131"/>
      <c r="EW151" s="131"/>
      <c r="EX151" s="131"/>
      <c r="EY151" s="131"/>
      <c r="EZ151" s="131"/>
      <c r="FA151" s="131"/>
      <c r="FB151" s="131"/>
      <c r="FC151" s="131"/>
      <c r="FD151" s="131"/>
      <c r="FE151" s="131"/>
      <c r="FF151" s="131"/>
      <c r="FG151" s="131"/>
      <c r="FH151" s="131"/>
      <c r="FI151" s="131"/>
      <c r="FJ151" s="131"/>
      <c r="FK151" s="131"/>
      <c r="FL151" s="131"/>
      <c r="FM151" s="131"/>
      <c r="FN151" s="131"/>
      <c r="FO151" s="131"/>
      <c r="FP151" s="131"/>
      <c r="FQ151" s="131"/>
      <c r="FR151" s="131"/>
      <c r="FS151" s="131"/>
      <c r="FT151" s="131"/>
      <c r="FU151" s="131"/>
      <c r="FV151" s="131"/>
      <c r="FW151" s="131"/>
    </row>
    <row r="152">
      <c r="A152" s="131"/>
      <c r="B152" s="131"/>
      <c r="C152" s="131"/>
      <c r="D152" s="131"/>
      <c r="E152" s="131"/>
      <c r="F152" s="131"/>
      <c r="G152" s="131"/>
      <c r="H152" s="131"/>
      <c r="I152" s="131"/>
      <c r="J152" s="131"/>
      <c r="K152" s="131"/>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1"/>
      <c r="AH152" s="131"/>
      <c r="AI152" s="131"/>
      <c r="AJ152" s="131"/>
      <c r="AK152" s="131"/>
      <c r="AL152" s="131"/>
      <c r="AM152" s="131"/>
      <c r="AN152" s="131"/>
      <c r="AO152" s="131"/>
      <c r="AP152" s="131"/>
      <c r="AQ152" s="131"/>
      <c r="AR152" s="131"/>
      <c r="AS152" s="131"/>
      <c r="AT152" s="131"/>
      <c r="AU152" s="131"/>
      <c r="AV152" s="131"/>
      <c r="AW152" s="131"/>
      <c r="AX152" s="131"/>
      <c r="AY152" s="131"/>
      <c r="AZ152" s="131"/>
      <c r="BA152" s="131"/>
      <c r="BB152" s="131"/>
      <c r="BC152" s="131"/>
      <c r="BD152" s="131"/>
      <c r="BE152" s="131"/>
      <c r="BF152" s="131"/>
      <c r="BG152" s="131"/>
      <c r="BH152" s="131"/>
      <c r="BI152" s="131"/>
      <c r="BJ152" s="131"/>
      <c r="BK152" s="131"/>
      <c r="BL152" s="131"/>
      <c r="BM152" s="131"/>
      <c r="BN152" s="131"/>
      <c r="BO152" s="131"/>
      <c r="BP152" s="131"/>
      <c r="BQ152" s="131"/>
      <c r="BR152" s="131"/>
      <c r="BS152" s="131"/>
      <c r="BT152" s="131"/>
      <c r="BU152" s="131"/>
      <c r="BV152" s="131"/>
      <c r="BW152" s="131"/>
      <c r="BX152" s="131"/>
      <c r="BY152" s="131"/>
      <c r="BZ152" s="131"/>
      <c r="CA152" s="131"/>
      <c r="CB152" s="131"/>
      <c r="CC152" s="131"/>
      <c r="CD152" s="131"/>
      <c r="CE152" s="131"/>
      <c r="CF152" s="131"/>
      <c r="CG152" s="131"/>
      <c r="CH152" s="131"/>
      <c r="CI152" s="131"/>
      <c r="CJ152" s="131"/>
      <c r="CK152" s="131"/>
      <c r="CL152" s="131"/>
      <c r="CM152" s="131"/>
      <c r="CN152" s="131"/>
      <c r="CO152" s="131"/>
      <c r="CP152" s="131"/>
      <c r="CQ152" s="131"/>
      <c r="CR152" s="131"/>
      <c r="CS152" s="131"/>
      <c r="CT152" s="131"/>
      <c r="CU152" s="131"/>
      <c r="CV152" s="131"/>
      <c r="CW152" s="131"/>
      <c r="CX152" s="131"/>
      <c r="CY152" s="131"/>
      <c r="CZ152" s="131"/>
      <c r="DA152" s="131"/>
      <c r="DB152" s="131"/>
      <c r="DC152" s="131"/>
      <c r="DD152" s="131"/>
      <c r="DE152" s="131"/>
      <c r="DF152" s="131"/>
      <c r="DG152" s="131"/>
      <c r="DH152" s="131"/>
      <c r="DI152" s="131"/>
      <c r="DJ152" s="131"/>
      <c r="DK152" s="131"/>
      <c r="DL152" s="131"/>
      <c r="DM152" s="131"/>
      <c r="DN152" s="131"/>
      <c r="DO152" s="131"/>
      <c r="DP152" s="131"/>
      <c r="DQ152" s="131"/>
      <c r="DR152" s="131"/>
      <c r="DS152" s="131"/>
      <c r="DT152" s="131"/>
      <c r="DU152" s="131"/>
      <c r="DV152" s="131"/>
      <c r="DW152" s="131"/>
      <c r="DX152" s="131"/>
      <c r="DY152" s="131"/>
      <c r="DZ152" s="131"/>
      <c r="EA152" s="131"/>
      <c r="EB152" s="131"/>
      <c r="EC152" s="131"/>
      <c r="ED152" s="131"/>
      <c r="EE152" s="131"/>
      <c r="EF152" s="131"/>
      <c r="EG152" s="131"/>
      <c r="EH152" s="131"/>
      <c r="EI152" s="131"/>
      <c r="EJ152" s="131"/>
      <c r="EK152" s="131"/>
      <c r="EL152" s="131"/>
      <c r="EM152" s="131"/>
      <c r="EN152" s="131"/>
      <c r="EO152" s="131"/>
      <c r="EP152" s="131"/>
      <c r="EQ152" s="131"/>
      <c r="ER152" s="131"/>
      <c r="ES152" s="131"/>
      <c r="ET152" s="131"/>
      <c r="EU152" s="131"/>
      <c r="EV152" s="131"/>
      <c r="EW152" s="131"/>
      <c r="EX152" s="131"/>
      <c r="EY152" s="131"/>
      <c r="EZ152" s="131"/>
      <c r="FA152" s="131"/>
      <c r="FB152" s="131"/>
      <c r="FC152" s="131"/>
      <c r="FD152" s="131"/>
      <c r="FE152" s="131"/>
      <c r="FF152" s="131"/>
      <c r="FG152" s="131"/>
      <c r="FH152" s="131"/>
      <c r="FI152" s="131"/>
      <c r="FJ152" s="131"/>
      <c r="FK152" s="131"/>
      <c r="FL152" s="131"/>
      <c r="FM152" s="131"/>
      <c r="FN152" s="131"/>
      <c r="FO152" s="131"/>
      <c r="FP152" s="131"/>
      <c r="FQ152" s="131"/>
      <c r="FR152" s="131"/>
      <c r="FS152" s="131"/>
      <c r="FT152" s="131"/>
      <c r="FU152" s="131"/>
      <c r="FV152" s="131"/>
      <c r="FW152" s="131"/>
    </row>
    <row r="153">
      <c r="A153" s="131"/>
      <c r="B153" s="131"/>
      <c r="C153" s="131"/>
      <c r="D153" s="131"/>
      <c r="E153" s="131"/>
      <c r="F153" s="131"/>
      <c r="G153" s="131"/>
      <c r="H153" s="131"/>
      <c r="I153" s="131"/>
      <c r="J153" s="131"/>
      <c r="K153" s="131"/>
      <c r="L153" s="131"/>
      <c r="M153" s="131"/>
      <c r="N153" s="131"/>
      <c r="O153" s="131"/>
      <c r="P153" s="131"/>
      <c r="Q153" s="131"/>
      <c r="R153" s="131"/>
      <c r="S153" s="131"/>
      <c r="T153" s="131"/>
      <c r="U153" s="131"/>
      <c r="V153" s="131"/>
      <c r="W153" s="131"/>
      <c r="X153" s="131"/>
      <c r="Y153" s="131"/>
      <c r="Z153" s="131"/>
      <c r="AA153" s="131"/>
      <c r="AB153" s="131"/>
      <c r="AC153" s="131"/>
      <c r="AD153" s="131"/>
      <c r="AE153" s="131"/>
      <c r="AF153" s="131"/>
      <c r="AG153" s="131"/>
      <c r="AH153" s="131"/>
      <c r="AI153" s="131"/>
      <c r="AJ153" s="131"/>
      <c r="AK153" s="131"/>
      <c r="AL153" s="131"/>
      <c r="AM153" s="131"/>
      <c r="AN153" s="131"/>
      <c r="AO153" s="131"/>
      <c r="AP153" s="131"/>
      <c r="AQ153" s="131"/>
      <c r="AR153" s="131"/>
      <c r="AS153" s="131"/>
      <c r="AT153" s="131"/>
      <c r="AU153" s="131"/>
      <c r="AV153" s="131"/>
      <c r="AW153" s="131"/>
      <c r="AX153" s="131"/>
      <c r="AY153" s="131"/>
      <c r="AZ153" s="131"/>
      <c r="BA153" s="131"/>
      <c r="BB153" s="131"/>
      <c r="BC153" s="131"/>
      <c r="BD153" s="131"/>
      <c r="BE153" s="131"/>
      <c r="BF153" s="131"/>
      <c r="BG153" s="131"/>
      <c r="BH153" s="131"/>
      <c r="BI153" s="131"/>
      <c r="BJ153" s="131"/>
      <c r="BK153" s="131"/>
      <c r="BL153" s="131"/>
      <c r="BM153" s="131"/>
      <c r="BN153" s="131"/>
      <c r="BO153" s="131"/>
      <c r="BP153" s="131"/>
      <c r="BQ153" s="131"/>
      <c r="BR153" s="131"/>
      <c r="BS153" s="131"/>
      <c r="BT153" s="131"/>
      <c r="BU153" s="131"/>
      <c r="BV153" s="131"/>
      <c r="BW153" s="131"/>
      <c r="BX153" s="131"/>
      <c r="BY153" s="131"/>
      <c r="BZ153" s="131"/>
      <c r="CA153" s="131"/>
      <c r="CB153" s="131"/>
      <c r="CC153" s="131"/>
      <c r="CD153" s="131"/>
      <c r="CE153" s="131"/>
      <c r="CF153" s="131"/>
      <c r="CG153" s="131"/>
      <c r="CH153" s="131"/>
      <c r="CI153" s="131"/>
      <c r="CJ153" s="131"/>
      <c r="CK153" s="131"/>
      <c r="CL153" s="131"/>
      <c r="CM153" s="131"/>
      <c r="CN153" s="131"/>
      <c r="CO153" s="131"/>
      <c r="CP153" s="131"/>
      <c r="CQ153" s="131"/>
      <c r="CR153" s="131"/>
      <c r="CS153" s="131"/>
      <c r="CT153" s="131"/>
      <c r="CU153" s="131"/>
      <c r="CV153" s="131"/>
      <c r="CW153" s="131"/>
      <c r="CX153" s="131"/>
      <c r="CY153" s="131"/>
      <c r="CZ153" s="131"/>
      <c r="DA153" s="131"/>
      <c r="DB153" s="131"/>
      <c r="DC153" s="131"/>
      <c r="DD153" s="131"/>
      <c r="DE153" s="131"/>
      <c r="DF153" s="131"/>
      <c r="DG153" s="131"/>
      <c r="DH153" s="131"/>
      <c r="DI153" s="131"/>
      <c r="DJ153" s="131"/>
      <c r="DK153" s="131"/>
      <c r="DL153" s="131"/>
      <c r="DM153" s="131"/>
      <c r="DN153" s="131"/>
      <c r="DO153" s="131"/>
      <c r="DP153" s="131"/>
      <c r="DQ153" s="131"/>
      <c r="DR153" s="131"/>
      <c r="DS153" s="131"/>
      <c r="DT153" s="131"/>
      <c r="DU153" s="131"/>
      <c r="DV153" s="131"/>
      <c r="DW153" s="131"/>
      <c r="DX153" s="131"/>
      <c r="DY153" s="131"/>
      <c r="DZ153" s="131"/>
      <c r="EA153" s="131"/>
      <c r="EB153" s="131"/>
      <c r="EC153" s="131"/>
      <c r="ED153" s="131"/>
      <c r="EE153" s="131"/>
      <c r="EF153" s="131"/>
      <c r="EG153" s="131"/>
      <c r="EH153" s="131"/>
      <c r="EI153" s="131"/>
      <c r="EJ153" s="131"/>
      <c r="EK153" s="131"/>
      <c r="EL153" s="131"/>
      <c r="EM153" s="131"/>
      <c r="EN153" s="131"/>
      <c r="EO153" s="131"/>
      <c r="EP153" s="131"/>
      <c r="EQ153" s="131"/>
      <c r="ER153" s="131"/>
      <c r="ES153" s="131"/>
      <c r="ET153" s="131"/>
      <c r="EU153" s="131"/>
      <c r="EV153" s="131"/>
      <c r="EW153" s="131"/>
      <c r="EX153" s="131"/>
      <c r="EY153" s="131"/>
      <c r="EZ153" s="131"/>
      <c r="FA153" s="131"/>
      <c r="FB153" s="131"/>
      <c r="FC153" s="131"/>
      <c r="FD153" s="131"/>
      <c r="FE153" s="131"/>
      <c r="FF153" s="131"/>
      <c r="FG153" s="131"/>
      <c r="FH153" s="131"/>
      <c r="FI153" s="131"/>
      <c r="FJ153" s="131"/>
      <c r="FK153" s="131"/>
      <c r="FL153" s="131"/>
      <c r="FM153" s="131"/>
      <c r="FN153" s="131"/>
      <c r="FO153" s="131"/>
      <c r="FP153" s="131"/>
      <c r="FQ153" s="131"/>
      <c r="FR153" s="131"/>
      <c r="FS153" s="131"/>
      <c r="FT153" s="131"/>
      <c r="FU153" s="131"/>
      <c r="FV153" s="131"/>
      <c r="FW153" s="131"/>
    </row>
    <row r="154">
      <c r="A154" s="131"/>
      <c r="B154" s="131"/>
      <c r="C154" s="131"/>
      <c r="D154" s="131"/>
      <c r="E154" s="131"/>
      <c r="F154" s="131"/>
      <c r="G154" s="131"/>
      <c r="H154" s="131"/>
      <c r="I154" s="131"/>
      <c r="J154" s="131"/>
      <c r="K154" s="131"/>
      <c r="L154" s="131"/>
      <c r="M154" s="131"/>
      <c r="N154" s="131"/>
      <c r="O154" s="131"/>
      <c r="P154" s="131"/>
      <c r="Q154" s="131"/>
      <c r="R154" s="131"/>
      <c r="S154" s="131"/>
      <c r="T154" s="131"/>
      <c r="U154" s="131"/>
      <c r="V154" s="131"/>
      <c r="W154" s="131"/>
      <c r="X154" s="131"/>
      <c r="Y154" s="131"/>
      <c r="Z154" s="131"/>
      <c r="AA154" s="131"/>
      <c r="AB154" s="131"/>
      <c r="AC154" s="131"/>
      <c r="AD154" s="131"/>
      <c r="AE154" s="131"/>
      <c r="AF154" s="131"/>
      <c r="AG154" s="131"/>
      <c r="AH154" s="131"/>
      <c r="AI154" s="131"/>
      <c r="AJ154" s="131"/>
      <c r="AK154" s="131"/>
      <c r="AL154" s="131"/>
      <c r="AM154" s="131"/>
      <c r="AN154" s="131"/>
      <c r="AO154" s="131"/>
      <c r="AP154" s="131"/>
      <c r="AQ154" s="131"/>
      <c r="AR154" s="131"/>
      <c r="AS154" s="131"/>
      <c r="AT154" s="131"/>
      <c r="AU154" s="131"/>
      <c r="AV154" s="131"/>
      <c r="AW154" s="131"/>
      <c r="AX154" s="131"/>
      <c r="AY154" s="131"/>
      <c r="AZ154" s="131"/>
      <c r="BA154" s="131"/>
      <c r="BB154" s="131"/>
      <c r="BC154" s="131"/>
      <c r="BD154" s="131"/>
      <c r="BE154" s="131"/>
      <c r="BF154" s="131"/>
      <c r="BG154" s="131"/>
      <c r="BH154" s="131"/>
      <c r="BI154" s="131"/>
      <c r="BJ154" s="131"/>
      <c r="BK154" s="131"/>
      <c r="BL154" s="131"/>
      <c r="BM154" s="131"/>
      <c r="BN154" s="131"/>
      <c r="BO154" s="131"/>
      <c r="BP154" s="131"/>
      <c r="BQ154" s="131"/>
      <c r="BR154" s="131"/>
      <c r="BS154" s="131"/>
      <c r="BT154" s="131"/>
      <c r="BU154" s="131"/>
      <c r="BV154" s="131"/>
      <c r="BW154" s="131"/>
      <c r="BX154" s="131"/>
      <c r="BY154" s="131"/>
      <c r="BZ154" s="131"/>
      <c r="CA154" s="131"/>
      <c r="CB154" s="131"/>
      <c r="CC154" s="131"/>
      <c r="CD154" s="131"/>
      <c r="CE154" s="131"/>
      <c r="CF154" s="131"/>
      <c r="CG154" s="131"/>
      <c r="CH154" s="131"/>
      <c r="CI154" s="131"/>
      <c r="CJ154" s="131"/>
      <c r="CK154" s="131"/>
      <c r="CL154" s="131"/>
      <c r="CM154" s="131"/>
      <c r="CN154" s="131"/>
      <c r="CO154" s="131"/>
      <c r="CP154" s="131"/>
      <c r="CQ154" s="131"/>
      <c r="CR154" s="131"/>
      <c r="CS154" s="131"/>
      <c r="CT154" s="131"/>
      <c r="CU154" s="131"/>
      <c r="CV154" s="131"/>
      <c r="CW154" s="131"/>
      <c r="CX154" s="131"/>
      <c r="CY154" s="131"/>
      <c r="CZ154" s="131"/>
      <c r="DA154" s="131"/>
      <c r="DB154" s="131"/>
      <c r="DC154" s="131"/>
      <c r="DD154" s="131"/>
      <c r="DE154" s="131"/>
      <c r="DF154" s="131"/>
      <c r="DG154" s="131"/>
      <c r="DH154" s="131"/>
      <c r="DI154" s="131"/>
      <c r="DJ154" s="131"/>
      <c r="DK154" s="131"/>
      <c r="DL154" s="131"/>
      <c r="DM154" s="131"/>
      <c r="DN154" s="131"/>
      <c r="DO154" s="131"/>
      <c r="DP154" s="131"/>
      <c r="DQ154" s="131"/>
      <c r="DR154" s="131"/>
      <c r="DS154" s="131"/>
      <c r="DT154" s="131"/>
      <c r="DU154" s="131"/>
      <c r="DV154" s="131"/>
      <c r="DW154" s="131"/>
      <c r="DX154" s="131"/>
      <c r="DY154" s="131"/>
      <c r="DZ154" s="131"/>
      <c r="EA154" s="131"/>
      <c r="EB154" s="131"/>
      <c r="EC154" s="131"/>
      <c r="ED154" s="131"/>
      <c r="EE154" s="131"/>
      <c r="EF154" s="131"/>
      <c r="EG154" s="131"/>
      <c r="EH154" s="131"/>
      <c r="EI154" s="131"/>
      <c r="EJ154" s="131"/>
      <c r="EK154" s="131"/>
      <c r="EL154" s="131"/>
      <c r="EM154" s="131"/>
      <c r="EN154" s="131"/>
      <c r="EO154" s="131"/>
      <c r="EP154" s="131"/>
      <c r="EQ154" s="131"/>
      <c r="ER154" s="131"/>
      <c r="ES154" s="131"/>
      <c r="ET154" s="131"/>
      <c r="EU154" s="131"/>
      <c r="EV154" s="131"/>
      <c r="EW154" s="131"/>
      <c r="EX154" s="131"/>
      <c r="EY154" s="131"/>
      <c r="EZ154" s="131"/>
      <c r="FA154" s="131"/>
      <c r="FB154" s="131"/>
      <c r="FC154" s="131"/>
      <c r="FD154" s="131"/>
      <c r="FE154" s="131"/>
      <c r="FF154" s="131"/>
      <c r="FG154" s="131"/>
      <c r="FH154" s="131"/>
      <c r="FI154" s="131"/>
      <c r="FJ154" s="131"/>
      <c r="FK154" s="131"/>
      <c r="FL154" s="131"/>
      <c r="FM154" s="131"/>
      <c r="FN154" s="131"/>
      <c r="FO154" s="131"/>
      <c r="FP154" s="131"/>
      <c r="FQ154" s="131"/>
      <c r="FR154" s="131"/>
      <c r="FS154" s="131"/>
      <c r="FT154" s="131"/>
      <c r="FU154" s="131"/>
      <c r="FV154" s="131"/>
      <c r="FW154" s="131"/>
    </row>
    <row r="155">
      <c r="A155" s="131"/>
      <c r="B155" s="131"/>
      <c r="C155" s="131"/>
      <c r="D155" s="131"/>
      <c r="E155" s="131"/>
      <c r="F155" s="131"/>
      <c r="G155" s="131"/>
      <c r="H155" s="131"/>
      <c r="I155" s="131"/>
      <c r="J155" s="131"/>
      <c r="K155" s="131"/>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1"/>
      <c r="AH155" s="131"/>
      <c r="AI155" s="131"/>
      <c r="AJ155" s="131"/>
      <c r="AK155" s="131"/>
      <c r="AL155" s="131"/>
      <c r="AM155" s="131"/>
      <c r="AN155" s="131"/>
      <c r="AO155" s="131"/>
      <c r="AP155" s="131"/>
      <c r="AQ155" s="131"/>
      <c r="AR155" s="131"/>
      <c r="AS155" s="131"/>
      <c r="AT155" s="131"/>
      <c r="AU155" s="131"/>
      <c r="AV155" s="131"/>
      <c r="AW155" s="131"/>
      <c r="AX155" s="131"/>
      <c r="AY155" s="131"/>
      <c r="AZ155" s="131"/>
      <c r="BA155" s="131"/>
      <c r="BB155" s="131"/>
      <c r="BC155" s="131"/>
      <c r="BD155" s="131"/>
      <c r="BE155" s="131"/>
      <c r="BF155" s="131"/>
      <c r="BG155" s="131"/>
      <c r="BH155" s="131"/>
      <c r="BI155" s="131"/>
      <c r="BJ155" s="131"/>
      <c r="BK155" s="131"/>
      <c r="BL155" s="131"/>
      <c r="BM155" s="131"/>
      <c r="BN155" s="131"/>
      <c r="BO155" s="131"/>
      <c r="BP155" s="131"/>
      <c r="BQ155" s="131"/>
      <c r="BR155" s="131"/>
      <c r="BS155" s="131"/>
      <c r="BT155" s="131"/>
      <c r="BU155" s="131"/>
      <c r="BV155" s="131"/>
      <c r="BW155" s="131"/>
      <c r="BX155" s="131"/>
      <c r="BY155" s="131"/>
      <c r="BZ155" s="131"/>
      <c r="CA155" s="131"/>
      <c r="CB155" s="131"/>
      <c r="CC155" s="131"/>
      <c r="CD155" s="131"/>
      <c r="CE155" s="131"/>
      <c r="CF155" s="131"/>
      <c r="CG155" s="131"/>
      <c r="CH155" s="131"/>
      <c r="CI155" s="131"/>
      <c r="CJ155" s="131"/>
      <c r="CK155" s="131"/>
      <c r="CL155" s="131"/>
      <c r="CM155" s="131"/>
      <c r="CN155" s="131"/>
      <c r="CO155" s="131"/>
      <c r="CP155" s="131"/>
      <c r="CQ155" s="131"/>
      <c r="CR155" s="131"/>
      <c r="CS155" s="131"/>
      <c r="CT155" s="131"/>
      <c r="CU155" s="131"/>
      <c r="CV155" s="131"/>
      <c r="CW155" s="131"/>
      <c r="CX155" s="131"/>
      <c r="CY155" s="131"/>
      <c r="CZ155" s="131"/>
      <c r="DA155" s="131"/>
      <c r="DB155" s="131"/>
      <c r="DC155" s="131"/>
      <c r="DD155" s="131"/>
      <c r="DE155" s="131"/>
      <c r="DF155" s="131"/>
      <c r="DG155" s="131"/>
      <c r="DH155" s="131"/>
      <c r="DI155" s="131"/>
      <c r="DJ155" s="131"/>
      <c r="DK155" s="131"/>
      <c r="DL155" s="131"/>
      <c r="DM155" s="131"/>
      <c r="DN155" s="131"/>
      <c r="DO155" s="131"/>
      <c r="DP155" s="131"/>
      <c r="DQ155" s="131"/>
      <c r="DR155" s="131"/>
      <c r="DS155" s="131"/>
      <c r="DT155" s="131"/>
      <c r="DU155" s="131"/>
      <c r="DV155" s="131"/>
      <c r="DW155" s="131"/>
      <c r="DX155" s="131"/>
      <c r="DY155" s="131"/>
      <c r="DZ155" s="131"/>
      <c r="EA155" s="131"/>
      <c r="EB155" s="131"/>
      <c r="EC155" s="131"/>
      <c r="ED155" s="131"/>
      <c r="EE155" s="131"/>
      <c r="EF155" s="131"/>
      <c r="EG155" s="131"/>
      <c r="EH155" s="131"/>
      <c r="EI155" s="131"/>
      <c r="EJ155" s="131"/>
      <c r="EK155" s="131"/>
      <c r="EL155" s="131"/>
      <c r="EM155" s="131"/>
      <c r="EN155" s="131"/>
      <c r="EO155" s="131"/>
      <c r="EP155" s="131"/>
      <c r="EQ155" s="131"/>
      <c r="ER155" s="131"/>
      <c r="ES155" s="131"/>
      <c r="ET155" s="131"/>
      <c r="EU155" s="131"/>
      <c r="EV155" s="131"/>
      <c r="EW155" s="131"/>
      <c r="EX155" s="131"/>
      <c r="EY155" s="131"/>
      <c r="EZ155" s="131"/>
      <c r="FA155" s="131"/>
      <c r="FB155" s="131"/>
      <c r="FC155" s="131"/>
      <c r="FD155" s="131"/>
      <c r="FE155" s="131"/>
      <c r="FF155" s="131"/>
      <c r="FG155" s="131"/>
      <c r="FH155" s="131"/>
      <c r="FI155" s="131"/>
      <c r="FJ155" s="131"/>
      <c r="FK155" s="131"/>
      <c r="FL155" s="131"/>
      <c r="FM155" s="131"/>
      <c r="FN155" s="131"/>
      <c r="FO155" s="131"/>
      <c r="FP155" s="131"/>
      <c r="FQ155" s="131"/>
      <c r="FR155" s="131"/>
      <c r="FS155" s="131"/>
      <c r="FT155" s="131"/>
      <c r="FU155" s="131"/>
      <c r="FV155" s="131"/>
      <c r="FW155" s="131"/>
    </row>
    <row r="156">
      <c r="A156" s="131"/>
      <c r="B156" s="131"/>
      <c r="C156" s="131"/>
      <c r="D156" s="131"/>
      <c r="E156" s="131"/>
      <c r="F156" s="131"/>
      <c r="G156" s="131"/>
      <c r="H156" s="131"/>
      <c r="I156" s="131"/>
      <c r="J156" s="131"/>
      <c r="K156" s="131"/>
      <c r="L156" s="131"/>
      <c r="M156" s="131"/>
      <c r="N156" s="131"/>
      <c r="O156" s="131"/>
      <c r="P156" s="131"/>
      <c r="Q156" s="131"/>
      <c r="R156" s="131"/>
      <c r="S156" s="131"/>
      <c r="T156" s="131"/>
      <c r="U156" s="131"/>
      <c r="V156" s="131"/>
      <c r="W156" s="131"/>
      <c r="X156" s="131"/>
      <c r="Y156" s="131"/>
      <c r="Z156" s="131"/>
      <c r="AA156" s="131"/>
      <c r="AB156" s="131"/>
      <c r="AC156" s="131"/>
      <c r="AD156" s="131"/>
      <c r="AE156" s="131"/>
      <c r="AF156" s="131"/>
      <c r="AG156" s="131"/>
      <c r="AH156" s="131"/>
      <c r="AI156" s="131"/>
      <c r="AJ156" s="131"/>
      <c r="AK156" s="131"/>
      <c r="AL156" s="131"/>
      <c r="AM156" s="131"/>
      <c r="AN156" s="131"/>
      <c r="AO156" s="131"/>
      <c r="AP156" s="131"/>
      <c r="AQ156" s="131"/>
      <c r="AR156" s="131"/>
      <c r="AS156" s="131"/>
      <c r="AT156" s="131"/>
      <c r="AU156" s="131"/>
      <c r="AV156" s="131"/>
      <c r="AW156" s="131"/>
      <c r="AX156" s="131"/>
      <c r="AY156" s="131"/>
      <c r="AZ156" s="131"/>
      <c r="BA156" s="131"/>
      <c r="BB156" s="131"/>
      <c r="BC156" s="131"/>
      <c r="BD156" s="131"/>
      <c r="BE156" s="131"/>
      <c r="BF156" s="131"/>
      <c r="BG156" s="131"/>
      <c r="BH156" s="131"/>
      <c r="BI156" s="131"/>
      <c r="BJ156" s="131"/>
      <c r="BK156" s="131"/>
      <c r="BL156" s="131"/>
      <c r="BM156" s="131"/>
      <c r="BN156" s="131"/>
      <c r="BO156" s="131"/>
      <c r="BP156" s="131"/>
      <c r="BQ156" s="131"/>
      <c r="BR156" s="131"/>
      <c r="BS156" s="131"/>
      <c r="BT156" s="131"/>
      <c r="BU156" s="131"/>
      <c r="BV156" s="131"/>
      <c r="BW156" s="131"/>
      <c r="BX156" s="131"/>
      <c r="BY156" s="131"/>
      <c r="BZ156" s="131"/>
      <c r="CA156" s="131"/>
      <c r="CB156" s="131"/>
      <c r="CC156" s="131"/>
      <c r="CD156" s="131"/>
      <c r="CE156" s="131"/>
      <c r="CF156" s="131"/>
      <c r="CG156" s="131"/>
      <c r="CH156" s="131"/>
      <c r="CI156" s="131"/>
      <c r="CJ156" s="131"/>
      <c r="CK156" s="131"/>
      <c r="CL156" s="131"/>
      <c r="CM156" s="131"/>
      <c r="CN156" s="131"/>
      <c r="CO156" s="131"/>
      <c r="CP156" s="131"/>
      <c r="CQ156" s="131"/>
      <c r="CR156" s="131"/>
      <c r="CS156" s="131"/>
      <c r="CT156" s="131"/>
      <c r="CU156" s="131"/>
      <c r="CV156" s="131"/>
      <c r="CW156" s="131"/>
      <c r="CX156" s="131"/>
      <c r="CY156" s="131"/>
      <c r="CZ156" s="131"/>
      <c r="DA156" s="131"/>
      <c r="DB156" s="131"/>
      <c r="DC156" s="131"/>
      <c r="DD156" s="131"/>
      <c r="DE156" s="131"/>
      <c r="DF156" s="131"/>
      <c r="DG156" s="131"/>
      <c r="DH156" s="131"/>
      <c r="DI156" s="131"/>
      <c r="DJ156" s="131"/>
      <c r="DK156" s="131"/>
      <c r="DL156" s="131"/>
      <c r="DM156" s="131"/>
      <c r="DN156" s="131"/>
      <c r="DO156" s="131"/>
      <c r="DP156" s="131"/>
      <c r="DQ156" s="131"/>
      <c r="DR156" s="131"/>
      <c r="DS156" s="131"/>
      <c r="DT156" s="131"/>
      <c r="DU156" s="131"/>
      <c r="DV156" s="131"/>
      <c r="DW156" s="131"/>
      <c r="DX156" s="131"/>
      <c r="DY156" s="131"/>
      <c r="DZ156" s="131"/>
      <c r="EA156" s="131"/>
      <c r="EB156" s="131"/>
      <c r="EC156" s="131"/>
      <c r="ED156" s="131"/>
      <c r="EE156" s="131"/>
      <c r="EF156" s="131"/>
      <c r="EG156" s="131"/>
      <c r="EH156" s="131"/>
      <c r="EI156" s="131"/>
      <c r="EJ156" s="131"/>
      <c r="EK156" s="131"/>
      <c r="EL156" s="131"/>
      <c r="EM156" s="131"/>
      <c r="EN156" s="131"/>
      <c r="EO156" s="131"/>
      <c r="EP156" s="131"/>
      <c r="EQ156" s="131"/>
      <c r="ER156" s="131"/>
      <c r="ES156" s="131"/>
      <c r="ET156" s="131"/>
      <c r="EU156" s="131"/>
      <c r="EV156" s="131"/>
      <c r="EW156" s="131"/>
      <c r="EX156" s="131"/>
      <c r="EY156" s="131"/>
      <c r="EZ156" s="131"/>
      <c r="FA156" s="131"/>
      <c r="FB156" s="131"/>
      <c r="FC156" s="131"/>
      <c r="FD156" s="131"/>
      <c r="FE156" s="131"/>
      <c r="FF156" s="131"/>
      <c r="FG156" s="131"/>
      <c r="FH156" s="131"/>
      <c r="FI156" s="131"/>
      <c r="FJ156" s="131"/>
      <c r="FK156" s="131"/>
      <c r="FL156" s="131"/>
      <c r="FM156" s="131"/>
      <c r="FN156" s="131"/>
      <c r="FO156" s="131"/>
      <c r="FP156" s="131"/>
      <c r="FQ156" s="131"/>
      <c r="FR156" s="131"/>
      <c r="FS156" s="131"/>
      <c r="FT156" s="131"/>
      <c r="FU156" s="131"/>
      <c r="FV156" s="131"/>
      <c r="FW156" s="131"/>
    </row>
    <row r="157">
      <c r="A157" s="131"/>
      <c r="B157" s="131"/>
      <c r="C157" s="131"/>
      <c r="D157" s="131"/>
      <c r="E157" s="131"/>
      <c r="F157" s="131"/>
      <c r="G157" s="131"/>
      <c r="H157" s="131"/>
      <c r="I157" s="131"/>
      <c r="J157" s="131"/>
      <c r="K157" s="131"/>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1"/>
      <c r="AH157" s="131"/>
      <c r="AI157" s="131"/>
      <c r="AJ157" s="131"/>
      <c r="AK157" s="131"/>
      <c r="AL157" s="131"/>
      <c r="AM157" s="131"/>
      <c r="AN157" s="131"/>
      <c r="AO157" s="131"/>
      <c r="AP157" s="131"/>
      <c r="AQ157" s="131"/>
      <c r="AR157" s="131"/>
      <c r="AS157" s="131"/>
      <c r="AT157" s="131"/>
      <c r="AU157" s="131"/>
      <c r="AV157" s="131"/>
      <c r="AW157" s="131"/>
      <c r="AX157" s="131"/>
      <c r="AY157" s="131"/>
      <c r="AZ157" s="131"/>
      <c r="BA157" s="131"/>
      <c r="BB157" s="131"/>
      <c r="BC157" s="131"/>
      <c r="BD157" s="131"/>
      <c r="BE157" s="131"/>
      <c r="BF157" s="131"/>
      <c r="BG157" s="131"/>
      <c r="BH157" s="131"/>
      <c r="BI157" s="131"/>
      <c r="BJ157" s="131"/>
      <c r="BK157" s="131"/>
      <c r="BL157" s="131"/>
      <c r="BM157" s="131"/>
      <c r="BN157" s="131"/>
      <c r="BO157" s="131"/>
      <c r="BP157" s="131"/>
      <c r="BQ157" s="131"/>
      <c r="BR157" s="131"/>
      <c r="BS157" s="131"/>
      <c r="BT157" s="131"/>
      <c r="BU157" s="131"/>
      <c r="BV157" s="131"/>
      <c r="BW157" s="131"/>
      <c r="BX157" s="131"/>
      <c r="BY157" s="131"/>
      <c r="BZ157" s="131"/>
      <c r="CA157" s="131"/>
      <c r="CB157" s="131"/>
      <c r="CC157" s="131"/>
      <c r="CD157" s="131"/>
      <c r="CE157" s="131"/>
      <c r="CF157" s="131"/>
      <c r="CG157" s="131"/>
      <c r="CH157" s="131"/>
      <c r="CI157" s="131"/>
      <c r="CJ157" s="131"/>
      <c r="CK157" s="131"/>
      <c r="CL157" s="131"/>
      <c r="CM157" s="131"/>
      <c r="CN157" s="131"/>
      <c r="CO157" s="131"/>
      <c r="CP157" s="131"/>
      <c r="CQ157" s="131"/>
      <c r="CR157" s="131"/>
      <c r="CS157" s="131"/>
      <c r="CT157" s="131"/>
      <c r="CU157" s="131"/>
      <c r="CV157" s="131"/>
      <c r="CW157" s="131"/>
      <c r="CX157" s="131"/>
      <c r="CY157" s="131"/>
      <c r="CZ157" s="131"/>
      <c r="DA157" s="131"/>
      <c r="DB157" s="131"/>
      <c r="DC157" s="131"/>
      <c r="DD157" s="131"/>
      <c r="DE157" s="131"/>
      <c r="DF157" s="131"/>
      <c r="DG157" s="131"/>
      <c r="DH157" s="131"/>
      <c r="DI157" s="131"/>
      <c r="DJ157" s="131"/>
      <c r="DK157" s="131"/>
      <c r="DL157" s="131"/>
      <c r="DM157" s="131"/>
      <c r="DN157" s="131"/>
      <c r="DO157" s="131"/>
      <c r="DP157" s="131"/>
      <c r="DQ157" s="131"/>
      <c r="DR157" s="131"/>
      <c r="DS157" s="131"/>
      <c r="DT157" s="131"/>
      <c r="DU157" s="131"/>
      <c r="DV157" s="131"/>
      <c r="DW157" s="131"/>
      <c r="DX157" s="131"/>
      <c r="DY157" s="131"/>
      <c r="DZ157" s="131"/>
      <c r="EA157" s="131"/>
      <c r="EB157" s="131"/>
      <c r="EC157" s="131"/>
      <c r="ED157" s="131"/>
      <c r="EE157" s="131"/>
      <c r="EF157" s="131"/>
      <c r="EG157" s="131"/>
      <c r="EH157" s="131"/>
      <c r="EI157" s="131"/>
      <c r="EJ157" s="131"/>
      <c r="EK157" s="131"/>
      <c r="EL157" s="131"/>
      <c r="EM157" s="131"/>
      <c r="EN157" s="131"/>
      <c r="EO157" s="131"/>
      <c r="EP157" s="131"/>
      <c r="EQ157" s="131"/>
      <c r="ER157" s="131"/>
      <c r="ES157" s="131"/>
      <c r="ET157" s="131"/>
      <c r="EU157" s="131"/>
      <c r="EV157" s="131"/>
      <c r="EW157" s="131"/>
      <c r="EX157" s="131"/>
      <c r="EY157" s="131"/>
      <c r="EZ157" s="131"/>
      <c r="FA157" s="131"/>
      <c r="FB157" s="131"/>
      <c r="FC157" s="131"/>
      <c r="FD157" s="131"/>
      <c r="FE157" s="131"/>
      <c r="FF157" s="131"/>
      <c r="FG157" s="131"/>
      <c r="FH157" s="131"/>
      <c r="FI157" s="131"/>
      <c r="FJ157" s="131"/>
      <c r="FK157" s="131"/>
      <c r="FL157" s="131"/>
      <c r="FM157" s="131"/>
      <c r="FN157" s="131"/>
      <c r="FO157" s="131"/>
      <c r="FP157" s="131"/>
      <c r="FQ157" s="131"/>
      <c r="FR157" s="131"/>
      <c r="FS157" s="131"/>
      <c r="FT157" s="131"/>
      <c r="FU157" s="131"/>
      <c r="FV157" s="131"/>
      <c r="FW157" s="131"/>
    </row>
    <row r="158">
      <c r="A158" s="131"/>
      <c r="B158" s="131"/>
      <c r="C158" s="131"/>
      <c r="D158" s="131"/>
      <c r="E158" s="131"/>
      <c r="F158" s="131"/>
      <c r="G158" s="131"/>
      <c r="H158" s="131"/>
      <c r="I158" s="131"/>
      <c r="J158" s="131"/>
      <c r="K158" s="131"/>
      <c r="L158" s="131"/>
      <c r="M158" s="131"/>
      <c r="N158" s="131"/>
      <c r="O158" s="131"/>
      <c r="P158" s="131"/>
      <c r="Q158" s="131"/>
      <c r="R158" s="131"/>
      <c r="S158" s="131"/>
      <c r="T158" s="131"/>
      <c r="U158" s="131"/>
      <c r="V158" s="131"/>
      <c r="W158" s="131"/>
      <c r="X158" s="131"/>
      <c r="Y158" s="131"/>
      <c r="Z158" s="131"/>
      <c r="AA158" s="131"/>
      <c r="AB158" s="131"/>
      <c r="AC158" s="131"/>
      <c r="AD158" s="131"/>
      <c r="AE158" s="131"/>
      <c r="AF158" s="131"/>
      <c r="AG158" s="131"/>
      <c r="AH158" s="131"/>
      <c r="AI158" s="131"/>
      <c r="AJ158" s="131"/>
      <c r="AK158" s="131"/>
      <c r="AL158" s="131"/>
      <c r="AM158" s="131"/>
      <c r="AN158" s="131"/>
      <c r="AO158" s="131"/>
      <c r="AP158" s="131"/>
      <c r="AQ158" s="131"/>
      <c r="AR158" s="131"/>
      <c r="AS158" s="131"/>
      <c r="AT158" s="131"/>
      <c r="AU158" s="131"/>
      <c r="AV158" s="131"/>
      <c r="AW158" s="131"/>
      <c r="AX158" s="131"/>
      <c r="AY158" s="131"/>
      <c r="AZ158" s="131"/>
      <c r="BA158" s="131"/>
      <c r="BB158" s="131"/>
      <c r="BC158" s="131"/>
      <c r="BD158" s="131"/>
      <c r="BE158" s="131"/>
      <c r="BF158" s="131"/>
      <c r="BG158" s="131"/>
      <c r="BH158" s="131"/>
      <c r="BI158" s="131"/>
      <c r="BJ158" s="131"/>
      <c r="BK158" s="131"/>
      <c r="BL158" s="131"/>
      <c r="BM158" s="131"/>
      <c r="BN158" s="131"/>
      <c r="BO158" s="131"/>
      <c r="BP158" s="131"/>
      <c r="BQ158" s="131"/>
      <c r="BR158" s="131"/>
      <c r="BS158" s="131"/>
      <c r="BT158" s="131"/>
      <c r="BU158" s="131"/>
      <c r="BV158" s="131"/>
      <c r="BW158" s="131"/>
      <c r="BX158" s="131"/>
      <c r="BY158" s="131"/>
      <c r="BZ158" s="131"/>
      <c r="CA158" s="131"/>
      <c r="CB158" s="131"/>
      <c r="CC158" s="131"/>
      <c r="CD158" s="131"/>
      <c r="CE158" s="131"/>
      <c r="CF158" s="131"/>
      <c r="CG158" s="131"/>
      <c r="CH158" s="131"/>
      <c r="CI158" s="131"/>
      <c r="CJ158" s="131"/>
      <c r="CK158" s="131"/>
      <c r="CL158" s="131"/>
      <c r="CM158" s="131"/>
      <c r="CN158" s="131"/>
      <c r="CO158" s="131"/>
      <c r="CP158" s="131"/>
      <c r="CQ158" s="131"/>
      <c r="CR158" s="131"/>
      <c r="CS158" s="131"/>
      <c r="CT158" s="131"/>
      <c r="CU158" s="131"/>
      <c r="CV158" s="131"/>
      <c r="CW158" s="131"/>
      <c r="CX158" s="131"/>
      <c r="CY158" s="131"/>
      <c r="CZ158" s="131"/>
      <c r="DA158" s="131"/>
      <c r="DB158" s="131"/>
      <c r="DC158" s="131"/>
      <c r="DD158" s="131"/>
      <c r="DE158" s="131"/>
      <c r="DF158" s="131"/>
      <c r="DG158" s="131"/>
      <c r="DH158" s="131"/>
      <c r="DI158" s="131"/>
      <c r="DJ158" s="131"/>
      <c r="DK158" s="131"/>
      <c r="DL158" s="131"/>
      <c r="DM158" s="131"/>
      <c r="DN158" s="131"/>
      <c r="DO158" s="131"/>
      <c r="DP158" s="131"/>
      <c r="DQ158" s="131"/>
      <c r="DR158" s="131"/>
      <c r="DS158" s="131"/>
      <c r="DT158" s="131"/>
      <c r="DU158" s="131"/>
      <c r="DV158" s="131"/>
      <c r="DW158" s="131"/>
      <c r="DX158" s="131"/>
      <c r="DY158" s="131"/>
      <c r="DZ158" s="131"/>
      <c r="EA158" s="131"/>
      <c r="EB158" s="131"/>
      <c r="EC158" s="131"/>
      <c r="ED158" s="131"/>
      <c r="EE158" s="131"/>
      <c r="EF158" s="131"/>
      <c r="EG158" s="131"/>
      <c r="EH158" s="131"/>
      <c r="EI158" s="131"/>
      <c r="EJ158" s="131"/>
      <c r="EK158" s="131"/>
      <c r="EL158" s="131"/>
      <c r="EM158" s="131"/>
      <c r="EN158" s="131"/>
      <c r="EO158" s="131"/>
      <c r="EP158" s="131"/>
      <c r="EQ158" s="131"/>
      <c r="ER158" s="131"/>
      <c r="ES158" s="131"/>
      <c r="ET158" s="131"/>
      <c r="EU158" s="131"/>
      <c r="EV158" s="131"/>
      <c r="EW158" s="131"/>
      <c r="EX158" s="131"/>
      <c r="EY158" s="131"/>
      <c r="EZ158" s="131"/>
      <c r="FA158" s="131"/>
      <c r="FB158" s="131"/>
      <c r="FC158" s="131"/>
      <c r="FD158" s="131"/>
      <c r="FE158" s="131"/>
      <c r="FF158" s="131"/>
      <c r="FG158" s="131"/>
      <c r="FH158" s="131"/>
      <c r="FI158" s="131"/>
      <c r="FJ158" s="131"/>
      <c r="FK158" s="131"/>
      <c r="FL158" s="131"/>
      <c r="FM158" s="131"/>
      <c r="FN158" s="131"/>
      <c r="FO158" s="131"/>
      <c r="FP158" s="131"/>
      <c r="FQ158" s="131"/>
      <c r="FR158" s="131"/>
      <c r="FS158" s="131"/>
      <c r="FT158" s="131"/>
      <c r="FU158" s="131"/>
      <c r="FV158" s="131"/>
      <c r="FW158" s="131"/>
    </row>
    <row r="159">
      <c r="A159" s="131"/>
      <c r="B159" s="131"/>
      <c r="C159" s="131"/>
      <c r="D159" s="131"/>
      <c r="E159" s="131"/>
      <c r="F159" s="131"/>
      <c r="G159" s="131"/>
      <c r="H159" s="131"/>
      <c r="I159" s="131"/>
      <c r="J159" s="131"/>
      <c r="K159" s="131"/>
      <c r="L159" s="131"/>
      <c r="M159" s="131"/>
      <c r="N159" s="131"/>
      <c r="O159" s="131"/>
      <c r="P159" s="131"/>
      <c r="Q159" s="131"/>
      <c r="R159" s="131"/>
      <c r="S159" s="131"/>
      <c r="T159" s="131"/>
      <c r="U159" s="131"/>
      <c r="V159" s="131"/>
      <c r="W159" s="131"/>
      <c r="X159" s="131"/>
      <c r="Y159" s="131"/>
      <c r="Z159" s="131"/>
      <c r="AA159" s="131"/>
      <c r="AB159" s="131"/>
      <c r="AC159" s="131"/>
      <c r="AD159" s="131"/>
      <c r="AE159" s="131"/>
      <c r="AF159" s="131"/>
      <c r="AG159" s="131"/>
      <c r="AH159" s="131"/>
      <c r="AI159" s="131"/>
      <c r="AJ159" s="131"/>
      <c r="AK159" s="131"/>
      <c r="AL159" s="131"/>
      <c r="AM159" s="131"/>
      <c r="AN159" s="131"/>
      <c r="AO159" s="131"/>
      <c r="AP159" s="131"/>
      <c r="AQ159" s="131"/>
      <c r="AR159" s="131"/>
      <c r="AS159" s="131"/>
      <c r="AT159" s="131"/>
      <c r="AU159" s="131"/>
      <c r="AV159" s="131"/>
      <c r="AW159" s="131"/>
      <c r="AX159" s="131"/>
      <c r="AY159" s="131"/>
      <c r="AZ159" s="131"/>
      <c r="BA159" s="131"/>
      <c r="BB159" s="131"/>
      <c r="BC159" s="131"/>
      <c r="BD159" s="131"/>
      <c r="BE159" s="131"/>
      <c r="BF159" s="131"/>
      <c r="BG159" s="131"/>
      <c r="BH159" s="131"/>
      <c r="BI159" s="131"/>
      <c r="BJ159" s="131"/>
      <c r="BK159" s="131"/>
      <c r="BL159" s="131"/>
      <c r="BM159" s="131"/>
      <c r="BN159" s="131"/>
      <c r="BO159" s="131"/>
      <c r="BP159" s="131"/>
      <c r="BQ159" s="131"/>
      <c r="BR159" s="131"/>
      <c r="BS159" s="131"/>
      <c r="BT159" s="131"/>
      <c r="BU159" s="131"/>
      <c r="BV159" s="131"/>
      <c r="BW159" s="131"/>
      <c r="BX159" s="131"/>
      <c r="BY159" s="131"/>
      <c r="BZ159" s="131"/>
      <c r="CA159" s="131"/>
      <c r="CB159" s="131"/>
      <c r="CC159" s="131"/>
      <c r="CD159" s="131"/>
      <c r="CE159" s="131"/>
      <c r="CF159" s="131"/>
      <c r="CG159" s="131"/>
      <c r="CH159" s="131"/>
      <c r="CI159" s="131"/>
      <c r="CJ159" s="131"/>
      <c r="CK159" s="131"/>
      <c r="CL159" s="131"/>
      <c r="CM159" s="131"/>
      <c r="CN159" s="131"/>
      <c r="CO159" s="131"/>
      <c r="CP159" s="131"/>
      <c r="CQ159" s="131"/>
      <c r="CR159" s="131"/>
      <c r="CS159" s="131"/>
      <c r="CT159" s="131"/>
      <c r="CU159" s="131"/>
      <c r="CV159" s="131"/>
      <c r="CW159" s="131"/>
      <c r="CX159" s="131"/>
      <c r="CY159" s="131"/>
      <c r="CZ159" s="131"/>
      <c r="DA159" s="131"/>
      <c r="DB159" s="131"/>
      <c r="DC159" s="131"/>
      <c r="DD159" s="131"/>
      <c r="DE159" s="131"/>
      <c r="DF159" s="131"/>
      <c r="DG159" s="131"/>
      <c r="DH159" s="131"/>
      <c r="DI159" s="131"/>
      <c r="DJ159" s="131"/>
      <c r="DK159" s="131"/>
      <c r="DL159" s="131"/>
      <c r="DM159" s="131"/>
      <c r="DN159" s="131"/>
      <c r="DO159" s="131"/>
      <c r="DP159" s="131"/>
      <c r="DQ159" s="131"/>
      <c r="DR159" s="131"/>
      <c r="DS159" s="131"/>
      <c r="DT159" s="131"/>
      <c r="DU159" s="131"/>
      <c r="DV159" s="131"/>
      <c r="DW159" s="131"/>
      <c r="DX159" s="131"/>
      <c r="DY159" s="131"/>
      <c r="DZ159" s="131"/>
      <c r="EA159" s="131"/>
      <c r="EB159" s="131"/>
      <c r="EC159" s="131"/>
      <c r="ED159" s="131"/>
      <c r="EE159" s="131"/>
      <c r="EF159" s="131"/>
      <c r="EG159" s="131"/>
      <c r="EH159" s="131"/>
      <c r="EI159" s="131"/>
      <c r="EJ159" s="131"/>
      <c r="EK159" s="131"/>
      <c r="EL159" s="131"/>
      <c r="EM159" s="131"/>
      <c r="EN159" s="131"/>
      <c r="EO159" s="131"/>
      <c r="EP159" s="131"/>
      <c r="EQ159" s="131"/>
      <c r="ER159" s="131"/>
      <c r="ES159" s="131"/>
      <c r="ET159" s="131"/>
      <c r="EU159" s="131"/>
      <c r="EV159" s="131"/>
      <c r="EW159" s="131"/>
      <c r="EX159" s="131"/>
      <c r="EY159" s="131"/>
      <c r="EZ159" s="131"/>
      <c r="FA159" s="131"/>
      <c r="FB159" s="131"/>
      <c r="FC159" s="131"/>
      <c r="FD159" s="131"/>
      <c r="FE159" s="131"/>
      <c r="FF159" s="131"/>
      <c r="FG159" s="131"/>
      <c r="FH159" s="131"/>
      <c r="FI159" s="131"/>
      <c r="FJ159" s="131"/>
      <c r="FK159" s="131"/>
      <c r="FL159" s="131"/>
      <c r="FM159" s="131"/>
      <c r="FN159" s="131"/>
      <c r="FO159" s="131"/>
      <c r="FP159" s="131"/>
      <c r="FQ159" s="131"/>
      <c r="FR159" s="131"/>
      <c r="FS159" s="131"/>
      <c r="FT159" s="131"/>
      <c r="FU159" s="131"/>
      <c r="FV159" s="131"/>
      <c r="FW159" s="131"/>
    </row>
    <row r="160">
      <c r="A160" s="131"/>
      <c r="B160" s="131"/>
      <c r="C160" s="131"/>
      <c r="D160" s="131"/>
      <c r="E160" s="131"/>
      <c r="F160" s="131"/>
      <c r="G160" s="131"/>
      <c r="H160" s="131"/>
      <c r="I160" s="131"/>
      <c r="J160" s="131"/>
      <c r="K160" s="131"/>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1"/>
      <c r="AH160" s="131"/>
      <c r="AI160" s="131"/>
      <c r="AJ160" s="131"/>
      <c r="AK160" s="131"/>
      <c r="AL160" s="131"/>
      <c r="AM160" s="131"/>
      <c r="AN160" s="131"/>
      <c r="AO160" s="131"/>
      <c r="AP160" s="131"/>
      <c r="AQ160" s="131"/>
      <c r="AR160" s="131"/>
      <c r="AS160" s="131"/>
      <c r="AT160" s="131"/>
      <c r="AU160" s="131"/>
      <c r="AV160" s="131"/>
      <c r="AW160" s="131"/>
      <c r="AX160" s="131"/>
      <c r="AY160" s="131"/>
      <c r="AZ160" s="131"/>
      <c r="BA160" s="131"/>
      <c r="BB160" s="131"/>
      <c r="BC160" s="131"/>
      <c r="BD160" s="131"/>
      <c r="BE160" s="131"/>
      <c r="BF160" s="131"/>
      <c r="BG160" s="131"/>
      <c r="BH160" s="131"/>
      <c r="BI160" s="131"/>
      <c r="BJ160" s="131"/>
      <c r="BK160" s="131"/>
      <c r="BL160" s="131"/>
      <c r="BM160" s="131"/>
      <c r="BN160" s="131"/>
      <c r="BO160" s="131"/>
      <c r="BP160" s="131"/>
      <c r="BQ160" s="131"/>
      <c r="BR160" s="131"/>
      <c r="BS160" s="131"/>
      <c r="BT160" s="131"/>
      <c r="BU160" s="131"/>
      <c r="BV160" s="131"/>
      <c r="BW160" s="131"/>
      <c r="BX160" s="131"/>
      <c r="BY160" s="131"/>
      <c r="BZ160" s="131"/>
      <c r="CA160" s="131"/>
      <c r="CB160" s="131"/>
      <c r="CC160" s="131"/>
      <c r="CD160" s="131"/>
      <c r="CE160" s="131"/>
      <c r="CF160" s="131"/>
      <c r="CG160" s="131"/>
      <c r="CH160" s="131"/>
      <c r="CI160" s="131"/>
      <c r="CJ160" s="131"/>
      <c r="CK160" s="131"/>
      <c r="CL160" s="131"/>
      <c r="CM160" s="131"/>
      <c r="CN160" s="131"/>
      <c r="CO160" s="131"/>
      <c r="CP160" s="131"/>
      <c r="CQ160" s="131"/>
      <c r="CR160" s="131"/>
      <c r="CS160" s="131"/>
      <c r="CT160" s="131"/>
      <c r="CU160" s="131"/>
      <c r="CV160" s="131"/>
      <c r="CW160" s="131"/>
      <c r="CX160" s="131"/>
      <c r="CY160" s="131"/>
      <c r="CZ160" s="131"/>
      <c r="DA160" s="131"/>
      <c r="DB160" s="131"/>
      <c r="DC160" s="131"/>
      <c r="DD160" s="131"/>
      <c r="DE160" s="131"/>
      <c r="DF160" s="131"/>
      <c r="DG160" s="131"/>
      <c r="DH160" s="131"/>
      <c r="DI160" s="131"/>
      <c r="DJ160" s="131"/>
      <c r="DK160" s="131"/>
      <c r="DL160" s="131"/>
      <c r="DM160" s="131"/>
      <c r="DN160" s="131"/>
      <c r="DO160" s="131"/>
      <c r="DP160" s="131"/>
      <c r="DQ160" s="131"/>
      <c r="DR160" s="131"/>
      <c r="DS160" s="131"/>
      <c r="DT160" s="131"/>
      <c r="DU160" s="131"/>
      <c r="DV160" s="131"/>
      <c r="DW160" s="131"/>
      <c r="DX160" s="131"/>
      <c r="DY160" s="131"/>
      <c r="DZ160" s="131"/>
      <c r="EA160" s="131"/>
      <c r="EB160" s="131"/>
      <c r="EC160" s="131"/>
      <c r="ED160" s="131"/>
      <c r="EE160" s="131"/>
      <c r="EF160" s="131"/>
      <c r="EG160" s="131"/>
      <c r="EH160" s="131"/>
      <c r="EI160" s="131"/>
      <c r="EJ160" s="131"/>
      <c r="EK160" s="131"/>
      <c r="EL160" s="131"/>
      <c r="EM160" s="131"/>
      <c r="EN160" s="131"/>
      <c r="EO160" s="131"/>
      <c r="EP160" s="131"/>
      <c r="EQ160" s="131"/>
      <c r="ER160" s="131"/>
      <c r="ES160" s="131"/>
      <c r="ET160" s="131"/>
      <c r="EU160" s="131"/>
      <c r="EV160" s="131"/>
      <c r="EW160" s="131"/>
      <c r="EX160" s="131"/>
      <c r="EY160" s="131"/>
      <c r="EZ160" s="131"/>
      <c r="FA160" s="131"/>
      <c r="FB160" s="131"/>
      <c r="FC160" s="131"/>
      <c r="FD160" s="131"/>
      <c r="FE160" s="131"/>
      <c r="FF160" s="131"/>
      <c r="FG160" s="131"/>
      <c r="FH160" s="131"/>
      <c r="FI160" s="131"/>
      <c r="FJ160" s="131"/>
      <c r="FK160" s="131"/>
      <c r="FL160" s="131"/>
      <c r="FM160" s="131"/>
      <c r="FN160" s="131"/>
      <c r="FO160" s="131"/>
      <c r="FP160" s="131"/>
      <c r="FQ160" s="131"/>
      <c r="FR160" s="131"/>
      <c r="FS160" s="131"/>
      <c r="FT160" s="131"/>
      <c r="FU160" s="131"/>
      <c r="FV160" s="131"/>
      <c r="FW160" s="131"/>
    </row>
    <row r="161">
      <c r="A161" s="131"/>
      <c r="B161" s="131"/>
      <c r="C161" s="131"/>
      <c r="D161" s="131"/>
      <c r="E161" s="131"/>
      <c r="F161" s="131"/>
      <c r="G161" s="131"/>
      <c r="H161" s="131"/>
      <c r="I161" s="131"/>
      <c r="J161" s="131"/>
      <c r="K161" s="131"/>
      <c r="L161" s="131"/>
      <c r="M161" s="131"/>
      <c r="N161" s="131"/>
      <c r="O161" s="131"/>
      <c r="P161" s="131"/>
      <c r="Q161" s="131"/>
      <c r="R161" s="131"/>
      <c r="S161" s="131"/>
      <c r="T161" s="131"/>
      <c r="U161" s="131"/>
      <c r="V161" s="131"/>
      <c r="W161" s="131"/>
      <c r="X161" s="131"/>
      <c r="Y161" s="131"/>
      <c r="Z161" s="131"/>
      <c r="AA161" s="131"/>
      <c r="AB161" s="131"/>
      <c r="AC161" s="131"/>
      <c r="AD161" s="131"/>
      <c r="AE161" s="131"/>
      <c r="AF161" s="131"/>
      <c r="AG161" s="131"/>
      <c r="AH161" s="131"/>
      <c r="AI161" s="131"/>
      <c r="AJ161" s="131"/>
      <c r="AK161" s="131"/>
      <c r="AL161" s="131"/>
      <c r="AM161" s="131"/>
      <c r="AN161" s="131"/>
      <c r="AO161" s="131"/>
      <c r="AP161" s="131"/>
      <c r="AQ161" s="131"/>
      <c r="AR161" s="131"/>
      <c r="AS161" s="131"/>
      <c r="AT161" s="131"/>
      <c r="AU161" s="131"/>
      <c r="AV161" s="131"/>
      <c r="AW161" s="131"/>
      <c r="AX161" s="131"/>
      <c r="AY161" s="131"/>
      <c r="AZ161" s="131"/>
      <c r="BA161" s="131"/>
      <c r="BB161" s="131"/>
      <c r="BC161" s="131"/>
      <c r="BD161" s="131"/>
      <c r="BE161" s="131"/>
      <c r="BF161" s="131"/>
      <c r="BG161" s="131"/>
      <c r="BH161" s="131"/>
      <c r="BI161" s="131"/>
      <c r="BJ161" s="131"/>
      <c r="BK161" s="131"/>
      <c r="BL161" s="131"/>
      <c r="BM161" s="131"/>
      <c r="BN161" s="131"/>
      <c r="BO161" s="131"/>
      <c r="BP161" s="131"/>
      <c r="BQ161" s="131"/>
      <c r="BR161" s="131"/>
      <c r="BS161" s="131"/>
      <c r="BT161" s="131"/>
      <c r="BU161" s="131"/>
      <c r="BV161" s="131"/>
      <c r="BW161" s="131"/>
      <c r="BX161" s="131"/>
      <c r="BY161" s="131"/>
      <c r="BZ161" s="131"/>
      <c r="CA161" s="131"/>
      <c r="CB161" s="131"/>
      <c r="CC161" s="131"/>
      <c r="CD161" s="131"/>
      <c r="CE161" s="131"/>
      <c r="CF161" s="131"/>
      <c r="CG161" s="131"/>
      <c r="CH161" s="131"/>
      <c r="CI161" s="131"/>
      <c r="CJ161" s="131"/>
      <c r="CK161" s="131"/>
      <c r="CL161" s="131"/>
      <c r="CM161" s="131"/>
      <c r="CN161" s="131"/>
      <c r="CO161" s="131"/>
      <c r="CP161" s="131"/>
      <c r="CQ161" s="131"/>
      <c r="CR161" s="131"/>
      <c r="CS161" s="131"/>
      <c r="CT161" s="131"/>
      <c r="CU161" s="131"/>
      <c r="CV161" s="131"/>
      <c r="CW161" s="131"/>
      <c r="CX161" s="131"/>
      <c r="CY161" s="131"/>
      <c r="CZ161" s="131"/>
      <c r="DA161" s="131"/>
      <c r="DB161" s="131"/>
      <c r="DC161" s="131"/>
      <c r="DD161" s="131"/>
      <c r="DE161" s="131"/>
      <c r="DF161" s="131"/>
      <c r="DG161" s="131"/>
      <c r="DH161" s="131"/>
      <c r="DI161" s="131"/>
      <c r="DJ161" s="131"/>
      <c r="DK161" s="131"/>
      <c r="DL161" s="131"/>
      <c r="DM161" s="131"/>
      <c r="DN161" s="131"/>
      <c r="DO161" s="131"/>
      <c r="DP161" s="131"/>
      <c r="DQ161" s="131"/>
      <c r="DR161" s="131"/>
      <c r="DS161" s="131"/>
      <c r="DT161" s="131"/>
      <c r="DU161" s="131"/>
      <c r="DV161" s="131"/>
      <c r="DW161" s="131"/>
      <c r="DX161" s="131"/>
      <c r="DY161" s="131"/>
      <c r="DZ161" s="131"/>
      <c r="EA161" s="131"/>
      <c r="EB161" s="131"/>
      <c r="EC161" s="131"/>
      <c r="ED161" s="131"/>
      <c r="EE161" s="131"/>
      <c r="EF161" s="131"/>
      <c r="EG161" s="131"/>
      <c r="EH161" s="131"/>
      <c r="EI161" s="131"/>
      <c r="EJ161" s="131"/>
      <c r="EK161" s="131"/>
      <c r="EL161" s="131"/>
      <c r="EM161" s="131"/>
      <c r="EN161" s="131"/>
      <c r="EO161" s="131"/>
      <c r="EP161" s="131"/>
      <c r="EQ161" s="131"/>
      <c r="ER161" s="131"/>
      <c r="ES161" s="131"/>
      <c r="ET161" s="131"/>
      <c r="EU161" s="131"/>
      <c r="EV161" s="131"/>
      <c r="EW161" s="131"/>
      <c r="EX161" s="131"/>
      <c r="EY161" s="131"/>
      <c r="EZ161" s="131"/>
      <c r="FA161" s="131"/>
      <c r="FB161" s="131"/>
      <c r="FC161" s="131"/>
      <c r="FD161" s="131"/>
      <c r="FE161" s="131"/>
      <c r="FF161" s="131"/>
      <c r="FG161" s="131"/>
      <c r="FH161" s="131"/>
      <c r="FI161" s="131"/>
      <c r="FJ161" s="131"/>
      <c r="FK161" s="131"/>
      <c r="FL161" s="131"/>
      <c r="FM161" s="131"/>
      <c r="FN161" s="131"/>
      <c r="FO161" s="131"/>
      <c r="FP161" s="131"/>
      <c r="FQ161" s="131"/>
      <c r="FR161" s="131"/>
      <c r="FS161" s="131"/>
      <c r="FT161" s="131"/>
      <c r="FU161" s="131"/>
      <c r="FV161" s="131"/>
      <c r="FW161" s="131"/>
    </row>
    <row r="162">
      <c r="A162" s="131"/>
      <c r="B162" s="131"/>
      <c r="C162" s="131"/>
      <c r="D162" s="131"/>
      <c r="E162" s="131"/>
      <c r="F162" s="131"/>
      <c r="G162" s="131"/>
      <c r="H162" s="131"/>
      <c r="I162" s="131"/>
      <c r="J162" s="131"/>
      <c r="K162" s="131"/>
      <c r="L162" s="131"/>
      <c r="M162" s="131"/>
      <c r="N162" s="131"/>
      <c r="O162" s="131"/>
      <c r="P162" s="131"/>
      <c r="Q162" s="131"/>
      <c r="R162" s="131"/>
      <c r="S162" s="131"/>
      <c r="T162" s="131"/>
      <c r="U162" s="131"/>
      <c r="V162" s="131"/>
      <c r="W162" s="131"/>
      <c r="X162" s="131"/>
      <c r="Y162" s="131"/>
      <c r="Z162" s="131"/>
      <c r="AA162" s="131"/>
      <c r="AB162" s="131"/>
      <c r="AC162" s="131"/>
      <c r="AD162" s="131"/>
      <c r="AE162" s="131"/>
      <c r="AF162" s="131"/>
      <c r="AG162" s="131"/>
      <c r="AH162" s="131"/>
      <c r="AI162" s="131"/>
      <c r="AJ162" s="131"/>
      <c r="AK162" s="131"/>
      <c r="AL162" s="131"/>
      <c r="AM162" s="131"/>
      <c r="AN162" s="131"/>
      <c r="AO162" s="131"/>
      <c r="AP162" s="131"/>
      <c r="AQ162" s="131"/>
      <c r="AR162" s="131"/>
      <c r="AS162" s="131"/>
      <c r="AT162" s="131"/>
      <c r="AU162" s="131"/>
      <c r="AV162" s="131"/>
      <c r="AW162" s="131"/>
      <c r="AX162" s="131"/>
      <c r="AY162" s="131"/>
      <c r="AZ162" s="131"/>
      <c r="BA162" s="131"/>
      <c r="BB162" s="131"/>
      <c r="BC162" s="131"/>
      <c r="BD162" s="131"/>
      <c r="BE162" s="131"/>
      <c r="BF162" s="131"/>
      <c r="BG162" s="131"/>
      <c r="BH162" s="131"/>
      <c r="BI162" s="131"/>
      <c r="BJ162" s="131"/>
      <c r="BK162" s="131"/>
      <c r="BL162" s="131"/>
      <c r="BM162" s="131"/>
      <c r="BN162" s="131"/>
      <c r="BO162" s="131"/>
      <c r="BP162" s="131"/>
      <c r="BQ162" s="131"/>
      <c r="BR162" s="131"/>
      <c r="BS162" s="131"/>
      <c r="BT162" s="131"/>
      <c r="BU162" s="131"/>
      <c r="BV162" s="131"/>
      <c r="BW162" s="131"/>
      <c r="BX162" s="131"/>
      <c r="BY162" s="131"/>
      <c r="BZ162" s="131"/>
      <c r="CA162" s="131"/>
      <c r="CB162" s="131"/>
      <c r="CC162" s="131"/>
      <c r="CD162" s="131"/>
      <c r="CE162" s="131"/>
      <c r="CF162" s="131"/>
      <c r="CG162" s="131"/>
      <c r="CH162" s="131"/>
      <c r="CI162" s="131"/>
      <c r="CJ162" s="131"/>
      <c r="CK162" s="131"/>
      <c r="CL162" s="131"/>
      <c r="CM162" s="131"/>
      <c r="CN162" s="131"/>
      <c r="CO162" s="131"/>
      <c r="CP162" s="131"/>
      <c r="CQ162" s="131"/>
      <c r="CR162" s="131"/>
      <c r="CS162" s="131"/>
      <c r="CT162" s="131"/>
      <c r="CU162" s="131"/>
      <c r="CV162" s="131"/>
      <c r="CW162" s="131"/>
      <c r="CX162" s="131"/>
      <c r="CY162" s="131"/>
      <c r="CZ162" s="131"/>
      <c r="DA162" s="131"/>
      <c r="DB162" s="131"/>
      <c r="DC162" s="131"/>
      <c r="DD162" s="131"/>
      <c r="DE162" s="131"/>
      <c r="DF162" s="131"/>
      <c r="DG162" s="131"/>
      <c r="DH162" s="131"/>
      <c r="DI162" s="131"/>
      <c r="DJ162" s="131"/>
      <c r="DK162" s="131"/>
      <c r="DL162" s="131"/>
      <c r="DM162" s="131"/>
      <c r="DN162" s="131"/>
      <c r="DO162" s="131"/>
      <c r="DP162" s="131"/>
      <c r="DQ162" s="131"/>
      <c r="DR162" s="131"/>
      <c r="DS162" s="131"/>
      <c r="DT162" s="131"/>
      <c r="DU162" s="131"/>
      <c r="DV162" s="131"/>
      <c r="DW162" s="131"/>
      <c r="DX162" s="131"/>
      <c r="DY162" s="131"/>
      <c r="DZ162" s="131"/>
      <c r="EA162" s="131"/>
      <c r="EB162" s="131"/>
      <c r="EC162" s="131"/>
      <c r="ED162" s="131"/>
      <c r="EE162" s="131"/>
      <c r="EF162" s="131"/>
      <c r="EG162" s="131"/>
      <c r="EH162" s="131"/>
      <c r="EI162" s="131"/>
      <c r="EJ162" s="131"/>
      <c r="EK162" s="131"/>
      <c r="EL162" s="131"/>
      <c r="EM162" s="131"/>
      <c r="EN162" s="131"/>
      <c r="EO162" s="131"/>
      <c r="EP162" s="131"/>
      <c r="EQ162" s="131"/>
      <c r="ER162" s="131"/>
      <c r="ES162" s="131"/>
      <c r="ET162" s="131"/>
      <c r="EU162" s="131"/>
      <c r="EV162" s="131"/>
      <c r="EW162" s="131"/>
      <c r="EX162" s="131"/>
      <c r="EY162" s="131"/>
      <c r="EZ162" s="131"/>
      <c r="FA162" s="131"/>
      <c r="FB162" s="131"/>
      <c r="FC162" s="131"/>
      <c r="FD162" s="131"/>
      <c r="FE162" s="131"/>
      <c r="FF162" s="131"/>
      <c r="FG162" s="131"/>
      <c r="FH162" s="131"/>
      <c r="FI162" s="131"/>
      <c r="FJ162" s="131"/>
      <c r="FK162" s="131"/>
      <c r="FL162" s="131"/>
      <c r="FM162" s="131"/>
      <c r="FN162" s="131"/>
      <c r="FO162" s="131"/>
      <c r="FP162" s="131"/>
      <c r="FQ162" s="131"/>
      <c r="FR162" s="131"/>
      <c r="FS162" s="131"/>
      <c r="FT162" s="131"/>
      <c r="FU162" s="131"/>
      <c r="FV162" s="131"/>
      <c r="FW162" s="131"/>
    </row>
    <row r="163">
      <c r="A163" s="131"/>
      <c r="B163" s="131"/>
      <c r="C163" s="131"/>
      <c r="D163" s="131"/>
      <c r="E163" s="131"/>
      <c r="F163" s="131"/>
      <c r="G163" s="131"/>
      <c r="H163" s="131"/>
      <c r="I163" s="131"/>
      <c r="J163" s="131"/>
      <c r="K163" s="131"/>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1"/>
      <c r="AH163" s="131"/>
      <c r="AI163" s="131"/>
      <c r="AJ163" s="131"/>
      <c r="AK163" s="131"/>
      <c r="AL163" s="131"/>
      <c r="AM163" s="131"/>
      <c r="AN163" s="131"/>
      <c r="AO163" s="131"/>
      <c r="AP163" s="131"/>
      <c r="AQ163" s="131"/>
      <c r="AR163" s="131"/>
      <c r="AS163" s="131"/>
      <c r="AT163" s="131"/>
      <c r="AU163" s="131"/>
      <c r="AV163" s="131"/>
      <c r="AW163" s="131"/>
      <c r="AX163" s="131"/>
      <c r="AY163" s="131"/>
      <c r="AZ163" s="131"/>
      <c r="BA163" s="131"/>
      <c r="BB163" s="131"/>
      <c r="BC163" s="131"/>
      <c r="BD163" s="131"/>
      <c r="BE163" s="131"/>
      <c r="BF163" s="131"/>
      <c r="BG163" s="131"/>
      <c r="BH163" s="131"/>
      <c r="BI163" s="131"/>
      <c r="BJ163" s="131"/>
      <c r="BK163" s="131"/>
      <c r="BL163" s="131"/>
      <c r="BM163" s="131"/>
      <c r="BN163" s="131"/>
      <c r="BO163" s="131"/>
      <c r="BP163" s="131"/>
      <c r="BQ163" s="131"/>
      <c r="BR163" s="131"/>
      <c r="BS163" s="131"/>
      <c r="BT163" s="131"/>
      <c r="BU163" s="131"/>
      <c r="BV163" s="131"/>
      <c r="BW163" s="131"/>
      <c r="BX163" s="131"/>
      <c r="BY163" s="131"/>
      <c r="BZ163" s="131"/>
      <c r="CA163" s="131"/>
      <c r="CB163" s="131"/>
      <c r="CC163" s="131"/>
      <c r="CD163" s="131"/>
      <c r="CE163" s="131"/>
      <c r="CF163" s="131"/>
      <c r="CG163" s="131"/>
      <c r="CH163" s="131"/>
      <c r="CI163" s="131"/>
      <c r="CJ163" s="131"/>
      <c r="CK163" s="131"/>
      <c r="CL163" s="131"/>
      <c r="CM163" s="131"/>
      <c r="CN163" s="131"/>
      <c r="CO163" s="131"/>
      <c r="CP163" s="131"/>
      <c r="CQ163" s="131"/>
      <c r="CR163" s="131"/>
      <c r="CS163" s="131"/>
      <c r="CT163" s="131"/>
      <c r="CU163" s="131"/>
      <c r="CV163" s="131"/>
      <c r="CW163" s="131"/>
      <c r="CX163" s="131"/>
      <c r="CY163" s="131"/>
      <c r="CZ163" s="131"/>
      <c r="DA163" s="131"/>
      <c r="DB163" s="131"/>
      <c r="DC163" s="131"/>
      <c r="DD163" s="131"/>
      <c r="DE163" s="131"/>
      <c r="DF163" s="131"/>
      <c r="DG163" s="131"/>
      <c r="DH163" s="131"/>
      <c r="DI163" s="131"/>
      <c r="DJ163" s="131"/>
      <c r="DK163" s="131"/>
      <c r="DL163" s="131"/>
      <c r="DM163" s="131"/>
      <c r="DN163" s="131"/>
      <c r="DO163" s="131"/>
      <c r="DP163" s="131"/>
      <c r="DQ163" s="131"/>
      <c r="DR163" s="131"/>
      <c r="DS163" s="131"/>
      <c r="DT163" s="131"/>
      <c r="DU163" s="131"/>
      <c r="DV163" s="131"/>
      <c r="DW163" s="131"/>
      <c r="DX163" s="131"/>
      <c r="DY163" s="131"/>
      <c r="DZ163" s="131"/>
      <c r="EA163" s="131"/>
      <c r="EB163" s="131"/>
      <c r="EC163" s="131"/>
      <c r="ED163" s="131"/>
      <c r="EE163" s="131"/>
      <c r="EF163" s="131"/>
      <c r="EG163" s="131"/>
      <c r="EH163" s="131"/>
      <c r="EI163" s="131"/>
      <c r="EJ163" s="131"/>
      <c r="EK163" s="131"/>
      <c r="EL163" s="131"/>
      <c r="EM163" s="131"/>
      <c r="EN163" s="131"/>
      <c r="EO163" s="131"/>
      <c r="EP163" s="131"/>
      <c r="EQ163" s="131"/>
      <c r="ER163" s="131"/>
      <c r="ES163" s="131"/>
      <c r="ET163" s="131"/>
      <c r="EU163" s="131"/>
      <c r="EV163" s="131"/>
      <c r="EW163" s="131"/>
      <c r="EX163" s="131"/>
      <c r="EY163" s="131"/>
      <c r="EZ163" s="131"/>
      <c r="FA163" s="131"/>
      <c r="FB163" s="131"/>
      <c r="FC163" s="131"/>
      <c r="FD163" s="131"/>
      <c r="FE163" s="131"/>
      <c r="FF163" s="131"/>
      <c r="FG163" s="131"/>
      <c r="FH163" s="131"/>
      <c r="FI163" s="131"/>
      <c r="FJ163" s="131"/>
      <c r="FK163" s="131"/>
      <c r="FL163" s="131"/>
      <c r="FM163" s="131"/>
      <c r="FN163" s="131"/>
      <c r="FO163" s="131"/>
      <c r="FP163" s="131"/>
      <c r="FQ163" s="131"/>
      <c r="FR163" s="131"/>
      <c r="FS163" s="131"/>
      <c r="FT163" s="131"/>
      <c r="FU163" s="131"/>
      <c r="FV163" s="131"/>
      <c r="FW163" s="131"/>
    </row>
    <row r="164">
      <c r="A164" s="131"/>
      <c r="B164" s="131"/>
      <c r="C164" s="131"/>
      <c r="D164" s="131"/>
      <c r="E164" s="131"/>
      <c r="F164" s="131"/>
      <c r="G164" s="131"/>
      <c r="H164" s="131"/>
      <c r="I164" s="131"/>
      <c r="J164" s="131"/>
      <c r="K164" s="131"/>
      <c r="L164" s="131"/>
      <c r="M164" s="131"/>
      <c r="N164" s="131"/>
      <c r="O164" s="131"/>
      <c r="P164" s="131"/>
      <c r="Q164" s="131"/>
      <c r="R164" s="131"/>
      <c r="S164" s="131"/>
      <c r="T164" s="131"/>
      <c r="U164" s="131"/>
      <c r="V164" s="131"/>
      <c r="W164" s="131"/>
      <c r="X164" s="131"/>
      <c r="Y164" s="131"/>
      <c r="Z164" s="131"/>
      <c r="AA164" s="131"/>
      <c r="AB164" s="131"/>
      <c r="AC164" s="131"/>
      <c r="AD164" s="131"/>
      <c r="AE164" s="131"/>
      <c r="AF164" s="131"/>
      <c r="AG164" s="131"/>
      <c r="AH164" s="131"/>
      <c r="AI164" s="131"/>
      <c r="AJ164" s="131"/>
      <c r="AK164" s="131"/>
      <c r="AL164" s="131"/>
      <c r="AM164" s="131"/>
      <c r="AN164" s="131"/>
      <c r="AO164" s="131"/>
      <c r="AP164" s="131"/>
      <c r="AQ164" s="131"/>
      <c r="AR164" s="131"/>
      <c r="AS164" s="131"/>
      <c r="AT164" s="131"/>
      <c r="AU164" s="131"/>
      <c r="AV164" s="131"/>
      <c r="AW164" s="131"/>
      <c r="AX164" s="131"/>
      <c r="AY164" s="131"/>
      <c r="AZ164" s="131"/>
      <c r="BA164" s="131"/>
      <c r="BB164" s="131"/>
      <c r="BC164" s="131"/>
      <c r="BD164" s="131"/>
      <c r="BE164" s="131"/>
      <c r="BF164" s="131"/>
      <c r="BG164" s="131"/>
      <c r="BH164" s="131"/>
      <c r="BI164" s="131"/>
      <c r="BJ164" s="131"/>
      <c r="BK164" s="131"/>
      <c r="BL164" s="131"/>
      <c r="BM164" s="131"/>
      <c r="BN164" s="131"/>
      <c r="BO164" s="131"/>
      <c r="BP164" s="131"/>
      <c r="BQ164" s="131"/>
      <c r="BR164" s="131"/>
      <c r="BS164" s="131"/>
      <c r="BT164" s="131"/>
      <c r="BU164" s="131"/>
      <c r="BV164" s="131"/>
      <c r="BW164" s="131"/>
      <c r="BX164" s="131"/>
      <c r="BY164" s="131"/>
      <c r="BZ164" s="131"/>
      <c r="CA164" s="131"/>
      <c r="CB164" s="131"/>
      <c r="CC164" s="131"/>
      <c r="CD164" s="131"/>
      <c r="CE164" s="131"/>
      <c r="CF164" s="131"/>
      <c r="CG164" s="131"/>
      <c r="CH164" s="131"/>
      <c r="CI164" s="131"/>
      <c r="CJ164" s="131"/>
      <c r="CK164" s="131"/>
      <c r="CL164" s="131"/>
      <c r="CM164" s="131"/>
      <c r="CN164" s="131"/>
      <c r="CO164" s="131"/>
      <c r="CP164" s="131"/>
      <c r="CQ164" s="131"/>
      <c r="CR164" s="131"/>
      <c r="CS164" s="131"/>
      <c r="CT164" s="131"/>
      <c r="CU164" s="131"/>
      <c r="CV164" s="131"/>
      <c r="CW164" s="131"/>
      <c r="CX164" s="131"/>
      <c r="CY164" s="131"/>
      <c r="CZ164" s="131"/>
      <c r="DA164" s="131"/>
      <c r="DB164" s="131"/>
      <c r="DC164" s="131"/>
      <c r="DD164" s="131"/>
      <c r="DE164" s="131"/>
      <c r="DF164" s="131"/>
      <c r="DG164" s="131"/>
      <c r="DH164" s="131"/>
      <c r="DI164" s="131"/>
      <c r="DJ164" s="131"/>
      <c r="DK164" s="131"/>
      <c r="DL164" s="131"/>
      <c r="DM164" s="131"/>
      <c r="DN164" s="131"/>
      <c r="DO164" s="131"/>
      <c r="DP164" s="131"/>
      <c r="DQ164" s="131"/>
      <c r="DR164" s="131"/>
      <c r="DS164" s="131"/>
      <c r="DT164" s="131"/>
      <c r="DU164" s="131"/>
      <c r="DV164" s="131"/>
      <c r="DW164" s="131"/>
      <c r="DX164" s="131"/>
      <c r="DY164" s="131"/>
      <c r="DZ164" s="131"/>
      <c r="EA164" s="131"/>
      <c r="EB164" s="131"/>
      <c r="EC164" s="131"/>
      <c r="ED164" s="131"/>
      <c r="EE164" s="131"/>
      <c r="EF164" s="131"/>
      <c r="EG164" s="131"/>
      <c r="EH164" s="131"/>
      <c r="EI164" s="131"/>
      <c r="EJ164" s="131"/>
      <c r="EK164" s="131"/>
      <c r="EL164" s="131"/>
      <c r="EM164" s="131"/>
      <c r="EN164" s="131"/>
      <c r="EO164" s="131"/>
      <c r="EP164" s="131"/>
      <c r="EQ164" s="131"/>
      <c r="ER164" s="131"/>
      <c r="ES164" s="131"/>
      <c r="ET164" s="131"/>
      <c r="EU164" s="131"/>
      <c r="EV164" s="131"/>
      <c r="EW164" s="131"/>
      <c r="EX164" s="131"/>
      <c r="EY164" s="131"/>
      <c r="EZ164" s="131"/>
      <c r="FA164" s="131"/>
      <c r="FB164" s="131"/>
      <c r="FC164" s="131"/>
      <c r="FD164" s="131"/>
      <c r="FE164" s="131"/>
      <c r="FF164" s="131"/>
      <c r="FG164" s="131"/>
      <c r="FH164" s="131"/>
      <c r="FI164" s="131"/>
      <c r="FJ164" s="131"/>
      <c r="FK164" s="131"/>
      <c r="FL164" s="131"/>
      <c r="FM164" s="131"/>
      <c r="FN164" s="131"/>
      <c r="FO164" s="131"/>
      <c r="FP164" s="131"/>
      <c r="FQ164" s="131"/>
      <c r="FR164" s="131"/>
      <c r="FS164" s="131"/>
      <c r="FT164" s="131"/>
      <c r="FU164" s="131"/>
      <c r="FV164" s="131"/>
      <c r="FW164" s="131"/>
    </row>
    <row r="165">
      <c r="A165" s="131"/>
      <c r="B165" s="131"/>
      <c r="C165" s="131"/>
      <c r="D165" s="131"/>
      <c r="E165" s="131"/>
      <c r="F165" s="131"/>
      <c r="G165" s="131"/>
      <c r="H165" s="131"/>
      <c r="I165" s="131"/>
      <c r="J165" s="131"/>
      <c r="K165" s="131"/>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1"/>
      <c r="AH165" s="131"/>
      <c r="AI165" s="131"/>
      <c r="AJ165" s="131"/>
      <c r="AK165" s="131"/>
      <c r="AL165" s="131"/>
      <c r="AM165" s="131"/>
      <c r="AN165" s="131"/>
      <c r="AO165" s="131"/>
      <c r="AP165" s="131"/>
      <c r="AQ165" s="131"/>
      <c r="AR165" s="131"/>
      <c r="AS165" s="131"/>
      <c r="AT165" s="131"/>
      <c r="AU165" s="131"/>
      <c r="AV165" s="131"/>
      <c r="AW165" s="131"/>
      <c r="AX165" s="131"/>
      <c r="AY165" s="131"/>
      <c r="AZ165" s="131"/>
      <c r="BA165" s="131"/>
      <c r="BB165" s="131"/>
      <c r="BC165" s="131"/>
      <c r="BD165" s="131"/>
      <c r="BE165" s="131"/>
      <c r="BF165" s="131"/>
      <c r="BG165" s="131"/>
      <c r="BH165" s="131"/>
      <c r="BI165" s="131"/>
      <c r="BJ165" s="131"/>
      <c r="BK165" s="131"/>
      <c r="BL165" s="131"/>
      <c r="BM165" s="131"/>
      <c r="BN165" s="131"/>
      <c r="BO165" s="131"/>
      <c r="BP165" s="131"/>
      <c r="BQ165" s="131"/>
      <c r="BR165" s="131"/>
      <c r="BS165" s="131"/>
      <c r="BT165" s="131"/>
      <c r="BU165" s="131"/>
      <c r="BV165" s="131"/>
      <c r="BW165" s="131"/>
      <c r="BX165" s="131"/>
      <c r="BY165" s="131"/>
      <c r="BZ165" s="131"/>
      <c r="CA165" s="131"/>
      <c r="CB165" s="131"/>
      <c r="CC165" s="131"/>
      <c r="CD165" s="131"/>
      <c r="CE165" s="131"/>
      <c r="CF165" s="131"/>
      <c r="CG165" s="131"/>
      <c r="CH165" s="131"/>
      <c r="CI165" s="131"/>
      <c r="CJ165" s="131"/>
      <c r="CK165" s="131"/>
      <c r="CL165" s="131"/>
      <c r="CM165" s="131"/>
      <c r="CN165" s="131"/>
      <c r="CO165" s="131"/>
      <c r="CP165" s="131"/>
      <c r="CQ165" s="131"/>
      <c r="CR165" s="131"/>
      <c r="CS165" s="131"/>
      <c r="CT165" s="131"/>
      <c r="CU165" s="131"/>
      <c r="CV165" s="131"/>
      <c r="CW165" s="131"/>
      <c r="CX165" s="131"/>
      <c r="CY165" s="131"/>
      <c r="CZ165" s="131"/>
      <c r="DA165" s="131"/>
      <c r="DB165" s="131"/>
      <c r="DC165" s="131"/>
      <c r="DD165" s="131"/>
      <c r="DE165" s="131"/>
      <c r="DF165" s="131"/>
      <c r="DG165" s="131"/>
      <c r="DH165" s="131"/>
      <c r="DI165" s="131"/>
      <c r="DJ165" s="131"/>
      <c r="DK165" s="131"/>
      <c r="DL165" s="131"/>
      <c r="DM165" s="131"/>
      <c r="DN165" s="131"/>
      <c r="DO165" s="131"/>
      <c r="DP165" s="131"/>
      <c r="DQ165" s="131"/>
      <c r="DR165" s="131"/>
      <c r="DS165" s="131"/>
      <c r="DT165" s="131"/>
      <c r="DU165" s="131"/>
      <c r="DV165" s="131"/>
      <c r="DW165" s="131"/>
      <c r="DX165" s="131"/>
      <c r="DY165" s="131"/>
      <c r="DZ165" s="131"/>
      <c r="EA165" s="131"/>
      <c r="EB165" s="131"/>
      <c r="EC165" s="131"/>
      <c r="ED165" s="131"/>
      <c r="EE165" s="131"/>
      <c r="EF165" s="131"/>
      <c r="EG165" s="131"/>
      <c r="EH165" s="131"/>
      <c r="EI165" s="131"/>
      <c r="EJ165" s="131"/>
      <c r="EK165" s="131"/>
      <c r="EL165" s="131"/>
      <c r="EM165" s="131"/>
      <c r="EN165" s="131"/>
      <c r="EO165" s="131"/>
      <c r="EP165" s="131"/>
      <c r="EQ165" s="131"/>
      <c r="ER165" s="131"/>
      <c r="ES165" s="131"/>
      <c r="ET165" s="131"/>
      <c r="EU165" s="131"/>
      <c r="EV165" s="131"/>
      <c r="EW165" s="131"/>
      <c r="EX165" s="131"/>
      <c r="EY165" s="131"/>
      <c r="EZ165" s="131"/>
      <c r="FA165" s="131"/>
      <c r="FB165" s="131"/>
      <c r="FC165" s="131"/>
      <c r="FD165" s="131"/>
      <c r="FE165" s="131"/>
      <c r="FF165" s="131"/>
      <c r="FG165" s="131"/>
      <c r="FH165" s="131"/>
      <c r="FI165" s="131"/>
      <c r="FJ165" s="131"/>
      <c r="FK165" s="131"/>
      <c r="FL165" s="131"/>
      <c r="FM165" s="131"/>
      <c r="FN165" s="131"/>
      <c r="FO165" s="131"/>
      <c r="FP165" s="131"/>
      <c r="FQ165" s="131"/>
      <c r="FR165" s="131"/>
      <c r="FS165" s="131"/>
      <c r="FT165" s="131"/>
      <c r="FU165" s="131"/>
      <c r="FV165" s="131"/>
      <c r="FW165" s="131"/>
    </row>
    <row r="166">
      <c r="A166" s="131"/>
      <c r="B166" s="131"/>
      <c r="C166" s="131"/>
      <c r="D166" s="131"/>
      <c r="E166" s="131"/>
      <c r="F166" s="131"/>
      <c r="G166" s="131"/>
      <c r="H166" s="131"/>
      <c r="I166" s="131"/>
      <c r="J166" s="131"/>
      <c r="K166" s="131"/>
      <c r="L166" s="131"/>
      <c r="M166" s="131"/>
      <c r="N166" s="131"/>
      <c r="O166" s="131"/>
      <c r="P166" s="131"/>
      <c r="Q166" s="131"/>
      <c r="R166" s="131"/>
      <c r="S166" s="131"/>
      <c r="T166" s="131"/>
      <c r="U166" s="131"/>
      <c r="V166" s="131"/>
      <c r="W166" s="131"/>
      <c r="X166" s="131"/>
      <c r="Y166" s="131"/>
      <c r="Z166" s="131"/>
      <c r="AA166" s="131"/>
      <c r="AB166" s="131"/>
      <c r="AC166" s="131"/>
      <c r="AD166" s="131"/>
      <c r="AE166" s="131"/>
      <c r="AF166" s="131"/>
      <c r="AG166" s="131"/>
      <c r="AH166" s="131"/>
      <c r="AI166" s="131"/>
      <c r="AJ166" s="131"/>
      <c r="AK166" s="131"/>
      <c r="AL166" s="131"/>
      <c r="AM166" s="131"/>
      <c r="AN166" s="131"/>
      <c r="AO166" s="131"/>
      <c r="AP166" s="131"/>
      <c r="AQ166" s="131"/>
      <c r="AR166" s="131"/>
      <c r="AS166" s="131"/>
      <c r="AT166" s="131"/>
      <c r="AU166" s="131"/>
      <c r="AV166" s="131"/>
      <c r="AW166" s="131"/>
      <c r="AX166" s="131"/>
      <c r="AY166" s="131"/>
      <c r="AZ166" s="131"/>
      <c r="BA166" s="131"/>
      <c r="BB166" s="131"/>
      <c r="BC166" s="131"/>
      <c r="BD166" s="131"/>
      <c r="BE166" s="131"/>
      <c r="BF166" s="131"/>
      <c r="BG166" s="131"/>
      <c r="BH166" s="131"/>
      <c r="BI166" s="131"/>
      <c r="BJ166" s="131"/>
      <c r="BK166" s="131"/>
      <c r="BL166" s="131"/>
      <c r="BM166" s="131"/>
      <c r="BN166" s="131"/>
      <c r="BO166" s="131"/>
      <c r="BP166" s="131"/>
      <c r="BQ166" s="131"/>
      <c r="BR166" s="131"/>
      <c r="BS166" s="131"/>
      <c r="BT166" s="131"/>
      <c r="BU166" s="131"/>
      <c r="BV166" s="131"/>
      <c r="BW166" s="131"/>
      <c r="BX166" s="131"/>
      <c r="BY166" s="131"/>
      <c r="BZ166" s="131"/>
      <c r="CA166" s="131"/>
      <c r="CB166" s="131"/>
      <c r="CC166" s="131"/>
      <c r="CD166" s="131"/>
      <c r="CE166" s="131"/>
      <c r="CF166" s="131"/>
      <c r="CG166" s="131"/>
      <c r="CH166" s="131"/>
      <c r="CI166" s="131"/>
      <c r="CJ166" s="131"/>
      <c r="CK166" s="131"/>
      <c r="CL166" s="131"/>
      <c r="CM166" s="131"/>
      <c r="CN166" s="131"/>
      <c r="CO166" s="131"/>
      <c r="CP166" s="131"/>
      <c r="CQ166" s="131"/>
      <c r="CR166" s="131"/>
      <c r="CS166" s="131"/>
      <c r="CT166" s="131"/>
      <c r="CU166" s="131"/>
      <c r="CV166" s="131"/>
      <c r="CW166" s="131"/>
      <c r="CX166" s="131"/>
      <c r="CY166" s="131"/>
      <c r="CZ166" s="131"/>
      <c r="DA166" s="131"/>
      <c r="DB166" s="131"/>
      <c r="DC166" s="131"/>
      <c r="DD166" s="131"/>
      <c r="DE166" s="131"/>
      <c r="DF166" s="131"/>
      <c r="DG166" s="131"/>
      <c r="DH166" s="131"/>
      <c r="DI166" s="131"/>
      <c r="DJ166" s="131"/>
      <c r="DK166" s="131"/>
      <c r="DL166" s="131"/>
      <c r="DM166" s="131"/>
      <c r="DN166" s="131"/>
      <c r="DO166" s="131"/>
      <c r="DP166" s="131"/>
      <c r="DQ166" s="131"/>
      <c r="DR166" s="131"/>
      <c r="DS166" s="131"/>
      <c r="DT166" s="131"/>
      <c r="DU166" s="131"/>
      <c r="DV166" s="131"/>
      <c r="DW166" s="131"/>
      <c r="DX166" s="131"/>
      <c r="DY166" s="131"/>
      <c r="DZ166" s="131"/>
      <c r="EA166" s="131"/>
      <c r="EB166" s="131"/>
      <c r="EC166" s="131"/>
      <c r="ED166" s="131"/>
      <c r="EE166" s="131"/>
      <c r="EF166" s="131"/>
      <c r="EG166" s="131"/>
      <c r="EH166" s="131"/>
      <c r="EI166" s="131"/>
      <c r="EJ166" s="131"/>
      <c r="EK166" s="131"/>
      <c r="EL166" s="131"/>
      <c r="EM166" s="131"/>
      <c r="EN166" s="131"/>
      <c r="EO166" s="131"/>
      <c r="EP166" s="131"/>
      <c r="EQ166" s="131"/>
      <c r="ER166" s="131"/>
      <c r="ES166" s="131"/>
      <c r="ET166" s="131"/>
      <c r="EU166" s="131"/>
      <c r="EV166" s="131"/>
      <c r="EW166" s="131"/>
      <c r="EX166" s="131"/>
      <c r="EY166" s="131"/>
      <c r="EZ166" s="131"/>
      <c r="FA166" s="131"/>
      <c r="FB166" s="131"/>
      <c r="FC166" s="131"/>
      <c r="FD166" s="131"/>
      <c r="FE166" s="131"/>
      <c r="FF166" s="131"/>
      <c r="FG166" s="131"/>
      <c r="FH166" s="131"/>
      <c r="FI166" s="131"/>
      <c r="FJ166" s="131"/>
      <c r="FK166" s="131"/>
      <c r="FL166" s="131"/>
      <c r="FM166" s="131"/>
      <c r="FN166" s="131"/>
      <c r="FO166" s="131"/>
      <c r="FP166" s="131"/>
      <c r="FQ166" s="131"/>
      <c r="FR166" s="131"/>
      <c r="FS166" s="131"/>
      <c r="FT166" s="131"/>
      <c r="FU166" s="131"/>
      <c r="FV166" s="131"/>
      <c r="FW166" s="131"/>
    </row>
    <row r="167">
      <c r="A167" s="131"/>
      <c r="B167" s="131"/>
      <c r="C167" s="131"/>
      <c r="D167" s="131"/>
      <c r="E167" s="131"/>
      <c r="F167" s="131"/>
      <c r="G167" s="131"/>
      <c r="H167" s="131"/>
      <c r="I167" s="131"/>
      <c r="J167" s="131"/>
      <c r="K167" s="131"/>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1"/>
      <c r="AH167" s="131"/>
      <c r="AI167" s="131"/>
      <c r="AJ167" s="131"/>
      <c r="AK167" s="131"/>
      <c r="AL167" s="131"/>
      <c r="AM167" s="131"/>
      <c r="AN167" s="131"/>
      <c r="AO167" s="131"/>
      <c r="AP167" s="131"/>
      <c r="AQ167" s="131"/>
      <c r="AR167" s="131"/>
      <c r="AS167" s="131"/>
      <c r="AT167" s="131"/>
      <c r="AU167" s="131"/>
      <c r="AV167" s="131"/>
      <c r="AW167" s="131"/>
      <c r="AX167" s="131"/>
      <c r="AY167" s="131"/>
      <c r="AZ167" s="131"/>
      <c r="BA167" s="131"/>
      <c r="BB167" s="131"/>
      <c r="BC167" s="131"/>
      <c r="BD167" s="131"/>
      <c r="BE167" s="131"/>
      <c r="BF167" s="131"/>
      <c r="BG167" s="131"/>
      <c r="BH167" s="131"/>
      <c r="BI167" s="131"/>
      <c r="BJ167" s="131"/>
      <c r="BK167" s="131"/>
      <c r="BL167" s="131"/>
      <c r="BM167" s="131"/>
      <c r="BN167" s="131"/>
      <c r="BO167" s="131"/>
      <c r="BP167" s="131"/>
      <c r="BQ167" s="131"/>
      <c r="BR167" s="131"/>
      <c r="BS167" s="131"/>
      <c r="BT167" s="131"/>
      <c r="BU167" s="131"/>
      <c r="BV167" s="131"/>
      <c r="BW167" s="131"/>
      <c r="BX167" s="131"/>
      <c r="BY167" s="131"/>
      <c r="BZ167" s="131"/>
      <c r="CA167" s="131"/>
      <c r="CB167" s="131"/>
      <c r="CC167" s="131"/>
      <c r="CD167" s="131"/>
      <c r="CE167" s="131"/>
      <c r="CF167" s="131"/>
      <c r="CG167" s="131"/>
      <c r="CH167" s="131"/>
      <c r="CI167" s="131"/>
      <c r="CJ167" s="131"/>
      <c r="CK167" s="131"/>
      <c r="CL167" s="131"/>
      <c r="CM167" s="131"/>
      <c r="CN167" s="131"/>
      <c r="CO167" s="131"/>
      <c r="CP167" s="131"/>
      <c r="CQ167" s="131"/>
      <c r="CR167" s="131"/>
      <c r="CS167" s="131"/>
      <c r="CT167" s="131"/>
      <c r="CU167" s="131"/>
      <c r="CV167" s="131"/>
      <c r="CW167" s="131"/>
      <c r="CX167" s="131"/>
      <c r="CY167" s="131"/>
      <c r="CZ167" s="131"/>
      <c r="DA167" s="131"/>
      <c r="DB167" s="131"/>
      <c r="DC167" s="131"/>
      <c r="DD167" s="131"/>
      <c r="DE167" s="131"/>
      <c r="DF167" s="131"/>
      <c r="DG167" s="131"/>
      <c r="DH167" s="131"/>
      <c r="DI167" s="131"/>
      <c r="DJ167" s="131"/>
      <c r="DK167" s="131"/>
      <c r="DL167" s="131"/>
      <c r="DM167" s="131"/>
      <c r="DN167" s="131"/>
      <c r="DO167" s="131"/>
      <c r="DP167" s="131"/>
      <c r="DQ167" s="131"/>
      <c r="DR167" s="131"/>
      <c r="DS167" s="131"/>
      <c r="DT167" s="131"/>
      <c r="DU167" s="131"/>
      <c r="DV167" s="131"/>
      <c r="DW167" s="131"/>
      <c r="DX167" s="131"/>
      <c r="DY167" s="131"/>
      <c r="DZ167" s="131"/>
      <c r="EA167" s="131"/>
      <c r="EB167" s="131"/>
      <c r="EC167" s="131"/>
      <c r="ED167" s="131"/>
      <c r="EE167" s="131"/>
      <c r="EF167" s="131"/>
      <c r="EG167" s="131"/>
      <c r="EH167" s="131"/>
      <c r="EI167" s="131"/>
      <c r="EJ167" s="131"/>
      <c r="EK167" s="131"/>
      <c r="EL167" s="131"/>
      <c r="EM167" s="131"/>
      <c r="EN167" s="131"/>
      <c r="EO167" s="131"/>
      <c r="EP167" s="131"/>
      <c r="EQ167" s="131"/>
      <c r="ER167" s="131"/>
      <c r="ES167" s="131"/>
      <c r="ET167" s="131"/>
      <c r="EU167" s="131"/>
      <c r="EV167" s="131"/>
      <c r="EW167" s="131"/>
      <c r="EX167" s="131"/>
      <c r="EY167" s="131"/>
      <c r="EZ167" s="131"/>
      <c r="FA167" s="131"/>
      <c r="FB167" s="131"/>
      <c r="FC167" s="131"/>
      <c r="FD167" s="131"/>
      <c r="FE167" s="131"/>
      <c r="FF167" s="131"/>
      <c r="FG167" s="131"/>
      <c r="FH167" s="131"/>
      <c r="FI167" s="131"/>
      <c r="FJ167" s="131"/>
      <c r="FK167" s="131"/>
      <c r="FL167" s="131"/>
      <c r="FM167" s="131"/>
      <c r="FN167" s="131"/>
      <c r="FO167" s="131"/>
      <c r="FP167" s="131"/>
      <c r="FQ167" s="131"/>
      <c r="FR167" s="131"/>
      <c r="FS167" s="131"/>
      <c r="FT167" s="131"/>
      <c r="FU167" s="131"/>
      <c r="FV167" s="131"/>
      <c r="FW167" s="131"/>
    </row>
    <row r="168">
      <c r="A168" s="131"/>
      <c r="B168" s="131"/>
      <c r="C168" s="131"/>
      <c r="D168" s="131"/>
      <c r="E168" s="131"/>
      <c r="F168" s="131"/>
      <c r="G168" s="131"/>
      <c r="H168" s="131"/>
      <c r="I168" s="131"/>
      <c r="J168" s="131"/>
      <c r="K168" s="131"/>
      <c r="L168" s="131"/>
      <c r="M168" s="131"/>
      <c r="N168" s="131"/>
      <c r="O168" s="131"/>
      <c r="P168" s="131"/>
      <c r="Q168" s="131"/>
      <c r="R168" s="131"/>
      <c r="S168" s="131"/>
      <c r="T168" s="131"/>
      <c r="U168" s="131"/>
      <c r="V168" s="131"/>
      <c r="W168" s="131"/>
      <c r="X168" s="131"/>
      <c r="Y168" s="131"/>
      <c r="Z168" s="131"/>
      <c r="AA168" s="131"/>
      <c r="AB168" s="131"/>
      <c r="AC168" s="131"/>
      <c r="AD168" s="131"/>
      <c r="AE168" s="131"/>
      <c r="AF168" s="131"/>
      <c r="AG168" s="131"/>
      <c r="AH168" s="131"/>
      <c r="AI168" s="131"/>
      <c r="AJ168" s="131"/>
      <c r="AK168" s="131"/>
      <c r="AL168" s="131"/>
      <c r="AM168" s="131"/>
      <c r="AN168" s="131"/>
      <c r="AO168" s="131"/>
      <c r="AP168" s="131"/>
      <c r="AQ168" s="131"/>
      <c r="AR168" s="131"/>
      <c r="AS168" s="131"/>
      <c r="AT168" s="131"/>
      <c r="AU168" s="131"/>
      <c r="AV168" s="131"/>
      <c r="AW168" s="131"/>
      <c r="AX168" s="131"/>
      <c r="AY168" s="131"/>
      <c r="AZ168" s="131"/>
      <c r="BA168" s="131"/>
      <c r="BB168" s="131"/>
      <c r="BC168" s="131"/>
      <c r="BD168" s="131"/>
      <c r="BE168" s="131"/>
      <c r="BF168" s="131"/>
      <c r="BG168" s="131"/>
      <c r="BH168" s="131"/>
      <c r="BI168" s="131"/>
      <c r="BJ168" s="131"/>
      <c r="BK168" s="131"/>
      <c r="BL168" s="131"/>
      <c r="BM168" s="131"/>
      <c r="BN168" s="131"/>
      <c r="BO168" s="131"/>
      <c r="BP168" s="131"/>
      <c r="BQ168" s="131"/>
      <c r="BR168" s="131"/>
      <c r="BS168" s="131"/>
      <c r="BT168" s="131"/>
      <c r="BU168" s="131"/>
      <c r="BV168" s="131"/>
      <c r="BW168" s="131"/>
      <c r="BX168" s="131"/>
      <c r="BY168" s="131"/>
      <c r="BZ168" s="131"/>
      <c r="CA168" s="131"/>
      <c r="CB168" s="131"/>
      <c r="CC168" s="131"/>
      <c r="CD168" s="131"/>
      <c r="CE168" s="131"/>
      <c r="CF168" s="131"/>
      <c r="CG168" s="131"/>
      <c r="CH168" s="131"/>
      <c r="CI168" s="131"/>
      <c r="CJ168" s="131"/>
      <c r="CK168" s="131"/>
      <c r="CL168" s="131"/>
      <c r="CM168" s="131"/>
      <c r="CN168" s="131"/>
      <c r="CO168" s="131"/>
      <c r="CP168" s="131"/>
      <c r="CQ168" s="131"/>
      <c r="CR168" s="131"/>
      <c r="CS168" s="131"/>
      <c r="CT168" s="131"/>
      <c r="CU168" s="131"/>
      <c r="CV168" s="131"/>
      <c r="CW168" s="131"/>
      <c r="CX168" s="131"/>
      <c r="CY168" s="131"/>
      <c r="CZ168" s="131"/>
      <c r="DA168" s="131"/>
      <c r="DB168" s="131"/>
      <c r="DC168" s="131"/>
      <c r="DD168" s="131"/>
      <c r="DE168" s="131"/>
      <c r="DF168" s="131"/>
      <c r="DG168" s="131"/>
      <c r="DH168" s="131"/>
      <c r="DI168" s="131"/>
      <c r="DJ168" s="131"/>
      <c r="DK168" s="131"/>
      <c r="DL168" s="131"/>
      <c r="DM168" s="131"/>
      <c r="DN168" s="131"/>
      <c r="DO168" s="131"/>
      <c r="DP168" s="131"/>
      <c r="DQ168" s="131"/>
      <c r="DR168" s="131"/>
      <c r="DS168" s="131"/>
      <c r="DT168" s="131"/>
      <c r="DU168" s="131"/>
      <c r="DV168" s="131"/>
      <c r="DW168" s="131"/>
      <c r="DX168" s="131"/>
      <c r="DY168" s="131"/>
      <c r="DZ168" s="131"/>
      <c r="EA168" s="131"/>
      <c r="EB168" s="131"/>
      <c r="EC168" s="131"/>
      <c r="ED168" s="131"/>
      <c r="EE168" s="131"/>
      <c r="EF168" s="131"/>
      <c r="EG168" s="131"/>
      <c r="EH168" s="131"/>
      <c r="EI168" s="131"/>
      <c r="EJ168" s="131"/>
      <c r="EK168" s="131"/>
      <c r="EL168" s="131"/>
      <c r="EM168" s="131"/>
      <c r="EN168" s="131"/>
      <c r="EO168" s="131"/>
      <c r="EP168" s="131"/>
      <c r="EQ168" s="131"/>
      <c r="ER168" s="131"/>
      <c r="ES168" s="131"/>
      <c r="ET168" s="131"/>
      <c r="EU168" s="131"/>
      <c r="EV168" s="131"/>
      <c r="EW168" s="131"/>
      <c r="EX168" s="131"/>
      <c r="EY168" s="131"/>
      <c r="EZ168" s="131"/>
      <c r="FA168" s="131"/>
      <c r="FB168" s="131"/>
      <c r="FC168" s="131"/>
      <c r="FD168" s="131"/>
      <c r="FE168" s="131"/>
      <c r="FF168" s="131"/>
      <c r="FG168" s="131"/>
      <c r="FH168" s="131"/>
      <c r="FI168" s="131"/>
      <c r="FJ168" s="131"/>
      <c r="FK168" s="131"/>
      <c r="FL168" s="131"/>
      <c r="FM168" s="131"/>
      <c r="FN168" s="131"/>
      <c r="FO168" s="131"/>
      <c r="FP168" s="131"/>
      <c r="FQ168" s="131"/>
      <c r="FR168" s="131"/>
      <c r="FS168" s="131"/>
      <c r="FT168" s="131"/>
      <c r="FU168" s="131"/>
      <c r="FV168" s="131"/>
      <c r="FW168" s="131"/>
    </row>
    <row r="169">
      <c r="A169" s="131"/>
      <c r="B169" s="131"/>
      <c r="C169" s="131"/>
      <c r="D169" s="131"/>
      <c r="E169" s="131"/>
      <c r="F169" s="131"/>
      <c r="G169" s="131"/>
      <c r="H169" s="131"/>
      <c r="I169" s="131"/>
      <c r="J169" s="131"/>
      <c r="K169" s="131"/>
      <c r="L169" s="131"/>
      <c r="M169" s="131"/>
      <c r="N169" s="131"/>
      <c r="O169" s="131"/>
      <c r="P169" s="131"/>
      <c r="Q169" s="131"/>
      <c r="R169" s="131"/>
      <c r="S169" s="131"/>
      <c r="T169" s="131"/>
      <c r="U169" s="131"/>
      <c r="V169" s="131"/>
      <c r="W169" s="131"/>
      <c r="X169" s="131"/>
      <c r="Y169" s="131"/>
      <c r="Z169" s="131"/>
      <c r="AA169" s="131"/>
      <c r="AB169" s="131"/>
      <c r="AC169" s="131"/>
      <c r="AD169" s="131"/>
      <c r="AE169" s="131"/>
      <c r="AF169" s="131"/>
      <c r="AG169" s="131"/>
      <c r="AH169" s="131"/>
      <c r="AI169" s="131"/>
      <c r="AJ169" s="131"/>
      <c r="AK169" s="131"/>
      <c r="AL169" s="131"/>
      <c r="AM169" s="131"/>
      <c r="AN169" s="131"/>
      <c r="AO169" s="131"/>
      <c r="AP169" s="131"/>
      <c r="AQ169" s="131"/>
      <c r="AR169" s="131"/>
      <c r="AS169" s="131"/>
      <c r="AT169" s="131"/>
      <c r="AU169" s="131"/>
      <c r="AV169" s="131"/>
      <c r="AW169" s="131"/>
      <c r="AX169" s="131"/>
      <c r="AY169" s="131"/>
      <c r="AZ169" s="131"/>
      <c r="BA169" s="131"/>
      <c r="BB169" s="131"/>
      <c r="BC169" s="131"/>
      <c r="BD169" s="131"/>
      <c r="BE169" s="131"/>
      <c r="BF169" s="131"/>
      <c r="BG169" s="131"/>
      <c r="BH169" s="131"/>
      <c r="BI169" s="131"/>
      <c r="BJ169" s="131"/>
      <c r="BK169" s="131"/>
      <c r="BL169" s="131"/>
      <c r="BM169" s="131"/>
      <c r="BN169" s="131"/>
      <c r="BO169" s="131"/>
      <c r="BP169" s="131"/>
      <c r="BQ169" s="131"/>
      <c r="BR169" s="131"/>
      <c r="BS169" s="131"/>
      <c r="BT169" s="131"/>
      <c r="BU169" s="131"/>
      <c r="BV169" s="131"/>
      <c r="BW169" s="131"/>
      <c r="BX169" s="131"/>
      <c r="BY169" s="131"/>
      <c r="BZ169" s="131"/>
      <c r="CA169" s="131"/>
      <c r="CB169" s="131"/>
      <c r="CC169" s="131"/>
      <c r="CD169" s="131"/>
      <c r="CE169" s="131"/>
      <c r="CF169" s="131"/>
      <c r="CG169" s="131"/>
      <c r="CH169" s="131"/>
      <c r="CI169" s="131"/>
      <c r="CJ169" s="131"/>
      <c r="CK169" s="131"/>
      <c r="CL169" s="131"/>
      <c r="CM169" s="131"/>
      <c r="CN169" s="131"/>
      <c r="CO169" s="131"/>
      <c r="CP169" s="131"/>
      <c r="CQ169" s="131"/>
      <c r="CR169" s="131"/>
      <c r="CS169" s="131"/>
      <c r="CT169" s="131"/>
      <c r="CU169" s="131"/>
      <c r="CV169" s="131"/>
      <c r="CW169" s="131"/>
      <c r="CX169" s="131"/>
      <c r="CY169" s="131"/>
      <c r="CZ169" s="131"/>
      <c r="DA169" s="131"/>
      <c r="DB169" s="131"/>
      <c r="DC169" s="131"/>
      <c r="DD169" s="131"/>
      <c r="DE169" s="131"/>
      <c r="DF169" s="131"/>
      <c r="DG169" s="131"/>
      <c r="DH169" s="131"/>
      <c r="DI169" s="131"/>
      <c r="DJ169" s="131"/>
      <c r="DK169" s="131"/>
      <c r="DL169" s="131"/>
      <c r="DM169" s="131"/>
      <c r="DN169" s="131"/>
      <c r="DO169" s="131"/>
      <c r="DP169" s="131"/>
      <c r="DQ169" s="131"/>
      <c r="DR169" s="131"/>
      <c r="DS169" s="131"/>
      <c r="DT169" s="131"/>
      <c r="DU169" s="131"/>
      <c r="DV169" s="131"/>
      <c r="DW169" s="131"/>
      <c r="DX169" s="131"/>
      <c r="DY169" s="131"/>
      <c r="DZ169" s="131"/>
      <c r="EA169" s="131"/>
      <c r="EB169" s="131"/>
      <c r="EC169" s="131"/>
      <c r="ED169" s="131"/>
      <c r="EE169" s="131"/>
      <c r="EF169" s="131"/>
      <c r="EG169" s="131"/>
      <c r="EH169" s="131"/>
      <c r="EI169" s="131"/>
      <c r="EJ169" s="131"/>
      <c r="EK169" s="131"/>
      <c r="EL169" s="131"/>
      <c r="EM169" s="131"/>
      <c r="EN169" s="131"/>
      <c r="EO169" s="131"/>
      <c r="EP169" s="131"/>
      <c r="EQ169" s="131"/>
      <c r="ER169" s="131"/>
      <c r="ES169" s="131"/>
      <c r="ET169" s="131"/>
      <c r="EU169" s="131"/>
      <c r="EV169" s="131"/>
      <c r="EW169" s="131"/>
      <c r="EX169" s="131"/>
      <c r="EY169" s="131"/>
      <c r="EZ169" s="131"/>
      <c r="FA169" s="131"/>
      <c r="FB169" s="131"/>
      <c r="FC169" s="131"/>
      <c r="FD169" s="131"/>
      <c r="FE169" s="131"/>
      <c r="FF169" s="131"/>
      <c r="FG169" s="131"/>
      <c r="FH169" s="131"/>
      <c r="FI169" s="131"/>
      <c r="FJ169" s="131"/>
      <c r="FK169" s="131"/>
      <c r="FL169" s="131"/>
      <c r="FM169" s="131"/>
      <c r="FN169" s="131"/>
      <c r="FO169" s="131"/>
      <c r="FP169" s="131"/>
      <c r="FQ169" s="131"/>
      <c r="FR169" s="131"/>
      <c r="FS169" s="131"/>
      <c r="FT169" s="131"/>
      <c r="FU169" s="131"/>
      <c r="FV169" s="131"/>
      <c r="FW169" s="131"/>
    </row>
    <row r="170">
      <c r="A170" s="131"/>
      <c r="B170" s="131"/>
      <c r="C170" s="131"/>
      <c r="D170" s="131"/>
      <c r="E170" s="131"/>
      <c r="F170" s="131"/>
      <c r="G170" s="131"/>
      <c r="H170" s="131"/>
      <c r="I170" s="131"/>
      <c r="J170" s="131"/>
      <c r="K170" s="131"/>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1"/>
      <c r="AH170" s="131"/>
      <c r="AI170" s="131"/>
      <c r="AJ170" s="131"/>
      <c r="AK170" s="131"/>
      <c r="AL170" s="131"/>
      <c r="AM170" s="131"/>
      <c r="AN170" s="131"/>
      <c r="AO170" s="131"/>
      <c r="AP170" s="131"/>
      <c r="AQ170" s="131"/>
      <c r="AR170" s="131"/>
      <c r="AS170" s="131"/>
      <c r="AT170" s="131"/>
      <c r="AU170" s="131"/>
      <c r="AV170" s="131"/>
      <c r="AW170" s="131"/>
      <c r="AX170" s="131"/>
      <c r="AY170" s="131"/>
      <c r="AZ170" s="131"/>
      <c r="BA170" s="131"/>
      <c r="BB170" s="131"/>
      <c r="BC170" s="131"/>
      <c r="BD170" s="131"/>
      <c r="BE170" s="131"/>
      <c r="BF170" s="131"/>
      <c r="BG170" s="131"/>
      <c r="BH170" s="131"/>
      <c r="BI170" s="131"/>
      <c r="BJ170" s="131"/>
      <c r="BK170" s="131"/>
      <c r="BL170" s="131"/>
      <c r="BM170" s="131"/>
      <c r="BN170" s="131"/>
      <c r="BO170" s="131"/>
      <c r="BP170" s="131"/>
      <c r="BQ170" s="131"/>
      <c r="BR170" s="131"/>
      <c r="BS170" s="131"/>
      <c r="BT170" s="131"/>
      <c r="BU170" s="131"/>
      <c r="BV170" s="131"/>
      <c r="BW170" s="131"/>
      <c r="BX170" s="131"/>
      <c r="BY170" s="131"/>
      <c r="BZ170" s="131"/>
      <c r="CA170" s="131"/>
      <c r="CB170" s="131"/>
      <c r="CC170" s="131"/>
      <c r="CD170" s="131"/>
      <c r="CE170" s="131"/>
      <c r="CF170" s="131"/>
      <c r="CG170" s="131"/>
      <c r="CH170" s="131"/>
      <c r="CI170" s="131"/>
      <c r="CJ170" s="131"/>
      <c r="CK170" s="131"/>
      <c r="CL170" s="131"/>
      <c r="CM170" s="131"/>
      <c r="CN170" s="131"/>
      <c r="CO170" s="131"/>
      <c r="CP170" s="131"/>
      <c r="CQ170" s="131"/>
      <c r="CR170" s="131"/>
      <c r="CS170" s="131"/>
      <c r="CT170" s="131"/>
      <c r="CU170" s="131"/>
      <c r="CV170" s="131"/>
      <c r="CW170" s="131"/>
      <c r="CX170" s="131"/>
      <c r="CY170" s="131"/>
      <c r="CZ170" s="131"/>
      <c r="DA170" s="131"/>
      <c r="DB170" s="131"/>
      <c r="DC170" s="131"/>
      <c r="DD170" s="131"/>
      <c r="DE170" s="131"/>
      <c r="DF170" s="131"/>
      <c r="DG170" s="131"/>
      <c r="DH170" s="131"/>
      <c r="DI170" s="131"/>
      <c r="DJ170" s="131"/>
      <c r="DK170" s="131"/>
      <c r="DL170" s="131"/>
      <c r="DM170" s="131"/>
      <c r="DN170" s="131"/>
      <c r="DO170" s="131"/>
      <c r="DP170" s="131"/>
      <c r="DQ170" s="131"/>
      <c r="DR170" s="131"/>
      <c r="DS170" s="131"/>
      <c r="DT170" s="131"/>
      <c r="DU170" s="131"/>
      <c r="DV170" s="131"/>
      <c r="DW170" s="131"/>
      <c r="DX170" s="131"/>
      <c r="DY170" s="131"/>
      <c r="DZ170" s="131"/>
      <c r="EA170" s="131"/>
      <c r="EB170" s="131"/>
      <c r="EC170" s="131"/>
      <c r="ED170" s="131"/>
      <c r="EE170" s="131"/>
      <c r="EF170" s="131"/>
      <c r="EG170" s="131"/>
      <c r="EH170" s="131"/>
      <c r="EI170" s="131"/>
      <c r="EJ170" s="131"/>
      <c r="EK170" s="131"/>
      <c r="EL170" s="131"/>
      <c r="EM170" s="131"/>
      <c r="EN170" s="131"/>
      <c r="EO170" s="131"/>
      <c r="EP170" s="131"/>
      <c r="EQ170" s="131"/>
      <c r="ER170" s="131"/>
      <c r="ES170" s="131"/>
      <c r="ET170" s="131"/>
      <c r="EU170" s="131"/>
      <c r="EV170" s="131"/>
      <c r="EW170" s="131"/>
      <c r="EX170" s="131"/>
      <c r="EY170" s="131"/>
      <c r="EZ170" s="131"/>
      <c r="FA170" s="131"/>
      <c r="FB170" s="131"/>
      <c r="FC170" s="131"/>
      <c r="FD170" s="131"/>
      <c r="FE170" s="131"/>
      <c r="FF170" s="131"/>
      <c r="FG170" s="131"/>
      <c r="FH170" s="131"/>
      <c r="FI170" s="131"/>
      <c r="FJ170" s="131"/>
      <c r="FK170" s="131"/>
      <c r="FL170" s="131"/>
      <c r="FM170" s="131"/>
      <c r="FN170" s="131"/>
      <c r="FO170" s="131"/>
      <c r="FP170" s="131"/>
      <c r="FQ170" s="131"/>
      <c r="FR170" s="131"/>
      <c r="FS170" s="131"/>
      <c r="FT170" s="131"/>
      <c r="FU170" s="131"/>
      <c r="FV170" s="131"/>
      <c r="FW170" s="131"/>
    </row>
    <row r="171">
      <c r="A171" s="131"/>
      <c r="B171" s="131"/>
      <c r="C171" s="131"/>
      <c r="D171" s="131"/>
      <c r="E171" s="131"/>
      <c r="F171" s="131"/>
      <c r="G171" s="131"/>
      <c r="H171" s="131"/>
      <c r="I171" s="131"/>
      <c r="J171" s="131"/>
      <c r="K171" s="131"/>
      <c r="L171" s="131"/>
      <c r="M171" s="131"/>
      <c r="N171" s="131"/>
      <c r="O171" s="131"/>
      <c r="P171" s="131"/>
      <c r="Q171" s="131"/>
      <c r="R171" s="131"/>
      <c r="S171" s="131"/>
      <c r="T171" s="131"/>
      <c r="U171" s="131"/>
      <c r="V171" s="131"/>
      <c r="W171" s="131"/>
      <c r="X171" s="131"/>
      <c r="Y171" s="131"/>
      <c r="Z171" s="131"/>
      <c r="AA171" s="131"/>
      <c r="AB171" s="131"/>
      <c r="AC171" s="131"/>
      <c r="AD171" s="131"/>
      <c r="AE171" s="131"/>
      <c r="AF171" s="131"/>
      <c r="AG171" s="131"/>
      <c r="AH171" s="131"/>
      <c r="AI171" s="131"/>
      <c r="AJ171" s="131"/>
      <c r="AK171" s="131"/>
      <c r="AL171" s="131"/>
      <c r="AM171" s="131"/>
      <c r="AN171" s="131"/>
      <c r="AO171" s="131"/>
      <c r="AP171" s="131"/>
      <c r="AQ171" s="131"/>
      <c r="AR171" s="131"/>
      <c r="AS171" s="131"/>
      <c r="AT171" s="131"/>
      <c r="AU171" s="131"/>
      <c r="AV171" s="131"/>
      <c r="AW171" s="131"/>
      <c r="AX171" s="131"/>
      <c r="AY171" s="131"/>
      <c r="AZ171" s="131"/>
      <c r="BA171" s="131"/>
      <c r="BB171" s="131"/>
      <c r="BC171" s="131"/>
      <c r="BD171" s="131"/>
      <c r="BE171" s="131"/>
      <c r="BF171" s="131"/>
      <c r="BG171" s="131"/>
      <c r="BH171" s="131"/>
      <c r="BI171" s="131"/>
      <c r="BJ171" s="131"/>
      <c r="BK171" s="131"/>
      <c r="BL171" s="131"/>
      <c r="BM171" s="131"/>
      <c r="BN171" s="131"/>
      <c r="BO171" s="131"/>
      <c r="BP171" s="131"/>
      <c r="BQ171" s="131"/>
      <c r="BR171" s="131"/>
      <c r="BS171" s="131"/>
      <c r="BT171" s="131"/>
      <c r="BU171" s="131"/>
      <c r="BV171" s="131"/>
      <c r="BW171" s="131"/>
      <c r="BX171" s="131"/>
      <c r="BY171" s="131"/>
      <c r="BZ171" s="131"/>
      <c r="CA171" s="131"/>
      <c r="CB171" s="131"/>
      <c r="CC171" s="131"/>
      <c r="CD171" s="131"/>
      <c r="CE171" s="131"/>
      <c r="CF171" s="131"/>
      <c r="CG171" s="131"/>
      <c r="CH171" s="131"/>
      <c r="CI171" s="131"/>
      <c r="CJ171" s="131"/>
      <c r="CK171" s="131"/>
      <c r="CL171" s="131"/>
      <c r="CM171" s="131"/>
      <c r="CN171" s="131"/>
      <c r="CO171" s="131"/>
      <c r="CP171" s="131"/>
      <c r="CQ171" s="131"/>
      <c r="CR171" s="131"/>
      <c r="CS171" s="131"/>
      <c r="CT171" s="131"/>
      <c r="CU171" s="131"/>
      <c r="CV171" s="131"/>
      <c r="CW171" s="131"/>
      <c r="CX171" s="131"/>
      <c r="CY171" s="131"/>
      <c r="CZ171" s="131"/>
      <c r="DA171" s="131"/>
      <c r="DB171" s="131"/>
      <c r="DC171" s="131"/>
      <c r="DD171" s="131"/>
      <c r="DE171" s="131"/>
      <c r="DF171" s="131"/>
      <c r="DG171" s="131"/>
      <c r="DH171" s="131"/>
      <c r="DI171" s="131"/>
      <c r="DJ171" s="131"/>
      <c r="DK171" s="131"/>
      <c r="DL171" s="131"/>
      <c r="DM171" s="131"/>
      <c r="DN171" s="131"/>
      <c r="DO171" s="131"/>
      <c r="DP171" s="131"/>
      <c r="DQ171" s="131"/>
      <c r="DR171" s="131"/>
      <c r="DS171" s="131"/>
      <c r="DT171" s="131"/>
      <c r="DU171" s="131"/>
      <c r="DV171" s="131"/>
      <c r="DW171" s="131"/>
      <c r="DX171" s="131"/>
      <c r="DY171" s="131"/>
      <c r="DZ171" s="131"/>
      <c r="EA171" s="131"/>
      <c r="EB171" s="131"/>
      <c r="EC171" s="131"/>
      <c r="ED171" s="131"/>
      <c r="EE171" s="131"/>
      <c r="EF171" s="131"/>
      <c r="EG171" s="131"/>
      <c r="EH171" s="131"/>
      <c r="EI171" s="131"/>
      <c r="EJ171" s="131"/>
      <c r="EK171" s="131"/>
      <c r="EL171" s="131"/>
      <c r="EM171" s="131"/>
      <c r="EN171" s="131"/>
      <c r="EO171" s="131"/>
      <c r="EP171" s="131"/>
      <c r="EQ171" s="131"/>
      <c r="ER171" s="131"/>
      <c r="ES171" s="131"/>
      <c r="ET171" s="131"/>
      <c r="EU171" s="131"/>
      <c r="EV171" s="131"/>
      <c r="EW171" s="131"/>
      <c r="EX171" s="131"/>
      <c r="EY171" s="131"/>
      <c r="EZ171" s="131"/>
      <c r="FA171" s="131"/>
      <c r="FB171" s="131"/>
      <c r="FC171" s="131"/>
      <c r="FD171" s="131"/>
      <c r="FE171" s="131"/>
      <c r="FF171" s="131"/>
      <c r="FG171" s="131"/>
      <c r="FH171" s="131"/>
      <c r="FI171" s="131"/>
      <c r="FJ171" s="131"/>
      <c r="FK171" s="131"/>
      <c r="FL171" s="131"/>
      <c r="FM171" s="131"/>
      <c r="FN171" s="131"/>
      <c r="FO171" s="131"/>
      <c r="FP171" s="131"/>
      <c r="FQ171" s="131"/>
      <c r="FR171" s="131"/>
      <c r="FS171" s="131"/>
      <c r="FT171" s="131"/>
      <c r="FU171" s="131"/>
      <c r="FV171" s="131"/>
      <c r="FW171" s="131"/>
    </row>
    <row r="172">
      <c r="A172" s="131"/>
      <c r="B172" s="131"/>
      <c r="C172" s="131"/>
      <c r="D172" s="131"/>
      <c r="E172" s="131"/>
      <c r="F172" s="131"/>
      <c r="G172" s="131"/>
      <c r="H172" s="131"/>
      <c r="I172" s="131"/>
      <c r="J172" s="131"/>
      <c r="K172" s="131"/>
      <c r="L172" s="131"/>
      <c r="M172" s="131"/>
      <c r="N172" s="131"/>
      <c r="O172" s="131"/>
      <c r="P172" s="131"/>
      <c r="Q172" s="131"/>
      <c r="R172" s="131"/>
      <c r="S172" s="131"/>
      <c r="T172" s="131"/>
      <c r="U172" s="131"/>
      <c r="V172" s="131"/>
      <c r="W172" s="131"/>
      <c r="X172" s="131"/>
      <c r="Y172" s="131"/>
      <c r="Z172" s="131"/>
      <c r="AA172" s="131"/>
      <c r="AB172" s="131"/>
      <c r="AC172" s="131"/>
      <c r="AD172" s="131"/>
      <c r="AE172" s="131"/>
      <c r="AF172" s="131"/>
      <c r="AG172" s="131"/>
      <c r="AH172" s="131"/>
      <c r="AI172" s="131"/>
      <c r="AJ172" s="131"/>
      <c r="AK172" s="131"/>
      <c r="AL172" s="131"/>
      <c r="AM172" s="131"/>
      <c r="AN172" s="131"/>
      <c r="AO172" s="131"/>
      <c r="AP172" s="131"/>
      <c r="AQ172" s="131"/>
      <c r="AR172" s="131"/>
      <c r="AS172" s="131"/>
      <c r="AT172" s="131"/>
      <c r="AU172" s="131"/>
      <c r="AV172" s="131"/>
      <c r="AW172" s="131"/>
      <c r="AX172" s="131"/>
      <c r="AY172" s="131"/>
      <c r="AZ172" s="131"/>
      <c r="BA172" s="131"/>
      <c r="BB172" s="131"/>
      <c r="BC172" s="131"/>
      <c r="BD172" s="131"/>
      <c r="BE172" s="131"/>
      <c r="BF172" s="131"/>
      <c r="BG172" s="131"/>
      <c r="BH172" s="131"/>
      <c r="BI172" s="131"/>
      <c r="BJ172" s="131"/>
      <c r="BK172" s="131"/>
      <c r="BL172" s="131"/>
      <c r="BM172" s="131"/>
      <c r="BN172" s="131"/>
      <c r="BO172" s="131"/>
      <c r="BP172" s="131"/>
      <c r="BQ172" s="131"/>
      <c r="BR172" s="131"/>
      <c r="BS172" s="131"/>
      <c r="BT172" s="131"/>
      <c r="BU172" s="131"/>
      <c r="BV172" s="131"/>
      <c r="BW172" s="131"/>
      <c r="BX172" s="131"/>
      <c r="BY172" s="131"/>
      <c r="BZ172" s="131"/>
      <c r="CA172" s="131"/>
      <c r="CB172" s="131"/>
      <c r="CC172" s="131"/>
      <c r="CD172" s="131"/>
      <c r="CE172" s="131"/>
      <c r="CF172" s="131"/>
      <c r="CG172" s="131"/>
      <c r="CH172" s="131"/>
      <c r="CI172" s="131"/>
      <c r="CJ172" s="131"/>
      <c r="CK172" s="131"/>
      <c r="CL172" s="131"/>
      <c r="CM172" s="131"/>
      <c r="CN172" s="131"/>
      <c r="CO172" s="131"/>
      <c r="CP172" s="131"/>
      <c r="CQ172" s="131"/>
      <c r="CR172" s="131"/>
      <c r="CS172" s="131"/>
      <c r="CT172" s="131"/>
      <c r="CU172" s="131"/>
      <c r="CV172" s="131"/>
      <c r="CW172" s="131"/>
      <c r="CX172" s="131"/>
      <c r="CY172" s="131"/>
      <c r="CZ172" s="131"/>
      <c r="DA172" s="131"/>
      <c r="DB172" s="131"/>
      <c r="DC172" s="131"/>
      <c r="DD172" s="131"/>
      <c r="DE172" s="131"/>
      <c r="DF172" s="131"/>
      <c r="DG172" s="131"/>
      <c r="DH172" s="131"/>
      <c r="DI172" s="131"/>
      <c r="DJ172" s="131"/>
      <c r="DK172" s="131"/>
      <c r="DL172" s="131"/>
      <c r="DM172" s="131"/>
      <c r="DN172" s="131"/>
      <c r="DO172" s="131"/>
      <c r="DP172" s="131"/>
      <c r="DQ172" s="131"/>
      <c r="DR172" s="131"/>
      <c r="DS172" s="131"/>
      <c r="DT172" s="131"/>
      <c r="DU172" s="131"/>
      <c r="DV172" s="131"/>
      <c r="DW172" s="131"/>
      <c r="DX172" s="131"/>
      <c r="DY172" s="131"/>
      <c r="DZ172" s="131"/>
      <c r="EA172" s="131"/>
      <c r="EB172" s="131"/>
      <c r="EC172" s="131"/>
      <c r="ED172" s="131"/>
      <c r="EE172" s="131"/>
      <c r="EF172" s="131"/>
      <c r="EG172" s="131"/>
      <c r="EH172" s="131"/>
      <c r="EI172" s="131"/>
      <c r="EJ172" s="131"/>
      <c r="EK172" s="131"/>
      <c r="EL172" s="131"/>
      <c r="EM172" s="131"/>
      <c r="EN172" s="131"/>
      <c r="EO172" s="131"/>
      <c r="EP172" s="131"/>
      <c r="EQ172" s="131"/>
      <c r="ER172" s="131"/>
      <c r="ES172" s="131"/>
      <c r="ET172" s="131"/>
      <c r="EU172" s="131"/>
      <c r="EV172" s="131"/>
      <c r="EW172" s="131"/>
      <c r="EX172" s="131"/>
      <c r="EY172" s="131"/>
      <c r="EZ172" s="131"/>
      <c r="FA172" s="131"/>
      <c r="FB172" s="131"/>
      <c r="FC172" s="131"/>
      <c r="FD172" s="131"/>
      <c r="FE172" s="131"/>
      <c r="FF172" s="131"/>
      <c r="FG172" s="131"/>
      <c r="FH172" s="131"/>
      <c r="FI172" s="131"/>
      <c r="FJ172" s="131"/>
      <c r="FK172" s="131"/>
      <c r="FL172" s="131"/>
      <c r="FM172" s="131"/>
      <c r="FN172" s="131"/>
      <c r="FO172" s="131"/>
      <c r="FP172" s="131"/>
      <c r="FQ172" s="131"/>
      <c r="FR172" s="131"/>
      <c r="FS172" s="131"/>
      <c r="FT172" s="131"/>
      <c r="FU172" s="131"/>
      <c r="FV172" s="131"/>
      <c r="FW172" s="131"/>
    </row>
    <row r="173">
      <c r="A173" s="131"/>
      <c r="B173" s="131"/>
      <c r="C173" s="131"/>
      <c r="D173" s="131"/>
      <c r="E173" s="131"/>
      <c r="F173" s="131"/>
      <c r="G173" s="131"/>
      <c r="H173" s="131"/>
      <c r="I173" s="131"/>
      <c r="J173" s="131"/>
      <c r="K173" s="131"/>
      <c r="L173" s="131"/>
      <c r="M173" s="131"/>
      <c r="N173" s="131"/>
      <c r="O173" s="131"/>
      <c r="P173" s="131"/>
      <c r="Q173" s="131"/>
      <c r="R173" s="131"/>
      <c r="S173" s="131"/>
      <c r="T173" s="131"/>
      <c r="U173" s="131"/>
      <c r="V173" s="131"/>
      <c r="W173" s="131"/>
      <c r="X173" s="131"/>
      <c r="Y173" s="131"/>
      <c r="Z173" s="131"/>
      <c r="AA173" s="131"/>
      <c r="AB173" s="131"/>
      <c r="AC173" s="131"/>
      <c r="AD173" s="131"/>
      <c r="AE173" s="131"/>
      <c r="AF173" s="131"/>
      <c r="AG173" s="131"/>
      <c r="AH173" s="131"/>
      <c r="AI173" s="131"/>
      <c r="AJ173" s="131"/>
      <c r="AK173" s="131"/>
      <c r="AL173" s="131"/>
      <c r="AM173" s="131"/>
      <c r="AN173" s="131"/>
      <c r="AO173" s="131"/>
      <c r="AP173" s="131"/>
      <c r="AQ173" s="131"/>
      <c r="AR173" s="131"/>
      <c r="AS173" s="131"/>
      <c r="AT173" s="131"/>
      <c r="AU173" s="131"/>
      <c r="AV173" s="131"/>
      <c r="AW173" s="131"/>
      <c r="AX173" s="131"/>
      <c r="AY173" s="131"/>
      <c r="AZ173" s="131"/>
      <c r="BA173" s="131"/>
      <c r="BB173" s="131"/>
      <c r="BC173" s="131"/>
      <c r="BD173" s="131"/>
      <c r="BE173" s="131"/>
      <c r="BF173" s="131"/>
      <c r="BG173" s="131"/>
      <c r="BH173" s="131"/>
      <c r="BI173" s="131"/>
      <c r="BJ173" s="131"/>
      <c r="BK173" s="131"/>
      <c r="BL173" s="131"/>
      <c r="BM173" s="131"/>
      <c r="BN173" s="131"/>
      <c r="BO173" s="131"/>
      <c r="BP173" s="131"/>
      <c r="BQ173" s="131"/>
      <c r="BR173" s="131"/>
      <c r="BS173" s="131"/>
      <c r="BT173" s="131"/>
      <c r="BU173" s="131"/>
      <c r="BV173" s="131"/>
      <c r="BW173" s="131"/>
      <c r="BX173" s="131"/>
      <c r="BY173" s="131"/>
      <c r="BZ173" s="131"/>
      <c r="CA173" s="131"/>
      <c r="CB173" s="131"/>
      <c r="CC173" s="131"/>
      <c r="CD173" s="131"/>
      <c r="CE173" s="131"/>
      <c r="CF173" s="131"/>
      <c r="CG173" s="131"/>
      <c r="CH173" s="131"/>
      <c r="CI173" s="131"/>
      <c r="CJ173" s="131"/>
      <c r="CK173" s="131"/>
      <c r="CL173" s="131"/>
      <c r="CM173" s="131"/>
      <c r="CN173" s="131"/>
      <c r="CO173" s="131"/>
      <c r="CP173" s="131"/>
      <c r="CQ173" s="131"/>
      <c r="CR173" s="131"/>
      <c r="CS173" s="131"/>
      <c r="CT173" s="131"/>
      <c r="CU173" s="131"/>
      <c r="CV173" s="131"/>
      <c r="CW173" s="131"/>
      <c r="CX173" s="131"/>
      <c r="CY173" s="131"/>
      <c r="CZ173" s="131"/>
      <c r="DA173" s="131"/>
      <c r="DB173" s="131"/>
      <c r="DC173" s="131"/>
      <c r="DD173" s="131"/>
      <c r="DE173" s="131"/>
      <c r="DF173" s="131"/>
      <c r="DG173" s="131"/>
      <c r="DH173" s="131"/>
      <c r="DI173" s="131"/>
      <c r="DJ173" s="131"/>
      <c r="DK173" s="131"/>
      <c r="DL173" s="131"/>
      <c r="DM173" s="131"/>
      <c r="DN173" s="131"/>
      <c r="DO173" s="131"/>
      <c r="DP173" s="131"/>
      <c r="DQ173" s="131"/>
      <c r="DR173" s="131"/>
      <c r="DS173" s="131"/>
      <c r="DT173" s="131"/>
      <c r="DU173" s="131"/>
      <c r="DV173" s="131"/>
      <c r="DW173" s="131"/>
      <c r="DX173" s="131"/>
      <c r="DY173" s="131"/>
      <c r="DZ173" s="131"/>
      <c r="EA173" s="131"/>
      <c r="EB173" s="131"/>
      <c r="EC173" s="131"/>
      <c r="ED173" s="131"/>
      <c r="EE173" s="131"/>
      <c r="EF173" s="131"/>
      <c r="EG173" s="131"/>
      <c r="EH173" s="131"/>
      <c r="EI173" s="131"/>
      <c r="EJ173" s="131"/>
      <c r="EK173" s="131"/>
      <c r="EL173" s="131"/>
      <c r="EM173" s="131"/>
      <c r="EN173" s="131"/>
      <c r="EO173" s="131"/>
      <c r="EP173" s="131"/>
      <c r="EQ173" s="131"/>
      <c r="ER173" s="131"/>
      <c r="ES173" s="131"/>
      <c r="ET173" s="131"/>
      <c r="EU173" s="131"/>
      <c r="EV173" s="131"/>
      <c r="EW173" s="131"/>
      <c r="EX173" s="131"/>
      <c r="EY173" s="131"/>
      <c r="EZ173" s="131"/>
      <c r="FA173" s="131"/>
      <c r="FB173" s="131"/>
      <c r="FC173" s="131"/>
      <c r="FD173" s="131"/>
      <c r="FE173" s="131"/>
      <c r="FF173" s="131"/>
      <c r="FG173" s="131"/>
      <c r="FH173" s="131"/>
      <c r="FI173" s="131"/>
      <c r="FJ173" s="131"/>
      <c r="FK173" s="131"/>
      <c r="FL173" s="131"/>
      <c r="FM173" s="131"/>
      <c r="FN173" s="131"/>
      <c r="FO173" s="131"/>
      <c r="FP173" s="131"/>
      <c r="FQ173" s="131"/>
      <c r="FR173" s="131"/>
      <c r="FS173" s="131"/>
      <c r="FT173" s="131"/>
      <c r="FU173" s="131"/>
      <c r="FV173" s="131"/>
      <c r="FW173" s="131"/>
    </row>
    <row r="174">
      <c r="A174" s="131"/>
      <c r="B174" s="131"/>
      <c r="C174" s="131"/>
      <c r="D174" s="131"/>
      <c r="E174" s="131"/>
      <c r="F174" s="131"/>
      <c r="G174" s="131"/>
      <c r="H174" s="131"/>
      <c r="I174" s="131"/>
      <c r="J174" s="131"/>
      <c r="K174" s="131"/>
      <c r="L174" s="131"/>
      <c r="M174" s="131"/>
      <c r="N174" s="131"/>
      <c r="O174" s="131"/>
      <c r="P174" s="131"/>
      <c r="Q174" s="131"/>
      <c r="R174" s="131"/>
      <c r="S174" s="131"/>
      <c r="T174" s="131"/>
      <c r="U174" s="131"/>
      <c r="V174" s="131"/>
      <c r="W174" s="131"/>
      <c r="X174" s="131"/>
      <c r="Y174" s="131"/>
      <c r="Z174" s="131"/>
      <c r="AA174" s="131"/>
      <c r="AB174" s="131"/>
      <c r="AC174" s="131"/>
      <c r="AD174" s="131"/>
      <c r="AE174" s="131"/>
      <c r="AF174" s="131"/>
      <c r="AG174" s="131"/>
      <c r="AH174" s="131"/>
      <c r="AI174" s="131"/>
      <c r="AJ174" s="131"/>
      <c r="AK174" s="131"/>
      <c r="AL174" s="131"/>
      <c r="AM174" s="131"/>
      <c r="AN174" s="131"/>
      <c r="AO174" s="131"/>
      <c r="AP174" s="131"/>
      <c r="AQ174" s="131"/>
      <c r="AR174" s="131"/>
      <c r="AS174" s="131"/>
      <c r="AT174" s="131"/>
      <c r="AU174" s="131"/>
      <c r="AV174" s="131"/>
      <c r="AW174" s="131"/>
      <c r="AX174" s="131"/>
      <c r="AY174" s="131"/>
      <c r="AZ174" s="131"/>
      <c r="BA174" s="131"/>
      <c r="BB174" s="131"/>
      <c r="BC174" s="131"/>
      <c r="BD174" s="131"/>
      <c r="BE174" s="131"/>
      <c r="BF174" s="131"/>
      <c r="BG174" s="131"/>
      <c r="BH174" s="131"/>
      <c r="BI174" s="131"/>
      <c r="BJ174" s="131"/>
      <c r="BK174" s="131"/>
      <c r="BL174" s="131"/>
      <c r="BM174" s="131"/>
      <c r="BN174" s="131"/>
      <c r="BO174" s="131"/>
      <c r="BP174" s="131"/>
      <c r="BQ174" s="131"/>
      <c r="BR174" s="131"/>
      <c r="BS174" s="131"/>
      <c r="BT174" s="131"/>
      <c r="BU174" s="131"/>
      <c r="BV174" s="131"/>
      <c r="BW174" s="131"/>
      <c r="BX174" s="131"/>
      <c r="BY174" s="131"/>
      <c r="BZ174" s="131"/>
      <c r="CA174" s="131"/>
      <c r="CB174" s="131"/>
      <c r="CC174" s="131"/>
      <c r="CD174" s="131"/>
      <c r="CE174" s="131"/>
      <c r="CF174" s="131"/>
      <c r="CG174" s="131"/>
      <c r="CH174" s="131"/>
      <c r="CI174" s="131"/>
      <c r="CJ174" s="131"/>
      <c r="CK174" s="131"/>
      <c r="CL174" s="131"/>
      <c r="CM174" s="131"/>
      <c r="CN174" s="131"/>
      <c r="CO174" s="131"/>
      <c r="CP174" s="131"/>
      <c r="CQ174" s="131"/>
      <c r="CR174" s="131"/>
      <c r="CS174" s="131"/>
      <c r="CT174" s="131"/>
      <c r="CU174" s="131"/>
      <c r="CV174" s="131"/>
      <c r="CW174" s="131"/>
      <c r="CX174" s="131"/>
      <c r="CY174" s="131"/>
      <c r="CZ174" s="131"/>
      <c r="DA174" s="131"/>
      <c r="DB174" s="131"/>
      <c r="DC174" s="131"/>
      <c r="DD174" s="131"/>
      <c r="DE174" s="131"/>
      <c r="DF174" s="131"/>
      <c r="DG174" s="131"/>
      <c r="DH174" s="131"/>
      <c r="DI174" s="131"/>
      <c r="DJ174" s="131"/>
      <c r="DK174" s="131"/>
      <c r="DL174" s="131"/>
      <c r="DM174" s="131"/>
      <c r="DN174" s="131"/>
      <c r="DO174" s="131"/>
      <c r="DP174" s="131"/>
      <c r="DQ174" s="131"/>
      <c r="DR174" s="131"/>
      <c r="DS174" s="131"/>
      <c r="DT174" s="131"/>
      <c r="DU174" s="131"/>
      <c r="DV174" s="131"/>
      <c r="DW174" s="131"/>
      <c r="DX174" s="131"/>
      <c r="DY174" s="131"/>
      <c r="DZ174" s="131"/>
      <c r="EA174" s="131"/>
      <c r="EB174" s="131"/>
      <c r="EC174" s="131"/>
      <c r="ED174" s="131"/>
      <c r="EE174" s="131"/>
      <c r="EF174" s="131"/>
      <c r="EG174" s="131"/>
      <c r="EH174" s="131"/>
      <c r="EI174" s="131"/>
      <c r="EJ174" s="131"/>
      <c r="EK174" s="131"/>
      <c r="EL174" s="131"/>
      <c r="EM174" s="131"/>
      <c r="EN174" s="131"/>
      <c r="EO174" s="131"/>
      <c r="EP174" s="131"/>
      <c r="EQ174" s="131"/>
      <c r="ER174" s="131"/>
      <c r="ES174" s="131"/>
      <c r="ET174" s="131"/>
      <c r="EU174" s="131"/>
      <c r="EV174" s="131"/>
      <c r="EW174" s="131"/>
      <c r="EX174" s="131"/>
      <c r="EY174" s="131"/>
      <c r="EZ174" s="131"/>
      <c r="FA174" s="131"/>
      <c r="FB174" s="131"/>
      <c r="FC174" s="131"/>
      <c r="FD174" s="131"/>
      <c r="FE174" s="131"/>
      <c r="FF174" s="131"/>
      <c r="FG174" s="131"/>
      <c r="FH174" s="131"/>
      <c r="FI174" s="131"/>
      <c r="FJ174" s="131"/>
      <c r="FK174" s="131"/>
      <c r="FL174" s="131"/>
      <c r="FM174" s="131"/>
      <c r="FN174" s="131"/>
      <c r="FO174" s="131"/>
      <c r="FP174" s="131"/>
      <c r="FQ174" s="131"/>
      <c r="FR174" s="131"/>
      <c r="FS174" s="131"/>
      <c r="FT174" s="131"/>
      <c r="FU174" s="131"/>
      <c r="FV174" s="131"/>
      <c r="FW174" s="131"/>
    </row>
    <row r="175">
      <c r="A175" s="131"/>
      <c r="B175" s="131"/>
      <c r="C175" s="131"/>
      <c r="D175" s="131"/>
      <c r="E175" s="131"/>
      <c r="F175" s="131"/>
      <c r="G175" s="131"/>
      <c r="H175" s="131"/>
      <c r="I175" s="131"/>
      <c r="J175" s="131"/>
      <c r="K175" s="131"/>
      <c r="L175" s="131"/>
      <c r="M175" s="131"/>
      <c r="N175" s="131"/>
      <c r="O175" s="131"/>
      <c r="P175" s="131"/>
      <c r="Q175" s="131"/>
      <c r="R175" s="131"/>
      <c r="S175" s="131"/>
      <c r="T175" s="131"/>
      <c r="U175" s="131"/>
      <c r="V175" s="131"/>
      <c r="W175" s="131"/>
      <c r="X175" s="131"/>
      <c r="Y175" s="131"/>
      <c r="Z175" s="131"/>
      <c r="AA175" s="131"/>
      <c r="AB175" s="131"/>
      <c r="AC175" s="131"/>
      <c r="AD175" s="131"/>
      <c r="AE175" s="131"/>
      <c r="AF175" s="131"/>
      <c r="AG175" s="131"/>
      <c r="AH175" s="131"/>
      <c r="AI175" s="131"/>
      <c r="AJ175" s="131"/>
      <c r="AK175" s="131"/>
      <c r="AL175" s="131"/>
      <c r="AM175" s="131"/>
      <c r="AN175" s="131"/>
      <c r="AO175" s="131"/>
      <c r="AP175" s="131"/>
      <c r="AQ175" s="131"/>
      <c r="AR175" s="131"/>
      <c r="AS175" s="131"/>
      <c r="AT175" s="131"/>
      <c r="AU175" s="131"/>
      <c r="AV175" s="131"/>
      <c r="AW175" s="131"/>
      <c r="AX175" s="131"/>
      <c r="AY175" s="131"/>
      <c r="AZ175" s="131"/>
      <c r="BA175" s="131"/>
      <c r="BB175" s="131"/>
      <c r="BC175" s="131"/>
      <c r="BD175" s="131"/>
      <c r="BE175" s="131"/>
      <c r="BF175" s="131"/>
      <c r="BG175" s="131"/>
      <c r="BH175" s="131"/>
      <c r="BI175" s="131"/>
      <c r="BJ175" s="131"/>
      <c r="BK175" s="131"/>
      <c r="BL175" s="131"/>
      <c r="BM175" s="131"/>
      <c r="BN175" s="131"/>
      <c r="BO175" s="131"/>
      <c r="BP175" s="131"/>
      <c r="BQ175" s="131"/>
      <c r="BR175" s="131"/>
      <c r="BS175" s="131"/>
      <c r="BT175" s="131"/>
      <c r="BU175" s="131"/>
      <c r="BV175" s="131"/>
      <c r="BW175" s="131"/>
      <c r="BX175" s="131"/>
      <c r="BY175" s="131"/>
      <c r="BZ175" s="131"/>
      <c r="CA175" s="131"/>
      <c r="CB175" s="131"/>
      <c r="CC175" s="131"/>
      <c r="CD175" s="131"/>
      <c r="CE175" s="131"/>
      <c r="CF175" s="131"/>
      <c r="CG175" s="131"/>
      <c r="CH175" s="131"/>
      <c r="CI175" s="131"/>
      <c r="CJ175" s="131"/>
      <c r="CK175" s="131"/>
      <c r="CL175" s="131"/>
      <c r="CM175" s="131"/>
      <c r="CN175" s="131"/>
      <c r="CO175" s="131"/>
      <c r="CP175" s="131"/>
      <c r="CQ175" s="131"/>
      <c r="CR175" s="131"/>
      <c r="CS175" s="131"/>
      <c r="CT175" s="131"/>
      <c r="CU175" s="131"/>
      <c r="CV175" s="131"/>
      <c r="CW175" s="131"/>
      <c r="CX175" s="131"/>
      <c r="CY175" s="131"/>
      <c r="CZ175" s="131"/>
      <c r="DA175" s="131"/>
      <c r="DB175" s="131"/>
      <c r="DC175" s="131"/>
      <c r="DD175" s="131"/>
      <c r="DE175" s="131"/>
      <c r="DF175" s="131"/>
      <c r="DG175" s="131"/>
      <c r="DH175" s="131"/>
      <c r="DI175" s="131"/>
      <c r="DJ175" s="131"/>
      <c r="DK175" s="131"/>
      <c r="DL175" s="131"/>
      <c r="DM175" s="131"/>
      <c r="DN175" s="131"/>
      <c r="DO175" s="131"/>
      <c r="DP175" s="131"/>
      <c r="DQ175" s="131"/>
      <c r="DR175" s="131"/>
      <c r="DS175" s="131"/>
      <c r="DT175" s="131"/>
      <c r="DU175" s="131"/>
      <c r="DV175" s="131"/>
      <c r="DW175" s="131"/>
      <c r="DX175" s="131"/>
      <c r="DY175" s="131"/>
      <c r="DZ175" s="131"/>
      <c r="EA175" s="131"/>
      <c r="EB175" s="131"/>
      <c r="EC175" s="131"/>
      <c r="ED175" s="131"/>
      <c r="EE175" s="131"/>
      <c r="EF175" s="131"/>
      <c r="EG175" s="131"/>
      <c r="EH175" s="131"/>
      <c r="EI175" s="131"/>
      <c r="EJ175" s="131"/>
      <c r="EK175" s="131"/>
      <c r="EL175" s="131"/>
      <c r="EM175" s="131"/>
      <c r="EN175" s="131"/>
      <c r="EO175" s="131"/>
      <c r="EP175" s="131"/>
      <c r="EQ175" s="131"/>
      <c r="ER175" s="131"/>
      <c r="ES175" s="131"/>
      <c r="ET175" s="131"/>
      <c r="EU175" s="131"/>
      <c r="EV175" s="131"/>
      <c r="EW175" s="131"/>
      <c r="EX175" s="131"/>
      <c r="EY175" s="131"/>
      <c r="EZ175" s="131"/>
      <c r="FA175" s="131"/>
      <c r="FB175" s="131"/>
      <c r="FC175" s="131"/>
      <c r="FD175" s="131"/>
      <c r="FE175" s="131"/>
      <c r="FF175" s="131"/>
      <c r="FG175" s="131"/>
      <c r="FH175" s="131"/>
      <c r="FI175" s="131"/>
      <c r="FJ175" s="131"/>
      <c r="FK175" s="131"/>
      <c r="FL175" s="131"/>
      <c r="FM175" s="131"/>
      <c r="FN175" s="131"/>
      <c r="FO175" s="131"/>
      <c r="FP175" s="131"/>
      <c r="FQ175" s="131"/>
      <c r="FR175" s="131"/>
      <c r="FS175" s="131"/>
      <c r="FT175" s="131"/>
      <c r="FU175" s="131"/>
      <c r="FV175" s="131"/>
      <c r="FW175" s="131"/>
    </row>
    <row r="176">
      <c r="A176" s="131"/>
      <c r="B176" s="131"/>
      <c r="C176" s="131"/>
      <c r="D176" s="131"/>
      <c r="E176" s="131"/>
      <c r="F176" s="131"/>
      <c r="G176" s="131"/>
      <c r="H176" s="131"/>
      <c r="I176" s="131"/>
      <c r="J176" s="131"/>
      <c r="K176" s="131"/>
      <c r="L176" s="131"/>
      <c r="M176" s="131"/>
      <c r="N176" s="131"/>
      <c r="O176" s="131"/>
      <c r="P176" s="131"/>
      <c r="Q176" s="131"/>
      <c r="R176" s="131"/>
      <c r="S176" s="131"/>
      <c r="T176" s="131"/>
      <c r="U176" s="131"/>
      <c r="V176" s="131"/>
      <c r="W176" s="131"/>
      <c r="X176" s="131"/>
      <c r="Y176" s="131"/>
      <c r="Z176" s="131"/>
      <c r="AA176" s="131"/>
      <c r="AB176" s="131"/>
      <c r="AC176" s="131"/>
      <c r="AD176" s="131"/>
      <c r="AE176" s="131"/>
      <c r="AF176" s="131"/>
      <c r="AG176" s="131"/>
      <c r="AH176" s="131"/>
      <c r="AI176" s="131"/>
      <c r="AJ176" s="131"/>
      <c r="AK176" s="131"/>
      <c r="AL176" s="131"/>
      <c r="AM176" s="131"/>
      <c r="AN176" s="131"/>
      <c r="AO176" s="131"/>
      <c r="AP176" s="131"/>
      <c r="AQ176" s="131"/>
      <c r="AR176" s="131"/>
      <c r="AS176" s="131"/>
      <c r="AT176" s="131"/>
      <c r="AU176" s="131"/>
      <c r="AV176" s="131"/>
      <c r="AW176" s="131"/>
      <c r="AX176" s="131"/>
      <c r="AY176" s="131"/>
      <c r="AZ176" s="131"/>
      <c r="BA176" s="131"/>
      <c r="BB176" s="131"/>
      <c r="BC176" s="131"/>
      <c r="BD176" s="131"/>
      <c r="BE176" s="131"/>
      <c r="BF176" s="131"/>
      <c r="BG176" s="131"/>
      <c r="BH176" s="131"/>
      <c r="BI176" s="131"/>
      <c r="BJ176" s="131"/>
      <c r="BK176" s="131"/>
      <c r="BL176" s="131"/>
      <c r="BM176" s="131"/>
      <c r="BN176" s="131"/>
      <c r="BO176" s="131"/>
      <c r="BP176" s="131"/>
      <c r="BQ176" s="131"/>
      <c r="BR176" s="131"/>
      <c r="BS176" s="131"/>
      <c r="BT176" s="131"/>
      <c r="BU176" s="131"/>
      <c r="BV176" s="131"/>
      <c r="BW176" s="131"/>
      <c r="BX176" s="131"/>
      <c r="BY176" s="131"/>
      <c r="BZ176" s="131"/>
      <c r="CA176" s="131"/>
      <c r="CB176" s="131"/>
      <c r="CC176" s="131"/>
      <c r="CD176" s="131"/>
      <c r="CE176" s="131"/>
      <c r="CF176" s="131"/>
      <c r="CG176" s="131"/>
      <c r="CH176" s="131"/>
      <c r="CI176" s="131"/>
      <c r="CJ176" s="131"/>
      <c r="CK176" s="131"/>
      <c r="CL176" s="131"/>
      <c r="CM176" s="131"/>
      <c r="CN176" s="131"/>
      <c r="CO176" s="131"/>
      <c r="CP176" s="131"/>
      <c r="CQ176" s="131"/>
      <c r="CR176" s="131"/>
      <c r="CS176" s="131"/>
      <c r="CT176" s="131"/>
      <c r="CU176" s="131"/>
      <c r="CV176" s="131"/>
      <c r="CW176" s="131"/>
      <c r="CX176" s="131"/>
      <c r="CY176" s="131"/>
      <c r="CZ176" s="131"/>
      <c r="DA176" s="131"/>
      <c r="DB176" s="131"/>
      <c r="DC176" s="131"/>
      <c r="DD176" s="131"/>
      <c r="DE176" s="131"/>
      <c r="DF176" s="131"/>
      <c r="DG176" s="131"/>
      <c r="DH176" s="131"/>
      <c r="DI176" s="131"/>
      <c r="DJ176" s="131"/>
      <c r="DK176" s="131"/>
      <c r="DL176" s="131"/>
      <c r="DM176" s="131"/>
      <c r="DN176" s="131"/>
      <c r="DO176" s="131"/>
      <c r="DP176" s="131"/>
      <c r="DQ176" s="131"/>
      <c r="DR176" s="131"/>
      <c r="DS176" s="131"/>
      <c r="DT176" s="131"/>
      <c r="DU176" s="131"/>
      <c r="DV176" s="131"/>
      <c r="DW176" s="131"/>
      <c r="DX176" s="131"/>
      <c r="DY176" s="131"/>
      <c r="DZ176" s="131"/>
      <c r="EA176" s="131"/>
      <c r="EB176" s="131"/>
      <c r="EC176" s="131"/>
      <c r="ED176" s="131"/>
      <c r="EE176" s="131"/>
      <c r="EF176" s="131"/>
      <c r="EG176" s="131"/>
      <c r="EH176" s="131"/>
      <c r="EI176" s="131"/>
      <c r="EJ176" s="131"/>
      <c r="EK176" s="131"/>
      <c r="EL176" s="131"/>
      <c r="EM176" s="131"/>
      <c r="EN176" s="131"/>
      <c r="EO176" s="131"/>
      <c r="EP176" s="131"/>
      <c r="EQ176" s="131"/>
      <c r="ER176" s="131"/>
      <c r="ES176" s="131"/>
      <c r="ET176" s="131"/>
      <c r="EU176" s="131"/>
      <c r="EV176" s="131"/>
      <c r="EW176" s="131"/>
      <c r="EX176" s="131"/>
      <c r="EY176" s="131"/>
      <c r="EZ176" s="131"/>
      <c r="FA176" s="131"/>
      <c r="FB176" s="131"/>
      <c r="FC176" s="131"/>
      <c r="FD176" s="131"/>
      <c r="FE176" s="131"/>
      <c r="FF176" s="131"/>
      <c r="FG176" s="131"/>
      <c r="FH176" s="131"/>
      <c r="FI176" s="131"/>
      <c r="FJ176" s="131"/>
      <c r="FK176" s="131"/>
      <c r="FL176" s="131"/>
      <c r="FM176" s="131"/>
      <c r="FN176" s="131"/>
      <c r="FO176" s="131"/>
      <c r="FP176" s="131"/>
      <c r="FQ176" s="131"/>
      <c r="FR176" s="131"/>
      <c r="FS176" s="131"/>
      <c r="FT176" s="131"/>
      <c r="FU176" s="131"/>
      <c r="FV176" s="131"/>
      <c r="FW176" s="131"/>
    </row>
    <row r="177">
      <c r="A177" s="131"/>
      <c r="B177" s="131"/>
      <c r="C177" s="131"/>
      <c r="D177" s="131"/>
      <c r="E177" s="131"/>
      <c r="F177" s="131"/>
      <c r="G177" s="131"/>
      <c r="H177" s="131"/>
      <c r="I177" s="131"/>
      <c r="J177" s="131"/>
      <c r="K177" s="131"/>
      <c r="L177" s="131"/>
      <c r="M177" s="131"/>
      <c r="N177" s="131"/>
      <c r="O177" s="131"/>
      <c r="P177" s="131"/>
      <c r="Q177" s="131"/>
      <c r="R177" s="131"/>
      <c r="S177" s="131"/>
      <c r="T177" s="131"/>
      <c r="U177" s="131"/>
      <c r="V177" s="131"/>
      <c r="W177" s="131"/>
      <c r="X177" s="131"/>
      <c r="Y177" s="131"/>
      <c r="Z177" s="131"/>
      <c r="AA177" s="131"/>
      <c r="AB177" s="131"/>
      <c r="AC177" s="131"/>
      <c r="AD177" s="131"/>
      <c r="AE177" s="131"/>
      <c r="AF177" s="131"/>
      <c r="AG177" s="131"/>
      <c r="AH177" s="131"/>
      <c r="AI177" s="131"/>
      <c r="AJ177" s="131"/>
      <c r="AK177" s="131"/>
      <c r="AL177" s="131"/>
      <c r="AM177" s="131"/>
      <c r="AN177" s="131"/>
      <c r="AO177" s="131"/>
      <c r="AP177" s="131"/>
      <c r="AQ177" s="131"/>
      <c r="AR177" s="131"/>
      <c r="AS177" s="131"/>
      <c r="AT177" s="131"/>
      <c r="AU177" s="131"/>
      <c r="AV177" s="131"/>
      <c r="AW177" s="131"/>
      <c r="AX177" s="131"/>
      <c r="AY177" s="131"/>
      <c r="AZ177" s="131"/>
      <c r="BA177" s="131"/>
      <c r="BB177" s="131"/>
      <c r="BC177" s="131"/>
      <c r="BD177" s="131"/>
      <c r="BE177" s="131"/>
      <c r="BF177" s="131"/>
      <c r="BG177" s="131"/>
      <c r="BH177" s="131"/>
      <c r="BI177" s="131"/>
      <c r="BJ177" s="131"/>
      <c r="BK177" s="131"/>
      <c r="BL177" s="131"/>
      <c r="BM177" s="131"/>
      <c r="BN177" s="131"/>
      <c r="BO177" s="131"/>
      <c r="BP177" s="131"/>
      <c r="BQ177" s="131"/>
      <c r="BR177" s="131"/>
      <c r="BS177" s="131"/>
      <c r="BT177" s="131"/>
      <c r="BU177" s="131"/>
      <c r="BV177" s="131"/>
      <c r="BW177" s="131"/>
      <c r="BX177" s="131"/>
      <c r="BY177" s="131"/>
      <c r="BZ177" s="131"/>
      <c r="CA177" s="131"/>
      <c r="CB177" s="131"/>
      <c r="CC177" s="131"/>
      <c r="CD177" s="131"/>
      <c r="CE177" s="131"/>
      <c r="CF177" s="131"/>
      <c r="CG177" s="131"/>
      <c r="CH177" s="131"/>
      <c r="CI177" s="131"/>
      <c r="CJ177" s="131"/>
      <c r="CK177" s="131"/>
      <c r="CL177" s="131"/>
      <c r="CM177" s="131"/>
      <c r="CN177" s="131"/>
      <c r="CO177" s="131"/>
      <c r="CP177" s="131"/>
      <c r="CQ177" s="131"/>
      <c r="CR177" s="131"/>
      <c r="CS177" s="131"/>
      <c r="CT177" s="131"/>
      <c r="CU177" s="131"/>
      <c r="CV177" s="131"/>
      <c r="CW177" s="131"/>
      <c r="CX177" s="131"/>
      <c r="CY177" s="131"/>
      <c r="CZ177" s="131"/>
      <c r="DA177" s="131"/>
      <c r="DB177" s="131"/>
      <c r="DC177" s="131"/>
      <c r="DD177" s="131"/>
      <c r="DE177" s="131"/>
      <c r="DF177" s="131"/>
      <c r="DG177" s="131"/>
      <c r="DH177" s="131"/>
      <c r="DI177" s="131"/>
      <c r="DJ177" s="131"/>
      <c r="DK177" s="131"/>
      <c r="DL177" s="131"/>
      <c r="DM177" s="131"/>
      <c r="DN177" s="131"/>
      <c r="DO177" s="131"/>
      <c r="DP177" s="131"/>
      <c r="DQ177" s="131"/>
      <c r="DR177" s="131"/>
      <c r="DS177" s="131"/>
      <c r="DT177" s="131"/>
      <c r="DU177" s="131"/>
      <c r="DV177" s="131"/>
      <c r="DW177" s="131"/>
      <c r="DX177" s="131"/>
      <c r="DY177" s="131"/>
      <c r="DZ177" s="131"/>
      <c r="EA177" s="131"/>
      <c r="EB177" s="131"/>
      <c r="EC177" s="131"/>
      <c r="ED177" s="131"/>
      <c r="EE177" s="131"/>
      <c r="EF177" s="131"/>
      <c r="EG177" s="131"/>
      <c r="EH177" s="131"/>
      <c r="EI177" s="131"/>
      <c r="EJ177" s="131"/>
      <c r="EK177" s="131"/>
      <c r="EL177" s="131"/>
      <c r="EM177" s="131"/>
      <c r="EN177" s="131"/>
      <c r="EO177" s="131"/>
      <c r="EP177" s="131"/>
      <c r="EQ177" s="131"/>
      <c r="ER177" s="131"/>
      <c r="ES177" s="131"/>
      <c r="ET177" s="131"/>
      <c r="EU177" s="131"/>
      <c r="EV177" s="131"/>
      <c r="EW177" s="131"/>
      <c r="EX177" s="131"/>
      <c r="EY177" s="131"/>
      <c r="EZ177" s="131"/>
      <c r="FA177" s="131"/>
      <c r="FB177" s="131"/>
      <c r="FC177" s="131"/>
      <c r="FD177" s="131"/>
      <c r="FE177" s="131"/>
      <c r="FF177" s="131"/>
      <c r="FG177" s="131"/>
      <c r="FH177" s="131"/>
      <c r="FI177" s="131"/>
      <c r="FJ177" s="131"/>
      <c r="FK177" s="131"/>
      <c r="FL177" s="131"/>
      <c r="FM177" s="131"/>
      <c r="FN177" s="131"/>
      <c r="FO177" s="131"/>
      <c r="FP177" s="131"/>
      <c r="FQ177" s="131"/>
      <c r="FR177" s="131"/>
      <c r="FS177" s="131"/>
      <c r="FT177" s="131"/>
      <c r="FU177" s="131"/>
      <c r="FV177" s="131"/>
      <c r="FW177" s="131"/>
    </row>
    <row r="178">
      <c r="A178" s="131"/>
      <c r="B178" s="131"/>
      <c r="C178" s="131"/>
      <c r="D178" s="131"/>
      <c r="E178" s="131"/>
      <c r="F178" s="131"/>
      <c r="G178" s="131"/>
      <c r="H178" s="131"/>
      <c r="I178" s="131"/>
      <c r="J178" s="131"/>
      <c r="K178" s="131"/>
      <c r="L178" s="131"/>
      <c r="M178" s="131"/>
      <c r="N178" s="131"/>
      <c r="O178" s="131"/>
      <c r="P178" s="131"/>
      <c r="Q178" s="131"/>
      <c r="R178" s="131"/>
      <c r="S178" s="131"/>
      <c r="T178" s="131"/>
      <c r="U178" s="131"/>
      <c r="V178" s="131"/>
      <c r="W178" s="131"/>
      <c r="X178" s="131"/>
      <c r="Y178" s="131"/>
      <c r="Z178" s="131"/>
      <c r="AA178" s="131"/>
      <c r="AB178" s="131"/>
      <c r="AC178" s="131"/>
      <c r="AD178" s="131"/>
      <c r="AE178" s="131"/>
      <c r="AF178" s="131"/>
      <c r="AG178" s="131"/>
      <c r="AH178" s="131"/>
      <c r="AI178" s="131"/>
      <c r="AJ178" s="131"/>
      <c r="AK178" s="131"/>
      <c r="AL178" s="131"/>
      <c r="AM178" s="131"/>
      <c r="AN178" s="131"/>
      <c r="AO178" s="131"/>
      <c r="AP178" s="131"/>
      <c r="AQ178" s="131"/>
      <c r="AR178" s="131"/>
      <c r="AS178" s="131"/>
      <c r="AT178" s="131"/>
      <c r="AU178" s="131"/>
      <c r="AV178" s="131"/>
      <c r="AW178" s="131"/>
      <c r="AX178" s="131"/>
      <c r="AY178" s="131"/>
      <c r="AZ178" s="131"/>
      <c r="BA178" s="131"/>
      <c r="BB178" s="131"/>
      <c r="BC178" s="131"/>
      <c r="BD178" s="131"/>
      <c r="BE178" s="131"/>
      <c r="BF178" s="131"/>
      <c r="BG178" s="131"/>
      <c r="BH178" s="131"/>
      <c r="BI178" s="131"/>
      <c r="BJ178" s="131"/>
      <c r="BK178" s="131"/>
      <c r="BL178" s="131"/>
      <c r="BM178" s="131"/>
      <c r="BN178" s="131"/>
      <c r="BO178" s="131"/>
      <c r="BP178" s="131"/>
      <c r="BQ178" s="131"/>
      <c r="BR178" s="131"/>
      <c r="BS178" s="131"/>
      <c r="BT178" s="131"/>
      <c r="BU178" s="131"/>
      <c r="BV178" s="131"/>
      <c r="BW178" s="131"/>
      <c r="BX178" s="131"/>
      <c r="BY178" s="131"/>
      <c r="BZ178" s="131"/>
      <c r="CA178" s="131"/>
      <c r="CB178" s="131"/>
      <c r="CC178" s="131"/>
      <c r="CD178" s="131"/>
      <c r="CE178" s="131"/>
      <c r="CF178" s="131"/>
      <c r="CG178" s="131"/>
      <c r="CH178" s="131"/>
      <c r="CI178" s="131"/>
      <c r="CJ178" s="131"/>
      <c r="CK178" s="131"/>
      <c r="CL178" s="131"/>
      <c r="CM178" s="131"/>
      <c r="CN178" s="131"/>
      <c r="CO178" s="131"/>
      <c r="CP178" s="131"/>
      <c r="CQ178" s="131"/>
      <c r="CR178" s="131"/>
      <c r="CS178" s="131"/>
      <c r="CT178" s="131"/>
      <c r="CU178" s="131"/>
      <c r="CV178" s="131"/>
      <c r="CW178" s="131"/>
      <c r="CX178" s="131"/>
      <c r="CY178" s="131"/>
      <c r="CZ178" s="131"/>
      <c r="DA178" s="131"/>
      <c r="DB178" s="131"/>
      <c r="DC178" s="131"/>
      <c r="DD178" s="131"/>
      <c r="DE178" s="131"/>
      <c r="DF178" s="131"/>
      <c r="DG178" s="131"/>
      <c r="DH178" s="131"/>
      <c r="DI178" s="131"/>
      <c r="DJ178" s="131"/>
      <c r="DK178" s="131"/>
      <c r="DL178" s="131"/>
      <c r="DM178" s="131"/>
      <c r="DN178" s="131"/>
      <c r="DO178" s="131"/>
      <c r="DP178" s="131"/>
      <c r="DQ178" s="131"/>
      <c r="DR178" s="131"/>
      <c r="DS178" s="131"/>
      <c r="DT178" s="131"/>
      <c r="DU178" s="131"/>
      <c r="DV178" s="131"/>
      <c r="DW178" s="131"/>
      <c r="DX178" s="131"/>
      <c r="DY178" s="131"/>
      <c r="DZ178" s="131"/>
      <c r="EA178" s="131"/>
      <c r="EB178" s="131"/>
      <c r="EC178" s="131"/>
      <c r="ED178" s="131"/>
      <c r="EE178" s="131"/>
      <c r="EF178" s="131"/>
      <c r="EG178" s="131"/>
      <c r="EH178" s="131"/>
      <c r="EI178" s="131"/>
      <c r="EJ178" s="131"/>
      <c r="EK178" s="131"/>
      <c r="EL178" s="131"/>
      <c r="EM178" s="131"/>
      <c r="EN178" s="131"/>
      <c r="EO178" s="131"/>
      <c r="EP178" s="131"/>
      <c r="EQ178" s="131"/>
      <c r="ER178" s="131"/>
      <c r="ES178" s="131"/>
      <c r="ET178" s="131"/>
      <c r="EU178" s="131"/>
      <c r="EV178" s="131"/>
      <c r="EW178" s="131"/>
      <c r="EX178" s="131"/>
      <c r="EY178" s="131"/>
      <c r="EZ178" s="131"/>
      <c r="FA178" s="131"/>
      <c r="FB178" s="131"/>
      <c r="FC178" s="131"/>
      <c r="FD178" s="131"/>
      <c r="FE178" s="131"/>
      <c r="FF178" s="131"/>
      <c r="FG178" s="131"/>
      <c r="FH178" s="131"/>
      <c r="FI178" s="131"/>
      <c r="FJ178" s="131"/>
      <c r="FK178" s="131"/>
      <c r="FL178" s="131"/>
      <c r="FM178" s="131"/>
      <c r="FN178" s="131"/>
      <c r="FO178" s="131"/>
      <c r="FP178" s="131"/>
      <c r="FQ178" s="131"/>
      <c r="FR178" s="131"/>
      <c r="FS178" s="131"/>
      <c r="FT178" s="131"/>
      <c r="FU178" s="131"/>
      <c r="FV178" s="131"/>
      <c r="FW178" s="131"/>
    </row>
    <row r="179">
      <c r="A179" s="131"/>
      <c r="B179" s="131"/>
      <c r="C179" s="131"/>
      <c r="D179" s="131"/>
      <c r="E179" s="131"/>
      <c r="F179" s="131"/>
      <c r="G179" s="131"/>
      <c r="H179" s="131"/>
      <c r="I179" s="131"/>
      <c r="J179" s="131"/>
      <c r="K179" s="131"/>
      <c r="L179" s="131"/>
      <c r="M179" s="131"/>
      <c r="N179" s="131"/>
      <c r="O179" s="131"/>
      <c r="P179" s="131"/>
      <c r="Q179" s="131"/>
      <c r="R179" s="131"/>
      <c r="S179" s="131"/>
      <c r="T179" s="131"/>
      <c r="U179" s="131"/>
      <c r="V179" s="131"/>
      <c r="W179" s="131"/>
      <c r="X179" s="131"/>
      <c r="Y179" s="131"/>
      <c r="Z179" s="131"/>
      <c r="AA179" s="131"/>
      <c r="AB179" s="131"/>
      <c r="AC179" s="131"/>
      <c r="AD179" s="131"/>
      <c r="AE179" s="131"/>
      <c r="AF179" s="131"/>
      <c r="AG179" s="131"/>
      <c r="AH179" s="131"/>
      <c r="AI179" s="131"/>
      <c r="AJ179" s="131"/>
      <c r="AK179" s="131"/>
      <c r="AL179" s="131"/>
      <c r="AM179" s="131"/>
      <c r="AN179" s="131"/>
      <c r="AO179" s="131"/>
      <c r="AP179" s="131"/>
      <c r="AQ179" s="131"/>
      <c r="AR179" s="131"/>
      <c r="AS179" s="131"/>
      <c r="AT179" s="131"/>
      <c r="AU179" s="131"/>
      <c r="AV179" s="131"/>
      <c r="AW179" s="131"/>
      <c r="AX179" s="131"/>
      <c r="AY179" s="131"/>
      <c r="AZ179" s="131"/>
      <c r="BA179" s="131"/>
      <c r="BB179" s="131"/>
      <c r="BC179" s="131"/>
      <c r="BD179" s="131"/>
      <c r="BE179" s="131"/>
      <c r="BF179" s="131"/>
      <c r="BG179" s="131"/>
      <c r="BH179" s="131"/>
      <c r="BI179" s="131"/>
      <c r="BJ179" s="131"/>
      <c r="BK179" s="131"/>
      <c r="BL179" s="131"/>
      <c r="BM179" s="131"/>
      <c r="BN179" s="131"/>
      <c r="BO179" s="131"/>
      <c r="BP179" s="131"/>
      <c r="BQ179" s="131"/>
      <c r="BR179" s="131"/>
      <c r="BS179" s="131"/>
      <c r="BT179" s="131"/>
      <c r="BU179" s="131"/>
      <c r="BV179" s="131"/>
      <c r="BW179" s="131"/>
      <c r="BX179" s="131"/>
      <c r="BY179" s="131"/>
      <c r="BZ179" s="131"/>
      <c r="CA179" s="131"/>
      <c r="CB179" s="131"/>
      <c r="CC179" s="131"/>
      <c r="CD179" s="131"/>
      <c r="CE179" s="131"/>
      <c r="CF179" s="131"/>
      <c r="CG179" s="131"/>
      <c r="CH179" s="131"/>
      <c r="CI179" s="131"/>
      <c r="CJ179" s="131"/>
      <c r="CK179" s="131"/>
      <c r="CL179" s="131"/>
      <c r="CM179" s="131"/>
      <c r="CN179" s="131"/>
      <c r="CO179" s="131"/>
      <c r="CP179" s="131"/>
      <c r="CQ179" s="131"/>
      <c r="CR179" s="131"/>
      <c r="CS179" s="131"/>
      <c r="CT179" s="131"/>
      <c r="CU179" s="131"/>
      <c r="CV179" s="131"/>
      <c r="CW179" s="131"/>
      <c r="CX179" s="131"/>
      <c r="CY179" s="131"/>
      <c r="CZ179" s="131"/>
      <c r="DA179" s="131"/>
      <c r="DB179" s="131"/>
      <c r="DC179" s="131"/>
      <c r="DD179" s="131"/>
      <c r="DE179" s="131"/>
      <c r="DF179" s="131"/>
      <c r="DG179" s="131"/>
      <c r="DH179" s="131"/>
      <c r="DI179" s="131"/>
      <c r="DJ179" s="131"/>
      <c r="DK179" s="131"/>
      <c r="DL179" s="131"/>
      <c r="DM179" s="131"/>
      <c r="DN179" s="131"/>
      <c r="DO179" s="131"/>
      <c r="DP179" s="131"/>
      <c r="DQ179" s="131"/>
      <c r="DR179" s="131"/>
      <c r="DS179" s="131"/>
      <c r="DT179" s="131"/>
      <c r="DU179" s="131"/>
      <c r="DV179" s="131"/>
      <c r="DW179" s="131"/>
      <c r="DX179" s="131"/>
      <c r="DY179" s="131"/>
      <c r="DZ179" s="131"/>
      <c r="EA179" s="131"/>
      <c r="EB179" s="131"/>
      <c r="EC179" s="131"/>
      <c r="ED179" s="131"/>
      <c r="EE179" s="131"/>
      <c r="EF179" s="131"/>
      <c r="EG179" s="131"/>
      <c r="EH179" s="131"/>
      <c r="EI179" s="131"/>
      <c r="EJ179" s="131"/>
      <c r="EK179" s="131"/>
      <c r="EL179" s="131"/>
      <c r="EM179" s="131"/>
      <c r="EN179" s="131"/>
      <c r="EO179" s="131"/>
      <c r="EP179" s="131"/>
      <c r="EQ179" s="131"/>
      <c r="ER179" s="131"/>
      <c r="ES179" s="131"/>
      <c r="ET179" s="131"/>
      <c r="EU179" s="131"/>
      <c r="EV179" s="131"/>
      <c r="EW179" s="131"/>
      <c r="EX179" s="131"/>
      <c r="EY179" s="131"/>
      <c r="EZ179" s="131"/>
      <c r="FA179" s="131"/>
      <c r="FB179" s="131"/>
      <c r="FC179" s="131"/>
      <c r="FD179" s="131"/>
      <c r="FE179" s="131"/>
      <c r="FF179" s="131"/>
      <c r="FG179" s="131"/>
      <c r="FH179" s="131"/>
      <c r="FI179" s="131"/>
      <c r="FJ179" s="131"/>
      <c r="FK179" s="131"/>
      <c r="FL179" s="131"/>
      <c r="FM179" s="131"/>
      <c r="FN179" s="131"/>
      <c r="FO179" s="131"/>
      <c r="FP179" s="131"/>
      <c r="FQ179" s="131"/>
      <c r="FR179" s="131"/>
      <c r="FS179" s="131"/>
      <c r="FT179" s="131"/>
      <c r="FU179" s="131"/>
      <c r="FV179" s="131"/>
      <c r="FW179" s="131"/>
    </row>
    <row r="180">
      <c r="A180" s="131"/>
      <c r="B180" s="131"/>
      <c r="C180" s="131"/>
      <c r="D180" s="131"/>
      <c r="E180" s="131"/>
      <c r="F180" s="131"/>
      <c r="G180" s="131"/>
      <c r="H180" s="131"/>
      <c r="I180" s="131"/>
      <c r="J180" s="131"/>
      <c r="K180" s="131"/>
      <c r="L180" s="131"/>
      <c r="M180" s="131"/>
      <c r="N180" s="131"/>
      <c r="O180" s="131"/>
      <c r="P180" s="131"/>
      <c r="Q180" s="131"/>
      <c r="R180" s="131"/>
      <c r="S180" s="131"/>
      <c r="T180" s="131"/>
      <c r="U180" s="131"/>
      <c r="V180" s="131"/>
      <c r="W180" s="131"/>
      <c r="X180" s="131"/>
      <c r="Y180" s="131"/>
      <c r="Z180" s="131"/>
      <c r="AA180" s="131"/>
      <c r="AB180" s="131"/>
      <c r="AC180" s="131"/>
      <c r="AD180" s="131"/>
      <c r="AE180" s="131"/>
      <c r="AF180" s="131"/>
      <c r="AG180" s="131"/>
      <c r="AH180" s="131"/>
      <c r="AI180" s="131"/>
      <c r="AJ180" s="131"/>
      <c r="AK180" s="131"/>
      <c r="AL180" s="131"/>
      <c r="AM180" s="131"/>
      <c r="AN180" s="131"/>
      <c r="AO180" s="131"/>
      <c r="AP180" s="131"/>
      <c r="AQ180" s="131"/>
      <c r="AR180" s="131"/>
      <c r="AS180" s="131"/>
      <c r="AT180" s="131"/>
      <c r="AU180" s="131"/>
      <c r="AV180" s="131"/>
      <c r="AW180" s="131"/>
      <c r="AX180" s="131"/>
      <c r="AY180" s="131"/>
      <c r="AZ180" s="131"/>
      <c r="BA180" s="131"/>
      <c r="BB180" s="131"/>
      <c r="BC180" s="131"/>
      <c r="BD180" s="131"/>
      <c r="BE180" s="131"/>
      <c r="BF180" s="131"/>
      <c r="BG180" s="131"/>
      <c r="BH180" s="131"/>
      <c r="BI180" s="131"/>
      <c r="BJ180" s="131"/>
      <c r="BK180" s="131"/>
      <c r="BL180" s="131"/>
      <c r="BM180" s="131"/>
      <c r="BN180" s="131"/>
      <c r="BO180" s="131"/>
      <c r="BP180" s="131"/>
      <c r="BQ180" s="131"/>
      <c r="BR180" s="131"/>
      <c r="BS180" s="131"/>
      <c r="BT180" s="131"/>
      <c r="BU180" s="131"/>
      <c r="BV180" s="131"/>
      <c r="BW180" s="131"/>
      <c r="BX180" s="131"/>
      <c r="BY180" s="131"/>
      <c r="BZ180" s="131"/>
      <c r="CA180" s="131"/>
      <c r="CB180" s="131"/>
      <c r="CC180" s="131"/>
      <c r="CD180" s="131"/>
      <c r="CE180" s="131"/>
      <c r="CF180" s="131"/>
      <c r="CG180" s="131"/>
      <c r="CH180" s="131"/>
      <c r="CI180" s="131"/>
      <c r="CJ180" s="131"/>
      <c r="CK180" s="131"/>
      <c r="CL180" s="131"/>
      <c r="CM180" s="131"/>
      <c r="CN180" s="131"/>
      <c r="CO180" s="131"/>
      <c r="CP180" s="131"/>
      <c r="CQ180" s="131"/>
      <c r="CR180" s="131"/>
      <c r="CS180" s="131"/>
      <c r="CT180" s="131"/>
      <c r="CU180" s="131"/>
      <c r="CV180" s="131"/>
      <c r="CW180" s="131"/>
      <c r="CX180" s="131"/>
      <c r="CY180" s="131"/>
      <c r="CZ180" s="131"/>
      <c r="DA180" s="131"/>
      <c r="DB180" s="131"/>
      <c r="DC180" s="131"/>
      <c r="DD180" s="131"/>
      <c r="DE180" s="131"/>
      <c r="DF180" s="131"/>
      <c r="DG180" s="131"/>
      <c r="DH180" s="131"/>
      <c r="DI180" s="131"/>
      <c r="DJ180" s="131"/>
      <c r="DK180" s="131"/>
      <c r="DL180" s="131"/>
      <c r="DM180" s="131"/>
      <c r="DN180" s="131"/>
      <c r="DO180" s="131"/>
      <c r="DP180" s="131"/>
      <c r="DQ180" s="131"/>
      <c r="DR180" s="131"/>
      <c r="DS180" s="131"/>
      <c r="DT180" s="131"/>
      <c r="DU180" s="131"/>
      <c r="DV180" s="131"/>
      <c r="DW180" s="131"/>
      <c r="DX180" s="131"/>
      <c r="DY180" s="131"/>
      <c r="DZ180" s="131"/>
      <c r="EA180" s="131"/>
      <c r="EB180" s="131"/>
      <c r="EC180" s="131"/>
      <c r="ED180" s="131"/>
      <c r="EE180" s="131"/>
      <c r="EF180" s="131"/>
      <c r="EG180" s="131"/>
      <c r="EH180" s="131"/>
      <c r="EI180" s="131"/>
      <c r="EJ180" s="131"/>
      <c r="EK180" s="131"/>
      <c r="EL180" s="131"/>
      <c r="EM180" s="131"/>
      <c r="EN180" s="131"/>
      <c r="EO180" s="131"/>
      <c r="EP180" s="131"/>
      <c r="EQ180" s="131"/>
      <c r="ER180" s="131"/>
      <c r="ES180" s="131"/>
      <c r="ET180" s="131"/>
      <c r="EU180" s="131"/>
      <c r="EV180" s="131"/>
      <c r="EW180" s="131"/>
      <c r="EX180" s="131"/>
      <c r="EY180" s="131"/>
      <c r="EZ180" s="131"/>
      <c r="FA180" s="131"/>
      <c r="FB180" s="131"/>
      <c r="FC180" s="131"/>
      <c r="FD180" s="131"/>
      <c r="FE180" s="131"/>
      <c r="FF180" s="131"/>
      <c r="FG180" s="131"/>
      <c r="FH180" s="131"/>
      <c r="FI180" s="131"/>
      <c r="FJ180" s="131"/>
      <c r="FK180" s="131"/>
      <c r="FL180" s="131"/>
      <c r="FM180" s="131"/>
      <c r="FN180" s="131"/>
      <c r="FO180" s="131"/>
      <c r="FP180" s="131"/>
      <c r="FQ180" s="131"/>
      <c r="FR180" s="131"/>
      <c r="FS180" s="131"/>
      <c r="FT180" s="131"/>
      <c r="FU180" s="131"/>
      <c r="FV180" s="131"/>
      <c r="FW180" s="131"/>
    </row>
    <row r="181">
      <c r="A181" s="131"/>
      <c r="B181" s="131"/>
      <c r="C181" s="131"/>
      <c r="D181" s="131"/>
      <c r="E181" s="131"/>
      <c r="F181" s="131"/>
      <c r="G181" s="131"/>
      <c r="H181" s="131"/>
      <c r="I181" s="131"/>
      <c r="J181" s="131"/>
      <c r="K181" s="131"/>
      <c r="L181" s="131"/>
      <c r="M181" s="131"/>
      <c r="N181" s="131"/>
      <c r="O181" s="131"/>
      <c r="P181" s="131"/>
      <c r="Q181" s="131"/>
      <c r="R181" s="131"/>
      <c r="S181" s="131"/>
      <c r="T181" s="131"/>
      <c r="U181" s="131"/>
      <c r="V181" s="131"/>
      <c r="W181" s="131"/>
      <c r="X181" s="131"/>
      <c r="Y181" s="131"/>
      <c r="Z181" s="131"/>
      <c r="AA181" s="131"/>
      <c r="AB181" s="131"/>
      <c r="AC181" s="131"/>
      <c r="AD181" s="131"/>
      <c r="AE181" s="131"/>
      <c r="AF181" s="131"/>
      <c r="AG181" s="131"/>
      <c r="AH181" s="131"/>
      <c r="AI181" s="131"/>
      <c r="AJ181" s="131"/>
      <c r="AK181" s="131"/>
      <c r="AL181" s="131"/>
      <c r="AM181" s="131"/>
      <c r="AN181" s="131"/>
      <c r="AO181" s="131"/>
      <c r="AP181" s="131"/>
      <c r="AQ181" s="131"/>
      <c r="AR181" s="131"/>
      <c r="AS181" s="131"/>
      <c r="AT181" s="131"/>
      <c r="AU181" s="131"/>
      <c r="AV181" s="131"/>
      <c r="AW181" s="131"/>
      <c r="AX181" s="131"/>
      <c r="AY181" s="131"/>
      <c r="AZ181" s="131"/>
      <c r="BA181" s="131"/>
      <c r="BB181" s="131"/>
      <c r="BC181" s="131"/>
      <c r="BD181" s="131"/>
      <c r="BE181" s="131"/>
      <c r="BF181" s="131"/>
      <c r="BG181" s="131"/>
      <c r="BH181" s="131"/>
      <c r="BI181" s="131"/>
      <c r="BJ181" s="131"/>
      <c r="BK181" s="131"/>
      <c r="BL181" s="131"/>
      <c r="BM181" s="131"/>
      <c r="BN181" s="131"/>
      <c r="BO181" s="131"/>
      <c r="BP181" s="131"/>
      <c r="BQ181" s="131"/>
      <c r="BR181" s="131"/>
      <c r="BS181" s="131"/>
      <c r="BT181" s="131"/>
      <c r="BU181" s="131"/>
      <c r="BV181" s="131"/>
      <c r="BW181" s="131"/>
      <c r="BX181" s="131"/>
      <c r="BY181" s="131"/>
      <c r="BZ181" s="131"/>
      <c r="CA181" s="131"/>
      <c r="CB181" s="131"/>
      <c r="CC181" s="131"/>
      <c r="CD181" s="131"/>
      <c r="CE181" s="131"/>
      <c r="CF181" s="131"/>
      <c r="CG181" s="131"/>
      <c r="CH181" s="131"/>
      <c r="CI181" s="131"/>
      <c r="CJ181" s="131"/>
      <c r="CK181" s="131"/>
      <c r="CL181" s="131"/>
      <c r="CM181" s="131"/>
      <c r="CN181" s="131"/>
      <c r="CO181" s="131"/>
      <c r="CP181" s="131"/>
      <c r="CQ181" s="131"/>
      <c r="CR181" s="131"/>
      <c r="CS181" s="131"/>
      <c r="CT181" s="131"/>
      <c r="CU181" s="131"/>
      <c r="CV181" s="131"/>
      <c r="CW181" s="131"/>
      <c r="CX181" s="131"/>
      <c r="CY181" s="131"/>
      <c r="CZ181" s="131"/>
      <c r="DA181" s="131"/>
      <c r="DB181" s="131"/>
      <c r="DC181" s="131"/>
      <c r="DD181" s="131"/>
      <c r="DE181" s="131"/>
      <c r="DF181" s="131"/>
      <c r="DG181" s="131"/>
      <c r="DH181" s="131"/>
      <c r="DI181" s="131"/>
      <c r="DJ181" s="131"/>
      <c r="DK181" s="131"/>
      <c r="DL181" s="131"/>
      <c r="DM181" s="131"/>
      <c r="DN181" s="131"/>
      <c r="DO181" s="131"/>
      <c r="DP181" s="131"/>
      <c r="DQ181" s="131"/>
      <c r="DR181" s="131"/>
      <c r="DS181" s="131"/>
      <c r="DT181" s="131"/>
      <c r="DU181" s="131"/>
      <c r="DV181" s="131"/>
      <c r="DW181" s="131"/>
      <c r="DX181" s="131"/>
      <c r="DY181" s="131"/>
      <c r="DZ181" s="131"/>
      <c r="EA181" s="131"/>
      <c r="EB181" s="131"/>
      <c r="EC181" s="131"/>
      <c r="ED181" s="131"/>
      <c r="EE181" s="131"/>
      <c r="EF181" s="131"/>
      <c r="EG181" s="131"/>
      <c r="EH181" s="131"/>
      <c r="EI181" s="131"/>
      <c r="EJ181" s="131"/>
      <c r="EK181" s="131"/>
      <c r="EL181" s="131"/>
      <c r="EM181" s="131"/>
      <c r="EN181" s="131"/>
      <c r="EO181" s="131"/>
      <c r="EP181" s="131"/>
      <c r="EQ181" s="131"/>
      <c r="ER181" s="131"/>
      <c r="ES181" s="131"/>
      <c r="ET181" s="131"/>
      <c r="EU181" s="131"/>
      <c r="EV181" s="131"/>
      <c r="EW181" s="131"/>
      <c r="EX181" s="131"/>
      <c r="EY181" s="131"/>
      <c r="EZ181" s="131"/>
      <c r="FA181" s="131"/>
      <c r="FB181" s="131"/>
      <c r="FC181" s="131"/>
      <c r="FD181" s="131"/>
      <c r="FE181" s="131"/>
      <c r="FF181" s="131"/>
      <c r="FG181" s="131"/>
      <c r="FH181" s="131"/>
      <c r="FI181" s="131"/>
      <c r="FJ181" s="131"/>
      <c r="FK181" s="131"/>
      <c r="FL181" s="131"/>
      <c r="FM181" s="131"/>
      <c r="FN181" s="131"/>
      <c r="FO181" s="131"/>
      <c r="FP181" s="131"/>
      <c r="FQ181" s="131"/>
      <c r="FR181" s="131"/>
      <c r="FS181" s="131"/>
      <c r="FT181" s="131"/>
      <c r="FU181" s="131"/>
      <c r="FV181" s="131"/>
      <c r="FW181" s="131"/>
    </row>
    <row r="182">
      <c r="A182" s="131"/>
      <c r="B182" s="131"/>
      <c r="C182" s="131"/>
      <c r="D182" s="131"/>
      <c r="E182" s="131"/>
      <c r="F182" s="131"/>
      <c r="G182" s="131"/>
      <c r="H182" s="131"/>
      <c r="I182" s="131"/>
      <c r="J182" s="131"/>
      <c r="K182" s="131"/>
      <c r="L182" s="131"/>
      <c r="M182" s="131"/>
      <c r="N182" s="131"/>
      <c r="O182" s="131"/>
      <c r="P182" s="131"/>
      <c r="Q182" s="131"/>
      <c r="R182" s="131"/>
      <c r="S182" s="131"/>
      <c r="T182" s="131"/>
      <c r="U182" s="131"/>
      <c r="V182" s="131"/>
      <c r="W182" s="131"/>
      <c r="X182" s="131"/>
      <c r="Y182" s="131"/>
      <c r="Z182" s="131"/>
      <c r="AA182" s="131"/>
      <c r="AB182" s="131"/>
      <c r="AC182" s="131"/>
      <c r="AD182" s="131"/>
      <c r="AE182" s="131"/>
      <c r="AF182" s="131"/>
      <c r="AG182" s="131"/>
      <c r="AH182" s="131"/>
      <c r="AI182" s="131"/>
      <c r="AJ182" s="131"/>
      <c r="AK182" s="131"/>
      <c r="AL182" s="131"/>
      <c r="AM182" s="131"/>
      <c r="AN182" s="131"/>
      <c r="AO182" s="131"/>
      <c r="AP182" s="131"/>
      <c r="AQ182" s="131"/>
      <c r="AR182" s="131"/>
      <c r="AS182" s="131"/>
      <c r="AT182" s="131"/>
      <c r="AU182" s="131"/>
      <c r="AV182" s="131"/>
      <c r="AW182" s="131"/>
      <c r="AX182" s="131"/>
      <c r="AY182" s="131"/>
      <c r="AZ182" s="131"/>
      <c r="BA182" s="131"/>
      <c r="BB182" s="131"/>
      <c r="BC182" s="131"/>
      <c r="BD182" s="131"/>
      <c r="BE182" s="131"/>
      <c r="BF182" s="131"/>
      <c r="BG182" s="131"/>
      <c r="BH182" s="131"/>
      <c r="BI182" s="131"/>
      <c r="BJ182" s="131"/>
      <c r="BK182" s="131"/>
      <c r="BL182" s="131"/>
      <c r="BM182" s="131"/>
      <c r="BN182" s="131"/>
      <c r="BO182" s="131"/>
      <c r="BP182" s="131"/>
      <c r="BQ182" s="131"/>
      <c r="BR182" s="131"/>
      <c r="BS182" s="131"/>
      <c r="BT182" s="131"/>
      <c r="BU182" s="131"/>
      <c r="BV182" s="131"/>
      <c r="BW182" s="131"/>
      <c r="BX182" s="131"/>
      <c r="BY182" s="131"/>
      <c r="BZ182" s="131"/>
      <c r="CA182" s="131"/>
      <c r="CB182" s="131"/>
      <c r="CC182" s="131"/>
      <c r="CD182" s="131"/>
      <c r="CE182" s="131"/>
      <c r="CF182" s="131"/>
      <c r="CG182" s="131"/>
      <c r="CH182" s="131"/>
      <c r="CI182" s="131"/>
      <c r="CJ182" s="131"/>
      <c r="CK182" s="131"/>
      <c r="CL182" s="131"/>
      <c r="CM182" s="131"/>
      <c r="CN182" s="131"/>
      <c r="CO182" s="131"/>
      <c r="CP182" s="131"/>
      <c r="CQ182" s="131"/>
      <c r="CR182" s="131"/>
      <c r="CS182" s="131"/>
      <c r="CT182" s="131"/>
      <c r="CU182" s="131"/>
      <c r="CV182" s="131"/>
      <c r="CW182" s="131"/>
      <c r="CX182" s="131"/>
      <c r="CY182" s="131"/>
      <c r="CZ182" s="131"/>
      <c r="DA182" s="131"/>
      <c r="DB182" s="131"/>
      <c r="DC182" s="131"/>
      <c r="DD182" s="131"/>
      <c r="DE182" s="131"/>
      <c r="DF182" s="131"/>
      <c r="DG182" s="131"/>
      <c r="DH182" s="131"/>
      <c r="DI182" s="131"/>
      <c r="DJ182" s="131"/>
      <c r="DK182" s="131"/>
      <c r="DL182" s="131"/>
      <c r="DM182" s="131"/>
      <c r="DN182" s="131"/>
      <c r="DO182" s="131"/>
      <c r="DP182" s="131"/>
      <c r="DQ182" s="131"/>
      <c r="DR182" s="131"/>
      <c r="DS182" s="131"/>
      <c r="DT182" s="131"/>
      <c r="DU182" s="131"/>
      <c r="DV182" s="131"/>
      <c r="DW182" s="131"/>
      <c r="DX182" s="131"/>
      <c r="DY182" s="131"/>
      <c r="DZ182" s="131"/>
      <c r="EA182" s="131"/>
      <c r="EB182" s="131"/>
      <c r="EC182" s="131"/>
      <c r="ED182" s="131"/>
      <c r="EE182" s="131"/>
      <c r="EF182" s="131"/>
      <c r="EG182" s="131"/>
      <c r="EH182" s="131"/>
      <c r="EI182" s="131"/>
      <c r="EJ182" s="131"/>
      <c r="EK182" s="131"/>
      <c r="EL182" s="131"/>
      <c r="EM182" s="131"/>
      <c r="EN182" s="131"/>
      <c r="EO182" s="131"/>
      <c r="EP182" s="131"/>
      <c r="EQ182" s="131"/>
      <c r="ER182" s="131"/>
      <c r="ES182" s="131"/>
      <c r="ET182" s="131"/>
      <c r="EU182" s="131"/>
      <c r="EV182" s="131"/>
      <c r="EW182" s="131"/>
      <c r="EX182" s="131"/>
      <c r="EY182" s="131"/>
      <c r="EZ182" s="131"/>
      <c r="FA182" s="131"/>
      <c r="FB182" s="131"/>
      <c r="FC182" s="131"/>
      <c r="FD182" s="131"/>
      <c r="FE182" s="131"/>
      <c r="FF182" s="131"/>
      <c r="FG182" s="131"/>
      <c r="FH182" s="131"/>
      <c r="FI182" s="131"/>
      <c r="FJ182" s="131"/>
      <c r="FK182" s="131"/>
      <c r="FL182" s="131"/>
      <c r="FM182" s="131"/>
      <c r="FN182" s="131"/>
      <c r="FO182" s="131"/>
      <c r="FP182" s="131"/>
      <c r="FQ182" s="131"/>
      <c r="FR182" s="131"/>
      <c r="FS182" s="131"/>
      <c r="FT182" s="131"/>
      <c r="FU182" s="131"/>
      <c r="FV182" s="131"/>
      <c r="FW182" s="131"/>
    </row>
    <row r="183">
      <c r="A183" s="131"/>
      <c r="B183" s="131"/>
      <c r="C183" s="131"/>
      <c r="D183" s="131"/>
      <c r="E183" s="131"/>
      <c r="F183" s="131"/>
      <c r="G183" s="131"/>
      <c r="H183" s="131"/>
      <c r="I183" s="131"/>
      <c r="J183" s="131"/>
      <c r="K183" s="131"/>
      <c r="L183" s="131"/>
      <c r="M183" s="131"/>
      <c r="N183" s="131"/>
      <c r="O183" s="131"/>
      <c r="P183" s="131"/>
      <c r="Q183" s="131"/>
      <c r="R183" s="131"/>
      <c r="S183" s="131"/>
      <c r="T183" s="131"/>
      <c r="U183" s="131"/>
      <c r="V183" s="131"/>
      <c r="W183" s="131"/>
      <c r="X183" s="131"/>
      <c r="Y183" s="131"/>
      <c r="Z183" s="131"/>
      <c r="AA183" s="131"/>
      <c r="AB183" s="131"/>
      <c r="AC183" s="131"/>
      <c r="AD183" s="131"/>
      <c r="AE183" s="131"/>
      <c r="AF183" s="131"/>
      <c r="AG183" s="131"/>
      <c r="AH183" s="131"/>
      <c r="AI183" s="131"/>
      <c r="AJ183" s="131"/>
      <c r="AK183" s="131"/>
      <c r="AL183" s="131"/>
      <c r="AM183" s="131"/>
      <c r="AN183" s="131"/>
      <c r="AO183" s="131"/>
      <c r="AP183" s="131"/>
      <c r="AQ183" s="131"/>
      <c r="AR183" s="131"/>
      <c r="AS183" s="131"/>
      <c r="AT183" s="131"/>
      <c r="AU183" s="131"/>
      <c r="AV183" s="131"/>
      <c r="AW183" s="131"/>
      <c r="AX183" s="131"/>
      <c r="AY183" s="131"/>
      <c r="AZ183" s="131"/>
      <c r="BA183" s="131"/>
      <c r="BB183" s="131"/>
      <c r="BC183" s="131"/>
      <c r="BD183" s="131"/>
      <c r="BE183" s="131"/>
      <c r="BF183" s="131"/>
      <c r="BG183" s="131"/>
      <c r="BH183" s="131"/>
      <c r="BI183" s="131"/>
      <c r="BJ183" s="131"/>
      <c r="BK183" s="131"/>
      <c r="BL183" s="131"/>
      <c r="BM183" s="131"/>
      <c r="BN183" s="131"/>
      <c r="BO183" s="131"/>
      <c r="BP183" s="131"/>
      <c r="BQ183" s="131"/>
      <c r="BR183" s="131"/>
      <c r="BS183" s="131"/>
      <c r="BT183" s="131"/>
      <c r="BU183" s="131"/>
      <c r="BV183" s="131"/>
      <c r="BW183" s="131"/>
      <c r="BX183" s="131"/>
      <c r="BY183" s="131"/>
      <c r="BZ183" s="131"/>
      <c r="CA183" s="131"/>
      <c r="CB183" s="131"/>
      <c r="CC183" s="131"/>
      <c r="CD183" s="131"/>
      <c r="CE183" s="131"/>
      <c r="CF183" s="131"/>
      <c r="CG183" s="131"/>
      <c r="CH183" s="131"/>
      <c r="CI183" s="131"/>
      <c r="CJ183" s="131"/>
      <c r="CK183" s="131"/>
      <c r="CL183" s="131"/>
      <c r="CM183" s="131"/>
      <c r="CN183" s="131"/>
      <c r="CO183" s="131"/>
      <c r="CP183" s="131"/>
      <c r="CQ183" s="131"/>
      <c r="CR183" s="131"/>
      <c r="CS183" s="131"/>
      <c r="CT183" s="131"/>
      <c r="CU183" s="131"/>
      <c r="CV183" s="131"/>
      <c r="CW183" s="131"/>
      <c r="CX183" s="131"/>
      <c r="CY183" s="131"/>
      <c r="CZ183" s="131"/>
      <c r="DA183" s="131"/>
      <c r="DB183" s="131"/>
      <c r="DC183" s="131"/>
      <c r="DD183" s="131"/>
      <c r="DE183" s="131"/>
      <c r="DF183" s="131"/>
      <c r="DG183" s="131"/>
      <c r="DH183" s="131"/>
      <c r="DI183" s="131"/>
      <c r="DJ183" s="131"/>
      <c r="DK183" s="131"/>
      <c r="DL183" s="131"/>
      <c r="DM183" s="131"/>
      <c r="DN183" s="131"/>
      <c r="DO183" s="131"/>
      <c r="DP183" s="131"/>
      <c r="DQ183" s="131"/>
      <c r="DR183" s="131"/>
      <c r="DS183" s="131"/>
      <c r="DT183" s="131"/>
      <c r="DU183" s="131"/>
      <c r="DV183" s="131"/>
      <c r="DW183" s="131"/>
      <c r="DX183" s="131"/>
      <c r="DY183" s="131"/>
      <c r="DZ183" s="131"/>
      <c r="EA183" s="131"/>
      <c r="EB183" s="131"/>
      <c r="EC183" s="131"/>
      <c r="ED183" s="131"/>
      <c r="EE183" s="131"/>
      <c r="EF183" s="131"/>
      <c r="EG183" s="131"/>
      <c r="EH183" s="131"/>
      <c r="EI183" s="131"/>
      <c r="EJ183" s="131"/>
      <c r="EK183" s="131"/>
      <c r="EL183" s="131"/>
      <c r="EM183" s="131"/>
      <c r="EN183" s="131"/>
      <c r="EO183" s="131"/>
      <c r="EP183" s="131"/>
      <c r="EQ183" s="131"/>
      <c r="ER183" s="131"/>
      <c r="ES183" s="131"/>
      <c r="ET183" s="131"/>
      <c r="EU183" s="131"/>
      <c r="EV183" s="131"/>
      <c r="EW183" s="131"/>
      <c r="EX183" s="131"/>
      <c r="EY183" s="131"/>
      <c r="EZ183" s="131"/>
      <c r="FA183" s="131"/>
      <c r="FB183" s="131"/>
      <c r="FC183" s="131"/>
      <c r="FD183" s="131"/>
      <c r="FE183" s="131"/>
      <c r="FF183" s="131"/>
      <c r="FG183" s="131"/>
      <c r="FH183" s="131"/>
      <c r="FI183" s="131"/>
      <c r="FJ183" s="131"/>
      <c r="FK183" s="131"/>
      <c r="FL183" s="131"/>
      <c r="FM183" s="131"/>
      <c r="FN183" s="131"/>
      <c r="FO183" s="131"/>
      <c r="FP183" s="131"/>
      <c r="FQ183" s="131"/>
      <c r="FR183" s="131"/>
      <c r="FS183" s="131"/>
      <c r="FT183" s="131"/>
      <c r="FU183" s="131"/>
      <c r="FV183" s="131"/>
      <c r="FW183" s="131"/>
    </row>
    <row r="184">
      <c r="A184" s="131"/>
      <c r="B184" s="131"/>
      <c r="C184" s="131"/>
      <c r="D184" s="131"/>
      <c r="E184" s="131"/>
      <c r="F184" s="131"/>
      <c r="G184" s="131"/>
      <c r="H184" s="131"/>
      <c r="I184" s="131"/>
      <c r="J184" s="131"/>
      <c r="K184" s="131"/>
      <c r="L184" s="131"/>
      <c r="M184" s="131"/>
      <c r="N184" s="131"/>
      <c r="O184" s="131"/>
      <c r="P184" s="131"/>
      <c r="Q184" s="131"/>
      <c r="R184" s="131"/>
      <c r="S184" s="131"/>
      <c r="T184" s="131"/>
      <c r="U184" s="131"/>
      <c r="V184" s="131"/>
      <c r="W184" s="131"/>
      <c r="X184" s="131"/>
      <c r="Y184" s="131"/>
      <c r="Z184" s="131"/>
      <c r="AA184" s="131"/>
      <c r="AB184" s="131"/>
      <c r="AC184" s="131"/>
      <c r="AD184" s="131"/>
      <c r="AE184" s="131"/>
      <c r="AF184" s="131"/>
      <c r="AG184" s="131"/>
      <c r="AH184" s="131"/>
      <c r="AI184" s="131"/>
      <c r="AJ184" s="131"/>
      <c r="AK184" s="131"/>
      <c r="AL184" s="131"/>
      <c r="AM184" s="131"/>
      <c r="AN184" s="131"/>
      <c r="AO184" s="131"/>
      <c r="AP184" s="131"/>
      <c r="AQ184" s="131"/>
      <c r="AR184" s="131"/>
      <c r="AS184" s="131"/>
      <c r="AT184" s="131"/>
      <c r="AU184" s="131"/>
      <c r="AV184" s="131"/>
      <c r="AW184" s="131"/>
      <c r="AX184" s="131"/>
      <c r="AY184" s="131"/>
      <c r="AZ184" s="131"/>
      <c r="BA184" s="131"/>
      <c r="BB184" s="131"/>
      <c r="BC184" s="131"/>
      <c r="BD184" s="131"/>
      <c r="BE184" s="131"/>
      <c r="BF184" s="131"/>
      <c r="BG184" s="131"/>
      <c r="BH184" s="131"/>
      <c r="BI184" s="131"/>
      <c r="BJ184" s="131"/>
      <c r="BK184" s="131"/>
      <c r="BL184" s="131"/>
      <c r="BM184" s="131"/>
      <c r="BN184" s="131"/>
      <c r="BO184" s="131"/>
      <c r="BP184" s="131"/>
      <c r="BQ184" s="131"/>
      <c r="BR184" s="131"/>
      <c r="BS184" s="131"/>
      <c r="BT184" s="131"/>
      <c r="BU184" s="131"/>
      <c r="BV184" s="131"/>
      <c r="BW184" s="131"/>
      <c r="BX184" s="131"/>
      <c r="BY184" s="131"/>
      <c r="BZ184" s="131"/>
      <c r="CA184" s="131"/>
      <c r="CB184" s="131"/>
      <c r="CC184" s="131"/>
      <c r="CD184" s="131"/>
      <c r="CE184" s="131"/>
      <c r="CF184" s="131"/>
      <c r="CG184" s="131"/>
      <c r="CH184" s="131"/>
      <c r="CI184" s="131"/>
      <c r="CJ184" s="131"/>
      <c r="CK184" s="131"/>
      <c r="CL184" s="131"/>
      <c r="CM184" s="131"/>
      <c r="CN184" s="131"/>
      <c r="CO184" s="131"/>
      <c r="CP184" s="131"/>
      <c r="CQ184" s="131"/>
      <c r="CR184" s="131"/>
      <c r="CS184" s="131"/>
      <c r="CT184" s="131"/>
      <c r="CU184" s="131"/>
      <c r="CV184" s="131"/>
      <c r="CW184" s="131"/>
      <c r="CX184" s="131"/>
      <c r="CY184" s="131"/>
      <c r="CZ184" s="131"/>
      <c r="DA184" s="131"/>
      <c r="DB184" s="131"/>
      <c r="DC184" s="131"/>
      <c r="DD184" s="131"/>
      <c r="DE184" s="131"/>
      <c r="DF184" s="131"/>
      <c r="DG184" s="131"/>
      <c r="DH184" s="131"/>
      <c r="DI184" s="131"/>
      <c r="DJ184" s="131"/>
      <c r="DK184" s="131"/>
      <c r="DL184" s="131"/>
      <c r="DM184" s="131"/>
      <c r="DN184" s="131"/>
      <c r="DO184" s="131"/>
      <c r="DP184" s="131"/>
      <c r="DQ184" s="131"/>
      <c r="DR184" s="131"/>
      <c r="DS184" s="131"/>
      <c r="DT184" s="131"/>
      <c r="DU184" s="131"/>
      <c r="DV184" s="131"/>
      <c r="DW184" s="131"/>
      <c r="DX184" s="131"/>
      <c r="DY184" s="131"/>
      <c r="DZ184" s="131"/>
      <c r="EA184" s="131"/>
      <c r="EB184" s="131"/>
      <c r="EC184" s="131"/>
      <c r="ED184" s="131"/>
      <c r="EE184" s="131"/>
      <c r="EF184" s="131"/>
      <c r="EG184" s="131"/>
      <c r="EH184" s="131"/>
      <c r="EI184" s="131"/>
      <c r="EJ184" s="131"/>
      <c r="EK184" s="131"/>
      <c r="EL184" s="131"/>
      <c r="EM184" s="131"/>
      <c r="EN184" s="131"/>
      <c r="EO184" s="131"/>
      <c r="EP184" s="131"/>
      <c r="EQ184" s="131"/>
      <c r="ER184" s="131"/>
      <c r="ES184" s="131"/>
      <c r="ET184" s="131"/>
      <c r="EU184" s="131"/>
      <c r="EV184" s="131"/>
      <c r="EW184" s="131"/>
      <c r="EX184" s="131"/>
      <c r="EY184" s="131"/>
      <c r="EZ184" s="131"/>
      <c r="FA184" s="131"/>
      <c r="FB184" s="131"/>
      <c r="FC184" s="131"/>
      <c r="FD184" s="131"/>
      <c r="FE184" s="131"/>
      <c r="FF184" s="131"/>
      <c r="FG184" s="131"/>
      <c r="FH184" s="131"/>
      <c r="FI184" s="131"/>
      <c r="FJ184" s="131"/>
      <c r="FK184" s="131"/>
      <c r="FL184" s="131"/>
      <c r="FM184" s="131"/>
      <c r="FN184" s="131"/>
      <c r="FO184" s="131"/>
      <c r="FP184" s="131"/>
      <c r="FQ184" s="131"/>
      <c r="FR184" s="131"/>
      <c r="FS184" s="131"/>
      <c r="FT184" s="131"/>
      <c r="FU184" s="131"/>
      <c r="FV184" s="131"/>
      <c r="FW184" s="131"/>
    </row>
    <row r="185">
      <c r="A185" s="131"/>
      <c r="B185" s="131"/>
      <c r="C185" s="131"/>
      <c r="D185" s="131"/>
      <c r="E185" s="131"/>
      <c r="F185" s="131"/>
      <c r="G185" s="131"/>
      <c r="H185" s="131"/>
      <c r="I185" s="131"/>
      <c r="J185" s="131"/>
      <c r="K185" s="131"/>
      <c r="L185" s="131"/>
      <c r="M185" s="131"/>
      <c r="N185" s="131"/>
      <c r="O185" s="131"/>
      <c r="P185" s="131"/>
      <c r="Q185" s="131"/>
      <c r="R185" s="131"/>
      <c r="S185" s="131"/>
      <c r="T185" s="131"/>
      <c r="U185" s="131"/>
      <c r="V185" s="131"/>
      <c r="W185" s="131"/>
      <c r="X185" s="131"/>
      <c r="Y185" s="131"/>
      <c r="Z185" s="131"/>
      <c r="AA185" s="131"/>
      <c r="AB185" s="131"/>
      <c r="AC185" s="131"/>
      <c r="AD185" s="131"/>
      <c r="AE185" s="131"/>
      <c r="AF185" s="131"/>
      <c r="AG185" s="131"/>
      <c r="AH185" s="131"/>
      <c r="AI185" s="131"/>
      <c r="AJ185" s="131"/>
      <c r="AK185" s="131"/>
      <c r="AL185" s="131"/>
      <c r="AM185" s="131"/>
      <c r="AN185" s="131"/>
      <c r="AO185" s="131"/>
      <c r="AP185" s="131"/>
      <c r="AQ185" s="131"/>
      <c r="AR185" s="131"/>
      <c r="AS185" s="131"/>
      <c r="AT185" s="131"/>
      <c r="AU185" s="131"/>
      <c r="AV185" s="131"/>
      <c r="AW185" s="131"/>
      <c r="AX185" s="131"/>
      <c r="AY185" s="131"/>
      <c r="AZ185" s="131"/>
      <c r="BA185" s="131"/>
      <c r="BB185" s="131"/>
      <c r="BC185" s="131"/>
      <c r="BD185" s="131"/>
      <c r="BE185" s="131"/>
      <c r="BF185" s="131"/>
      <c r="BG185" s="131"/>
      <c r="BH185" s="131"/>
      <c r="BI185" s="131"/>
      <c r="BJ185" s="131"/>
      <c r="BK185" s="131"/>
      <c r="BL185" s="131"/>
      <c r="BM185" s="131"/>
      <c r="BN185" s="131"/>
      <c r="BO185" s="131"/>
      <c r="BP185" s="131"/>
      <c r="BQ185" s="131"/>
      <c r="BR185" s="131"/>
      <c r="BS185" s="131"/>
      <c r="BT185" s="131"/>
      <c r="BU185" s="131"/>
      <c r="BV185" s="131"/>
      <c r="BW185" s="131"/>
      <c r="BX185" s="131"/>
      <c r="BY185" s="131"/>
      <c r="BZ185" s="131"/>
      <c r="CA185" s="131"/>
      <c r="CB185" s="131"/>
      <c r="CC185" s="131"/>
      <c r="CD185" s="131"/>
      <c r="CE185" s="131"/>
      <c r="CF185" s="131"/>
      <c r="CG185" s="131"/>
      <c r="CH185" s="131"/>
      <c r="CI185" s="131"/>
      <c r="CJ185" s="131"/>
      <c r="CK185" s="131"/>
      <c r="CL185" s="131"/>
      <c r="CM185" s="131"/>
      <c r="CN185" s="131"/>
      <c r="CO185" s="131"/>
      <c r="CP185" s="131"/>
      <c r="CQ185" s="131"/>
      <c r="CR185" s="131"/>
      <c r="CS185" s="131"/>
      <c r="CT185" s="131"/>
      <c r="CU185" s="131"/>
      <c r="CV185" s="131"/>
      <c r="CW185" s="131"/>
      <c r="CX185" s="131"/>
      <c r="CY185" s="131"/>
      <c r="CZ185" s="131"/>
      <c r="DA185" s="131"/>
      <c r="DB185" s="131"/>
      <c r="DC185" s="131"/>
      <c r="DD185" s="131"/>
      <c r="DE185" s="131"/>
      <c r="DF185" s="131"/>
      <c r="DG185" s="131"/>
      <c r="DH185" s="131"/>
      <c r="DI185" s="131"/>
      <c r="DJ185" s="131"/>
      <c r="DK185" s="131"/>
      <c r="DL185" s="131"/>
      <c r="DM185" s="131"/>
      <c r="DN185" s="131"/>
      <c r="DO185" s="131"/>
      <c r="DP185" s="131"/>
      <c r="DQ185" s="131"/>
      <c r="DR185" s="131"/>
      <c r="DS185" s="131"/>
      <c r="DT185" s="131"/>
      <c r="DU185" s="131"/>
      <c r="DV185" s="131"/>
      <c r="DW185" s="131"/>
      <c r="DX185" s="131"/>
      <c r="DY185" s="131"/>
      <c r="DZ185" s="131"/>
      <c r="EA185" s="131"/>
      <c r="EB185" s="131"/>
      <c r="EC185" s="131"/>
      <c r="ED185" s="131"/>
      <c r="EE185" s="131"/>
      <c r="EF185" s="131"/>
      <c r="EG185" s="131"/>
      <c r="EH185" s="131"/>
      <c r="EI185" s="131"/>
      <c r="EJ185" s="131"/>
      <c r="EK185" s="131"/>
      <c r="EL185" s="131"/>
      <c r="EM185" s="131"/>
      <c r="EN185" s="131"/>
      <c r="EO185" s="131"/>
      <c r="EP185" s="131"/>
      <c r="EQ185" s="131"/>
      <c r="ER185" s="131"/>
      <c r="ES185" s="131"/>
      <c r="ET185" s="131"/>
      <c r="EU185" s="131"/>
      <c r="EV185" s="131"/>
      <c r="EW185" s="131"/>
      <c r="EX185" s="131"/>
      <c r="EY185" s="131"/>
      <c r="EZ185" s="131"/>
      <c r="FA185" s="131"/>
      <c r="FB185" s="131"/>
      <c r="FC185" s="131"/>
      <c r="FD185" s="131"/>
      <c r="FE185" s="131"/>
      <c r="FF185" s="131"/>
      <c r="FG185" s="131"/>
      <c r="FH185" s="131"/>
      <c r="FI185" s="131"/>
      <c r="FJ185" s="131"/>
      <c r="FK185" s="131"/>
      <c r="FL185" s="131"/>
      <c r="FM185" s="131"/>
      <c r="FN185" s="131"/>
      <c r="FO185" s="131"/>
      <c r="FP185" s="131"/>
      <c r="FQ185" s="131"/>
      <c r="FR185" s="131"/>
      <c r="FS185" s="131"/>
      <c r="FT185" s="131"/>
      <c r="FU185" s="131"/>
      <c r="FV185" s="131"/>
      <c r="FW185" s="131"/>
    </row>
    <row r="186">
      <c r="A186" s="131"/>
      <c r="B186" s="131"/>
      <c r="C186" s="131"/>
      <c r="D186" s="131"/>
      <c r="E186" s="131"/>
      <c r="F186" s="131"/>
      <c r="G186" s="131"/>
      <c r="H186" s="131"/>
      <c r="I186" s="131"/>
      <c r="J186" s="131"/>
      <c r="K186" s="131"/>
      <c r="L186" s="131"/>
      <c r="M186" s="131"/>
      <c r="N186" s="131"/>
      <c r="O186" s="131"/>
      <c r="P186" s="131"/>
      <c r="Q186" s="131"/>
      <c r="R186" s="131"/>
      <c r="S186" s="131"/>
      <c r="T186" s="131"/>
      <c r="U186" s="131"/>
      <c r="V186" s="131"/>
      <c r="W186" s="131"/>
      <c r="X186" s="131"/>
      <c r="Y186" s="131"/>
      <c r="Z186" s="131"/>
      <c r="AA186" s="131"/>
      <c r="AB186" s="131"/>
      <c r="AC186" s="131"/>
      <c r="AD186" s="131"/>
      <c r="AE186" s="131"/>
      <c r="AF186" s="131"/>
      <c r="AG186" s="131"/>
      <c r="AH186" s="131"/>
      <c r="AI186" s="131"/>
      <c r="AJ186" s="131"/>
      <c r="AK186" s="131"/>
      <c r="AL186" s="131"/>
      <c r="AM186" s="131"/>
      <c r="AN186" s="131"/>
      <c r="AO186" s="131"/>
      <c r="AP186" s="131"/>
      <c r="AQ186" s="131"/>
      <c r="AR186" s="131"/>
      <c r="AS186" s="131"/>
      <c r="AT186" s="131"/>
      <c r="AU186" s="131"/>
      <c r="AV186" s="131"/>
      <c r="AW186" s="131"/>
      <c r="AX186" s="131"/>
      <c r="AY186" s="131"/>
      <c r="AZ186" s="131"/>
      <c r="BA186" s="131"/>
      <c r="BB186" s="131"/>
      <c r="BC186" s="131"/>
      <c r="BD186" s="131"/>
      <c r="BE186" s="131"/>
      <c r="BF186" s="131"/>
      <c r="BG186" s="131"/>
      <c r="BH186" s="131"/>
      <c r="BI186" s="131"/>
      <c r="BJ186" s="131"/>
      <c r="BK186" s="131"/>
      <c r="BL186" s="131"/>
      <c r="BM186" s="131"/>
      <c r="BN186" s="131"/>
      <c r="BO186" s="131"/>
      <c r="BP186" s="131"/>
      <c r="BQ186" s="131"/>
      <c r="BR186" s="131"/>
      <c r="BS186" s="131"/>
      <c r="BT186" s="131"/>
      <c r="BU186" s="131"/>
      <c r="BV186" s="131"/>
      <c r="BW186" s="131"/>
      <c r="BX186" s="131"/>
      <c r="BY186" s="131"/>
      <c r="BZ186" s="131"/>
      <c r="CA186" s="131"/>
      <c r="CB186" s="131"/>
      <c r="CC186" s="131"/>
      <c r="CD186" s="131"/>
      <c r="CE186" s="131"/>
      <c r="CF186" s="131"/>
      <c r="CG186" s="131"/>
      <c r="CH186" s="131"/>
      <c r="CI186" s="131"/>
      <c r="CJ186" s="131"/>
      <c r="CK186" s="131"/>
      <c r="CL186" s="131"/>
      <c r="CM186" s="131"/>
      <c r="CN186" s="131"/>
      <c r="CO186" s="131"/>
      <c r="CP186" s="131"/>
      <c r="CQ186" s="131"/>
      <c r="CR186" s="131"/>
      <c r="CS186" s="131"/>
      <c r="CT186" s="131"/>
      <c r="CU186" s="131"/>
      <c r="CV186" s="131"/>
      <c r="CW186" s="131"/>
      <c r="CX186" s="131"/>
      <c r="CY186" s="131"/>
      <c r="CZ186" s="131"/>
      <c r="DA186" s="131"/>
      <c r="DB186" s="131"/>
      <c r="DC186" s="131"/>
      <c r="DD186" s="131"/>
      <c r="DE186" s="131"/>
      <c r="DF186" s="131"/>
      <c r="DG186" s="131"/>
      <c r="DH186" s="131"/>
      <c r="DI186" s="131"/>
      <c r="DJ186" s="131"/>
      <c r="DK186" s="131"/>
      <c r="DL186" s="131"/>
      <c r="DM186" s="131"/>
      <c r="DN186" s="131"/>
      <c r="DO186" s="131"/>
      <c r="DP186" s="131"/>
      <c r="DQ186" s="131"/>
      <c r="DR186" s="131"/>
      <c r="DS186" s="131"/>
      <c r="DT186" s="131"/>
      <c r="DU186" s="131"/>
      <c r="DV186" s="131"/>
      <c r="DW186" s="131"/>
      <c r="DX186" s="131"/>
      <c r="DY186" s="131"/>
      <c r="DZ186" s="131"/>
      <c r="EA186" s="131"/>
      <c r="EB186" s="131"/>
      <c r="EC186" s="131"/>
      <c r="ED186" s="131"/>
      <c r="EE186" s="131"/>
      <c r="EF186" s="131"/>
      <c r="EG186" s="131"/>
      <c r="EH186" s="131"/>
      <c r="EI186" s="131"/>
      <c r="EJ186" s="131"/>
      <c r="EK186" s="131"/>
      <c r="EL186" s="131"/>
      <c r="EM186" s="131"/>
      <c r="EN186" s="131"/>
      <c r="EO186" s="131"/>
      <c r="EP186" s="131"/>
      <c r="EQ186" s="131"/>
      <c r="ER186" s="131"/>
      <c r="ES186" s="131"/>
      <c r="ET186" s="131"/>
      <c r="EU186" s="131"/>
      <c r="EV186" s="131"/>
      <c r="EW186" s="131"/>
      <c r="EX186" s="131"/>
      <c r="EY186" s="131"/>
      <c r="EZ186" s="131"/>
      <c r="FA186" s="131"/>
      <c r="FB186" s="131"/>
      <c r="FC186" s="131"/>
      <c r="FD186" s="131"/>
      <c r="FE186" s="131"/>
      <c r="FF186" s="131"/>
      <c r="FG186" s="131"/>
      <c r="FH186" s="131"/>
      <c r="FI186" s="131"/>
      <c r="FJ186" s="131"/>
      <c r="FK186" s="131"/>
      <c r="FL186" s="131"/>
      <c r="FM186" s="131"/>
      <c r="FN186" s="131"/>
      <c r="FO186" s="131"/>
      <c r="FP186" s="131"/>
      <c r="FQ186" s="131"/>
      <c r="FR186" s="131"/>
      <c r="FS186" s="131"/>
      <c r="FT186" s="131"/>
      <c r="FU186" s="131"/>
      <c r="FV186" s="131"/>
      <c r="FW186" s="131"/>
    </row>
    <row r="187">
      <c r="A187" s="131"/>
      <c r="B187" s="131"/>
      <c r="C187" s="131"/>
      <c r="D187" s="131"/>
      <c r="E187" s="131"/>
      <c r="F187" s="131"/>
      <c r="G187" s="131"/>
      <c r="H187" s="131"/>
      <c r="I187" s="131"/>
      <c r="J187" s="131"/>
      <c r="K187" s="131"/>
      <c r="L187" s="131"/>
      <c r="M187" s="131"/>
      <c r="N187" s="131"/>
      <c r="O187" s="131"/>
      <c r="P187" s="131"/>
      <c r="Q187" s="131"/>
      <c r="R187" s="131"/>
      <c r="S187" s="131"/>
      <c r="T187" s="131"/>
      <c r="U187" s="131"/>
      <c r="V187" s="131"/>
      <c r="W187" s="131"/>
      <c r="X187" s="131"/>
      <c r="Y187" s="131"/>
      <c r="Z187" s="131"/>
      <c r="AA187" s="131"/>
      <c r="AB187" s="131"/>
      <c r="AC187" s="131"/>
      <c r="AD187" s="131"/>
      <c r="AE187" s="131"/>
      <c r="AF187" s="131"/>
      <c r="AG187" s="131"/>
      <c r="AH187" s="131"/>
      <c r="AI187" s="131"/>
      <c r="AJ187" s="131"/>
      <c r="AK187" s="131"/>
      <c r="AL187" s="131"/>
      <c r="AM187" s="131"/>
      <c r="AN187" s="131"/>
      <c r="AO187" s="131"/>
      <c r="AP187" s="131"/>
      <c r="AQ187" s="131"/>
      <c r="AR187" s="131"/>
      <c r="AS187" s="131"/>
      <c r="AT187" s="131"/>
      <c r="AU187" s="131"/>
      <c r="AV187" s="131"/>
      <c r="AW187" s="131"/>
      <c r="AX187" s="131"/>
      <c r="AY187" s="131"/>
      <c r="AZ187" s="131"/>
      <c r="BA187" s="131"/>
      <c r="BB187" s="131"/>
      <c r="BC187" s="131"/>
      <c r="BD187" s="131"/>
      <c r="BE187" s="131"/>
      <c r="BF187" s="131"/>
      <c r="BG187" s="131"/>
      <c r="BH187" s="131"/>
      <c r="BI187" s="131"/>
      <c r="BJ187" s="131"/>
      <c r="BK187" s="131"/>
      <c r="BL187" s="131"/>
      <c r="BM187" s="131"/>
      <c r="BN187" s="131"/>
      <c r="BO187" s="131"/>
      <c r="BP187" s="131"/>
      <c r="BQ187" s="131"/>
      <c r="BR187" s="131"/>
      <c r="BS187" s="131"/>
      <c r="BT187" s="131"/>
      <c r="BU187" s="131"/>
      <c r="BV187" s="131"/>
      <c r="BW187" s="131"/>
      <c r="BX187" s="131"/>
      <c r="BY187" s="131"/>
      <c r="BZ187" s="131"/>
      <c r="CA187" s="131"/>
      <c r="CB187" s="131"/>
      <c r="CC187" s="131"/>
      <c r="CD187" s="131"/>
      <c r="CE187" s="131"/>
      <c r="CF187" s="131"/>
      <c r="CG187" s="131"/>
      <c r="CH187" s="131"/>
      <c r="CI187" s="131"/>
      <c r="CJ187" s="131"/>
      <c r="CK187" s="131"/>
      <c r="CL187" s="131"/>
      <c r="CM187" s="131"/>
      <c r="CN187" s="131"/>
      <c r="CO187" s="131"/>
      <c r="CP187" s="131"/>
      <c r="CQ187" s="131"/>
      <c r="CR187" s="131"/>
      <c r="CS187" s="131"/>
      <c r="CT187" s="131"/>
      <c r="CU187" s="131"/>
      <c r="CV187" s="131"/>
      <c r="CW187" s="131"/>
      <c r="CX187" s="131"/>
      <c r="CY187" s="131"/>
      <c r="CZ187" s="131"/>
      <c r="DA187" s="131"/>
      <c r="DB187" s="131"/>
      <c r="DC187" s="131"/>
      <c r="DD187" s="131"/>
      <c r="DE187" s="131"/>
      <c r="DF187" s="131"/>
      <c r="DG187" s="131"/>
      <c r="DH187" s="131"/>
      <c r="DI187" s="131"/>
      <c r="DJ187" s="131"/>
      <c r="DK187" s="131"/>
      <c r="DL187" s="131"/>
      <c r="DM187" s="131"/>
      <c r="DN187" s="131"/>
      <c r="DO187" s="131"/>
      <c r="DP187" s="131"/>
      <c r="DQ187" s="131"/>
      <c r="DR187" s="131"/>
      <c r="DS187" s="131"/>
      <c r="DT187" s="131"/>
      <c r="DU187" s="131"/>
      <c r="DV187" s="131"/>
      <c r="DW187" s="131"/>
      <c r="DX187" s="131"/>
      <c r="DY187" s="131"/>
      <c r="DZ187" s="131"/>
      <c r="EA187" s="131"/>
      <c r="EB187" s="131"/>
      <c r="EC187" s="131"/>
      <c r="ED187" s="131"/>
      <c r="EE187" s="131"/>
      <c r="EF187" s="131"/>
      <c r="EG187" s="131"/>
      <c r="EH187" s="131"/>
      <c r="EI187" s="131"/>
      <c r="EJ187" s="131"/>
      <c r="EK187" s="131"/>
      <c r="EL187" s="131"/>
      <c r="EM187" s="131"/>
      <c r="EN187" s="131"/>
      <c r="EO187" s="131"/>
      <c r="EP187" s="131"/>
      <c r="EQ187" s="131"/>
      <c r="ER187" s="131"/>
      <c r="ES187" s="131"/>
      <c r="ET187" s="131"/>
      <c r="EU187" s="131"/>
      <c r="EV187" s="131"/>
      <c r="EW187" s="131"/>
      <c r="EX187" s="131"/>
      <c r="EY187" s="131"/>
      <c r="EZ187" s="131"/>
      <c r="FA187" s="131"/>
      <c r="FB187" s="131"/>
      <c r="FC187" s="131"/>
      <c r="FD187" s="131"/>
      <c r="FE187" s="131"/>
      <c r="FF187" s="131"/>
      <c r="FG187" s="131"/>
      <c r="FH187" s="131"/>
      <c r="FI187" s="131"/>
      <c r="FJ187" s="131"/>
      <c r="FK187" s="131"/>
      <c r="FL187" s="131"/>
      <c r="FM187" s="131"/>
      <c r="FN187" s="131"/>
      <c r="FO187" s="131"/>
      <c r="FP187" s="131"/>
      <c r="FQ187" s="131"/>
      <c r="FR187" s="131"/>
      <c r="FS187" s="131"/>
      <c r="FT187" s="131"/>
      <c r="FU187" s="131"/>
      <c r="FV187" s="131"/>
      <c r="FW187" s="131"/>
    </row>
    <row r="188">
      <c r="A188" s="131"/>
      <c r="B188" s="131"/>
      <c r="C188" s="131"/>
      <c r="D188" s="131"/>
      <c r="E188" s="131"/>
      <c r="F188" s="131"/>
      <c r="G188" s="131"/>
      <c r="H188" s="131"/>
      <c r="I188" s="131"/>
      <c r="J188" s="131"/>
      <c r="K188" s="131"/>
      <c r="L188" s="131"/>
      <c r="M188" s="131"/>
      <c r="N188" s="131"/>
      <c r="O188" s="131"/>
      <c r="P188" s="131"/>
      <c r="Q188" s="131"/>
      <c r="R188" s="131"/>
      <c r="S188" s="131"/>
      <c r="T188" s="131"/>
      <c r="U188" s="131"/>
      <c r="V188" s="131"/>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131"/>
      <c r="AT188" s="131"/>
      <c r="AU188" s="131"/>
      <c r="AV188" s="131"/>
      <c r="AW188" s="131"/>
      <c r="AX188" s="131"/>
      <c r="AY188" s="131"/>
      <c r="AZ188" s="131"/>
      <c r="BA188" s="131"/>
      <c r="BB188" s="131"/>
      <c r="BC188" s="131"/>
      <c r="BD188" s="131"/>
      <c r="BE188" s="131"/>
      <c r="BF188" s="131"/>
      <c r="BG188" s="131"/>
      <c r="BH188" s="131"/>
      <c r="BI188" s="131"/>
      <c r="BJ188" s="131"/>
      <c r="BK188" s="131"/>
      <c r="BL188" s="131"/>
      <c r="BM188" s="131"/>
      <c r="BN188" s="131"/>
      <c r="BO188" s="131"/>
      <c r="BP188" s="131"/>
      <c r="BQ188" s="131"/>
      <c r="BR188" s="131"/>
      <c r="BS188" s="131"/>
      <c r="BT188" s="131"/>
      <c r="BU188" s="131"/>
      <c r="BV188" s="131"/>
      <c r="BW188" s="131"/>
      <c r="BX188" s="131"/>
      <c r="BY188" s="131"/>
      <c r="BZ188" s="131"/>
      <c r="CA188" s="131"/>
      <c r="CB188" s="131"/>
      <c r="CC188" s="131"/>
      <c r="CD188" s="131"/>
      <c r="CE188" s="131"/>
      <c r="CF188" s="131"/>
      <c r="CG188" s="131"/>
      <c r="CH188" s="131"/>
      <c r="CI188" s="131"/>
      <c r="CJ188" s="131"/>
      <c r="CK188" s="131"/>
      <c r="CL188" s="131"/>
      <c r="CM188" s="131"/>
      <c r="CN188" s="131"/>
      <c r="CO188" s="131"/>
      <c r="CP188" s="131"/>
      <c r="CQ188" s="131"/>
      <c r="CR188" s="131"/>
      <c r="CS188" s="131"/>
      <c r="CT188" s="131"/>
      <c r="CU188" s="131"/>
      <c r="CV188" s="131"/>
      <c r="CW188" s="131"/>
      <c r="CX188" s="131"/>
      <c r="CY188" s="131"/>
      <c r="CZ188" s="131"/>
      <c r="DA188" s="131"/>
      <c r="DB188" s="131"/>
      <c r="DC188" s="131"/>
      <c r="DD188" s="131"/>
      <c r="DE188" s="131"/>
      <c r="DF188" s="131"/>
      <c r="DG188" s="131"/>
      <c r="DH188" s="131"/>
      <c r="DI188" s="131"/>
      <c r="DJ188" s="131"/>
      <c r="DK188" s="131"/>
      <c r="DL188" s="131"/>
      <c r="DM188" s="131"/>
      <c r="DN188" s="131"/>
      <c r="DO188" s="131"/>
      <c r="DP188" s="131"/>
      <c r="DQ188" s="131"/>
      <c r="DR188" s="131"/>
      <c r="DS188" s="131"/>
      <c r="DT188" s="131"/>
      <c r="DU188" s="131"/>
      <c r="DV188" s="131"/>
      <c r="DW188" s="131"/>
      <c r="DX188" s="131"/>
      <c r="DY188" s="131"/>
      <c r="DZ188" s="131"/>
      <c r="EA188" s="131"/>
      <c r="EB188" s="131"/>
      <c r="EC188" s="131"/>
      <c r="ED188" s="131"/>
      <c r="EE188" s="131"/>
      <c r="EF188" s="131"/>
      <c r="EG188" s="131"/>
      <c r="EH188" s="131"/>
      <c r="EI188" s="131"/>
      <c r="EJ188" s="131"/>
      <c r="EK188" s="131"/>
      <c r="EL188" s="131"/>
      <c r="EM188" s="131"/>
      <c r="EN188" s="131"/>
      <c r="EO188" s="131"/>
      <c r="EP188" s="131"/>
      <c r="EQ188" s="131"/>
      <c r="ER188" s="131"/>
      <c r="ES188" s="131"/>
      <c r="ET188" s="131"/>
      <c r="EU188" s="131"/>
      <c r="EV188" s="131"/>
      <c r="EW188" s="131"/>
      <c r="EX188" s="131"/>
      <c r="EY188" s="131"/>
      <c r="EZ188" s="131"/>
      <c r="FA188" s="131"/>
      <c r="FB188" s="131"/>
      <c r="FC188" s="131"/>
      <c r="FD188" s="131"/>
      <c r="FE188" s="131"/>
      <c r="FF188" s="131"/>
      <c r="FG188" s="131"/>
      <c r="FH188" s="131"/>
      <c r="FI188" s="131"/>
      <c r="FJ188" s="131"/>
      <c r="FK188" s="131"/>
      <c r="FL188" s="131"/>
      <c r="FM188" s="131"/>
      <c r="FN188" s="131"/>
      <c r="FO188" s="131"/>
      <c r="FP188" s="131"/>
      <c r="FQ188" s="131"/>
      <c r="FR188" s="131"/>
      <c r="FS188" s="131"/>
      <c r="FT188" s="131"/>
      <c r="FU188" s="131"/>
      <c r="FV188" s="131"/>
      <c r="FW188" s="131"/>
    </row>
    <row r="189">
      <c r="A189" s="131"/>
      <c r="B189" s="131"/>
      <c r="C189" s="131"/>
      <c r="D189" s="131"/>
      <c r="E189" s="131"/>
      <c r="F189" s="131"/>
      <c r="G189" s="131"/>
      <c r="H189" s="131"/>
      <c r="I189" s="131"/>
      <c r="J189" s="131"/>
      <c r="K189" s="131"/>
      <c r="L189" s="131"/>
      <c r="M189" s="131"/>
      <c r="N189" s="131"/>
      <c r="O189" s="131"/>
      <c r="P189" s="131"/>
      <c r="Q189" s="131"/>
      <c r="R189" s="131"/>
      <c r="S189" s="131"/>
      <c r="T189" s="131"/>
      <c r="U189" s="131"/>
      <c r="V189" s="131"/>
      <c r="W189" s="131"/>
      <c r="X189" s="131"/>
      <c r="Y189" s="131"/>
      <c r="Z189" s="131"/>
      <c r="AA189" s="131"/>
      <c r="AB189" s="131"/>
      <c r="AC189" s="131"/>
      <c r="AD189" s="131"/>
      <c r="AE189" s="131"/>
      <c r="AF189" s="131"/>
      <c r="AG189" s="131"/>
      <c r="AH189" s="131"/>
      <c r="AI189" s="131"/>
      <c r="AJ189" s="131"/>
      <c r="AK189" s="131"/>
      <c r="AL189" s="131"/>
      <c r="AM189" s="131"/>
      <c r="AN189" s="131"/>
      <c r="AO189" s="131"/>
      <c r="AP189" s="131"/>
      <c r="AQ189" s="131"/>
      <c r="AR189" s="131"/>
      <c r="AS189" s="131"/>
      <c r="AT189" s="131"/>
      <c r="AU189" s="131"/>
      <c r="AV189" s="131"/>
      <c r="AW189" s="131"/>
      <c r="AX189" s="131"/>
      <c r="AY189" s="131"/>
      <c r="AZ189" s="131"/>
      <c r="BA189" s="131"/>
      <c r="BB189" s="131"/>
      <c r="BC189" s="131"/>
      <c r="BD189" s="131"/>
      <c r="BE189" s="131"/>
      <c r="BF189" s="131"/>
      <c r="BG189" s="131"/>
      <c r="BH189" s="131"/>
      <c r="BI189" s="131"/>
      <c r="BJ189" s="131"/>
      <c r="BK189" s="131"/>
      <c r="BL189" s="131"/>
      <c r="BM189" s="131"/>
      <c r="BN189" s="131"/>
      <c r="BO189" s="131"/>
      <c r="BP189" s="131"/>
      <c r="BQ189" s="131"/>
      <c r="BR189" s="131"/>
      <c r="BS189" s="131"/>
      <c r="BT189" s="131"/>
      <c r="BU189" s="131"/>
      <c r="BV189" s="131"/>
      <c r="BW189" s="131"/>
      <c r="BX189" s="131"/>
      <c r="BY189" s="131"/>
      <c r="BZ189" s="131"/>
      <c r="CA189" s="131"/>
      <c r="CB189" s="131"/>
      <c r="CC189" s="131"/>
      <c r="CD189" s="131"/>
      <c r="CE189" s="131"/>
      <c r="CF189" s="131"/>
      <c r="CG189" s="131"/>
      <c r="CH189" s="131"/>
      <c r="CI189" s="131"/>
      <c r="CJ189" s="131"/>
      <c r="CK189" s="131"/>
      <c r="CL189" s="131"/>
      <c r="CM189" s="131"/>
      <c r="CN189" s="131"/>
      <c r="CO189" s="131"/>
      <c r="CP189" s="131"/>
      <c r="CQ189" s="131"/>
      <c r="CR189" s="131"/>
      <c r="CS189" s="131"/>
      <c r="CT189" s="131"/>
      <c r="CU189" s="131"/>
      <c r="CV189" s="131"/>
      <c r="CW189" s="131"/>
      <c r="CX189" s="131"/>
      <c r="CY189" s="131"/>
      <c r="CZ189" s="131"/>
      <c r="DA189" s="131"/>
      <c r="DB189" s="131"/>
      <c r="DC189" s="131"/>
      <c r="DD189" s="131"/>
      <c r="DE189" s="131"/>
      <c r="DF189" s="131"/>
      <c r="DG189" s="131"/>
      <c r="DH189" s="131"/>
      <c r="DI189" s="131"/>
      <c r="DJ189" s="131"/>
      <c r="DK189" s="131"/>
      <c r="DL189" s="131"/>
      <c r="DM189" s="131"/>
      <c r="DN189" s="131"/>
      <c r="DO189" s="131"/>
      <c r="DP189" s="131"/>
      <c r="DQ189" s="131"/>
      <c r="DR189" s="131"/>
      <c r="DS189" s="131"/>
      <c r="DT189" s="131"/>
      <c r="DU189" s="131"/>
      <c r="DV189" s="131"/>
      <c r="DW189" s="131"/>
      <c r="DX189" s="131"/>
      <c r="DY189" s="131"/>
      <c r="DZ189" s="131"/>
      <c r="EA189" s="131"/>
      <c r="EB189" s="131"/>
      <c r="EC189" s="131"/>
      <c r="ED189" s="131"/>
      <c r="EE189" s="131"/>
      <c r="EF189" s="131"/>
      <c r="EG189" s="131"/>
      <c r="EH189" s="131"/>
      <c r="EI189" s="131"/>
      <c r="EJ189" s="131"/>
      <c r="EK189" s="131"/>
      <c r="EL189" s="131"/>
      <c r="EM189" s="131"/>
      <c r="EN189" s="131"/>
      <c r="EO189" s="131"/>
      <c r="EP189" s="131"/>
      <c r="EQ189" s="131"/>
      <c r="ER189" s="131"/>
      <c r="ES189" s="131"/>
      <c r="ET189" s="131"/>
      <c r="EU189" s="131"/>
      <c r="EV189" s="131"/>
      <c r="EW189" s="131"/>
      <c r="EX189" s="131"/>
      <c r="EY189" s="131"/>
      <c r="EZ189" s="131"/>
      <c r="FA189" s="131"/>
      <c r="FB189" s="131"/>
      <c r="FC189" s="131"/>
      <c r="FD189" s="131"/>
      <c r="FE189" s="131"/>
      <c r="FF189" s="131"/>
      <c r="FG189" s="131"/>
      <c r="FH189" s="131"/>
      <c r="FI189" s="131"/>
      <c r="FJ189" s="131"/>
      <c r="FK189" s="131"/>
      <c r="FL189" s="131"/>
      <c r="FM189" s="131"/>
      <c r="FN189" s="131"/>
      <c r="FO189" s="131"/>
      <c r="FP189" s="131"/>
      <c r="FQ189" s="131"/>
      <c r="FR189" s="131"/>
      <c r="FS189" s="131"/>
      <c r="FT189" s="131"/>
      <c r="FU189" s="131"/>
      <c r="FV189" s="131"/>
      <c r="FW189" s="131"/>
    </row>
    <row r="190">
      <c r="A190" s="131"/>
      <c r="B190" s="131"/>
      <c r="C190" s="131"/>
      <c r="D190" s="131"/>
      <c r="E190" s="131"/>
      <c r="F190" s="131"/>
      <c r="G190" s="131"/>
      <c r="H190" s="131"/>
      <c r="I190" s="131"/>
      <c r="J190" s="131"/>
      <c r="K190" s="131"/>
      <c r="L190" s="131"/>
      <c r="M190" s="131"/>
      <c r="N190" s="131"/>
      <c r="O190" s="131"/>
      <c r="P190" s="131"/>
      <c r="Q190" s="131"/>
      <c r="R190" s="131"/>
      <c r="S190" s="131"/>
      <c r="T190" s="131"/>
      <c r="U190" s="131"/>
      <c r="V190" s="131"/>
      <c r="W190" s="131"/>
      <c r="X190" s="131"/>
      <c r="Y190" s="131"/>
      <c r="Z190" s="131"/>
      <c r="AA190" s="131"/>
      <c r="AB190" s="131"/>
      <c r="AC190" s="131"/>
      <c r="AD190" s="131"/>
      <c r="AE190" s="131"/>
      <c r="AF190" s="131"/>
      <c r="AG190" s="131"/>
      <c r="AH190" s="131"/>
      <c r="AI190" s="131"/>
      <c r="AJ190" s="131"/>
      <c r="AK190" s="131"/>
      <c r="AL190" s="131"/>
      <c r="AM190" s="131"/>
      <c r="AN190" s="131"/>
      <c r="AO190" s="131"/>
      <c r="AP190" s="131"/>
      <c r="AQ190" s="131"/>
      <c r="AR190" s="131"/>
      <c r="AS190" s="131"/>
      <c r="AT190" s="131"/>
      <c r="AU190" s="131"/>
      <c r="AV190" s="131"/>
      <c r="AW190" s="131"/>
      <c r="AX190" s="131"/>
      <c r="AY190" s="131"/>
      <c r="AZ190" s="131"/>
      <c r="BA190" s="131"/>
      <c r="BB190" s="131"/>
      <c r="BC190" s="131"/>
      <c r="BD190" s="131"/>
      <c r="BE190" s="131"/>
      <c r="BF190" s="131"/>
      <c r="BG190" s="131"/>
      <c r="BH190" s="131"/>
      <c r="BI190" s="131"/>
      <c r="BJ190" s="131"/>
      <c r="BK190" s="131"/>
      <c r="BL190" s="131"/>
      <c r="BM190" s="131"/>
      <c r="BN190" s="131"/>
      <c r="BO190" s="131"/>
      <c r="BP190" s="131"/>
      <c r="BQ190" s="131"/>
      <c r="BR190" s="131"/>
      <c r="BS190" s="131"/>
      <c r="BT190" s="131"/>
      <c r="BU190" s="131"/>
      <c r="BV190" s="131"/>
      <c r="BW190" s="131"/>
      <c r="BX190" s="131"/>
      <c r="BY190" s="131"/>
      <c r="BZ190" s="131"/>
      <c r="CA190" s="131"/>
      <c r="CB190" s="131"/>
      <c r="CC190" s="131"/>
      <c r="CD190" s="131"/>
      <c r="CE190" s="131"/>
      <c r="CF190" s="131"/>
      <c r="CG190" s="131"/>
      <c r="CH190" s="131"/>
      <c r="CI190" s="131"/>
      <c r="CJ190" s="131"/>
      <c r="CK190" s="131"/>
      <c r="CL190" s="131"/>
      <c r="CM190" s="131"/>
      <c r="CN190" s="131"/>
      <c r="CO190" s="131"/>
      <c r="CP190" s="131"/>
      <c r="CQ190" s="131"/>
      <c r="CR190" s="131"/>
      <c r="CS190" s="131"/>
      <c r="CT190" s="131"/>
      <c r="CU190" s="131"/>
      <c r="CV190" s="131"/>
      <c r="CW190" s="131"/>
      <c r="CX190" s="131"/>
      <c r="CY190" s="131"/>
      <c r="CZ190" s="131"/>
      <c r="DA190" s="131"/>
      <c r="DB190" s="131"/>
      <c r="DC190" s="131"/>
      <c r="DD190" s="131"/>
      <c r="DE190" s="131"/>
      <c r="DF190" s="131"/>
      <c r="DG190" s="131"/>
      <c r="DH190" s="131"/>
      <c r="DI190" s="131"/>
      <c r="DJ190" s="131"/>
      <c r="DK190" s="131"/>
      <c r="DL190" s="131"/>
      <c r="DM190" s="131"/>
      <c r="DN190" s="131"/>
      <c r="DO190" s="131"/>
      <c r="DP190" s="131"/>
      <c r="DQ190" s="131"/>
      <c r="DR190" s="131"/>
      <c r="DS190" s="131"/>
      <c r="DT190" s="131"/>
      <c r="DU190" s="131"/>
      <c r="DV190" s="131"/>
      <c r="DW190" s="131"/>
      <c r="DX190" s="131"/>
      <c r="DY190" s="131"/>
      <c r="DZ190" s="131"/>
      <c r="EA190" s="131"/>
      <c r="EB190" s="131"/>
      <c r="EC190" s="131"/>
      <c r="ED190" s="131"/>
      <c r="EE190" s="131"/>
      <c r="EF190" s="131"/>
      <c r="EG190" s="131"/>
      <c r="EH190" s="131"/>
      <c r="EI190" s="131"/>
      <c r="EJ190" s="131"/>
      <c r="EK190" s="131"/>
      <c r="EL190" s="131"/>
      <c r="EM190" s="131"/>
      <c r="EN190" s="131"/>
      <c r="EO190" s="131"/>
      <c r="EP190" s="131"/>
      <c r="EQ190" s="131"/>
      <c r="ER190" s="131"/>
      <c r="ES190" s="131"/>
      <c r="ET190" s="131"/>
      <c r="EU190" s="131"/>
      <c r="EV190" s="131"/>
      <c r="EW190" s="131"/>
      <c r="EX190" s="131"/>
      <c r="EY190" s="131"/>
      <c r="EZ190" s="131"/>
      <c r="FA190" s="131"/>
      <c r="FB190" s="131"/>
      <c r="FC190" s="131"/>
      <c r="FD190" s="131"/>
      <c r="FE190" s="131"/>
      <c r="FF190" s="131"/>
      <c r="FG190" s="131"/>
      <c r="FH190" s="131"/>
      <c r="FI190" s="131"/>
      <c r="FJ190" s="131"/>
      <c r="FK190" s="131"/>
      <c r="FL190" s="131"/>
      <c r="FM190" s="131"/>
      <c r="FN190" s="131"/>
      <c r="FO190" s="131"/>
      <c r="FP190" s="131"/>
      <c r="FQ190" s="131"/>
      <c r="FR190" s="131"/>
      <c r="FS190" s="131"/>
      <c r="FT190" s="131"/>
      <c r="FU190" s="131"/>
      <c r="FV190" s="131"/>
      <c r="FW190" s="131"/>
    </row>
    <row r="191">
      <c r="A191" s="131"/>
      <c r="B191" s="131"/>
      <c r="C191" s="131"/>
      <c r="D191" s="131"/>
      <c r="E191" s="131"/>
      <c r="F191" s="131"/>
      <c r="G191" s="131"/>
      <c r="H191" s="131"/>
      <c r="I191" s="131"/>
      <c r="J191" s="131"/>
      <c r="K191" s="131"/>
      <c r="L191" s="131"/>
      <c r="M191" s="131"/>
      <c r="N191" s="131"/>
      <c r="O191" s="131"/>
      <c r="P191" s="131"/>
      <c r="Q191" s="131"/>
      <c r="R191" s="131"/>
      <c r="S191" s="131"/>
      <c r="T191" s="131"/>
      <c r="U191" s="131"/>
      <c r="V191" s="131"/>
      <c r="W191" s="131"/>
      <c r="X191" s="131"/>
      <c r="Y191" s="131"/>
      <c r="Z191" s="131"/>
      <c r="AA191" s="131"/>
      <c r="AB191" s="131"/>
      <c r="AC191" s="131"/>
      <c r="AD191" s="131"/>
      <c r="AE191" s="131"/>
      <c r="AF191" s="131"/>
      <c r="AG191" s="131"/>
      <c r="AH191" s="131"/>
      <c r="AI191" s="131"/>
      <c r="AJ191" s="131"/>
      <c r="AK191" s="131"/>
      <c r="AL191" s="131"/>
      <c r="AM191" s="131"/>
      <c r="AN191" s="131"/>
      <c r="AO191" s="131"/>
      <c r="AP191" s="131"/>
      <c r="AQ191" s="131"/>
      <c r="AR191" s="131"/>
      <c r="AS191" s="131"/>
      <c r="AT191" s="131"/>
      <c r="AU191" s="131"/>
      <c r="AV191" s="131"/>
      <c r="AW191" s="131"/>
      <c r="AX191" s="131"/>
      <c r="AY191" s="131"/>
      <c r="AZ191" s="131"/>
      <c r="BA191" s="131"/>
      <c r="BB191" s="131"/>
      <c r="BC191" s="131"/>
      <c r="BD191" s="131"/>
      <c r="BE191" s="131"/>
      <c r="BF191" s="131"/>
      <c r="BG191" s="131"/>
      <c r="BH191" s="131"/>
      <c r="BI191" s="131"/>
      <c r="BJ191" s="131"/>
      <c r="BK191" s="131"/>
      <c r="BL191" s="131"/>
      <c r="BM191" s="131"/>
      <c r="BN191" s="131"/>
      <c r="BO191" s="131"/>
      <c r="BP191" s="131"/>
      <c r="BQ191" s="131"/>
      <c r="BR191" s="131"/>
      <c r="BS191" s="131"/>
      <c r="BT191" s="131"/>
      <c r="BU191" s="131"/>
      <c r="BV191" s="131"/>
      <c r="BW191" s="131"/>
      <c r="BX191" s="131"/>
      <c r="BY191" s="131"/>
      <c r="BZ191" s="131"/>
      <c r="CA191" s="131"/>
      <c r="CB191" s="131"/>
      <c r="CC191" s="131"/>
      <c r="CD191" s="131"/>
      <c r="CE191" s="131"/>
      <c r="CF191" s="131"/>
      <c r="CG191" s="131"/>
      <c r="CH191" s="131"/>
      <c r="CI191" s="131"/>
      <c r="CJ191" s="131"/>
      <c r="CK191" s="131"/>
      <c r="CL191" s="131"/>
      <c r="CM191" s="131"/>
      <c r="CN191" s="131"/>
      <c r="CO191" s="131"/>
      <c r="CP191" s="131"/>
      <c r="CQ191" s="131"/>
      <c r="CR191" s="131"/>
      <c r="CS191" s="131"/>
      <c r="CT191" s="131"/>
      <c r="CU191" s="131"/>
      <c r="CV191" s="131"/>
      <c r="CW191" s="131"/>
      <c r="CX191" s="131"/>
      <c r="CY191" s="131"/>
      <c r="CZ191" s="131"/>
      <c r="DA191" s="131"/>
      <c r="DB191" s="131"/>
      <c r="DC191" s="131"/>
      <c r="DD191" s="131"/>
      <c r="DE191" s="131"/>
      <c r="DF191" s="131"/>
      <c r="DG191" s="131"/>
      <c r="DH191" s="131"/>
      <c r="DI191" s="131"/>
      <c r="DJ191" s="131"/>
      <c r="DK191" s="131"/>
      <c r="DL191" s="131"/>
      <c r="DM191" s="131"/>
      <c r="DN191" s="131"/>
      <c r="DO191" s="131"/>
      <c r="DP191" s="131"/>
      <c r="DQ191" s="131"/>
      <c r="DR191" s="131"/>
      <c r="DS191" s="131"/>
      <c r="DT191" s="131"/>
      <c r="DU191" s="131"/>
      <c r="DV191" s="131"/>
      <c r="DW191" s="131"/>
      <c r="DX191" s="131"/>
      <c r="DY191" s="131"/>
      <c r="DZ191" s="131"/>
      <c r="EA191" s="131"/>
      <c r="EB191" s="131"/>
      <c r="EC191" s="131"/>
      <c r="ED191" s="131"/>
      <c r="EE191" s="131"/>
      <c r="EF191" s="131"/>
      <c r="EG191" s="131"/>
      <c r="EH191" s="131"/>
      <c r="EI191" s="131"/>
      <c r="EJ191" s="131"/>
      <c r="EK191" s="131"/>
      <c r="EL191" s="131"/>
      <c r="EM191" s="131"/>
      <c r="EN191" s="131"/>
      <c r="EO191" s="131"/>
      <c r="EP191" s="131"/>
      <c r="EQ191" s="131"/>
      <c r="ER191" s="131"/>
      <c r="ES191" s="131"/>
      <c r="ET191" s="131"/>
      <c r="EU191" s="131"/>
      <c r="EV191" s="131"/>
      <c r="EW191" s="131"/>
      <c r="EX191" s="131"/>
      <c r="EY191" s="131"/>
      <c r="EZ191" s="131"/>
      <c r="FA191" s="131"/>
      <c r="FB191" s="131"/>
      <c r="FC191" s="131"/>
      <c r="FD191" s="131"/>
      <c r="FE191" s="131"/>
      <c r="FF191" s="131"/>
      <c r="FG191" s="131"/>
      <c r="FH191" s="131"/>
      <c r="FI191" s="131"/>
      <c r="FJ191" s="131"/>
      <c r="FK191" s="131"/>
      <c r="FL191" s="131"/>
      <c r="FM191" s="131"/>
      <c r="FN191" s="131"/>
      <c r="FO191" s="131"/>
      <c r="FP191" s="131"/>
      <c r="FQ191" s="131"/>
      <c r="FR191" s="131"/>
      <c r="FS191" s="131"/>
      <c r="FT191" s="131"/>
      <c r="FU191" s="131"/>
      <c r="FV191" s="131"/>
      <c r="FW191" s="131"/>
    </row>
    <row r="192">
      <c r="A192" s="131"/>
      <c r="B192" s="131"/>
      <c r="C192" s="131"/>
      <c r="D192" s="131"/>
      <c r="E192" s="131"/>
      <c r="F192" s="131"/>
      <c r="G192" s="131"/>
      <c r="H192" s="131"/>
      <c r="I192" s="131"/>
      <c r="J192" s="131"/>
      <c r="K192" s="131"/>
      <c r="L192" s="131"/>
      <c r="M192" s="131"/>
      <c r="N192" s="131"/>
      <c r="O192" s="131"/>
      <c r="P192" s="131"/>
      <c r="Q192" s="131"/>
      <c r="R192" s="131"/>
      <c r="S192" s="131"/>
      <c r="T192" s="131"/>
      <c r="U192" s="131"/>
      <c r="V192" s="131"/>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131"/>
      <c r="AT192" s="131"/>
      <c r="AU192" s="131"/>
      <c r="AV192" s="131"/>
      <c r="AW192" s="131"/>
      <c r="AX192" s="131"/>
      <c r="AY192" s="131"/>
      <c r="AZ192" s="131"/>
      <c r="BA192" s="131"/>
      <c r="BB192" s="131"/>
      <c r="BC192" s="131"/>
      <c r="BD192" s="131"/>
      <c r="BE192" s="131"/>
      <c r="BF192" s="131"/>
      <c r="BG192" s="131"/>
      <c r="BH192" s="131"/>
      <c r="BI192" s="131"/>
      <c r="BJ192" s="131"/>
      <c r="BK192" s="131"/>
      <c r="BL192" s="131"/>
      <c r="BM192" s="131"/>
      <c r="BN192" s="131"/>
      <c r="BO192" s="131"/>
      <c r="BP192" s="131"/>
      <c r="BQ192" s="131"/>
      <c r="BR192" s="131"/>
      <c r="BS192" s="131"/>
      <c r="BT192" s="131"/>
      <c r="BU192" s="131"/>
      <c r="BV192" s="131"/>
      <c r="BW192" s="131"/>
      <c r="BX192" s="131"/>
      <c r="BY192" s="131"/>
      <c r="BZ192" s="131"/>
      <c r="CA192" s="131"/>
      <c r="CB192" s="131"/>
      <c r="CC192" s="131"/>
      <c r="CD192" s="131"/>
      <c r="CE192" s="131"/>
      <c r="CF192" s="131"/>
      <c r="CG192" s="131"/>
      <c r="CH192" s="131"/>
      <c r="CI192" s="131"/>
      <c r="CJ192" s="131"/>
      <c r="CK192" s="131"/>
      <c r="CL192" s="131"/>
      <c r="CM192" s="131"/>
      <c r="CN192" s="131"/>
      <c r="CO192" s="131"/>
      <c r="CP192" s="131"/>
      <c r="CQ192" s="131"/>
      <c r="CR192" s="131"/>
      <c r="CS192" s="131"/>
      <c r="CT192" s="131"/>
      <c r="CU192" s="131"/>
      <c r="CV192" s="131"/>
      <c r="CW192" s="131"/>
      <c r="CX192" s="131"/>
      <c r="CY192" s="131"/>
      <c r="CZ192" s="131"/>
      <c r="DA192" s="131"/>
      <c r="DB192" s="131"/>
      <c r="DC192" s="131"/>
      <c r="DD192" s="131"/>
      <c r="DE192" s="131"/>
      <c r="DF192" s="131"/>
      <c r="DG192" s="131"/>
      <c r="DH192" s="131"/>
      <c r="DI192" s="131"/>
      <c r="DJ192" s="131"/>
      <c r="DK192" s="131"/>
      <c r="DL192" s="131"/>
      <c r="DM192" s="131"/>
      <c r="DN192" s="131"/>
      <c r="DO192" s="131"/>
      <c r="DP192" s="131"/>
      <c r="DQ192" s="131"/>
      <c r="DR192" s="131"/>
      <c r="DS192" s="131"/>
      <c r="DT192" s="131"/>
      <c r="DU192" s="131"/>
      <c r="DV192" s="131"/>
      <c r="DW192" s="131"/>
      <c r="DX192" s="131"/>
      <c r="DY192" s="131"/>
      <c r="DZ192" s="131"/>
      <c r="EA192" s="131"/>
      <c r="EB192" s="131"/>
      <c r="EC192" s="131"/>
      <c r="ED192" s="131"/>
      <c r="EE192" s="131"/>
      <c r="EF192" s="131"/>
      <c r="EG192" s="131"/>
      <c r="EH192" s="131"/>
      <c r="EI192" s="131"/>
      <c r="EJ192" s="131"/>
      <c r="EK192" s="131"/>
      <c r="EL192" s="131"/>
      <c r="EM192" s="131"/>
      <c r="EN192" s="131"/>
      <c r="EO192" s="131"/>
      <c r="EP192" s="131"/>
      <c r="EQ192" s="131"/>
      <c r="ER192" s="131"/>
      <c r="ES192" s="131"/>
      <c r="ET192" s="131"/>
      <c r="EU192" s="131"/>
      <c r="EV192" s="131"/>
      <c r="EW192" s="131"/>
      <c r="EX192" s="131"/>
      <c r="EY192" s="131"/>
      <c r="EZ192" s="131"/>
      <c r="FA192" s="131"/>
      <c r="FB192" s="131"/>
      <c r="FC192" s="131"/>
      <c r="FD192" s="131"/>
      <c r="FE192" s="131"/>
      <c r="FF192" s="131"/>
      <c r="FG192" s="131"/>
      <c r="FH192" s="131"/>
      <c r="FI192" s="131"/>
      <c r="FJ192" s="131"/>
      <c r="FK192" s="131"/>
      <c r="FL192" s="131"/>
      <c r="FM192" s="131"/>
      <c r="FN192" s="131"/>
      <c r="FO192" s="131"/>
      <c r="FP192" s="131"/>
      <c r="FQ192" s="131"/>
      <c r="FR192" s="131"/>
      <c r="FS192" s="131"/>
      <c r="FT192" s="131"/>
      <c r="FU192" s="131"/>
      <c r="FV192" s="131"/>
      <c r="FW192" s="131"/>
    </row>
    <row r="193">
      <c r="A193" s="131"/>
      <c r="B193" s="131"/>
      <c r="C193" s="131"/>
      <c r="D193" s="131"/>
      <c r="E193" s="131"/>
      <c r="F193" s="131"/>
      <c r="G193" s="131"/>
      <c r="H193" s="131"/>
      <c r="I193" s="131"/>
      <c r="J193" s="131"/>
      <c r="K193" s="131"/>
      <c r="L193" s="131"/>
      <c r="M193" s="131"/>
      <c r="N193" s="131"/>
      <c r="O193" s="131"/>
      <c r="P193" s="131"/>
      <c r="Q193" s="131"/>
      <c r="R193" s="131"/>
      <c r="S193" s="131"/>
      <c r="T193" s="131"/>
      <c r="U193" s="131"/>
      <c r="V193" s="131"/>
      <c r="W193" s="131"/>
      <c r="X193" s="131"/>
      <c r="Y193" s="131"/>
      <c r="Z193" s="131"/>
      <c r="AA193" s="131"/>
      <c r="AB193" s="131"/>
      <c r="AC193" s="131"/>
      <c r="AD193" s="131"/>
      <c r="AE193" s="131"/>
      <c r="AF193" s="131"/>
      <c r="AG193" s="131"/>
      <c r="AH193" s="131"/>
      <c r="AI193" s="131"/>
      <c r="AJ193" s="131"/>
      <c r="AK193" s="131"/>
      <c r="AL193" s="131"/>
      <c r="AM193" s="131"/>
      <c r="AN193" s="131"/>
      <c r="AO193" s="131"/>
      <c r="AP193" s="131"/>
      <c r="AQ193" s="131"/>
      <c r="AR193" s="131"/>
      <c r="AS193" s="131"/>
      <c r="AT193" s="131"/>
      <c r="AU193" s="131"/>
      <c r="AV193" s="131"/>
      <c r="AW193" s="131"/>
      <c r="AX193" s="131"/>
      <c r="AY193" s="131"/>
      <c r="AZ193" s="131"/>
      <c r="BA193" s="131"/>
      <c r="BB193" s="131"/>
      <c r="BC193" s="131"/>
      <c r="BD193" s="131"/>
      <c r="BE193" s="131"/>
      <c r="BF193" s="131"/>
      <c r="BG193" s="131"/>
      <c r="BH193" s="131"/>
      <c r="BI193" s="131"/>
      <c r="BJ193" s="131"/>
      <c r="BK193" s="131"/>
      <c r="BL193" s="131"/>
      <c r="BM193" s="131"/>
      <c r="BN193" s="131"/>
      <c r="BO193" s="131"/>
      <c r="BP193" s="131"/>
      <c r="BQ193" s="131"/>
      <c r="BR193" s="131"/>
      <c r="BS193" s="131"/>
      <c r="BT193" s="131"/>
      <c r="BU193" s="131"/>
      <c r="BV193" s="131"/>
      <c r="BW193" s="131"/>
      <c r="BX193" s="131"/>
      <c r="BY193" s="131"/>
      <c r="BZ193" s="131"/>
      <c r="CA193" s="131"/>
      <c r="CB193" s="131"/>
      <c r="CC193" s="131"/>
      <c r="CD193" s="131"/>
      <c r="CE193" s="131"/>
      <c r="CF193" s="131"/>
      <c r="CG193" s="131"/>
      <c r="CH193" s="131"/>
      <c r="CI193" s="131"/>
      <c r="CJ193" s="131"/>
      <c r="CK193" s="131"/>
      <c r="CL193" s="131"/>
      <c r="CM193" s="131"/>
      <c r="CN193" s="131"/>
      <c r="CO193" s="131"/>
      <c r="CP193" s="131"/>
      <c r="CQ193" s="131"/>
      <c r="CR193" s="131"/>
      <c r="CS193" s="131"/>
      <c r="CT193" s="131"/>
      <c r="CU193" s="131"/>
      <c r="CV193" s="131"/>
      <c r="CW193" s="131"/>
      <c r="CX193" s="131"/>
      <c r="CY193" s="131"/>
      <c r="CZ193" s="131"/>
      <c r="DA193" s="131"/>
      <c r="DB193" s="131"/>
      <c r="DC193" s="131"/>
      <c r="DD193" s="131"/>
      <c r="DE193" s="131"/>
      <c r="DF193" s="131"/>
      <c r="DG193" s="131"/>
      <c r="DH193" s="131"/>
      <c r="DI193" s="131"/>
      <c r="DJ193" s="131"/>
      <c r="DK193" s="131"/>
      <c r="DL193" s="131"/>
      <c r="DM193" s="131"/>
      <c r="DN193" s="131"/>
      <c r="DO193" s="131"/>
      <c r="DP193" s="131"/>
      <c r="DQ193" s="131"/>
      <c r="DR193" s="131"/>
      <c r="DS193" s="131"/>
      <c r="DT193" s="131"/>
      <c r="DU193" s="131"/>
      <c r="DV193" s="131"/>
      <c r="DW193" s="131"/>
      <c r="DX193" s="131"/>
      <c r="DY193" s="131"/>
      <c r="DZ193" s="131"/>
      <c r="EA193" s="131"/>
      <c r="EB193" s="131"/>
      <c r="EC193" s="131"/>
      <c r="ED193" s="131"/>
      <c r="EE193" s="131"/>
      <c r="EF193" s="131"/>
      <c r="EG193" s="131"/>
      <c r="EH193" s="131"/>
      <c r="EI193" s="131"/>
      <c r="EJ193" s="131"/>
      <c r="EK193" s="131"/>
      <c r="EL193" s="131"/>
      <c r="EM193" s="131"/>
      <c r="EN193" s="131"/>
      <c r="EO193" s="131"/>
      <c r="EP193" s="131"/>
      <c r="EQ193" s="131"/>
      <c r="ER193" s="131"/>
      <c r="ES193" s="131"/>
      <c r="ET193" s="131"/>
      <c r="EU193" s="131"/>
      <c r="EV193" s="131"/>
      <c r="EW193" s="131"/>
      <c r="EX193" s="131"/>
      <c r="EY193" s="131"/>
      <c r="EZ193" s="131"/>
      <c r="FA193" s="131"/>
      <c r="FB193" s="131"/>
      <c r="FC193" s="131"/>
      <c r="FD193" s="131"/>
      <c r="FE193" s="131"/>
      <c r="FF193" s="131"/>
      <c r="FG193" s="131"/>
      <c r="FH193" s="131"/>
      <c r="FI193" s="131"/>
      <c r="FJ193" s="131"/>
      <c r="FK193" s="131"/>
      <c r="FL193" s="131"/>
      <c r="FM193" s="131"/>
      <c r="FN193" s="131"/>
      <c r="FO193" s="131"/>
      <c r="FP193" s="131"/>
      <c r="FQ193" s="131"/>
      <c r="FR193" s="131"/>
      <c r="FS193" s="131"/>
      <c r="FT193" s="131"/>
      <c r="FU193" s="131"/>
      <c r="FV193" s="131"/>
      <c r="FW193" s="131"/>
    </row>
    <row r="194">
      <c r="A194" s="131"/>
      <c r="B194" s="131"/>
      <c r="C194" s="131"/>
      <c r="D194" s="131"/>
      <c r="E194" s="131"/>
      <c r="F194" s="131"/>
      <c r="G194" s="131"/>
      <c r="H194" s="131"/>
      <c r="I194" s="131"/>
      <c r="J194" s="131"/>
      <c r="K194" s="131"/>
      <c r="L194" s="131"/>
      <c r="M194" s="131"/>
      <c r="N194" s="131"/>
      <c r="O194" s="131"/>
      <c r="P194" s="131"/>
      <c r="Q194" s="131"/>
      <c r="R194" s="131"/>
      <c r="S194" s="131"/>
      <c r="T194" s="131"/>
      <c r="U194" s="131"/>
      <c r="V194" s="131"/>
      <c r="W194" s="131"/>
      <c r="X194" s="131"/>
      <c r="Y194" s="131"/>
      <c r="Z194" s="131"/>
      <c r="AA194" s="131"/>
      <c r="AB194" s="131"/>
      <c r="AC194" s="131"/>
      <c r="AD194" s="131"/>
      <c r="AE194" s="131"/>
      <c r="AF194" s="131"/>
      <c r="AG194" s="131"/>
      <c r="AH194" s="131"/>
      <c r="AI194" s="131"/>
      <c r="AJ194" s="131"/>
      <c r="AK194" s="131"/>
      <c r="AL194" s="131"/>
      <c r="AM194" s="131"/>
      <c r="AN194" s="131"/>
      <c r="AO194" s="131"/>
      <c r="AP194" s="131"/>
      <c r="AQ194" s="131"/>
      <c r="AR194" s="131"/>
      <c r="AS194" s="131"/>
      <c r="AT194" s="131"/>
      <c r="AU194" s="131"/>
      <c r="AV194" s="131"/>
      <c r="AW194" s="131"/>
      <c r="AX194" s="131"/>
      <c r="AY194" s="131"/>
      <c r="AZ194" s="131"/>
      <c r="BA194" s="131"/>
      <c r="BB194" s="131"/>
      <c r="BC194" s="131"/>
      <c r="BD194" s="131"/>
      <c r="BE194" s="131"/>
      <c r="BF194" s="131"/>
      <c r="BG194" s="131"/>
      <c r="BH194" s="131"/>
      <c r="BI194" s="131"/>
      <c r="BJ194" s="131"/>
      <c r="BK194" s="131"/>
      <c r="BL194" s="131"/>
      <c r="BM194" s="131"/>
      <c r="BN194" s="131"/>
      <c r="BO194" s="131"/>
      <c r="BP194" s="131"/>
      <c r="BQ194" s="131"/>
      <c r="BR194" s="131"/>
      <c r="BS194" s="131"/>
      <c r="BT194" s="131"/>
      <c r="BU194" s="131"/>
      <c r="BV194" s="131"/>
      <c r="BW194" s="131"/>
      <c r="BX194" s="131"/>
      <c r="BY194" s="131"/>
      <c r="BZ194" s="131"/>
      <c r="CA194" s="131"/>
      <c r="CB194" s="131"/>
      <c r="CC194" s="131"/>
      <c r="CD194" s="131"/>
      <c r="CE194" s="131"/>
      <c r="CF194" s="131"/>
      <c r="CG194" s="131"/>
      <c r="CH194" s="131"/>
      <c r="CI194" s="131"/>
      <c r="CJ194" s="131"/>
      <c r="CK194" s="131"/>
      <c r="CL194" s="131"/>
      <c r="CM194" s="131"/>
      <c r="CN194" s="131"/>
      <c r="CO194" s="131"/>
      <c r="CP194" s="131"/>
      <c r="CQ194" s="131"/>
      <c r="CR194" s="131"/>
      <c r="CS194" s="131"/>
      <c r="CT194" s="131"/>
      <c r="CU194" s="131"/>
      <c r="CV194" s="131"/>
      <c r="CW194" s="131"/>
      <c r="CX194" s="131"/>
      <c r="CY194" s="131"/>
      <c r="CZ194" s="131"/>
      <c r="DA194" s="131"/>
      <c r="DB194" s="131"/>
      <c r="DC194" s="131"/>
      <c r="DD194" s="131"/>
      <c r="DE194" s="131"/>
      <c r="DF194" s="131"/>
      <c r="DG194" s="131"/>
      <c r="DH194" s="131"/>
      <c r="DI194" s="131"/>
      <c r="DJ194" s="131"/>
      <c r="DK194" s="131"/>
      <c r="DL194" s="131"/>
      <c r="DM194" s="131"/>
      <c r="DN194" s="131"/>
      <c r="DO194" s="131"/>
      <c r="DP194" s="131"/>
      <c r="DQ194" s="131"/>
      <c r="DR194" s="131"/>
      <c r="DS194" s="131"/>
      <c r="DT194" s="131"/>
      <c r="DU194" s="131"/>
      <c r="DV194" s="131"/>
      <c r="DW194" s="131"/>
      <c r="DX194" s="131"/>
      <c r="DY194" s="131"/>
      <c r="DZ194" s="131"/>
      <c r="EA194" s="131"/>
      <c r="EB194" s="131"/>
      <c r="EC194" s="131"/>
      <c r="ED194" s="131"/>
      <c r="EE194" s="131"/>
      <c r="EF194" s="131"/>
      <c r="EG194" s="131"/>
      <c r="EH194" s="131"/>
      <c r="EI194" s="131"/>
      <c r="EJ194" s="131"/>
      <c r="EK194" s="131"/>
      <c r="EL194" s="131"/>
      <c r="EM194" s="131"/>
      <c r="EN194" s="131"/>
      <c r="EO194" s="131"/>
      <c r="EP194" s="131"/>
      <c r="EQ194" s="131"/>
      <c r="ER194" s="131"/>
      <c r="ES194" s="131"/>
      <c r="ET194" s="131"/>
      <c r="EU194" s="131"/>
      <c r="EV194" s="131"/>
      <c r="EW194" s="131"/>
      <c r="EX194" s="131"/>
      <c r="EY194" s="131"/>
      <c r="EZ194" s="131"/>
      <c r="FA194" s="131"/>
      <c r="FB194" s="131"/>
      <c r="FC194" s="131"/>
      <c r="FD194" s="131"/>
      <c r="FE194" s="131"/>
      <c r="FF194" s="131"/>
      <c r="FG194" s="131"/>
      <c r="FH194" s="131"/>
      <c r="FI194" s="131"/>
      <c r="FJ194" s="131"/>
      <c r="FK194" s="131"/>
      <c r="FL194" s="131"/>
      <c r="FM194" s="131"/>
      <c r="FN194" s="131"/>
      <c r="FO194" s="131"/>
      <c r="FP194" s="131"/>
      <c r="FQ194" s="131"/>
      <c r="FR194" s="131"/>
      <c r="FS194" s="131"/>
      <c r="FT194" s="131"/>
      <c r="FU194" s="131"/>
      <c r="FV194" s="131"/>
      <c r="FW194" s="131"/>
    </row>
    <row r="195">
      <c r="A195" s="131"/>
      <c r="B195" s="131"/>
      <c r="C195" s="131"/>
      <c r="D195" s="131"/>
      <c r="E195" s="131"/>
      <c r="F195" s="131"/>
      <c r="G195" s="131"/>
      <c r="H195" s="131"/>
      <c r="I195" s="131"/>
      <c r="J195" s="131"/>
      <c r="K195" s="131"/>
      <c r="L195" s="131"/>
      <c r="M195" s="131"/>
      <c r="N195" s="131"/>
      <c r="O195" s="131"/>
      <c r="P195" s="131"/>
      <c r="Q195" s="131"/>
      <c r="R195" s="131"/>
      <c r="S195" s="131"/>
      <c r="T195" s="131"/>
      <c r="U195" s="131"/>
      <c r="V195" s="131"/>
      <c r="W195" s="131"/>
      <c r="X195" s="131"/>
      <c r="Y195" s="131"/>
      <c r="Z195" s="131"/>
      <c r="AA195" s="131"/>
      <c r="AB195" s="131"/>
      <c r="AC195" s="131"/>
      <c r="AD195" s="131"/>
      <c r="AE195" s="131"/>
      <c r="AF195" s="131"/>
      <c r="AG195" s="131"/>
      <c r="AH195" s="131"/>
      <c r="AI195" s="131"/>
      <c r="AJ195" s="131"/>
      <c r="AK195" s="131"/>
      <c r="AL195" s="131"/>
      <c r="AM195" s="131"/>
      <c r="AN195" s="131"/>
      <c r="AO195" s="131"/>
      <c r="AP195" s="131"/>
      <c r="AQ195" s="131"/>
      <c r="AR195" s="131"/>
      <c r="AS195" s="131"/>
      <c r="AT195" s="131"/>
      <c r="AU195" s="131"/>
      <c r="AV195" s="131"/>
      <c r="AW195" s="131"/>
      <c r="AX195" s="131"/>
      <c r="AY195" s="131"/>
      <c r="AZ195" s="131"/>
      <c r="BA195" s="131"/>
      <c r="BB195" s="131"/>
      <c r="BC195" s="131"/>
      <c r="BD195" s="131"/>
      <c r="BE195" s="131"/>
      <c r="BF195" s="131"/>
      <c r="BG195" s="131"/>
      <c r="BH195" s="131"/>
      <c r="BI195" s="131"/>
      <c r="BJ195" s="131"/>
      <c r="BK195" s="131"/>
      <c r="BL195" s="131"/>
      <c r="BM195" s="131"/>
      <c r="BN195" s="131"/>
      <c r="BO195" s="131"/>
      <c r="BP195" s="131"/>
      <c r="BQ195" s="131"/>
      <c r="BR195" s="131"/>
      <c r="BS195" s="131"/>
      <c r="BT195" s="131"/>
      <c r="BU195" s="131"/>
      <c r="BV195" s="131"/>
      <c r="BW195" s="131"/>
      <c r="BX195" s="131"/>
      <c r="BY195" s="131"/>
      <c r="BZ195" s="131"/>
      <c r="CA195" s="131"/>
      <c r="CB195" s="131"/>
      <c r="CC195" s="131"/>
      <c r="CD195" s="131"/>
      <c r="CE195" s="131"/>
      <c r="CF195" s="131"/>
      <c r="CG195" s="131"/>
      <c r="CH195" s="131"/>
      <c r="CI195" s="131"/>
      <c r="CJ195" s="131"/>
      <c r="CK195" s="131"/>
      <c r="CL195" s="131"/>
      <c r="CM195" s="131"/>
      <c r="CN195" s="131"/>
      <c r="CO195" s="131"/>
      <c r="CP195" s="131"/>
      <c r="CQ195" s="131"/>
      <c r="CR195" s="131"/>
      <c r="CS195" s="131"/>
      <c r="CT195" s="131"/>
      <c r="CU195" s="131"/>
      <c r="CV195" s="131"/>
      <c r="CW195" s="131"/>
      <c r="CX195" s="131"/>
      <c r="CY195" s="131"/>
      <c r="CZ195" s="131"/>
      <c r="DA195" s="131"/>
      <c r="DB195" s="131"/>
      <c r="DC195" s="131"/>
      <c r="DD195" s="131"/>
      <c r="DE195" s="131"/>
      <c r="DF195" s="131"/>
      <c r="DG195" s="131"/>
      <c r="DH195" s="131"/>
      <c r="DI195" s="131"/>
      <c r="DJ195" s="131"/>
      <c r="DK195" s="131"/>
      <c r="DL195" s="131"/>
      <c r="DM195" s="131"/>
      <c r="DN195" s="131"/>
      <c r="DO195" s="131"/>
      <c r="DP195" s="131"/>
      <c r="DQ195" s="131"/>
      <c r="DR195" s="131"/>
      <c r="DS195" s="131"/>
      <c r="DT195" s="131"/>
      <c r="DU195" s="131"/>
      <c r="DV195" s="131"/>
      <c r="DW195" s="131"/>
      <c r="DX195" s="131"/>
      <c r="DY195" s="131"/>
      <c r="DZ195" s="131"/>
      <c r="EA195" s="131"/>
      <c r="EB195" s="131"/>
      <c r="EC195" s="131"/>
      <c r="ED195" s="131"/>
      <c r="EE195" s="131"/>
      <c r="EF195" s="131"/>
      <c r="EG195" s="131"/>
      <c r="EH195" s="131"/>
      <c r="EI195" s="131"/>
      <c r="EJ195" s="131"/>
      <c r="EK195" s="131"/>
      <c r="EL195" s="131"/>
      <c r="EM195" s="131"/>
      <c r="EN195" s="131"/>
      <c r="EO195" s="131"/>
      <c r="EP195" s="131"/>
      <c r="EQ195" s="131"/>
      <c r="ER195" s="131"/>
      <c r="ES195" s="131"/>
      <c r="ET195" s="131"/>
      <c r="EU195" s="131"/>
      <c r="EV195" s="131"/>
      <c r="EW195" s="131"/>
      <c r="EX195" s="131"/>
      <c r="EY195" s="131"/>
      <c r="EZ195" s="131"/>
      <c r="FA195" s="131"/>
      <c r="FB195" s="131"/>
      <c r="FC195" s="131"/>
      <c r="FD195" s="131"/>
      <c r="FE195" s="131"/>
      <c r="FF195" s="131"/>
      <c r="FG195" s="131"/>
      <c r="FH195" s="131"/>
      <c r="FI195" s="131"/>
      <c r="FJ195" s="131"/>
      <c r="FK195" s="131"/>
      <c r="FL195" s="131"/>
      <c r="FM195" s="131"/>
      <c r="FN195" s="131"/>
      <c r="FO195" s="131"/>
      <c r="FP195" s="131"/>
      <c r="FQ195" s="131"/>
      <c r="FR195" s="131"/>
      <c r="FS195" s="131"/>
      <c r="FT195" s="131"/>
      <c r="FU195" s="131"/>
      <c r="FV195" s="131"/>
      <c r="FW195" s="131"/>
    </row>
    <row r="196">
      <c r="A196" s="131"/>
      <c r="B196" s="131"/>
      <c r="C196" s="131"/>
      <c r="D196" s="131"/>
      <c r="E196" s="131"/>
      <c r="F196" s="131"/>
      <c r="G196" s="131"/>
      <c r="H196" s="131"/>
      <c r="I196" s="131"/>
      <c r="J196" s="131"/>
      <c r="K196" s="131"/>
      <c r="L196" s="131"/>
      <c r="M196" s="131"/>
      <c r="N196" s="131"/>
      <c r="O196" s="131"/>
      <c r="P196" s="131"/>
      <c r="Q196" s="131"/>
      <c r="R196" s="131"/>
      <c r="S196" s="131"/>
      <c r="T196" s="131"/>
      <c r="U196" s="131"/>
      <c r="V196" s="131"/>
      <c r="W196" s="131"/>
      <c r="X196" s="131"/>
      <c r="Y196" s="131"/>
      <c r="Z196" s="131"/>
      <c r="AA196" s="131"/>
      <c r="AB196" s="131"/>
      <c r="AC196" s="131"/>
      <c r="AD196" s="131"/>
      <c r="AE196" s="131"/>
      <c r="AF196" s="131"/>
      <c r="AG196" s="131"/>
      <c r="AH196" s="131"/>
      <c r="AI196" s="131"/>
      <c r="AJ196" s="131"/>
      <c r="AK196" s="131"/>
      <c r="AL196" s="131"/>
      <c r="AM196" s="131"/>
      <c r="AN196" s="131"/>
      <c r="AO196" s="131"/>
      <c r="AP196" s="131"/>
      <c r="AQ196" s="131"/>
      <c r="AR196" s="131"/>
      <c r="AS196" s="131"/>
      <c r="AT196" s="131"/>
      <c r="AU196" s="131"/>
      <c r="AV196" s="131"/>
      <c r="AW196" s="131"/>
      <c r="AX196" s="131"/>
      <c r="AY196" s="131"/>
      <c r="AZ196" s="131"/>
      <c r="BA196" s="131"/>
      <c r="BB196" s="131"/>
      <c r="BC196" s="131"/>
      <c r="BD196" s="131"/>
      <c r="BE196" s="131"/>
      <c r="BF196" s="131"/>
      <c r="BG196" s="131"/>
      <c r="BH196" s="131"/>
      <c r="BI196" s="131"/>
      <c r="BJ196" s="131"/>
      <c r="BK196" s="131"/>
      <c r="BL196" s="131"/>
      <c r="BM196" s="131"/>
      <c r="BN196" s="131"/>
      <c r="BO196" s="131"/>
      <c r="BP196" s="131"/>
      <c r="BQ196" s="131"/>
      <c r="BR196" s="131"/>
      <c r="BS196" s="131"/>
      <c r="BT196" s="131"/>
      <c r="BU196" s="131"/>
      <c r="BV196" s="131"/>
      <c r="BW196" s="131"/>
      <c r="BX196" s="131"/>
      <c r="BY196" s="131"/>
      <c r="BZ196" s="131"/>
      <c r="CA196" s="131"/>
      <c r="CB196" s="131"/>
      <c r="CC196" s="131"/>
      <c r="CD196" s="131"/>
      <c r="CE196" s="131"/>
      <c r="CF196" s="131"/>
      <c r="CG196" s="131"/>
      <c r="CH196" s="131"/>
      <c r="CI196" s="131"/>
      <c r="CJ196" s="131"/>
      <c r="CK196" s="131"/>
      <c r="CL196" s="131"/>
      <c r="CM196" s="131"/>
      <c r="CN196" s="131"/>
      <c r="CO196" s="131"/>
      <c r="CP196" s="131"/>
      <c r="CQ196" s="131"/>
      <c r="CR196" s="131"/>
      <c r="CS196" s="131"/>
      <c r="CT196" s="131"/>
      <c r="CU196" s="131"/>
      <c r="CV196" s="131"/>
      <c r="CW196" s="131"/>
      <c r="CX196" s="131"/>
      <c r="CY196" s="131"/>
      <c r="CZ196" s="131"/>
      <c r="DA196" s="131"/>
      <c r="DB196" s="131"/>
      <c r="DC196" s="131"/>
      <c r="DD196" s="131"/>
      <c r="DE196" s="131"/>
      <c r="DF196" s="131"/>
      <c r="DG196" s="131"/>
      <c r="DH196" s="131"/>
      <c r="DI196" s="131"/>
      <c r="DJ196" s="131"/>
      <c r="DK196" s="131"/>
      <c r="DL196" s="131"/>
      <c r="DM196" s="131"/>
      <c r="DN196" s="131"/>
      <c r="DO196" s="131"/>
      <c r="DP196" s="131"/>
      <c r="DQ196" s="131"/>
      <c r="DR196" s="131"/>
      <c r="DS196" s="131"/>
      <c r="DT196" s="131"/>
      <c r="DU196" s="131"/>
      <c r="DV196" s="131"/>
      <c r="DW196" s="131"/>
      <c r="DX196" s="131"/>
      <c r="DY196" s="131"/>
      <c r="DZ196" s="131"/>
      <c r="EA196" s="131"/>
      <c r="EB196" s="131"/>
      <c r="EC196" s="131"/>
      <c r="ED196" s="131"/>
      <c r="EE196" s="131"/>
      <c r="EF196" s="131"/>
      <c r="EG196" s="131"/>
      <c r="EH196" s="131"/>
      <c r="EI196" s="131"/>
      <c r="EJ196" s="131"/>
      <c r="EK196" s="131"/>
      <c r="EL196" s="131"/>
      <c r="EM196" s="131"/>
      <c r="EN196" s="131"/>
      <c r="EO196" s="131"/>
      <c r="EP196" s="131"/>
      <c r="EQ196" s="131"/>
      <c r="ER196" s="131"/>
      <c r="ES196" s="131"/>
      <c r="ET196" s="131"/>
      <c r="EU196" s="131"/>
      <c r="EV196" s="131"/>
      <c r="EW196" s="131"/>
      <c r="EX196" s="131"/>
      <c r="EY196" s="131"/>
      <c r="EZ196" s="131"/>
      <c r="FA196" s="131"/>
      <c r="FB196" s="131"/>
      <c r="FC196" s="131"/>
      <c r="FD196" s="131"/>
      <c r="FE196" s="131"/>
      <c r="FF196" s="131"/>
      <c r="FG196" s="131"/>
      <c r="FH196" s="131"/>
      <c r="FI196" s="131"/>
      <c r="FJ196" s="131"/>
      <c r="FK196" s="131"/>
      <c r="FL196" s="131"/>
      <c r="FM196" s="131"/>
      <c r="FN196" s="131"/>
      <c r="FO196" s="131"/>
      <c r="FP196" s="131"/>
      <c r="FQ196" s="131"/>
      <c r="FR196" s="131"/>
      <c r="FS196" s="131"/>
      <c r="FT196" s="131"/>
      <c r="FU196" s="131"/>
      <c r="FV196" s="131"/>
      <c r="FW196" s="131"/>
    </row>
    <row r="197">
      <c r="A197" s="131"/>
      <c r="B197" s="131"/>
      <c r="C197" s="131"/>
      <c r="D197" s="131"/>
      <c r="E197" s="131"/>
      <c r="F197" s="131"/>
      <c r="G197" s="131"/>
      <c r="H197" s="131"/>
      <c r="I197" s="131"/>
      <c r="J197" s="131"/>
      <c r="K197" s="131"/>
      <c r="L197" s="131"/>
      <c r="M197" s="131"/>
      <c r="N197" s="131"/>
      <c r="O197" s="131"/>
      <c r="P197" s="131"/>
      <c r="Q197" s="131"/>
      <c r="R197" s="131"/>
      <c r="S197" s="131"/>
      <c r="T197" s="131"/>
      <c r="U197" s="131"/>
      <c r="V197" s="131"/>
      <c r="W197" s="131"/>
      <c r="X197" s="131"/>
      <c r="Y197" s="131"/>
      <c r="Z197" s="131"/>
      <c r="AA197" s="131"/>
      <c r="AB197" s="131"/>
      <c r="AC197" s="131"/>
      <c r="AD197" s="131"/>
      <c r="AE197" s="131"/>
      <c r="AF197" s="131"/>
      <c r="AG197" s="131"/>
      <c r="AH197" s="131"/>
      <c r="AI197" s="131"/>
      <c r="AJ197" s="131"/>
      <c r="AK197" s="131"/>
      <c r="AL197" s="131"/>
      <c r="AM197" s="131"/>
      <c r="AN197" s="131"/>
      <c r="AO197" s="131"/>
      <c r="AP197" s="131"/>
      <c r="AQ197" s="131"/>
      <c r="AR197" s="131"/>
      <c r="AS197" s="131"/>
      <c r="AT197" s="131"/>
      <c r="AU197" s="131"/>
      <c r="AV197" s="131"/>
      <c r="AW197" s="131"/>
      <c r="AX197" s="131"/>
      <c r="AY197" s="131"/>
      <c r="AZ197" s="131"/>
      <c r="BA197" s="131"/>
      <c r="BB197" s="131"/>
      <c r="BC197" s="131"/>
      <c r="BD197" s="131"/>
      <c r="BE197" s="131"/>
      <c r="BF197" s="131"/>
      <c r="BG197" s="131"/>
      <c r="BH197" s="131"/>
      <c r="BI197" s="131"/>
      <c r="BJ197" s="131"/>
      <c r="BK197" s="131"/>
      <c r="BL197" s="131"/>
      <c r="BM197" s="131"/>
      <c r="BN197" s="131"/>
      <c r="BO197" s="131"/>
      <c r="BP197" s="131"/>
      <c r="BQ197" s="131"/>
      <c r="BR197" s="131"/>
      <c r="BS197" s="131"/>
      <c r="BT197" s="131"/>
      <c r="BU197" s="131"/>
      <c r="BV197" s="131"/>
      <c r="BW197" s="131"/>
      <c r="BX197" s="131"/>
      <c r="BY197" s="131"/>
      <c r="BZ197" s="131"/>
      <c r="CA197" s="131"/>
      <c r="CB197" s="131"/>
      <c r="CC197" s="131"/>
      <c r="CD197" s="131"/>
      <c r="CE197" s="131"/>
      <c r="CF197" s="131"/>
      <c r="CG197" s="131"/>
      <c r="CH197" s="131"/>
      <c r="CI197" s="131"/>
      <c r="CJ197" s="131"/>
      <c r="CK197" s="131"/>
      <c r="CL197" s="131"/>
      <c r="CM197" s="131"/>
      <c r="CN197" s="131"/>
      <c r="CO197" s="131"/>
      <c r="CP197" s="131"/>
      <c r="CQ197" s="131"/>
      <c r="CR197" s="131"/>
      <c r="CS197" s="131"/>
      <c r="CT197" s="131"/>
      <c r="CU197" s="131"/>
      <c r="CV197" s="131"/>
      <c r="CW197" s="131"/>
      <c r="CX197" s="131"/>
      <c r="CY197" s="131"/>
      <c r="CZ197" s="131"/>
      <c r="DA197" s="131"/>
      <c r="DB197" s="131"/>
      <c r="DC197" s="131"/>
      <c r="DD197" s="131"/>
      <c r="DE197" s="131"/>
      <c r="DF197" s="131"/>
      <c r="DG197" s="131"/>
      <c r="DH197" s="131"/>
      <c r="DI197" s="131"/>
      <c r="DJ197" s="131"/>
      <c r="DK197" s="131"/>
      <c r="DL197" s="131"/>
      <c r="DM197" s="131"/>
      <c r="DN197" s="131"/>
      <c r="DO197" s="131"/>
      <c r="DP197" s="131"/>
      <c r="DQ197" s="131"/>
      <c r="DR197" s="131"/>
      <c r="DS197" s="131"/>
      <c r="DT197" s="131"/>
      <c r="DU197" s="131"/>
      <c r="DV197" s="131"/>
      <c r="DW197" s="131"/>
      <c r="DX197" s="131"/>
      <c r="DY197" s="131"/>
      <c r="DZ197" s="131"/>
      <c r="EA197" s="131"/>
      <c r="EB197" s="131"/>
      <c r="EC197" s="131"/>
      <c r="ED197" s="131"/>
      <c r="EE197" s="131"/>
      <c r="EF197" s="131"/>
      <c r="EG197" s="131"/>
      <c r="EH197" s="131"/>
      <c r="EI197" s="131"/>
      <c r="EJ197" s="131"/>
      <c r="EK197" s="131"/>
      <c r="EL197" s="131"/>
      <c r="EM197" s="131"/>
      <c r="EN197" s="131"/>
      <c r="EO197" s="131"/>
      <c r="EP197" s="131"/>
      <c r="EQ197" s="131"/>
      <c r="ER197" s="131"/>
      <c r="ES197" s="131"/>
      <c r="ET197" s="131"/>
      <c r="EU197" s="131"/>
      <c r="EV197" s="131"/>
      <c r="EW197" s="131"/>
      <c r="EX197" s="131"/>
      <c r="EY197" s="131"/>
      <c r="EZ197" s="131"/>
      <c r="FA197" s="131"/>
      <c r="FB197" s="131"/>
      <c r="FC197" s="131"/>
      <c r="FD197" s="131"/>
      <c r="FE197" s="131"/>
      <c r="FF197" s="131"/>
      <c r="FG197" s="131"/>
      <c r="FH197" s="131"/>
      <c r="FI197" s="131"/>
      <c r="FJ197" s="131"/>
      <c r="FK197" s="131"/>
      <c r="FL197" s="131"/>
      <c r="FM197" s="131"/>
      <c r="FN197" s="131"/>
      <c r="FO197" s="131"/>
      <c r="FP197" s="131"/>
      <c r="FQ197" s="131"/>
      <c r="FR197" s="131"/>
      <c r="FS197" s="131"/>
      <c r="FT197" s="131"/>
      <c r="FU197" s="131"/>
      <c r="FV197" s="131"/>
      <c r="FW197" s="131"/>
    </row>
    <row r="198">
      <c r="A198" s="131"/>
      <c r="B198" s="131"/>
      <c r="C198" s="131"/>
      <c r="D198" s="131"/>
      <c r="E198" s="131"/>
      <c r="F198" s="131"/>
      <c r="G198" s="131"/>
      <c r="H198" s="131"/>
      <c r="I198" s="131"/>
      <c r="J198" s="131"/>
      <c r="K198" s="131"/>
      <c r="L198" s="131"/>
      <c r="M198" s="131"/>
      <c r="N198" s="131"/>
      <c r="O198" s="131"/>
      <c r="P198" s="131"/>
      <c r="Q198" s="131"/>
      <c r="R198" s="131"/>
      <c r="S198" s="131"/>
      <c r="T198" s="131"/>
      <c r="U198" s="131"/>
      <c r="V198" s="131"/>
      <c r="W198" s="131"/>
      <c r="X198" s="131"/>
      <c r="Y198" s="131"/>
      <c r="Z198" s="131"/>
      <c r="AA198" s="131"/>
      <c r="AB198" s="131"/>
      <c r="AC198" s="131"/>
      <c r="AD198" s="131"/>
      <c r="AE198" s="131"/>
      <c r="AF198" s="131"/>
      <c r="AG198" s="131"/>
      <c r="AH198" s="131"/>
      <c r="AI198" s="131"/>
      <c r="AJ198" s="131"/>
      <c r="AK198" s="131"/>
      <c r="AL198" s="131"/>
      <c r="AM198" s="131"/>
      <c r="AN198" s="131"/>
      <c r="AO198" s="131"/>
      <c r="AP198" s="131"/>
      <c r="AQ198" s="131"/>
      <c r="AR198" s="131"/>
      <c r="AS198" s="131"/>
      <c r="AT198" s="131"/>
      <c r="AU198" s="131"/>
      <c r="AV198" s="131"/>
      <c r="AW198" s="131"/>
      <c r="AX198" s="131"/>
      <c r="AY198" s="131"/>
      <c r="AZ198" s="131"/>
      <c r="BA198" s="131"/>
      <c r="BB198" s="131"/>
      <c r="BC198" s="131"/>
      <c r="BD198" s="131"/>
      <c r="BE198" s="131"/>
      <c r="BF198" s="131"/>
      <c r="BG198" s="131"/>
      <c r="BH198" s="131"/>
      <c r="BI198" s="131"/>
      <c r="BJ198" s="131"/>
      <c r="BK198" s="131"/>
      <c r="BL198" s="131"/>
      <c r="BM198" s="131"/>
      <c r="BN198" s="131"/>
      <c r="BO198" s="131"/>
      <c r="BP198" s="131"/>
      <c r="BQ198" s="131"/>
      <c r="BR198" s="131"/>
      <c r="BS198" s="131"/>
      <c r="BT198" s="131"/>
      <c r="BU198" s="131"/>
      <c r="BV198" s="131"/>
      <c r="BW198" s="131"/>
      <c r="BX198" s="131"/>
      <c r="BY198" s="131"/>
      <c r="BZ198" s="131"/>
      <c r="CA198" s="131"/>
      <c r="CB198" s="131"/>
      <c r="CC198" s="131"/>
      <c r="CD198" s="131"/>
      <c r="CE198" s="131"/>
      <c r="CF198" s="131"/>
      <c r="CG198" s="131"/>
      <c r="CH198" s="131"/>
      <c r="CI198" s="131"/>
      <c r="CJ198" s="131"/>
      <c r="CK198" s="131"/>
      <c r="CL198" s="131"/>
      <c r="CM198" s="131"/>
      <c r="CN198" s="131"/>
      <c r="CO198" s="131"/>
      <c r="CP198" s="131"/>
      <c r="CQ198" s="131"/>
      <c r="CR198" s="131"/>
      <c r="CS198" s="131"/>
      <c r="CT198" s="131"/>
      <c r="CU198" s="131"/>
      <c r="CV198" s="131"/>
      <c r="CW198" s="131"/>
      <c r="CX198" s="131"/>
      <c r="CY198" s="131"/>
      <c r="CZ198" s="131"/>
      <c r="DA198" s="131"/>
      <c r="DB198" s="131"/>
      <c r="DC198" s="131"/>
      <c r="DD198" s="131"/>
      <c r="DE198" s="131"/>
      <c r="DF198" s="131"/>
      <c r="DG198" s="131"/>
      <c r="DH198" s="131"/>
      <c r="DI198" s="131"/>
      <c r="DJ198" s="131"/>
      <c r="DK198" s="131"/>
      <c r="DL198" s="131"/>
      <c r="DM198" s="131"/>
      <c r="DN198" s="131"/>
      <c r="DO198" s="131"/>
      <c r="DP198" s="131"/>
      <c r="DQ198" s="131"/>
      <c r="DR198" s="131"/>
      <c r="DS198" s="131"/>
      <c r="DT198" s="131"/>
      <c r="DU198" s="131"/>
      <c r="DV198" s="131"/>
      <c r="DW198" s="131"/>
      <c r="DX198" s="131"/>
      <c r="DY198" s="131"/>
      <c r="DZ198" s="131"/>
      <c r="EA198" s="131"/>
      <c r="EB198" s="131"/>
      <c r="EC198" s="131"/>
      <c r="ED198" s="131"/>
      <c r="EE198" s="131"/>
      <c r="EF198" s="131"/>
      <c r="EG198" s="131"/>
      <c r="EH198" s="131"/>
      <c r="EI198" s="131"/>
      <c r="EJ198" s="131"/>
      <c r="EK198" s="131"/>
      <c r="EL198" s="131"/>
      <c r="EM198" s="131"/>
      <c r="EN198" s="131"/>
      <c r="EO198" s="131"/>
      <c r="EP198" s="131"/>
      <c r="EQ198" s="131"/>
      <c r="ER198" s="131"/>
      <c r="ES198" s="131"/>
      <c r="ET198" s="131"/>
      <c r="EU198" s="131"/>
      <c r="EV198" s="131"/>
      <c r="EW198" s="131"/>
      <c r="EX198" s="131"/>
      <c r="EY198" s="131"/>
      <c r="EZ198" s="131"/>
      <c r="FA198" s="131"/>
      <c r="FB198" s="131"/>
      <c r="FC198" s="131"/>
      <c r="FD198" s="131"/>
      <c r="FE198" s="131"/>
      <c r="FF198" s="131"/>
      <c r="FG198" s="131"/>
      <c r="FH198" s="131"/>
      <c r="FI198" s="131"/>
      <c r="FJ198" s="131"/>
      <c r="FK198" s="131"/>
      <c r="FL198" s="131"/>
      <c r="FM198" s="131"/>
      <c r="FN198" s="131"/>
      <c r="FO198" s="131"/>
      <c r="FP198" s="131"/>
      <c r="FQ198" s="131"/>
      <c r="FR198" s="131"/>
      <c r="FS198" s="131"/>
      <c r="FT198" s="131"/>
      <c r="FU198" s="131"/>
      <c r="FV198" s="131"/>
      <c r="FW198" s="131"/>
    </row>
    <row r="199">
      <c r="A199" s="131"/>
      <c r="B199" s="131"/>
      <c r="C199" s="131"/>
      <c r="D199" s="131"/>
      <c r="E199" s="131"/>
      <c r="F199" s="131"/>
      <c r="G199" s="131"/>
      <c r="H199" s="131"/>
      <c r="I199" s="131"/>
      <c r="J199" s="131"/>
      <c r="K199" s="131"/>
      <c r="L199" s="131"/>
      <c r="M199" s="131"/>
      <c r="N199" s="131"/>
      <c r="O199" s="131"/>
      <c r="P199" s="131"/>
      <c r="Q199" s="131"/>
      <c r="R199" s="131"/>
      <c r="S199" s="131"/>
      <c r="T199" s="131"/>
      <c r="U199" s="131"/>
      <c r="V199" s="131"/>
      <c r="W199" s="131"/>
      <c r="X199" s="131"/>
      <c r="Y199" s="131"/>
      <c r="Z199" s="131"/>
      <c r="AA199" s="131"/>
      <c r="AB199" s="131"/>
      <c r="AC199" s="131"/>
      <c r="AD199" s="131"/>
      <c r="AE199" s="131"/>
      <c r="AF199" s="131"/>
      <c r="AG199" s="131"/>
      <c r="AH199" s="131"/>
      <c r="AI199" s="131"/>
      <c r="AJ199" s="131"/>
      <c r="AK199" s="131"/>
      <c r="AL199" s="131"/>
      <c r="AM199" s="131"/>
      <c r="AN199" s="131"/>
      <c r="AO199" s="131"/>
      <c r="AP199" s="131"/>
      <c r="AQ199" s="131"/>
      <c r="AR199" s="131"/>
      <c r="AS199" s="131"/>
      <c r="AT199" s="131"/>
      <c r="AU199" s="131"/>
      <c r="AV199" s="131"/>
      <c r="AW199" s="131"/>
      <c r="AX199" s="131"/>
      <c r="AY199" s="131"/>
      <c r="AZ199" s="131"/>
      <c r="BA199" s="131"/>
      <c r="BB199" s="131"/>
      <c r="BC199" s="131"/>
      <c r="BD199" s="131"/>
      <c r="BE199" s="131"/>
      <c r="BF199" s="131"/>
      <c r="BG199" s="131"/>
      <c r="BH199" s="131"/>
      <c r="BI199" s="131"/>
      <c r="BJ199" s="131"/>
      <c r="BK199" s="131"/>
      <c r="BL199" s="131"/>
      <c r="BM199" s="131"/>
      <c r="BN199" s="131"/>
      <c r="BO199" s="131"/>
      <c r="BP199" s="131"/>
      <c r="BQ199" s="131"/>
      <c r="BR199" s="131"/>
      <c r="BS199" s="131"/>
      <c r="BT199" s="131"/>
      <c r="BU199" s="131"/>
      <c r="BV199" s="131"/>
      <c r="BW199" s="131"/>
      <c r="BX199" s="131"/>
      <c r="BY199" s="131"/>
      <c r="BZ199" s="131"/>
      <c r="CA199" s="131"/>
      <c r="CB199" s="131"/>
      <c r="CC199" s="131"/>
      <c r="CD199" s="131"/>
      <c r="CE199" s="131"/>
      <c r="CF199" s="131"/>
      <c r="CG199" s="131"/>
      <c r="CH199" s="131"/>
      <c r="CI199" s="131"/>
      <c r="CJ199" s="131"/>
      <c r="CK199" s="131"/>
      <c r="CL199" s="131"/>
      <c r="CM199" s="131"/>
      <c r="CN199" s="131"/>
      <c r="CO199" s="131"/>
      <c r="CP199" s="131"/>
      <c r="CQ199" s="131"/>
      <c r="CR199" s="131"/>
      <c r="CS199" s="131"/>
      <c r="CT199" s="131"/>
      <c r="CU199" s="131"/>
      <c r="CV199" s="131"/>
      <c r="CW199" s="131"/>
      <c r="CX199" s="131"/>
      <c r="CY199" s="131"/>
      <c r="CZ199" s="131"/>
      <c r="DA199" s="131"/>
      <c r="DB199" s="131"/>
      <c r="DC199" s="131"/>
      <c r="DD199" s="131"/>
      <c r="DE199" s="131"/>
      <c r="DF199" s="131"/>
      <c r="DG199" s="131"/>
      <c r="DH199" s="131"/>
      <c r="DI199" s="131"/>
      <c r="DJ199" s="131"/>
      <c r="DK199" s="131"/>
      <c r="DL199" s="131"/>
      <c r="DM199" s="131"/>
      <c r="DN199" s="131"/>
      <c r="DO199" s="131"/>
      <c r="DP199" s="131"/>
      <c r="DQ199" s="131"/>
      <c r="DR199" s="131"/>
      <c r="DS199" s="131"/>
      <c r="DT199" s="131"/>
      <c r="DU199" s="131"/>
      <c r="DV199" s="131"/>
      <c r="DW199" s="131"/>
      <c r="DX199" s="131"/>
      <c r="DY199" s="131"/>
      <c r="DZ199" s="131"/>
      <c r="EA199" s="131"/>
      <c r="EB199" s="131"/>
      <c r="EC199" s="131"/>
      <c r="ED199" s="131"/>
      <c r="EE199" s="131"/>
      <c r="EF199" s="131"/>
      <c r="EG199" s="131"/>
      <c r="EH199" s="131"/>
      <c r="EI199" s="131"/>
      <c r="EJ199" s="131"/>
      <c r="EK199" s="131"/>
      <c r="EL199" s="131"/>
      <c r="EM199" s="131"/>
      <c r="EN199" s="131"/>
      <c r="EO199" s="131"/>
      <c r="EP199" s="131"/>
      <c r="EQ199" s="131"/>
      <c r="ER199" s="131"/>
      <c r="ES199" s="131"/>
      <c r="ET199" s="131"/>
      <c r="EU199" s="131"/>
      <c r="EV199" s="131"/>
      <c r="EW199" s="131"/>
      <c r="EX199" s="131"/>
      <c r="EY199" s="131"/>
      <c r="EZ199" s="131"/>
      <c r="FA199" s="131"/>
      <c r="FB199" s="131"/>
      <c r="FC199" s="131"/>
      <c r="FD199" s="131"/>
      <c r="FE199" s="131"/>
      <c r="FF199" s="131"/>
      <c r="FG199" s="131"/>
      <c r="FH199" s="131"/>
      <c r="FI199" s="131"/>
      <c r="FJ199" s="131"/>
      <c r="FK199" s="131"/>
      <c r="FL199" s="131"/>
      <c r="FM199" s="131"/>
      <c r="FN199" s="131"/>
      <c r="FO199" s="131"/>
      <c r="FP199" s="131"/>
      <c r="FQ199" s="131"/>
      <c r="FR199" s="131"/>
      <c r="FS199" s="131"/>
      <c r="FT199" s="131"/>
      <c r="FU199" s="131"/>
      <c r="FV199" s="131"/>
      <c r="FW199" s="131"/>
    </row>
    <row r="200">
      <c r="A200" s="131"/>
      <c r="B200" s="131"/>
      <c r="C200" s="131"/>
      <c r="D200" s="131"/>
      <c r="E200" s="131"/>
      <c r="F200" s="131"/>
      <c r="G200" s="131"/>
      <c r="H200" s="131"/>
      <c r="I200" s="131"/>
      <c r="J200" s="131"/>
      <c r="K200" s="131"/>
      <c r="L200" s="131"/>
      <c r="M200" s="131"/>
      <c r="N200" s="131"/>
      <c r="O200" s="131"/>
      <c r="P200" s="131"/>
      <c r="Q200" s="131"/>
      <c r="R200" s="131"/>
      <c r="S200" s="131"/>
      <c r="T200" s="131"/>
      <c r="U200" s="131"/>
      <c r="V200" s="131"/>
      <c r="W200" s="131"/>
      <c r="X200" s="131"/>
      <c r="Y200" s="131"/>
      <c r="Z200" s="131"/>
      <c r="AA200" s="131"/>
      <c r="AB200" s="131"/>
      <c r="AC200" s="131"/>
      <c r="AD200" s="131"/>
      <c r="AE200" s="131"/>
      <c r="AF200" s="131"/>
      <c r="AG200" s="131"/>
      <c r="AH200" s="131"/>
      <c r="AI200" s="131"/>
      <c r="AJ200" s="131"/>
      <c r="AK200" s="131"/>
      <c r="AL200" s="131"/>
      <c r="AM200" s="131"/>
      <c r="AN200" s="131"/>
      <c r="AO200" s="131"/>
      <c r="AP200" s="131"/>
      <c r="AQ200" s="131"/>
      <c r="AR200" s="131"/>
      <c r="AS200" s="131"/>
      <c r="AT200" s="131"/>
      <c r="AU200" s="131"/>
      <c r="AV200" s="131"/>
      <c r="AW200" s="131"/>
      <c r="AX200" s="131"/>
      <c r="AY200" s="131"/>
      <c r="AZ200" s="131"/>
      <c r="BA200" s="131"/>
      <c r="BB200" s="131"/>
      <c r="BC200" s="131"/>
      <c r="BD200" s="131"/>
      <c r="BE200" s="131"/>
      <c r="BF200" s="131"/>
      <c r="BG200" s="131"/>
      <c r="BH200" s="131"/>
      <c r="BI200" s="131"/>
      <c r="BJ200" s="131"/>
      <c r="BK200" s="131"/>
      <c r="BL200" s="131"/>
      <c r="BM200" s="131"/>
      <c r="BN200" s="131"/>
      <c r="BO200" s="131"/>
      <c r="BP200" s="131"/>
      <c r="BQ200" s="131"/>
      <c r="BR200" s="131"/>
      <c r="BS200" s="131"/>
      <c r="BT200" s="131"/>
      <c r="BU200" s="131"/>
      <c r="BV200" s="131"/>
      <c r="BW200" s="131"/>
      <c r="BX200" s="131"/>
      <c r="BY200" s="131"/>
      <c r="BZ200" s="131"/>
      <c r="CA200" s="131"/>
      <c r="CB200" s="131"/>
      <c r="CC200" s="131"/>
      <c r="CD200" s="131"/>
      <c r="CE200" s="131"/>
      <c r="CF200" s="131"/>
      <c r="CG200" s="131"/>
      <c r="CH200" s="131"/>
      <c r="CI200" s="131"/>
      <c r="CJ200" s="131"/>
      <c r="CK200" s="131"/>
      <c r="CL200" s="131"/>
      <c r="CM200" s="131"/>
      <c r="CN200" s="131"/>
      <c r="CO200" s="131"/>
      <c r="CP200" s="131"/>
      <c r="CQ200" s="131"/>
      <c r="CR200" s="131"/>
      <c r="CS200" s="131"/>
      <c r="CT200" s="131"/>
      <c r="CU200" s="131"/>
      <c r="CV200" s="131"/>
      <c r="CW200" s="131"/>
      <c r="CX200" s="131"/>
      <c r="CY200" s="131"/>
      <c r="CZ200" s="131"/>
      <c r="DA200" s="131"/>
      <c r="DB200" s="131"/>
      <c r="DC200" s="131"/>
      <c r="DD200" s="131"/>
      <c r="DE200" s="131"/>
      <c r="DF200" s="131"/>
      <c r="DG200" s="131"/>
      <c r="DH200" s="131"/>
      <c r="DI200" s="131"/>
      <c r="DJ200" s="131"/>
      <c r="DK200" s="131"/>
      <c r="DL200" s="131"/>
      <c r="DM200" s="131"/>
      <c r="DN200" s="131"/>
      <c r="DO200" s="131"/>
      <c r="DP200" s="131"/>
      <c r="DQ200" s="131"/>
      <c r="DR200" s="131"/>
      <c r="DS200" s="131"/>
      <c r="DT200" s="131"/>
      <c r="DU200" s="131"/>
      <c r="DV200" s="131"/>
      <c r="DW200" s="131"/>
      <c r="DX200" s="131"/>
      <c r="DY200" s="131"/>
      <c r="DZ200" s="131"/>
      <c r="EA200" s="131"/>
      <c r="EB200" s="131"/>
      <c r="EC200" s="131"/>
      <c r="ED200" s="131"/>
      <c r="EE200" s="131"/>
      <c r="EF200" s="131"/>
      <c r="EG200" s="131"/>
      <c r="EH200" s="131"/>
      <c r="EI200" s="131"/>
      <c r="EJ200" s="131"/>
      <c r="EK200" s="131"/>
      <c r="EL200" s="131"/>
      <c r="EM200" s="131"/>
      <c r="EN200" s="131"/>
      <c r="EO200" s="131"/>
      <c r="EP200" s="131"/>
      <c r="EQ200" s="131"/>
      <c r="ER200" s="131"/>
      <c r="ES200" s="131"/>
      <c r="ET200" s="131"/>
      <c r="EU200" s="131"/>
      <c r="EV200" s="131"/>
      <c r="EW200" s="131"/>
      <c r="EX200" s="131"/>
      <c r="EY200" s="131"/>
      <c r="EZ200" s="131"/>
      <c r="FA200" s="131"/>
      <c r="FB200" s="131"/>
      <c r="FC200" s="131"/>
      <c r="FD200" s="131"/>
      <c r="FE200" s="131"/>
      <c r="FF200" s="131"/>
      <c r="FG200" s="131"/>
      <c r="FH200" s="131"/>
      <c r="FI200" s="131"/>
      <c r="FJ200" s="131"/>
      <c r="FK200" s="131"/>
      <c r="FL200" s="131"/>
      <c r="FM200" s="131"/>
      <c r="FN200" s="131"/>
      <c r="FO200" s="131"/>
      <c r="FP200" s="131"/>
      <c r="FQ200" s="131"/>
      <c r="FR200" s="131"/>
      <c r="FS200" s="131"/>
      <c r="FT200" s="131"/>
      <c r="FU200" s="131"/>
      <c r="FV200" s="131"/>
      <c r="FW200" s="131"/>
    </row>
    <row r="201">
      <c r="A201" s="131"/>
      <c r="B201" s="131"/>
      <c r="C201" s="131"/>
      <c r="D201" s="131"/>
      <c r="E201" s="131"/>
      <c r="F201" s="131"/>
      <c r="G201" s="131"/>
      <c r="H201" s="131"/>
      <c r="I201" s="131"/>
      <c r="J201" s="131"/>
      <c r="K201" s="131"/>
      <c r="L201" s="131"/>
      <c r="M201" s="131"/>
      <c r="N201" s="131"/>
      <c r="O201" s="131"/>
      <c r="P201" s="131"/>
      <c r="Q201" s="131"/>
      <c r="R201" s="131"/>
      <c r="S201" s="131"/>
      <c r="T201" s="131"/>
      <c r="U201" s="131"/>
      <c r="V201" s="131"/>
      <c r="W201" s="131"/>
      <c r="X201" s="131"/>
      <c r="Y201" s="131"/>
      <c r="Z201" s="131"/>
      <c r="AA201" s="131"/>
      <c r="AB201" s="131"/>
      <c r="AC201" s="131"/>
      <c r="AD201" s="131"/>
      <c r="AE201" s="131"/>
      <c r="AF201" s="131"/>
      <c r="AG201" s="131"/>
      <c r="AH201" s="131"/>
      <c r="AI201" s="131"/>
      <c r="AJ201" s="131"/>
      <c r="AK201" s="131"/>
      <c r="AL201" s="131"/>
      <c r="AM201" s="131"/>
      <c r="AN201" s="131"/>
      <c r="AO201" s="131"/>
      <c r="AP201" s="131"/>
      <c r="AQ201" s="131"/>
      <c r="AR201" s="131"/>
      <c r="AS201" s="131"/>
      <c r="AT201" s="131"/>
      <c r="AU201" s="131"/>
      <c r="AV201" s="131"/>
      <c r="AW201" s="131"/>
      <c r="AX201" s="131"/>
      <c r="AY201" s="131"/>
      <c r="AZ201" s="131"/>
      <c r="BA201" s="131"/>
      <c r="BB201" s="131"/>
      <c r="BC201" s="131"/>
      <c r="BD201" s="131"/>
      <c r="BE201" s="131"/>
      <c r="BF201" s="131"/>
      <c r="BG201" s="131"/>
      <c r="BH201" s="131"/>
      <c r="BI201" s="131"/>
      <c r="BJ201" s="131"/>
      <c r="BK201" s="131"/>
      <c r="BL201" s="131"/>
      <c r="BM201" s="131"/>
      <c r="BN201" s="131"/>
      <c r="BO201" s="131"/>
      <c r="BP201" s="131"/>
      <c r="BQ201" s="131"/>
      <c r="BR201" s="131"/>
      <c r="BS201" s="131"/>
      <c r="BT201" s="131"/>
      <c r="BU201" s="131"/>
      <c r="BV201" s="131"/>
      <c r="BW201" s="131"/>
      <c r="BX201" s="131"/>
      <c r="BY201" s="131"/>
      <c r="BZ201" s="131"/>
      <c r="CA201" s="131"/>
      <c r="CB201" s="131"/>
      <c r="CC201" s="131"/>
      <c r="CD201" s="131"/>
      <c r="CE201" s="131"/>
      <c r="CF201" s="131"/>
      <c r="CG201" s="131"/>
      <c r="CH201" s="131"/>
      <c r="CI201" s="131"/>
      <c r="CJ201" s="131"/>
      <c r="CK201" s="131"/>
      <c r="CL201" s="131"/>
      <c r="CM201" s="131"/>
      <c r="CN201" s="131"/>
      <c r="CO201" s="131"/>
      <c r="CP201" s="131"/>
      <c r="CQ201" s="131"/>
      <c r="CR201" s="131"/>
      <c r="CS201" s="131"/>
      <c r="CT201" s="131"/>
      <c r="CU201" s="131"/>
      <c r="CV201" s="131"/>
      <c r="CW201" s="131"/>
      <c r="CX201" s="131"/>
      <c r="CY201" s="131"/>
      <c r="CZ201" s="131"/>
      <c r="DA201" s="131"/>
      <c r="DB201" s="131"/>
      <c r="DC201" s="131"/>
      <c r="DD201" s="131"/>
      <c r="DE201" s="131"/>
      <c r="DF201" s="131"/>
      <c r="DG201" s="131"/>
      <c r="DH201" s="131"/>
      <c r="DI201" s="131"/>
      <c r="DJ201" s="131"/>
      <c r="DK201" s="131"/>
      <c r="DL201" s="131"/>
      <c r="DM201" s="131"/>
      <c r="DN201" s="131"/>
      <c r="DO201" s="131"/>
      <c r="DP201" s="131"/>
      <c r="DQ201" s="131"/>
      <c r="DR201" s="131"/>
      <c r="DS201" s="131"/>
      <c r="DT201" s="131"/>
      <c r="DU201" s="131"/>
      <c r="DV201" s="131"/>
      <c r="DW201" s="131"/>
      <c r="DX201" s="131"/>
      <c r="DY201" s="131"/>
      <c r="DZ201" s="131"/>
      <c r="EA201" s="131"/>
      <c r="EB201" s="131"/>
      <c r="EC201" s="131"/>
      <c r="ED201" s="131"/>
      <c r="EE201" s="131"/>
      <c r="EF201" s="131"/>
      <c r="EG201" s="131"/>
      <c r="EH201" s="131"/>
      <c r="EI201" s="131"/>
      <c r="EJ201" s="131"/>
      <c r="EK201" s="131"/>
      <c r="EL201" s="131"/>
      <c r="EM201" s="131"/>
      <c r="EN201" s="131"/>
      <c r="EO201" s="131"/>
      <c r="EP201" s="131"/>
      <c r="EQ201" s="131"/>
      <c r="ER201" s="131"/>
      <c r="ES201" s="131"/>
      <c r="ET201" s="131"/>
      <c r="EU201" s="131"/>
      <c r="EV201" s="131"/>
      <c r="EW201" s="131"/>
      <c r="EX201" s="131"/>
      <c r="EY201" s="131"/>
      <c r="EZ201" s="131"/>
      <c r="FA201" s="131"/>
      <c r="FB201" s="131"/>
      <c r="FC201" s="131"/>
      <c r="FD201" s="131"/>
      <c r="FE201" s="131"/>
      <c r="FF201" s="131"/>
      <c r="FG201" s="131"/>
      <c r="FH201" s="131"/>
      <c r="FI201" s="131"/>
      <c r="FJ201" s="131"/>
      <c r="FK201" s="131"/>
      <c r="FL201" s="131"/>
      <c r="FM201" s="131"/>
      <c r="FN201" s="131"/>
      <c r="FO201" s="131"/>
      <c r="FP201" s="131"/>
      <c r="FQ201" s="131"/>
      <c r="FR201" s="131"/>
      <c r="FS201" s="131"/>
      <c r="FT201" s="131"/>
      <c r="FU201" s="131"/>
      <c r="FV201" s="131"/>
      <c r="FW201" s="131"/>
    </row>
    <row r="202">
      <c r="A202" s="131"/>
      <c r="B202" s="131"/>
      <c r="C202" s="131"/>
      <c r="D202" s="131"/>
      <c r="E202" s="131"/>
      <c r="F202" s="131"/>
      <c r="G202" s="131"/>
      <c r="H202" s="131"/>
      <c r="I202" s="131"/>
      <c r="J202" s="131"/>
      <c r="K202" s="131"/>
      <c r="L202" s="131"/>
      <c r="M202" s="131"/>
      <c r="N202" s="131"/>
      <c r="O202" s="131"/>
      <c r="P202" s="131"/>
      <c r="Q202" s="131"/>
      <c r="R202" s="131"/>
      <c r="S202" s="131"/>
      <c r="T202" s="131"/>
      <c r="U202" s="131"/>
      <c r="V202" s="131"/>
      <c r="W202" s="131"/>
      <c r="X202" s="131"/>
      <c r="Y202" s="131"/>
      <c r="Z202" s="131"/>
      <c r="AA202" s="131"/>
      <c r="AB202" s="131"/>
      <c r="AC202" s="131"/>
      <c r="AD202" s="131"/>
      <c r="AE202" s="131"/>
      <c r="AF202" s="131"/>
      <c r="AG202" s="131"/>
      <c r="AH202" s="131"/>
      <c r="AI202" s="131"/>
      <c r="AJ202" s="131"/>
      <c r="AK202" s="131"/>
      <c r="AL202" s="131"/>
      <c r="AM202" s="131"/>
      <c r="AN202" s="131"/>
      <c r="AO202" s="131"/>
      <c r="AP202" s="131"/>
      <c r="AQ202" s="131"/>
      <c r="AR202" s="131"/>
      <c r="AS202" s="131"/>
      <c r="AT202" s="131"/>
      <c r="AU202" s="131"/>
      <c r="AV202" s="131"/>
      <c r="AW202" s="131"/>
      <c r="AX202" s="131"/>
      <c r="AY202" s="131"/>
      <c r="AZ202" s="131"/>
      <c r="BA202" s="131"/>
      <c r="BB202" s="131"/>
      <c r="BC202" s="131"/>
      <c r="BD202" s="131"/>
      <c r="BE202" s="131"/>
      <c r="BF202" s="131"/>
      <c r="BG202" s="131"/>
      <c r="BH202" s="131"/>
      <c r="BI202" s="131"/>
      <c r="BJ202" s="131"/>
      <c r="BK202" s="131"/>
      <c r="BL202" s="131"/>
      <c r="BM202" s="131"/>
      <c r="BN202" s="131"/>
      <c r="BO202" s="131"/>
      <c r="BP202" s="131"/>
      <c r="BQ202" s="131"/>
      <c r="BR202" s="131"/>
      <c r="BS202" s="131"/>
      <c r="BT202" s="131"/>
      <c r="BU202" s="131"/>
      <c r="BV202" s="131"/>
      <c r="BW202" s="131"/>
      <c r="BX202" s="131"/>
      <c r="BY202" s="131"/>
      <c r="BZ202" s="131"/>
      <c r="CA202" s="131"/>
      <c r="CB202" s="131"/>
      <c r="CC202" s="131"/>
      <c r="CD202" s="131"/>
      <c r="CE202" s="131"/>
      <c r="CF202" s="131"/>
      <c r="CG202" s="131"/>
      <c r="CH202" s="131"/>
      <c r="CI202" s="131"/>
      <c r="CJ202" s="131"/>
      <c r="CK202" s="131"/>
      <c r="CL202" s="131"/>
      <c r="CM202" s="131"/>
      <c r="CN202" s="131"/>
      <c r="CO202" s="131"/>
      <c r="CP202" s="131"/>
      <c r="CQ202" s="131"/>
      <c r="CR202" s="131"/>
      <c r="CS202" s="131"/>
      <c r="CT202" s="131"/>
      <c r="CU202" s="131"/>
      <c r="CV202" s="131"/>
      <c r="CW202" s="131"/>
      <c r="CX202" s="131"/>
      <c r="CY202" s="131"/>
      <c r="CZ202" s="131"/>
      <c r="DA202" s="131"/>
      <c r="DB202" s="131"/>
      <c r="DC202" s="131"/>
      <c r="DD202" s="131"/>
      <c r="DE202" s="131"/>
      <c r="DF202" s="131"/>
      <c r="DG202" s="131"/>
      <c r="DH202" s="131"/>
      <c r="DI202" s="131"/>
      <c r="DJ202" s="131"/>
      <c r="DK202" s="131"/>
      <c r="DL202" s="131"/>
      <c r="DM202" s="131"/>
      <c r="DN202" s="131"/>
      <c r="DO202" s="131"/>
      <c r="DP202" s="131"/>
      <c r="DQ202" s="131"/>
      <c r="DR202" s="131"/>
      <c r="DS202" s="131"/>
      <c r="DT202" s="131"/>
      <c r="DU202" s="131"/>
      <c r="DV202" s="131"/>
      <c r="DW202" s="131"/>
      <c r="DX202" s="131"/>
      <c r="DY202" s="131"/>
      <c r="DZ202" s="131"/>
      <c r="EA202" s="131"/>
      <c r="EB202" s="131"/>
      <c r="EC202" s="131"/>
      <c r="ED202" s="131"/>
      <c r="EE202" s="131"/>
      <c r="EF202" s="131"/>
      <c r="EG202" s="131"/>
      <c r="EH202" s="131"/>
      <c r="EI202" s="131"/>
      <c r="EJ202" s="131"/>
      <c r="EK202" s="131"/>
      <c r="EL202" s="131"/>
      <c r="EM202" s="131"/>
      <c r="EN202" s="131"/>
      <c r="EO202" s="131"/>
      <c r="EP202" s="131"/>
      <c r="EQ202" s="131"/>
      <c r="ER202" s="131"/>
      <c r="ES202" s="131"/>
      <c r="ET202" s="131"/>
      <c r="EU202" s="131"/>
      <c r="EV202" s="131"/>
      <c r="EW202" s="131"/>
      <c r="EX202" s="131"/>
      <c r="EY202" s="131"/>
      <c r="EZ202" s="131"/>
      <c r="FA202" s="131"/>
      <c r="FB202" s="131"/>
      <c r="FC202" s="131"/>
      <c r="FD202" s="131"/>
      <c r="FE202" s="131"/>
      <c r="FF202" s="131"/>
      <c r="FG202" s="131"/>
      <c r="FH202" s="131"/>
      <c r="FI202" s="131"/>
      <c r="FJ202" s="131"/>
      <c r="FK202" s="131"/>
      <c r="FL202" s="131"/>
      <c r="FM202" s="131"/>
      <c r="FN202" s="131"/>
      <c r="FO202" s="131"/>
      <c r="FP202" s="131"/>
      <c r="FQ202" s="131"/>
      <c r="FR202" s="131"/>
      <c r="FS202" s="131"/>
      <c r="FT202" s="131"/>
      <c r="FU202" s="131"/>
      <c r="FV202" s="131"/>
      <c r="FW202" s="131"/>
    </row>
    <row r="203">
      <c r="A203" s="131"/>
      <c r="B203" s="131"/>
      <c r="C203" s="131"/>
      <c r="D203" s="131"/>
      <c r="E203" s="131"/>
      <c r="F203" s="131"/>
      <c r="G203" s="131"/>
      <c r="H203" s="131"/>
      <c r="I203" s="131"/>
      <c r="J203" s="131"/>
      <c r="K203" s="131"/>
      <c r="L203" s="131"/>
      <c r="M203" s="131"/>
      <c r="N203" s="131"/>
      <c r="O203" s="131"/>
      <c r="P203" s="131"/>
      <c r="Q203" s="131"/>
      <c r="R203" s="131"/>
      <c r="S203" s="131"/>
      <c r="T203" s="131"/>
      <c r="U203" s="131"/>
      <c r="V203" s="131"/>
      <c r="W203" s="131"/>
      <c r="X203" s="131"/>
      <c r="Y203" s="131"/>
      <c r="Z203" s="131"/>
      <c r="AA203" s="131"/>
      <c r="AB203" s="131"/>
      <c r="AC203" s="131"/>
      <c r="AD203" s="131"/>
      <c r="AE203" s="131"/>
      <c r="AF203" s="131"/>
      <c r="AG203" s="131"/>
      <c r="AH203" s="131"/>
      <c r="AI203" s="131"/>
      <c r="AJ203" s="131"/>
      <c r="AK203" s="131"/>
      <c r="AL203" s="131"/>
      <c r="AM203" s="131"/>
      <c r="AN203" s="131"/>
      <c r="AO203" s="131"/>
      <c r="AP203" s="131"/>
      <c r="AQ203" s="131"/>
      <c r="AR203" s="131"/>
      <c r="AS203" s="131"/>
      <c r="AT203" s="131"/>
      <c r="AU203" s="131"/>
      <c r="AV203" s="131"/>
      <c r="AW203" s="131"/>
      <c r="AX203" s="131"/>
      <c r="AY203" s="131"/>
      <c r="AZ203" s="131"/>
      <c r="BA203" s="131"/>
      <c r="BB203" s="131"/>
      <c r="BC203" s="131"/>
      <c r="BD203" s="131"/>
      <c r="BE203" s="131"/>
      <c r="BF203" s="131"/>
      <c r="BG203" s="131"/>
      <c r="BH203" s="131"/>
      <c r="BI203" s="131"/>
      <c r="BJ203" s="131"/>
      <c r="BK203" s="131"/>
      <c r="BL203" s="131"/>
      <c r="BM203" s="131"/>
      <c r="BN203" s="131"/>
      <c r="BO203" s="131"/>
      <c r="BP203" s="131"/>
      <c r="BQ203" s="131"/>
      <c r="BR203" s="131"/>
      <c r="BS203" s="131"/>
      <c r="BT203" s="131"/>
      <c r="BU203" s="131"/>
      <c r="BV203" s="131"/>
      <c r="BW203" s="131"/>
      <c r="BX203" s="131"/>
      <c r="BY203" s="131"/>
      <c r="BZ203" s="131"/>
      <c r="CA203" s="131"/>
      <c r="CB203" s="131"/>
      <c r="CC203" s="131"/>
      <c r="CD203" s="131"/>
      <c r="CE203" s="131"/>
      <c r="CF203" s="131"/>
      <c r="CG203" s="131"/>
      <c r="CH203" s="131"/>
      <c r="CI203" s="131"/>
      <c r="CJ203" s="131"/>
      <c r="CK203" s="131"/>
      <c r="CL203" s="131"/>
      <c r="CM203" s="131"/>
      <c r="CN203" s="131"/>
      <c r="CO203" s="131"/>
      <c r="CP203" s="131"/>
      <c r="CQ203" s="131"/>
      <c r="CR203" s="131"/>
      <c r="CS203" s="131"/>
      <c r="CT203" s="131"/>
      <c r="CU203" s="131"/>
      <c r="CV203" s="131"/>
      <c r="CW203" s="131"/>
      <c r="CX203" s="131"/>
      <c r="CY203" s="131"/>
      <c r="CZ203" s="131"/>
      <c r="DA203" s="131"/>
      <c r="DB203" s="131"/>
      <c r="DC203" s="131"/>
      <c r="DD203" s="131"/>
      <c r="DE203" s="131"/>
      <c r="DF203" s="131"/>
      <c r="DG203" s="131"/>
      <c r="DH203" s="131"/>
      <c r="DI203" s="131"/>
      <c r="DJ203" s="131"/>
      <c r="DK203" s="131"/>
      <c r="DL203" s="131"/>
      <c r="DM203" s="131"/>
      <c r="DN203" s="131"/>
      <c r="DO203" s="131"/>
      <c r="DP203" s="131"/>
      <c r="DQ203" s="131"/>
      <c r="DR203" s="131"/>
      <c r="DS203" s="131"/>
      <c r="DT203" s="131"/>
      <c r="DU203" s="131"/>
      <c r="DV203" s="131"/>
      <c r="DW203" s="131"/>
      <c r="DX203" s="131"/>
      <c r="DY203" s="131"/>
      <c r="DZ203" s="131"/>
      <c r="EA203" s="131"/>
      <c r="EB203" s="131"/>
      <c r="EC203" s="131"/>
      <c r="ED203" s="131"/>
      <c r="EE203" s="131"/>
      <c r="EF203" s="131"/>
      <c r="EG203" s="131"/>
      <c r="EH203" s="131"/>
      <c r="EI203" s="131"/>
      <c r="EJ203" s="131"/>
      <c r="EK203" s="131"/>
      <c r="EL203" s="131"/>
      <c r="EM203" s="131"/>
      <c r="EN203" s="131"/>
      <c r="EO203" s="131"/>
      <c r="EP203" s="131"/>
      <c r="EQ203" s="131"/>
      <c r="ER203" s="131"/>
      <c r="ES203" s="131"/>
      <c r="ET203" s="131"/>
      <c r="EU203" s="131"/>
      <c r="EV203" s="131"/>
      <c r="EW203" s="131"/>
      <c r="EX203" s="131"/>
      <c r="EY203" s="131"/>
      <c r="EZ203" s="131"/>
      <c r="FA203" s="131"/>
      <c r="FB203" s="131"/>
      <c r="FC203" s="131"/>
      <c r="FD203" s="131"/>
      <c r="FE203" s="131"/>
      <c r="FF203" s="131"/>
      <c r="FG203" s="131"/>
      <c r="FH203" s="131"/>
      <c r="FI203" s="131"/>
      <c r="FJ203" s="131"/>
      <c r="FK203" s="131"/>
      <c r="FL203" s="131"/>
      <c r="FM203" s="131"/>
      <c r="FN203" s="131"/>
      <c r="FO203" s="131"/>
      <c r="FP203" s="131"/>
      <c r="FQ203" s="131"/>
      <c r="FR203" s="131"/>
      <c r="FS203" s="131"/>
      <c r="FT203" s="131"/>
      <c r="FU203" s="131"/>
      <c r="FV203" s="131"/>
      <c r="FW203" s="131"/>
    </row>
    <row r="204">
      <c r="A204" s="131"/>
      <c r="B204" s="131"/>
      <c r="C204" s="131"/>
      <c r="D204" s="131"/>
      <c r="E204" s="131"/>
      <c r="F204" s="131"/>
      <c r="G204" s="131"/>
      <c r="H204" s="131"/>
      <c r="I204" s="131"/>
      <c r="J204" s="131"/>
      <c r="K204" s="131"/>
      <c r="L204" s="131"/>
      <c r="M204" s="131"/>
      <c r="N204" s="131"/>
      <c r="O204" s="131"/>
      <c r="P204" s="131"/>
      <c r="Q204" s="131"/>
      <c r="R204" s="131"/>
      <c r="S204" s="131"/>
      <c r="T204" s="131"/>
      <c r="U204" s="131"/>
      <c r="V204" s="131"/>
      <c r="W204" s="131"/>
      <c r="X204" s="131"/>
      <c r="Y204" s="131"/>
      <c r="Z204" s="131"/>
      <c r="AA204" s="131"/>
      <c r="AB204" s="131"/>
      <c r="AC204" s="131"/>
      <c r="AD204" s="131"/>
      <c r="AE204" s="131"/>
      <c r="AF204" s="131"/>
      <c r="AG204" s="131"/>
      <c r="AH204" s="131"/>
      <c r="AI204" s="131"/>
      <c r="AJ204" s="131"/>
      <c r="AK204" s="131"/>
      <c r="AL204" s="131"/>
      <c r="AM204" s="131"/>
      <c r="AN204" s="131"/>
      <c r="AO204" s="131"/>
      <c r="AP204" s="131"/>
      <c r="AQ204" s="131"/>
      <c r="AR204" s="131"/>
      <c r="AS204" s="131"/>
      <c r="AT204" s="131"/>
      <c r="AU204" s="131"/>
      <c r="AV204" s="131"/>
      <c r="AW204" s="131"/>
      <c r="AX204" s="131"/>
      <c r="AY204" s="131"/>
      <c r="AZ204" s="131"/>
      <c r="BA204" s="131"/>
      <c r="BB204" s="131"/>
      <c r="BC204" s="131"/>
      <c r="BD204" s="131"/>
      <c r="BE204" s="131"/>
      <c r="BF204" s="131"/>
      <c r="BG204" s="131"/>
      <c r="BH204" s="131"/>
      <c r="BI204" s="131"/>
      <c r="BJ204" s="131"/>
      <c r="BK204" s="131"/>
      <c r="BL204" s="131"/>
      <c r="BM204" s="131"/>
      <c r="BN204" s="131"/>
      <c r="BO204" s="131"/>
      <c r="BP204" s="131"/>
      <c r="BQ204" s="131"/>
      <c r="BR204" s="131"/>
      <c r="BS204" s="131"/>
      <c r="BT204" s="131"/>
      <c r="BU204" s="131"/>
      <c r="BV204" s="131"/>
      <c r="BW204" s="131"/>
      <c r="BX204" s="131"/>
      <c r="BY204" s="131"/>
      <c r="BZ204" s="131"/>
      <c r="CA204" s="131"/>
      <c r="CB204" s="131"/>
      <c r="CC204" s="131"/>
      <c r="CD204" s="131"/>
      <c r="CE204" s="131"/>
      <c r="CF204" s="131"/>
      <c r="CG204" s="131"/>
      <c r="CH204" s="131"/>
      <c r="CI204" s="131"/>
      <c r="CJ204" s="131"/>
      <c r="CK204" s="131"/>
      <c r="CL204" s="131"/>
      <c r="CM204" s="131"/>
      <c r="CN204" s="131"/>
      <c r="CO204" s="131"/>
      <c r="CP204" s="131"/>
      <c r="CQ204" s="131"/>
      <c r="CR204" s="131"/>
      <c r="CS204" s="131"/>
      <c r="CT204" s="131"/>
      <c r="CU204" s="131"/>
      <c r="CV204" s="131"/>
      <c r="CW204" s="131"/>
      <c r="CX204" s="131"/>
      <c r="CY204" s="131"/>
      <c r="CZ204" s="131"/>
      <c r="DA204" s="131"/>
      <c r="DB204" s="131"/>
      <c r="DC204" s="131"/>
      <c r="DD204" s="131"/>
      <c r="DE204" s="131"/>
      <c r="DF204" s="131"/>
      <c r="DG204" s="131"/>
      <c r="DH204" s="131"/>
      <c r="DI204" s="131"/>
      <c r="DJ204" s="131"/>
      <c r="DK204" s="131"/>
      <c r="DL204" s="131"/>
      <c r="DM204" s="131"/>
      <c r="DN204" s="131"/>
      <c r="DO204" s="131"/>
      <c r="DP204" s="131"/>
      <c r="DQ204" s="131"/>
      <c r="DR204" s="131"/>
      <c r="DS204" s="131"/>
      <c r="DT204" s="131"/>
      <c r="DU204" s="131"/>
      <c r="DV204" s="131"/>
      <c r="DW204" s="131"/>
      <c r="DX204" s="131"/>
      <c r="DY204" s="131"/>
      <c r="DZ204" s="131"/>
      <c r="EA204" s="131"/>
      <c r="EB204" s="131"/>
      <c r="EC204" s="131"/>
      <c r="ED204" s="131"/>
      <c r="EE204" s="131"/>
      <c r="EF204" s="131"/>
      <c r="EG204" s="131"/>
      <c r="EH204" s="131"/>
      <c r="EI204" s="131"/>
      <c r="EJ204" s="131"/>
      <c r="EK204" s="131"/>
      <c r="EL204" s="131"/>
      <c r="EM204" s="131"/>
      <c r="EN204" s="131"/>
      <c r="EO204" s="131"/>
      <c r="EP204" s="131"/>
      <c r="EQ204" s="131"/>
      <c r="ER204" s="131"/>
      <c r="ES204" s="131"/>
      <c r="ET204" s="131"/>
      <c r="EU204" s="131"/>
      <c r="EV204" s="131"/>
      <c r="EW204" s="131"/>
      <c r="EX204" s="131"/>
      <c r="EY204" s="131"/>
      <c r="EZ204" s="131"/>
      <c r="FA204" s="131"/>
      <c r="FB204" s="131"/>
      <c r="FC204" s="131"/>
      <c r="FD204" s="131"/>
      <c r="FE204" s="131"/>
      <c r="FF204" s="131"/>
      <c r="FG204" s="131"/>
      <c r="FH204" s="131"/>
      <c r="FI204" s="131"/>
      <c r="FJ204" s="131"/>
      <c r="FK204" s="131"/>
      <c r="FL204" s="131"/>
      <c r="FM204" s="131"/>
      <c r="FN204" s="131"/>
      <c r="FO204" s="131"/>
      <c r="FP204" s="131"/>
      <c r="FQ204" s="131"/>
      <c r="FR204" s="131"/>
      <c r="FS204" s="131"/>
      <c r="FT204" s="131"/>
      <c r="FU204" s="131"/>
      <c r="FV204" s="131"/>
      <c r="FW204" s="131"/>
    </row>
    <row r="205">
      <c r="A205" s="131"/>
      <c r="B205" s="131"/>
      <c r="C205" s="131"/>
      <c r="D205" s="131"/>
      <c r="E205" s="131"/>
      <c r="F205" s="131"/>
      <c r="G205" s="131"/>
      <c r="H205" s="131"/>
      <c r="I205" s="131"/>
      <c r="J205" s="131"/>
      <c r="K205" s="131"/>
      <c r="L205" s="131"/>
      <c r="M205" s="131"/>
      <c r="N205" s="131"/>
      <c r="O205" s="131"/>
      <c r="P205" s="131"/>
      <c r="Q205" s="131"/>
      <c r="R205" s="131"/>
      <c r="S205" s="131"/>
      <c r="T205" s="131"/>
      <c r="U205" s="131"/>
      <c r="V205" s="131"/>
      <c r="W205" s="131"/>
      <c r="X205" s="131"/>
      <c r="Y205" s="131"/>
      <c r="Z205" s="131"/>
      <c r="AA205" s="131"/>
      <c r="AB205" s="131"/>
      <c r="AC205" s="131"/>
      <c r="AD205" s="131"/>
      <c r="AE205" s="131"/>
      <c r="AF205" s="131"/>
      <c r="AG205" s="131"/>
      <c r="AH205" s="131"/>
      <c r="AI205" s="131"/>
      <c r="AJ205" s="131"/>
      <c r="AK205" s="131"/>
      <c r="AL205" s="131"/>
      <c r="AM205" s="131"/>
      <c r="AN205" s="131"/>
      <c r="AO205" s="131"/>
      <c r="AP205" s="131"/>
      <c r="AQ205" s="131"/>
      <c r="AR205" s="131"/>
      <c r="AS205" s="131"/>
      <c r="AT205" s="131"/>
      <c r="AU205" s="131"/>
      <c r="AV205" s="131"/>
      <c r="AW205" s="131"/>
      <c r="AX205" s="131"/>
      <c r="AY205" s="131"/>
      <c r="AZ205" s="131"/>
      <c r="BA205" s="131"/>
      <c r="BB205" s="131"/>
      <c r="BC205" s="131"/>
      <c r="BD205" s="131"/>
      <c r="BE205" s="131"/>
      <c r="BF205" s="131"/>
      <c r="BG205" s="131"/>
      <c r="BH205" s="131"/>
      <c r="BI205" s="131"/>
      <c r="BJ205" s="131"/>
      <c r="BK205" s="131"/>
      <c r="BL205" s="131"/>
      <c r="BM205" s="131"/>
      <c r="BN205" s="131"/>
      <c r="BO205" s="131"/>
      <c r="BP205" s="131"/>
      <c r="BQ205" s="131"/>
      <c r="BR205" s="131"/>
      <c r="BS205" s="131"/>
      <c r="BT205" s="131"/>
      <c r="BU205" s="131"/>
      <c r="BV205" s="131"/>
      <c r="BW205" s="131"/>
      <c r="BX205" s="131"/>
      <c r="BY205" s="131"/>
      <c r="BZ205" s="131"/>
      <c r="CA205" s="131"/>
      <c r="CB205" s="131"/>
      <c r="CC205" s="131"/>
      <c r="CD205" s="131"/>
      <c r="CE205" s="131"/>
      <c r="CF205" s="131"/>
      <c r="CG205" s="131"/>
      <c r="CH205" s="131"/>
      <c r="CI205" s="131"/>
      <c r="CJ205" s="131"/>
      <c r="CK205" s="131"/>
      <c r="CL205" s="131"/>
      <c r="CM205" s="131"/>
      <c r="CN205" s="131"/>
      <c r="CO205" s="131"/>
      <c r="CP205" s="131"/>
      <c r="CQ205" s="131"/>
      <c r="CR205" s="131"/>
      <c r="CS205" s="131"/>
      <c r="CT205" s="131"/>
      <c r="CU205" s="131"/>
      <c r="CV205" s="131"/>
      <c r="CW205" s="131"/>
      <c r="CX205" s="131"/>
      <c r="CY205" s="131"/>
      <c r="CZ205" s="131"/>
      <c r="DA205" s="131"/>
      <c r="DB205" s="131"/>
      <c r="DC205" s="131"/>
      <c r="DD205" s="131"/>
      <c r="DE205" s="131"/>
      <c r="DF205" s="131"/>
      <c r="DG205" s="131"/>
      <c r="DH205" s="131"/>
      <c r="DI205" s="131"/>
      <c r="DJ205" s="131"/>
      <c r="DK205" s="131"/>
      <c r="DL205" s="131"/>
      <c r="DM205" s="131"/>
      <c r="DN205" s="131"/>
      <c r="DO205" s="131"/>
      <c r="DP205" s="131"/>
      <c r="DQ205" s="131"/>
      <c r="DR205" s="131"/>
      <c r="DS205" s="131"/>
      <c r="DT205" s="131"/>
      <c r="DU205" s="131"/>
      <c r="DV205" s="131"/>
      <c r="DW205" s="131"/>
      <c r="DX205" s="131"/>
      <c r="DY205" s="131"/>
      <c r="DZ205" s="131"/>
      <c r="EA205" s="131"/>
      <c r="EB205" s="131"/>
      <c r="EC205" s="131"/>
      <c r="ED205" s="131"/>
      <c r="EE205" s="131"/>
      <c r="EF205" s="131"/>
      <c r="EG205" s="131"/>
      <c r="EH205" s="131"/>
      <c r="EI205" s="131"/>
      <c r="EJ205" s="131"/>
      <c r="EK205" s="131"/>
      <c r="EL205" s="131"/>
      <c r="EM205" s="131"/>
      <c r="EN205" s="131"/>
      <c r="EO205" s="131"/>
      <c r="EP205" s="131"/>
      <c r="EQ205" s="131"/>
      <c r="ER205" s="131"/>
      <c r="ES205" s="131"/>
      <c r="ET205" s="131"/>
      <c r="EU205" s="131"/>
      <c r="EV205" s="131"/>
      <c r="EW205" s="131"/>
      <c r="EX205" s="131"/>
      <c r="EY205" s="131"/>
      <c r="EZ205" s="131"/>
      <c r="FA205" s="131"/>
      <c r="FB205" s="131"/>
      <c r="FC205" s="131"/>
      <c r="FD205" s="131"/>
      <c r="FE205" s="131"/>
      <c r="FF205" s="131"/>
      <c r="FG205" s="131"/>
      <c r="FH205" s="131"/>
      <c r="FI205" s="131"/>
      <c r="FJ205" s="131"/>
      <c r="FK205" s="131"/>
      <c r="FL205" s="131"/>
      <c r="FM205" s="131"/>
      <c r="FN205" s="131"/>
      <c r="FO205" s="131"/>
      <c r="FP205" s="131"/>
      <c r="FQ205" s="131"/>
      <c r="FR205" s="131"/>
      <c r="FS205" s="131"/>
      <c r="FT205" s="131"/>
      <c r="FU205" s="131"/>
      <c r="FV205" s="131"/>
      <c r="FW205" s="131"/>
    </row>
    <row r="206">
      <c r="A206" s="131"/>
      <c r="B206" s="131"/>
      <c r="C206" s="131"/>
      <c r="D206" s="131"/>
      <c r="E206" s="131"/>
      <c r="F206" s="131"/>
      <c r="G206" s="131"/>
      <c r="H206" s="131"/>
      <c r="I206" s="131"/>
      <c r="J206" s="131"/>
      <c r="K206" s="131"/>
      <c r="L206" s="131"/>
      <c r="M206" s="131"/>
      <c r="N206" s="131"/>
      <c r="O206" s="131"/>
      <c r="P206" s="131"/>
      <c r="Q206" s="131"/>
      <c r="R206" s="131"/>
      <c r="S206" s="131"/>
      <c r="T206" s="131"/>
      <c r="U206" s="131"/>
      <c r="V206" s="131"/>
      <c r="W206" s="131"/>
      <c r="X206" s="131"/>
      <c r="Y206" s="131"/>
      <c r="Z206" s="131"/>
      <c r="AA206" s="131"/>
      <c r="AB206" s="131"/>
      <c r="AC206" s="131"/>
      <c r="AD206" s="131"/>
      <c r="AE206" s="131"/>
      <c r="AF206" s="131"/>
      <c r="AG206" s="131"/>
      <c r="AH206" s="131"/>
      <c r="AI206" s="131"/>
      <c r="AJ206" s="131"/>
      <c r="AK206" s="131"/>
      <c r="AL206" s="131"/>
      <c r="AM206" s="131"/>
      <c r="AN206" s="131"/>
      <c r="AO206" s="131"/>
      <c r="AP206" s="131"/>
      <c r="AQ206" s="131"/>
      <c r="AR206" s="131"/>
      <c r="AS206" s="131"/>
      <c r="AT206" s="131"/>
      <c r="AU206" s="131"/>
      <c r="AV206" s="131"/>
      <c r="AW206" s="131"/>
      <c r="AX206" s="131"/>
      <c r="AY206" s="131"/>
      <c r="AZ206" s="131"/>
      <c r="BA206" s="131"/>
      <c r="BB206" s="131"/>
      <c r="BC206" s="131"/>
      <c r="BD206" s="131"/>
      <c r="BE206" s="131"/>
      <c r="BF206" s="131"/>
      <c r="BG206" s="131"/>
      <c r="BH206" s="131"/>
      <c r="BI206" s="131"/>
      <c r="BJ206" s="131"/>
      <c r="BK206" s="131"/>
      <c r="BL206" s="131"/>
      <c r="BM206" s="131"/>
      <c r="BN206" s="131"/>
      <c r="BO206" s="131"/>
      <c r="BP206" s="131"/>
      <c r="BQ206" s="131"/>
      <c r="BR206" s="131"/>
      <c r="BS206" s="131"/>
      <c r="BT206" s="131"/>
      <c r="BU206" s="131"/>
      <c r="BV206" s="131"/>
      <c r="BW206" s="131"/>
      <c r="BX206" s="131"/>
      <c r="BY206" s="131"/>
      <c r="BZ206" s="131"/>
      <c r="CA206" s="131"/>
      <c r="CB206" s="131"/>
      <c r="CC206" s="131"/>
      <c r="CD206" s="131"/>
      <c r="CE206" s="131"/>
      <c r="CF206" s="131"/>
      <c r="CG206" s="131"/>
      <c r="CH206" s="131"/>
      <c r="CI206" s="131"/>
      <c r="CJ206" s="131"/>
      <c r="CK206" s="131"/>
      <c r="CL206" s="131"/>
      <c r="CM206" s="131"/>
      <c r="CN206" s="131"/>
      <c r="CO206" s="131"/>
      <c r="CP206" s="131"/>
      <c r="CQ206" s="131"/>
      <c r="CR206" s="131"/>
      <c r="CS206" s="131"/>
      <c r="CT206" s="131"/>
      <c r="CU206" s="131"/>
      <c r="CV206" s="131"/>
      <c r="CW206" s="131"/>
      <c r="CX206" s="131"/>
      <c r="CY206" s="131"/>
      <c r="CZ206" s="131"/>
      <c r="DA206" s="131"/>
      <c r="DB206" s="131"/>
      <c r="DC206" s="131"/>
      <c r="DD206" s="131"/>
      <c r="DE206" s="131"/>
      <c r="DF206" s="131"/>
      <c r="DG206" s="131"/>
      <c r="DH206" s="131"/>
      <c r="DI206" s="131"/>
      <c r="DJ206" s="131"/>
      <c r="DK206" s="131"/>
      <c r="DL206" s="131"/>
      <c r="DM206" s="131"/>
      <c r="DN206" s="131"/>
      <c r="DO206" s="131"/>
      <c r="DP206" s="131"/>
      <c r="DQ206" s="131"/>
      <c r="DR206" s="131"/>
      <c r="DS206" s="131"/>
      <c r="DT206" s="131"/>
      <c r="DU206" s="131"/>
      <c r="DV206" s="131"/>
      <c r="DW206" s="131"/>
      <c r="DX206" s="131"/>
      <c r="DY206" s="131"/>
      <c r="DZ206" s="131"/>
      <c r="EA206" s="131"/>
      <c r="EB206" s="131"/>
      <c r="EC206" s="131"/>
      <c r="ED206" s="131"/>
      <c r="EE206" s="131"/>
      <c r="EF206" s="131"/>
      <c r="EG206" s="131"/>
      <c r="EH206" s="131"/>
      <c r="EI206" s="131"/>
      <c r="EJ206" s="131"/>
      <c r="EK206" s="131"/>
      <c r="EL206" s="131"/>
      <c r="EM206" s="131"/>
      <c r="EN206" s="131"/>
      <c r="EO206" s="131"/>
      <c r="EP206" s="131"/>
      <c r="EQ206" s="131"/>
      <c r="ER206" s="131"/>
      <c r="ES206" s="131"/>
      <c r="ET206" s="131"/>
      <c r="EU206" s="131"/>
      <c r="EV206" s="131"/>
      <c r="EW206" s="131"/>
      <c r="EX206" s="131"/>
      <c r="EY206" s="131"/>
      <c r="EZ206" s="131"/>
      <c r="FA206" s="131"/>
      <c r="FB206" s="131"/>
      <c r="FC206" s="131"/>
      <c r="FD206" s="131"/>
      <c r="FE206" s="131"/>
      <c r="FF206" s="131"/>
      <c r="FG206" s="131"/>
      <c r="FH206" s="131"/>
      <c r="FI206" s="131"/>
      <c r="FJ206" s="131"/>
      <c r="FK206" s="131"/>
      <c r="FL206" s="131"/>
      <c r="FM206" s="131"/>
      <c r="FN206" s="131"/>
      <c r="FO206" s="131"/>
      <c r="FP206" s="131"/>
      <c r="FQ206" s="131"/>
      <c r="FR206" s="131"/>
      <c r="FS206" s="131"/>
      <c r="FT206" s="131"/>
      <c r="FU206" s="131"/>
      <c r="FV206" s="131"/>
      <c r="FW206" s="131"/>
    </row>
    <row r="207">
      <c r="A207" s="131"/>
      <c r="B207" s="131"/>
      <c r="C207" s="131"/>
      <c r="D207" s="131"/>
      <c r="E207" s="131"/>
      <c r="F207" s="131"/>
      <c r="G207" s="131"/>
      <c r="H207" s="131"/>
      <c r="I207" s="131"/>
      <c r="J207" s="131"/>
      <c r="K207" s="131"/>
      <c r="L207" s="131"/>
      <c r="M207" s="131"/>
      <c r="N207" s="131"/>
      <c r="O207" s="131"/>
      <c r="P207" s="131"/>
      <c r="Q207" s="131"/>
      <c r="R207" s="131"/>
      <c r="S207" s="131"/>
      <c r="T207" s="131"/>
      <c r="U207" s="131"/>
      <c r="V207" s="131"/>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131"/>
      <c r="AT207" s="131"/>
      <c r="AU207" s="131"/>
      <c r="AV207" s="131"/>
      <c r="AW207" s="131"/>
      <c r="AX207" s="131"/>
      <c r="AY207" s="131"/>
      <c r="AZ207" s="131"/>
      <c r="BA207" s="131"/>
      <c r="BB207" s="131"/>
      <c r="BC207" s="131"/>
      <c r="BD207" s="131"/>
      <c r="BE207" s="131"/>
      <c r="BF207" s="131"/>
      <c r="BG207" s="131"/>
      <c r="BH207" s="131"/>
      <c r="BI207" s="131"/>
      <c r="BJ207" s="131"/>
      <c r="BK207" s="131"/>
      <c r="BL207" s="131"/>
      <c r="BM207" s="131"/>
      <c r="BN207" s="131"/>
      <c r="BO207" s="131"/>
      <c r="BP207" s="131"/>
      <c r="BQ207" s="131"/>
      <c r="BR207" s="131"/>
      <c r="BS207" s="131"/>
      <c r="BT207" s="131"/>
      <c r="BU207" s="131"/>
      <c r="BV207" s="131"/>
      <c r="BW207" s="131"/>
      <c r="BX207" s="131"/>
      <c r="BY207" s="131"/>
      <c r="BZ207" s="131"/>
      <c r="CA207" s="131"/>
      <c r="CB207" s="131"/>
      <c r="CC207" s="131"/>
      <c r="CD207" s="131"/>
      <c r="CE207" s="131"/>
      <c r="CF207" s="131"/>
      <c r="CG207" s="131"/>
      <c r="CH207" s="131"/>
      <c r="CI207" s="131"/>
      <c r="CJ207" s="131"/>
      <c r="CK207" s="131"/>
      <c r="CL207" s="131"/>
      <c r="CM207" s="131"/>
      <c r="CN207" s="131"/>
      <c r="CO207" s="131"/>
      <c r="CP207" s="131"/>
      <c r="CQ207" s="131"/>
      <c r="CR207" s="131"/>
      <c r="CS207" s="131"/>
      <c r="CT207" s="131"/>
      <c r="CU207" s="131"/>
      <c r="CV207" s="131"/>
      <c r="CW207" s="131"/>
      <c r="CX207" s="131"/>
      <c r="CY207" s="131"/>
      <c r="CZ207" s="131"/>
      <c r="DA207" s="131"/>
      <c r="DB207" s="131"/>
      <c r="DC207" s="131"/>
      <c r="DD207" s="131"/>
      <c r="DE207" s="131"/>
      <c r="DF207" s="131"/>
      <c r="DG207" s="131"/>
      <c r="DH207" s="131"/>
      <c r="DI207" s="131"/>
      <c r="DJ207" s="131"/>
      <c r="DK207" s="131"/>
      <c r="DL207" s="131"/>
      <c r="DM207" s="131"/>
      <c r="DN207" s="131"/>
      <c r="DO207" s="131"/>
      <c r="DP207" s="131"/>
      <c r="DQ207" s="131"/>
      <c r="DR207" s="131"/>
      <c r="DS207" s="131"/>
      <c r="DT207" s="131"/>
      <c r="DU207" s="131"/>
      <c r="DV207" s="131"/>
      <c r="DW207" s="131"/>
      <c r="DX207" s="131"/>
      <c r="DY207" s="131"/>
      <c r="DZ207" s="131"/>
      <c r="EA207" s="131"/>
      <c r="EB207" s="131"/>
      <c r="EC207" s="131"/>
      <c r="ED207" s="131"/>
      <c r="EE207" s="131"/>
      <c r="EF207" s="131"/>
      <c r="EG207" s="131"/>
      <c r="EH207" s="131"/>
      <c r="EI207" s="131"/>
      <c r="EJ207" s="131"/>
      <c r="EK207" s="131"/>
      <c r="EL207" s="131"/>
      <c r="EM207" s="131"/>
      <c r="EN207" s="131"/>
      <c r="EO207" s="131"/>
      <c r="EP207" s="131"/>
      <c r="EQ207" s="131"/>
      <c r="ER207" s="131"/>
      <c r="ES207" s="131"/>
      <c r="ET207" s="131"/>
      <c r="EU207" s="131"/>
      <c r="EV207" s="131"/>
      <c r="EW207" s="131"/>
      <c r="EX207" s="131"/>
      <c r="EY207" s="131"/>
      <c r="EZ207" s="131"/>
      <c r="FA207" s="131"/>
      <c r="FB207" s="131"/>
      <c r="FC207" s="131"/>
      <c r="FD207" s="131"/>
      <c r="FE207" s="131"/>
      <c r="FF207" s="131"/>
      <c r="FG207" s="131"/>
      <c r="FH207" s="131"/>
      <c r="FI207" s="131"/>
      <c r="FJ207" s="131"/>
      <c r="FK207" s="131"/>
      <c r="FL207" s="131"/>
      <c r="FM207" s="131"/>
      <c r="FN207" s="131"/>
      <c r="FO207" s="131"/>
      <c r="FP207" s="131"/>
      <c r="FQ207" s="131"/>
      <c r="FR207" s="131"/>
      <c r="FS207" s="131"/>
      <c r="FT207" s="131"/>
      <c r="FU207" s="131"/>
      <c r="FV207" s="131"/>
      <c r="FW207" s="131"/>
    </row>
    <row r="208">
      <c r="A208" s="131"/>
      <c r="B208" s="131"/>
      <c r="C208" s="131"/>
      <c r="D208" s="131"/>
      <c r="E208" s="131"/>
      <c r="F208" s="131"/>
      <c r="G208" s="131"/>
      <c r="H208" s="131"/>
      <c r="I208" s="131"/>
      <c r="J208" s="131"/>
      <c r="K208" s="131"/>
      <c r="L208" s="131"/>
      <c r="M208" s="131"/>
      <c r="N208" s="131"/>
      <c r="O208" s="131"/>
      <c r="P208" s="131"/>
      <c r="Q208" s="131"/>
      <c r="R208" s="131"/>
      <c r="S208" s="131"/>
      <c r="T208" s="131"/>
      <c r="U208" s="131"/>
      <c r="V208" s="131"/>
      <c r="W208" s="131"/>
      <c r="X208" s="131"/>
      <c r="Y208" s="131"/>
      <c r="Z208" s="131"/>
      <c r="AA208" s="131"/>
      <c r="AB208" s="131"/>
      <c r="AC208" s="131"/>
      <c r="AD208" s="131"/>
      <c r="AE208" s="131"/>
      <c r="AF208" s="131"/>
      <c r="AG208" s="131"/>
      <c r="AH208" s="131"/>
      <c r="AI208" s="131"/>
      <c r="AJ208" s="131"/>
      <c r="AK208" s="131"/>
      <c r="AL208" s="131"/>
      <c r="AM208" s="131"/>
      <c r="AN208" s="131"/>
      <c r="AO208" s="131"/>
      <c r="AP208" s="131"/>
      <c r="AQ208" s="131"/>
      <c r="AR208" s="131"/>
      <c r="AS208" s="131"/>
      <c r="AT208" s="131"/>
      <c r="AU208" s="131"/>
      <c r="AV208" s="131"/>
      <c r="AW208" s="131"/>
      <c r="AX208" s="131"/>
      <c r="AY208" s="131"/>
      <c r="AZ208" s="131"/>
      <c r="BA208" s="131"/>
      <c r="BB208" s="131"/>
      <c r="BC208" s="131"/>
      <c r="BD208" s="131"/>
      <c r="BE208" s="131"/>
      <c r="BF208" s="131"/>
      <c r="BG208" s="131"/>
      <c r="BH208" s="131"/>
      <c r="BI208" s="131"/>
      <c r="BJ208" s="131"/>
      <c r="BK208" s="131"/>
      <c r="BL208" s="131"/>
      <c r="BM208" s="131"/>
      <c r="BN208" s="131"/>
      <c r="BO208" s="131"/>
      <c r="BP208" s="131"/>
      <c r="BQ208" s="131"/>
      <c r="BR208" s="131"/>
      <c r="BS208" s="131"/>
      <c r="BT208" s="131"/>
      <c r="BU208" s="131"/>
      <c r="BV208" s="131"/>
      <c r="BW208" s="131"/>
      <c r="BX208" s="131"/>
      <c r="BY208" s="131"/>
      <c r="BZ208" s="131"/>
      <c r="CA208" s="131"/>
      <c r="CB208" s="131"/>
      <c r="CC208" s="131"/>
      <c r="CD208" s="131"/>
      <c r="CE208" s="131"/>
      <c r="CF208" s="131"/>
      <c r="CG208" s="131"/>
      <c r="CH208" s="131"/>
      <c r="CI208" s="131"/>
      <c r="CJ208" s="131"/>
      <c r="CK208" s="131"/>
      <c r="CL208" s="131"/>
      <c r="CM208" s="131"/>
      <c r="CN208" s="131"/>
      <c r="CO208" s="131"/>
      <c r="CP208" s="131"/>
      <c r="CQ208" s="131"/>
      <c r="CR208" s="131"/>
      <c r="CS208" s="131"/>
      <c r="CT208" s="131"/>
      <c r="CU208" s="131"/>
      <c r="CV208" s="131"/>
      <c r="CW208" s="131"/>
      <c r="CX208" s="131"/>
      <c r="CY208" s="131"/>
      <c r="CZ208" s="131"/>
      <c r="DA208" s="131"/>
      <c r="DB208" s="131"/>
      <c r="DC208" s="131"/>
      <c r="DD208" s="131"/>
      <c r="DE208" s="131"/>
      <c r="DF208" s="131"/>
      <c r="DG208" s="131"/>
      <c r="DH208" s="131"/>
      <c r="DI208" s="131"/>
      <c r="DJ208" s="131"/>
      <c r="DK208" s="131"/>
      <c r="DL208" s="131"/>
      <c r="DM208" s="131"/>
      <c r="DN208" s="131"/>
      <c r="DO208" s="131"/>
      <c r="DP208" s="131"/>
      <c r="DQ208" s="131"/>
      <c r="DR208" s="131"/>
      <c r="DS208" s="131"/>
      <c r="DT208" s="131"/>
      <c r="DU208" s="131"/>
      <c r="DV208" s="131"/>
      <c r="DW208" s="131"/>
      <c r="DX208" s="131"/>
      <c r="DY208" s="131"/>
      <c r="DZ208" s="131"/>
      <c r="EA208" s="131"/>
      <c r="EB208" s="131"/>
      <c r="EC208" s="131"/>
      <c r="ED208" s="131"/>
      <c r="EE208" s="131"/>
      <c r="EF208" s="131"/>
      <c r="EG208" s="131"/>
      <c r="EH208" s="131"/>
      <c r="EI208" s="131"/>
      <c r="EJ208" s="131"/>
      <c r="EK208" s="131"/>
      <c r="EL208" s="131"/>
      <c r="EM208" s="131"/>
      <c r="EN208" s="131"/>
      <c r="EO208" s="131"/>
      <c r="EP208" s="131"/>
      <c r="EQ208" s="131"/>
      <c r="ER208" s="131"/>
      <c r="ES208" s="131"/>
      <c r="ET208" s="131"/>
      <c r="EU208" s="131"/>
      <c r="EV208" s="131"/>
      <c r="EW208" s="131"/>
      <c r="EX208" s="131"/>
      <c r="EY208" s="131"/>
      <c r="EZ208" s="131"/>
      <c r="FA208" s="131"/>
      <c r="FB208" s="131"/>
      <c r="FC208" s="131"/>
      <c r="FD208" s="131"/>
      <c r="FE208" s="131"/>
      <c r="FF208" s="131"/>
      <c r="FG208" s="131"/>
      <c r="FH208" s="131"/>
      <c r="FI208" s="131"/>
      <c r="FJ208" s="131"/>
      <c r="FK208" s="131"/>
      <c r="FL208" s="131"/>
      <c r="FM208" s="131"/>
      <c r="FN208" s="131"/>
      <c r="FO208" s="131"/>
      <c r="FP208" s="131"/>
      <c r="FQ208" s="131"/>
      <c r="FR208" s="131"/>
      <c r="FS208" s="131"/>
      <c r="FT208" s="131"/>
      <c r="FU208" s="131"/>
      <c r="FV208" s="131"/>
      <c r="FW208" s="131"/>
    </row>
    <row r="209">
      <c r="A209" s="131"/>
      <c r="B209" s="131"/>
      <c r="C209" s="131"/>
      <c r="D209" s="131"/>
      <c r="E209" s="131"/>
      <c r="F209" s="131"/>
      <c r="G209" s="131"/>
      <c r="H209" s="131"/>
      <c r="I209" s="131"/>
      <c r="J209" s="131"/>
      <c r="K209" s="131"/>
      <c r="L209" s="131"/>
      <c r="M209" s="131"/>
      <c r="N209" s="131"/>
      <c r="O209" s="131"/>
      <c r="P209" s="131"/>
      <c r="Q209" s="131"/>
      <c r="R209" s="131"/>
      <c r="S209" s="131"/>
      <c r="T209" s="131"/>
      <c r="U209" s="131"/>
      <c r="V209" s="131"/>
      <c r="W209" s="131"/>
      <c r="X209" s="131"/>
      <c r="Y209" s="131"/>
      <c r="Z209" s="131"/>
      <c r="AA209" s="131"/>
      <c r="AB209" s="131"/>
      <c r="AC209" s="131"/>
      <c r="AD209" s="131"/>
      <c r="AE209" s="131"/>
      <c r="AF209" s="131"/>
      <c r="AG209" s="131"/>
      <c r="AH209" s="131"/>
      <c r="AI209" s="131"/>
      <c r="AJ209" s="131"/>
      <c r="AK209" s="131"/>
      <c r="AL209" s="131"/>
      <c r="AM209" s="131"/>
      <c r="AN209" s="131"/>
      <c r="AO209" s="131"/>
      <c r="AP209" s="131"/>
      <c r="AQ209" s="131"/>
      <c r="AR209" s="131"/>
      <c r="AS209" s="131"/>
      <c r="AT209" s="131"/>
      <c r="AU209" s="131"/>
      <c r="AV209" s="131"/>
      <c r="AW209" s="131"/>
      <c r="AX209" s="131"/>
      <c r="AY209" s="131"/>
      <c r="AZ209" s="131"/>
      <c r="BA209" s="131"/>
      <c r="BB209" s="131"/>
      <c r="BC209" s="131"/>
      <c r="BD209" s="131"/>
      <c r="BE209" s="131"/>
      <c r="BF209" s="131"/>
      <c r="BG209" s="131"/>
      <c r="BH209" s="131"/>
      <c r="BI209" s="131"/>
      <c r="BJ209" s="131"/>
      <c r="BK209" s="131"/>
      <c r="BL209" s="131"/>
      <c r="BM209" s="131"/>
      <c r="BN209" s="131"/>
      <c r="BO209" s="131"/>
      <c r="BP209" s="131"/>
      <c r="BQ209" s="131"/>
      <c r="BR209" s="131"/>
      <c r="BS209" s="131"/>
      <c r="BT209" s="131"/>
      <c r="BU209" s="131"/>
      <c r="BV209" s="131"/>
      <c r="BW209" s="131"/>
      <c r="BX209" s="131"/>
      <c r="BY209" s="131"/>
      <c r="BZ209" s="131"/>
      <c r="CA209" s="131"/>
      <c r="CB209" s="131"/>
      <c r="CC209" s="131"/>
      <c r="CD209" s="131"/>
      <c r="CE209" s="131"/>
      <c r="CF209" s="131"/>
      <c r="CG209" s="131"/>
      <c r="CH209" s="131"/>
      <c r="CI209" s="131"/>
      <c r="CJ209" s="131"/>
      <c r="CK209" s="131"/>
      <c r="CL209" s="131"/>
      <c r="CM209" s="131"/>
      <c r="CN209" s="131"/>
      <c r="CO209" s="131"/>
      <c r="CP209" s="131"/>
      <c r="CQ209" s="131"/>
      <c r="CR209" s="131"/>
      <c r="CS209" s="131"/>
      <c r="CT209" s="131"/>
      <c r="CU209" s="131"/>
      <c r="CV209" s="131"/>
      <c r="CW209" s="131"/>
      <c r="CX209" s="131"/>
      <c r="CY209" s="131"/>
      <c r="CZ209" s="131"/>
      <c r="DA209" s="131"/>
      <c r="DB209" s="131"/>
      <c r="DC209" s="131"/>
      <c r="DD209" s="131"/>
      <c r="DE209" s="131"/>
      <c r="DF209" s="131"/>
      <c r="DG209" s="131"/>
      <c r="DH209" s="131"/>
      <c r="DI209" s="131"/>
      <c r="DJ209" s="131"/>
      <c r="DK209" s="131"/>
      <c r="DL209" s="131"/>
      <c r="DM209" s="131"/>
      <c r="DN209" s="131"/>
      <c r="DO209" s="131"/>
      <c r="DP209" s="131"/>
      <c r="DQ209" s="131"/>
      <c r="DR209" s="131"/>
      <c r="DS209" s="131"/>
      <c r="DT209" s="131"/>
      <c r="DU209" s="131"/>
      <c r="DV209" s="131"/>
      <c r="DW209" s="131"/>
      <c r="DX209" s="131"/>
      <c r="DY209" s="131"/>
      <c r="DZ209" s="131"/>
      <c r="EA209" s="131"/>
      <c r="EB209" s="131"/>
      <c r="EC209" s="131"/>
      <c r="ED209" s="131"/>
      <c r="EE209" s="131"/>
      <c r="EF209" s="131"/>
      <c r="EG209" s="131"/>
      <c r="EH209" s="131"/>
      <c r="EI209" s="131"/>
      <c r="EJ209" s="131"/>
      <c r="EK209" s="131"/>
      <c r="EL209" s="131"/>
      <c r="EM209" s="131"/>
      <c r="EN209" s="131"/>
      <c r="EO209" s="131"/>
      <c r="EP209" s="131"/>
      <c r="EQ209" s="131"/>
      <c r="ER209" s="131"/>
      <c r="ES209" s="131"/>
      <c r="ET209" s="131"/>
      <c r="EU209" s="131"/>
      <c r="EV209" s="131"/>
      <c r="EW209" s="131"/>
      <c r="EX209" s="131"/>
      <c r="EY209" s="131"/>
      <c r="EZ209" s="131"/>
      <c r="FA209" s="131"/>
      <c r="FB209" s="131"/>
      <c r="FC209" s="131"/>
      <c r="FD209" s="131"/>
      <c r="FE209" s="131"/>
      <c r="FF209" s="131"/>
      <c r="FG209" s="131"/>
      <c r="FH209" s="131"/>
      <c r="FI209" s="131"/>
      <c r="FJ209" s="131"/>
      <c r="FK209" s="131"/>
      <c r="FL209" s="131"/>
      <c r="FM209" s="131"/>
      <c r="FN209" s="131"/>
      <c r="FO209" s="131"/>
      <c r="FP209" s="131"/>
      <c r="FQ209" s="131"/>
      <c r="FR209" s="131"/>
      <c r="FS209" s="131"/>
      <c r="FT209" s="131"/>
      <c r="FU209" s="131"/>
      <c r="FV209" s="131"/>
      <c r="FW209" s="131"/>
    </row>
    <row r="210">
      <c r="A210" s="131"/>
      <c r="B210" s="131"/>
      <c r="C210" s="131"/>
      <c r="D210" s="131"/>
      <c r="E210" s="131"/>
      <c r="F210" s="131"/>
      <c r="G210" s="131"/>
      <c r="H210" s="131"/>
      <c r="I210" s="131"/>
      <c r="J210" s="131"/>
      <c r="K210" s="131"/>
      <c r="L210" s="131"/>
      <c r="M210" s="131"/>
      <c r="N210" s="131"/>
      <c r="O210" s="131"/>
      <c r="P210" s="131"/>
      <c r="Q210" s="131"/>
      <c r="R210" s="131"/>
      <c r="S210" s="131"/>
      <c r="T210" s="131"/>
      <c r="U210" s="131"/>
      <c r="V210" s="131"/>
      <c r="W210" s="131"/>
      <c r="X210" s="131"/>
      <c r="Y210" s="131"/>
      <c r="Z210" s="131"/>
      <c r="AA210" s="131"/>
      <c r="AB210" s="131"/>
      <c r="AC210" s="131"/>
      <c r="AD210" s="131"/>
      <c r="AE210" s="131"/>
      <c r="AF210" s="131"/>
      <c r="AG210" s="131"/>
      <c r="AH210" s="131"/>
      <c r="AI210" s="131"/>
      <c r="AJ210" s="131"/>
      <c r="AK210" s="131"/>
      <c r="AL210" s="131"/>
      <c r="AM210" s="131"/>
      <c r="AN210" s="131"/>
      <c r="AO210" s="131"/>
      <c r="AP210" s="131"/>
      <c r="AQ210" s="131"/>
      <c r="AR210" s="131"/>
      <c r="AS210" s="131"/>
      <c r="AT210" s="131"/>
      <c r="AU210" s="131"/>
      <c r="AV210" s="131"/>
      <c r="AW210" s="131"/>
      <c r="AX210" s="131"/>
      <c r="AY210" s="131"/>
      <c r="AZ210" s="131"/>
      <c r="BA210" s="131"/>
      <c r="BB210" s="131"/>
      <c r="BC210" s="131"/>
      <c r="BD210" s="131"/>
      <c r="BE210" s="131"/>
      <c r="BF210" s="131"/>
      <c r="BG210" s="131"/>
      <c r="BH210" s="131"/>
      <c r="BI210" s="131"/>
      <c r="BJ210" s="131"/>
      <c r="BK210" s="131"/>
      <c r="BL210" s="131"/>
      <c r="BM210" s="131"/>
      <c r="BN210" s="131"/>
      <c r="BO210" s="131"/>
      <c r="BP210" s="131"/>
      <c r="BQ210" s="131"/>
      <c r="BR210" s="131"/>
      <c r="BS210" s="131"/>
      <c r="BT210" s="131"/>
      <c r="BU210" s="131"/>
      <c r="BV210" s="131"/>
      <c r="BW210" s="131"/>
      <c r="BX210" s="131"/>
      <c r="BY210" s="131"/>
      <c r="BZ210" s="131"/>
      <c r="CA210" s="131"/>
      <c r="CB210" s="131"/>
      <c r="CC210" s="131"/>
      <c r="CD210" s="131"/>
      <c r="CE210" s="131"/>
      <c r="CF210" s="131"/>
      <c r="CG210" s="131"/>
      <c r="CH210" s="131"/>
      <c r="CI210" s="131"/>
      <c r="CJ210" s="131"/>
      <c r="CK210" s="131"/>
      <c r="CL210" s="131"/>
      <c r="CM210" s="131"/>
      <c r="CN210" s="131"/>
      <c r="CO210" s="131"/>
      <c r="CP210" s="131"/>
      <c r="CQ210" s="131"/>
      <c r="CR210" s="131"/>
      <c r="CS210" s="131"/>
      <c r="CT210" s="131"/>
      <c r="CU210" s="131"/>
      <c r="CV210" s="131"/>
      <c r="CW210" s="131"/>
      <c r="CX210" s="131"/>
      <c r="CY210" s="131"/>
      <c r="CZ210" s="131"/>
      <c r="DA210" s="131"/>
      <c r="DB210" s="131"/>
      <c r="DC210" s="131"/>
      <c r="DD210" s="131"/>
      <c r="DE210" s="131"/>
      <c r="DF210" s="131"/>
      <c r="DG210" s="131"/>
      <c r="DH210" s="131"/>
      <c r="DI210" s="131"/>
      <c r="DJ210" s="131"/>
      <c r="DK210" s="131"/>
      <c r="DL210" s="131"/>
      <c r="DM210" s="131"/>
      <c r="DN210" s="131"/>
      <c r="DO210" s="131"/>
      <c r="DP210" s="131"/>
      <c r="DQ210" s="131"/>
      <c r="DR210" s="131"/>
      <c r="DS210" s="131"/>
      <c r="DT210" s="131"/>
      <c r="DU210" s="131"/>
      <c r="DV210" s="131"/>
      <c r="DW210" s="131"/>
      <c r="DX210" s="131"/>
      <c r="DY210" s="131"/>
      <c r="DZ210" s="131"/>
      <c r="EA210" s="131"/>
      <c r="EB210" s="131"/>
      <c r="EC210" s="131"/>
      <c r="ED210" s="131"/>
      <c r="EE210" s="131"/>
      <c r="EF210" s="131"/>
      <c r="EG210" s="131"/>
      <c r="EH210" s="131"/>
      <c r="EI210" s="131"/>
      <c r="EJ210" s="131"/>
      <c r="EK210" s="131"/>
      <c r="EL210" s="131"/>
      <c r="EM210" s="131"/>
      <c r="EN210" s="131"/>
      <c r="EO210" s="131"/>
      <c r="EP210" s="131"/>
      <c r="EQ210" s="131"/>
      <c r="ER210" s="131"/>
      <c r="ES210" s="131"/>
      <c r="ET210" s="131"/>
      <c r="EU210" s="131"/>
      <c r="EV210" s="131"/>
      <c r="EW210" s="131"/>
      <c r="EX210" s="131"/>
      <c r="EY210" s="131"/>
      <c r="EZ210" s="131"/>
      <c r="FA210" s="131"/>
      <c r="FB210" s="131"/>
      <c r="FC210" s="131"/>
      <c r="FD210" s="131"/>
      <c r="FE210" s="131"/>
      <c r="FF210" s="131"/>
      <c r="FG210" s="131"/>
      <c r="FH210" s="131"/>
      <c r="FI210" s="131"/>
      <c r="FJ210" s="131"/>
      <c r="FK210" s="131"/>
      <c r="FL210" s="131"/>
      <c r="FM210" s="131"/>
      <c r="FN210" s="131"/>
      <c r="FO210" s="131"/>
      <c r="FP210" s="131"/>
      <c r="FQ210" s="131"/>
      <c r="FR210" s="131"/>
      <c r="FS210" s="131"/>
      <c r="FT210" s="131"/>
      <c r="FU210" s="131"/>
      <c r="FV210" s="131"/>
      <c r="FW210" s="131"/>
    </row>
    <row r="211">
      <c r="A211" s="131"/>
      <c r="B211" s="131"/>
      <c r="C211" s="131"/>
      <c r="D211" s="131"/>
      <c r="E211" s="131"/>
      <c r="F211" s="131"/>
      <c r="G211" s="131"/>
      <c r="H211" s="131"/>
      <c r="I211" s="131"/>
      <c r="J211" s="131"/>
      <c r="K211" s="131"/>
      <c r="L211" s="131"/>
      <c r="M211" s="131"/>
      <c r="N211" s="131"/>
      <c r="O211" s="131"/>
      <c r="P211" s="131"/>
      <c r="Q211" s="131"/>
      <c r="R211" s="131"/>
      <c r="S211" s="131"/>
      <c r="T211" s="131"/>
      <c r="U211" s="131"/>
      <c r="V211" s="131"/>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131"/>
      <c r="AT211" s="131"/>
      <c r="AU211" s="131"/>
      <c r="AV211" s="131"/>
      <c r="AW211" s="131"/>
      <c r="AX211" s="131"/>
      <c r="AY211" s="131"/>
      <c r="AZ211" s="131"/>
      <c r="BA211" s="131"/>
      <c r="BB211" s="131"/>
      <c r="BC211" s="131"/>
      <c r="BD211" s="131"/>
      <c r="BE211" s="131"/>
      <c r="BF211" s="131"/>
      <c r="BG211" s="131"/>
      <c r="BH211" s="131"/>
      <c r="BI211" s="131"/>
      <c r="BJ211" s="131"/>
      <c r="BK211" s="131"/>
      <c r="BL211" s="131"/>
      <c r="BM211" s="131"/>
      <c r="BN211" s="131"/>
      <c r="BO211" s="131"/>
      <c r="BP211" s="131"/>
      <c r="BQ211" s="131"/>
      <c r="BR211" s="131"/>
      <c r="BS211" s="131"/>
      <c r="BT211" s="131"/>
      <c r="BU211" s="131"/>
      <c r="BV211" s="131"/>
      <c r="BW211" s="131"/>
      <c r="BX211" s="131"/>
      <c r="BY211" s="131"/>
      <c r="BZ211" s="131"/>
      <c r="CA211" s="131"/>
      <c r="CB211" s="131"/>
      <c r="CC211" s="131"/>
      <c r="CD211" s="131"/>
      <c r="CE211" s="131"/>
      <c r="CF211" s="131"/>
      <c r="CG211" s="131"/>
      <c r="CH211" s="131"/>
      <c r="CI211" s="131"/>
      <c r="CJ211" s="131"/>
      <c r="CK211" s="131"/>
      <c r="CL211" s="131"/>
      <c r="CM211" s="131"/>
      <c r="CN211" s="131"/>
      <c r="CO211" s="131"/>
      <c r="CP211" s="131"/>
      <c r="CQ211" s="131"/>
      <c r="CR211" s="131"/>
      <c r="CS211" s="131"/>
      <c r="CT211" s="131"/>
      <c r="CU211" s="131"/>
      <c r="CV211" s="131"/>
      <c r="CW211" s="131"/>
      <c r="CX211" s="131"/>
      <c r="CY211" s="131"/>
      <c r="CZ211" s="131"/>
      <c r="DA211" s="131"/>
      <c r="DB211" s="131"/>
      <c r="DC211" s="131"/>
      <c r="DD211" s="131"/>
      <c r="DE211" s="131"/>
      <c r="DF211" s="131"/>
      <c r="DG211" s="131"/>
      <c r="DH211" s="131"/>
      <c r="DI211" s="131"/>
      <c r="DJ211" s="131"/>
      <c r="DK211" s="131"/>
      <c r="DL211" s="131"/>
      <c r="DM211" s="131"/>
      <c r="DN211" s="131"/>
      <c r="DO211" s="131"/>
      <c r="DP211" s="131"/>
      <c r="DQ211" s="131"/>
      <c r="DR211" s="131"/>
      <c r="DS211" s="131"/>
      <c r="DT211" s="131"/>
      <c r="DU211" s="131"/>
      <c r="DV211" s="131"/>
      <c r="DW211" s="131"/>
      <c r="DX211" s="131"/>
      <c r="DY211" s="131"/>
      <c r="DZ211" s="131"/>
      <c r="EA211" s="131"/>
      <c r="EB211" s="131"/>
      <c r="EC211" s="131"/>
      <c r="ED211" s="131"/>
      <c r="EE211" s="131"/>
      <c r="EF211" s="131"/>
      <c r="EG211" s="131"/>
      <c r="EH211" s="131"/>
      <c r="EI211" s="131"/>
      <c r="EJ211" s="131"/>
      <c r="EK211" s="131"/>
      <c r="EL211" s="131"/>
      <c r="EM211" s="131"/>
      <c r="EN211" s="131"/>
      <c r="EO211" s="131"/>
      <c r="EP211" s="131"/>
      <c r="EQ211" s="131"/>
      <c r="ER211" s="131"/>
      <c r="ES211" s="131"/>
      <c r="ET211" s="131"/>
      <c r="EU211" s="131"/>
      <c r="EV211" s="131"/>
      <c r="EW211" s="131"/>
      <c r="EX211" s="131"/>
      <c r="EY211" s="131"/>
      <c r="EZ211" s="131"/>
      <c r="FA211" s="131"/>
      <c r="FB211" s="131"/>
      <c r="FC211" s="131"/>
      <c r="FD211" s="131"/>
      <c r="FE211" s="131"/>
      <c r="FF211" s="131"/>
      <c r="FG211" s="131"/>
      <c r="FH211" s="131"/>
      <c r="FI211" s="131"/>
      <c r="FJ211" s="131"/>
      <c r="FK211" s="131"/>
      <c r="FL211" s="131"/>
      <c r="FM211" s="131"/>
      <c r="FN211" s="131"/>
      <c r="FO211" s="131"/>
      <c r="FP211" s="131"/>
      <c r="FQ211" s="131"/>
      <c r="FR211" s="131"/>
      <c r="FS211" s="131"/>
      <c r="FT211" s="131"/>
      <c r="FU211" s="131"/>
      <c r="FV211" s="131"/>
      <c r="FW211" s="131"/>
    </row>
    <row r="212">
      <c r="A212" s="131"/>
      <c r="B212" s="131"/>
      <c r="C212" s="131"/>
      <c r="D212" s="131"/>
      <c r="E212" s="131"/>
      <c r="F212" s="131"/>
      <c r="G212" s="131"/>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131"/>
      <c r="AE212" s="131"/>
      <c r="AF212" s="131"/>
      <c r="AG212" s="131"/>
      <c r="AH212" s="131"/>
      <c r="AI212" s="131"/>
      <c r="AJ212" s="131"/>
      <c r="AK212" s="131"/>
      <c r="AL212" s="131"/>
      <c r="AM212" s="131"/>
      <c r="AN212" s="131"/>
      <c r="AO212" s="131"/>
      <c r="AP212" s="131"/>
      <c r="AQ212" s="131"/>
      <c r="AR212" s="131"/>
      <c r="AS212" s="131"/>
      <c r="AT212" s="131"/>
      <c r="AU212" s="131"/>
      <c r="AV212" s="131"/>
      <c r="AW212" s="131"/>
      <c r="AX212" s="131"/>
      <c r="AY212" s="131"/>
      <c r="AZ212" s="131"/>
      <c r="BA212" s="131"/>
      <c r="BB212" s="131"/>
      <c r="BC212" s="131"/>
      <c r="BD212" s="131"/>
      <c r="BE212" s="131"/>
      <c r="BF212" s="131"/>
      <c r="BG212" s="131"/>
      <c r="BH212" s="131"/>
      <c r="BI212" s="131"/>
      <c r="BJ212" s="131"/>
      <c r="BK212" s="131"/>
      <c r="BL212" s="131"/>
      <c r="BM212" s="131"/>
      <c r="BN212" s="131"/>
      <c r="BO212" s="131"/>
      <c r="BP212" s="131"/>
      <c r="BQ212" s="131"/>
      <c r="BR212" s="131"/>
      <c r="BS212" s="131"/>
      <c r="BT212" s="131"/>
      <c r="BU212" s="131"/>
      <c r="BV212" s="131"/>
      <c r="BW212" s="131"/>
      <c r="BX212" s="131"/>
      <c r="BY212" s="131"/>
      <c r="BZ212" s="131"/>
      <c r="CA212" s="131"/>
      <c r="CB212" s="131"/>
      <c r="CC212" s="131"/>
      <c r="CD212" s="131"/>
      <c r="CE212" s="131"/>
      <c r="CF212" s="131"/>
      <c r="CG212" s="131"/>
      <c r="CH212" s="131"/>
      <c r="CI212" s="131"/>
      <c r="CJ212" s="131"/>
      <c r="CK212" s="131"/>
      <c r="CL212" s="131"/>
      <c r="CM212" s="131"/>
      <c r="CN212" s="131"/>
      <c r="CO212" s="131"/>
      <c r="CP212" s="131"/>
      <c r="CQ212" s="131"/>
      <c r="CR212" s="131"/>
      <c r="CS212" s="131"/>
      <c r="CT212" s="131"/>
      <c r="CU212" s="131"/>
      <c r="CV212" s="131"/>
      <c r="CW212" s="131"/>
      <c r="CX212" s="131"/>
      <c r="CY212" s="131"/>
      <c r="CZ212" s="131"/>
      <c r="DA212" s="131"/>
      <c r="DB212" s="131"/>
      <c r="DC212" s="131"/>
      <c r="DD212" s="131"/>
      <c r="DE212" s="131"/>
      <c r="DF212" s="131"/>
      <c r="DG212" s="131"/>
      <c r="DH212" s="131"/>
      <c r="DI212" s="131"/>
      <c r="DJ212" s="131"/>
      <c r="DK212" s="131"/>
      <c r="DL212" s="131"/>
      <c r="DM212" s="131"/>
      <c r="DN212" s="131"/>
      <c r="DO212" s="131"/>
      <c r="DP212" s="131"/>
      <c r="DQ212" s="131"/>
      <c r="DR212" s="131"/>
      <c r="DS212" s="131"/>
      <c r="DT212" s="131"/>
      <c r="DU212" s="131"/>
      <c r="DV212" s="131"/>
      <c r="DW212" s="131"/>
      <c r="DX212" s="131"/>
      <c r="DY212" s="131"/>
      <c r="DZ212" s="131"/>
      <c r="EA212" s="131"/>
      <c r="EB212" s="131"/>
      <c r="EC212" s="131"/>
      <c r="ED212" s="131"/>
      <c r="EE212" s="131"/>
      <c r="EF212" s="131"/>
      <c r="EG212" s="131"/>
      <c r="EH212" s="131"/>
      <c r="EI212" s="131"/>
      <c r="EJ212" s="131"/>
      <c r="EK212" s="131"/>
      <c r="EL212" s="131"/>
      <c r="EM212" s="131"/>
      <c r="EN212" s="131"/>
      <c r="EO212" s="131"/>
      <c r="EP212" s="131"/>
      <c r="EQ212" s="131"/>
      <c r="ER212" s="131"/>
      <c r="ES212" s="131"/>
      <c r="ET212" s="131"/>
      <c r="EU212" s="131"/>
      <c r="EV212" s="131"/>
      <c r="EW212" s="131"/>
      <c r="EX212" s="131"/>
      <c r="EY212" s="131"/>
      <c r="EZ212" s="131"/>
      <c r="FA212" s="131"/>
      <c r="FB212" s="131"/>
      <c r="FC212" s="131"/>
      <c r="FD212" s="131"/>
      <c r="FE212" s="131"/>
      <c r="FF212" s="131"/>
      <c r="FG212" s="131"/>
      <c r="FH212" s="131"/>
      <c r="FI212" s="131"/>
      <c r="FJ212" s="131"/>
      <c r="FK212" s="131"/>
      <c r="FL212" s="131"/>
      <c r="FM212" s="131"/>
      <c r="FN212" s="131"/>
      <c r="FO212" s="131"/>
      <c r="FP212" s="131"/>
      <c r="FQ212" s="131"/>
      <c r="FR212" s="131"/>
      <c r="FS212" s="131"/>
      <c r="FT212" s="131"/>
      <c r="FU212" s="131"/>
      <c r="FV212" s="131"/>
      <c r="FW212" s="131"/>
    </row>
    <row r="213">
      <c r="A213" s="131"/>
      <c r="B213" s="131"/>
      <c r="C213" s="131"/>
      <c r="D213" s="131"/>
      <c r="E213" s="131"/>
      <c r="F213" s="131"/>
      <c r="G213" s="131"/>
      <c r="H213" s="131"/>
      <c r="I213" s="131"/>
      <c r="J213" s="131"/>
      <c r="K213" s="131"/>
      <c r="L213" s="131"/>
      <c r="M213" s="131"/>
      <c r="N213" s="131"/>
      <c r="O213" s="131"/>
      <c r="P213" s="131"/>
      <c r="Q213" s="131"/>
      <c r="R213" s="131"/>
      <c r="S213" s="131"/>
      <c r="T213" s="131"/>
      <c r="U213" s="131"/>
      <c r="V213" s="131"/>
      <c r="W213" s="131"/>
      <c r="X213" s="131"/>
      <c r="Y213" s="131"/>
      <c r="Z213" s="131"/>
      <c r="AA213" s="131"/>
      <c r="AB213" s="131"/>
      <c r="AC213" s="131"/>
      <c r="AD213" s="131"/>
      <c r="AE213" s="131"/>
      <c r="AF213" s="131"/>
      <c r="AG213" s="131"/>
      <c r="AH213" s="131"/>
      <c r="AI213" s="131"/>
      <c r="AJ213" s="131"/>
      <c r="AK213" s="131"/>
      <c r="AL213" s="131"/>
      <c r="AM213" s="131"/>
      <c r="AN213" s="131"/>
      <c r="AO213" s="131"/>
      <c r="AP213" s="131"/>
      <c r="AQ213" s="131"/>
      <c r="AR213" s="131"/>
      <c r="AS213" s="131"/>
      <c r="AT213" s="131"/>
      <c r="AU213" s="131"/>
      <c r="AV213" s="131"/>
      <c r="AW213" s="131"/>
      <c r="AX213" s="131"/>
      <c r="AY213" s="131"/>
      <c r="AZ213" s="131"/>
      <c r="BA213" s="131"/>
      <c r="BB213" s="131"/>
      <c r="BC213" s="131"/>
      <c r="BD213" s="131"/>
      <c r="BE213" s="131"/>
      <c r="BF213" s="131"/>
      <c r="BG213" s="131"/>
      <c r="BH213" s="131"/>
      <c r="BI213" s="131"/>
      <c r="BJ213" s="131"/>
      <c r="BK213" s="131"/>
      <c r="BL213" s="131"/>
      <c r="BM213" s="131"/>
      <c r="BN213" s="131"/>
      <c r="BO213" s="131"/>
      <c r="BP213" s="131"/>
      <c r="BQ213" s="131"/>
      <c r="BR213" s="131"/>
      <c r="BS213" s="131"/>
      <c r="BT213" s="131"/>
      <c r="BU213" s="131"/>
      <c r="BV213" s="131"/>
      <c r="BW213" s="131"/>
      <c r="BX213" s="131"/>
      <c r="BY213" s="131"/>
      <c r="BZ213" s="131"/>
      <c r="CA213" s="131"/>
      <c r="CB213" s="131"/>
      <c r="CC213" s="131"/>
      <c r="CD213" s="131"/>
      <c r="CE213" s="131"/>
      <c r="CF213" s="131"/>
      <c r="CG213" s="131"/>
      <c r="CH213" s="131"/>
      <c r="CI213" s="131"/>
      <c r="CJ213" s="131"/>
      <c r="CK213" s="131"/>
      <c r="CL213" s="131"/>
      <c r="CM213" s="131"/>
      <c r="CN213" s="131"/>
      <c r="CO213" s="131"/>
      <c r="CP213" s="131"/>
      <c r="CQ213" s="131"/>
      <c r="CR213" s="131"/>
      <c r="CS213" s="131"/>
      <c r="CT213" s="131"/>
      <c r="CU213" s="131"/>
      <c r="CV213" s="131"/>
      <c r="CW213" s="131"/>
      <c r="CX213" s="131"/>
      <c r="CY213" s="131"/>
      <c r="CZ213" s="131"/>
      <c r="DA213" s="131"/>
      <c r="DB213" s="131"/>
      <c r="DC213" s="131"/>
      <c r="DD213" s="131"/>
      <c r="DE213" s="131"/>
      <c r="DF213" s="131"/>
      <c r="DG213" s="131"/>
      <c r="DH213" s="131"/>
      <c r="DI213" s="131"/>
      <c r="DJ213" s="131"/>
      <c r="DK213" s="131"/>
      <c r="DL213" s="131"/>
      <c r="DM213" s="131"/>
      <c r="DN213" s="131"/>
      <c r="DO213" s="131"/>
      <c r="DP213" s="131"/>
      <c r="DQ213" s="131"/>
      <c r="DR213" s="131"/>
      <c r="DS213" s="131"/>
      <c r="DT213" s="131"/>
      <c r="DU213" s="131"/>
      <c r="DV213" s="131"/>
      <c r="DW213" s="131"/>
      <c r="DX213" s="131"/>
      <c r="DY213" s="131"/>
      <c r="DZ213" s="131"/>
      <c r="EA213" s="131"/>
      <c r="EB213" s="131"/>
      <c r="EC213" s="131"/>
      <c r="ED213" s="131"/>
      <c r="EE213" s="131"/>
      <c r="EF213" s="131"/>
      <c r="EG213" s="131"/>
      <c r="EH213" s="131"/>
      <c r="EI213" s="131"/>
      <c r="EJ213" s="131"/>
      <c r="EK213" s="131"/>
      <c r="EL213" s="131"/>
      <c r="EM213" s="131"/>
      <c r="EN213" s="131"/>
      <c r="EO213" s="131"/>
      <c r="EP213" s="131"/>
      <c r="EQ213" s="131"/>
      <c r="ER213" s="131"/>
      <c r="ES213" s="131"/>
      <c r="ET213" s="131"/>
      <c r="EU213" s="131"/>
      <c r="EV213" s="131"/>
      <c r="EW213" s="131"/>
      <c r="EX213" s="131"/>
      <c r="EY213" s="131"/>
      <c r="EZ213" s="131"/>
      <c r="FA213" s="131"/>
      <c r="FB213" s="131"/>
      <c r="FC213" s="131"/>
      <c r="FD213" s="131"/>
      <c r="FE213" s="131"/>
      <c r="FF213" s="131"/>
      <c r="FG213" s="131"/>
      <c r="FH213" s="131"/>
      <c r="FI213" s="131"/>
      <c r="FJ213" s="131"/>
      <c r="FK213" s="131"/>
      <c r="FL213" s="131"/>
      <c r="FM213" s="131"/>
      <c r="FN213" s="131"/>
      <c r="FO213" s="131"/>
      <c r="FP213" s="131"/>
      <c r="FQ213" s="131"/>
      <c r="FR213" s="131"/>
      <c r="FS213" s="131"/>
      <c r="FT213" s="131"/>
      <c r="FU213" s="131"/>
      <c r="FV213" s="131"/>
      <c r="FW213" s="131"/>
    </row>
    <row r="214">
      <c r="A214" s="131"/>
      <c r="B214" s="131"/>
      <c r="C214" s="131"/>
      <c r="D214" s="131"/>
      <c r="E214" s="131"/>
      <c r="F214" s="131"/>
      <c r="G214" s="131"/>
      <c r="H214" s="131"/>
      <c r="I214" s="131"/>
      <c r="J214" s="131"/>
      <c r="K214" s="131"/>
      <c r="L214" s="131"/>
      <c r="M214" s="131"/>
      <c r="N214" s="131"/>
      <c r="O214" s="131"/>
      <c r="P214" s="131"/>
      <c r="Q214" s="131"/>
      <c r="R214" s="131"/>
      <c r="S214" s="131"/>
      <c r="T214" s="131"/>
      <c r="U214" s="131"/>
      <c r="V214" s="131"/>
      <c r="W214" s="131"/>
      <c r="X214" s="131"/>
      <c r="Y214" s="131"/>
      <c r="Z214" s="131"/>
      <c r="AA214" s="131"/>
      <c r="AB214" s="131"/>
      <c r="AC214" s="131"/>
      <c r="AD214" s="131"/>
      <c r="AE214" s="131"/>
      <c r="AF214" s="131"/>
      <c r="AG214" s="131"/>
      <c r="AH214" s="131"/>
      <c r="AI214" s="131"/>
      <c r="AJ214" s="131"/>
      <c r="AK214" s="131"/>
      <c r="AL214" s="131"/>
      <c r="AM214" s="131"/>
      <c r="AN214" s="131"/>
      <c r="AO214" s="131"/>
      <c r="AP214" s="131"/>
      <c r="AQ214" s="131"/>
      <c r="AR214" s="131"/>
      <c r="AS214" s="131"/>
      <c r="AT214" s="131"/>
      <c r="AU214" s="131"/>
      <c r="AV214" s="131"/>
      <c r="AW214" s="131"/>
      <c r="AX214" s="131"/>
      <c r="AY214" s="131"/>
      <c r="AZ214" s="131"/>
      <c r="BA214" s="131"/>
      <c r="BB214" s="131"/>
      <c r="BC214" s="131"/>
      <c r="BD214" s="131"/>
      <c r="BE214" s="131"/>
      <c r="BF214" s="131"/>
      <c r="BG214" s="131"/>
      <c r="BH214" s="131"/>
      <c r="BI214" s="131"/>
      <c r="BJ214" s="131"/>
      <c r="BK214" s="131"/>
      <c r="BL214" s="131"/>
      <c r="BM214" s="131"/>
      <c r="BN214" s="131"/>
      <c r="BO214" s="131"/>
      <c r="BP214" s="131"/>
      <c r="BQ214" s="131"/>
      <c r="BR214" s="131"/>
      <c r="BS214" s="131"/>
      <c r="BT214" s="131"/>
      <c r="BU214" s="131"/>
      <c r="BV214" s="131"/>
      <c r="BW214" s="131"/>
      <c r="BX214" s="131"/>
      <c r="BY214" s="131"/>
      <c r="BZ214" s="131"/>
      <c r="CA214" s="131"/>
      <c r="CB214" s="131"/>
      <c r="CC214" s="131"/>
      <c r="CD214" s="131"/>
      <c r="CE214" s="131"/>
      <c r="CF214" s="131"/>
      <c r="CG214" s="131"/>
      <c r="CH214" s="131"/>
      <c r="CI214" s="131"/>
      <c r="CJ214" s="131"/>
      <c r="CK214" s="131"/>
      <c r="CL214" s="131"/>
      <c r="CM214" s="131"/>
      <c r="CN214" s="131"/>
      <c r="CO214" s="131"/>
      <c r="CP214" s="131"/>
      <c r="CQ214" s="131"/>
      <c r="CR214" s="131"/>
      <c r="CS214" s="131"/>
      <c r="CT214" s="131"/>
      <c r="CU214" s="131"/>
      <c r="CV214" s="131"/>
      <c r="CW214" s="131"/>
      <c r="CX214" s="131"/>
      <c r="CY214" s="131"/>
      <c r="CZ214" s="131"/>
      <c r="DA214" s="131"/>
      <c r="DB214" s="131"/>
      <c r="DC214" s="131"/>
      <c r="DD214" s="131"/>
      <c r="DE214" s="131"/>
      <c r="DF214" s="131"/>
      <c r="DG214" s="131"/>
      <c r="DH214" s="131"/>
      <c r="DI214" s="131"/>
      <c r="DJ214" s="131"/>
      <c r="DK214" s="131"/>
      <c r="DL214" s="131"/>
      <c r="DM214" s="131"/>
      <c r="DN214" s="131"/>
      <c r="DO214" s="131"/>
      <c r="DP214" s="131"/>
      <c r="DQ214" s="131"/>
      <c r="DR214" s="131"/>
      <c r="DS214" s="131"/>
      <c r="DT214" s="131"/>
      <c r="DU214" s="131"/>
      <c r="DV214" s="131"/>
      <c r="DW214" s="131"/>
      <c r="DX214" s="131"/>
      <c r="DY214" s="131"/>
      <c r="DZ214" s="131"/>
      <c r="EA214" s="131"/>
      <c r="EB214" s="131"/>
      <c r="EC214" s="131"/>
      <c r="ED214" s="131"/>
      <c r="EE214" s="131"/>
      <c r="EF214" s="131"/>
      <c r="EG214" s="131"/>
      <c r="EH214" s="131"/>
      <c r="EI214" s="131"/>
      <c r="EJ214" s="131"/>
      <c r="EK214" s="131"/>
      <c r="EL214" s="131"/>
      <c r="EM214" s="131"/>
      <c r="EN214" s="131"/>
      <c r="EO214" s="131"/>
      <c r="EP214" s="131"/>
      <c r="EQ214" s="131"/>
      <c r="ER214" s="131"/>
      <c r="ES214" s="131"/>
      <c r="ET214" s="131"/>
      <c r="EU214" s="131"/>
      <c r="EV214" s="131"/>
      <c r="EW214" s="131"/>
      <c r="EX214" s="131"/>
      <c r="EY214" s="131"/>
      <c r="EZ214" s="131"/>
      <c r="FA214" s="131"/>
      <c r="FB214" s="131"/>
      <c r="FC214" s="131"/>
      <c r="FD214" s="131"/>
      <c r="FE214" s="131"/>
      <c r="FF214" s="131"/>
      <c r="FG214" s="131"/>
      <c r="FH214" s="131"/>
      <c r="FI214" s="131"/>
      <c r="FJ214" s="131"/>
      <c r="FK214" s="131"/>
      <c r="FL214" s="131"/>
      <c r="FM214" s="131"/>
      <c r="FN214" s="131"/>
      <c r="FO214" s="131"/>
      <c r="FP214" s="131"/>
      <c r="FQ214" s="131"/>
      <c r="FR214" s="131"/>
      <c r="FS214" s="131"/>
      <c r="FT214" s="131"/>
      <c r="FU214" s="131"/>
      <c r="FV214" s="131"/>
      <c r="FW214" s="131"/>
    </row>
    <row r="215">
      <c r="A215" s="131"/>
      <c r="B215" s="131"/>
      <c r="C215" s="131"/>
      <c r="D215" s="131"/>
      <c r="E215" s="131"/>
      <c r="F215" s="131"/>
      <c r="G215" s="131"/>
      <c r="H215" s="131"/>
      <c r="I215" s="131"/>
      <c r="J215" s="131"/>
      <c r="K215" s="131"/>
      <c r="L215" s="131"/>
      <c r="M215" s="131"/>
      <c r="N215" s="131"/>
      <c r="O215" s="131"/>
      <c r="P215" s="131"/>
      <c r="Q215" s="131"/>
      <c r="R215" s="131"/>
      <c r="S215" s="131"/>
      <c r="T215" s="131"/>
      <c r="U215" s="131"/>
      <c r="V215" s="131"/>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131"/>
      <c r="BC215" s="131"/>
      <c r="BD215" s="131"/>
      <c r="BE215" s="131"/>
      <c r="BF215" s="131"/>
      <c r="BG215" s="131"/>
      <c r="BH215" s="131"/>
      <c r="BI215" s="131"/>
      <c r="BJ215" s="131"/>
      <c r="BK215" s="131"/>
      <c r="BL215" s="131"/>
      <c r="BM215" s="131"/>
      <c r="BN215" s="131"/>
      <c r="BO215" s="131"/>
      <c r="BP215" s="131"/>
      <c r="BQ215" s="131"/>
      <c r="BR215" s="131"/>
      <c r="BS215" s="131"/>
      <c r="BT215" s="131"/>
      <c r="BU215" s="131"/>
      <c r="BV215" s="131"/>
      <c r="BW215" s="131"/>
      <c r="BX215" s="131"/>
      <c r="BY215" s="131"/>
      <c r="BZ215" s="131"/>
      <c r="CA215" s="131"/>
      <c r="CB215" s="131"/>
      <c r="CC215" s="131"/>
      <c r="CD215" s="131"/>
      <c r="CE215" s="131"/>
      <c r="CF215" s="131"/>
      <c r="CG215" s="131"/>
      <c r="CH215" s="131"/>
      <c r="CI215" s="131"/>
      <c r="CJ215" s="131"/>
      <c r="CK215" s="131"/>
      <c r="CL215" s="131"/>
      <c r="CM215" s="131"/>
      <c r="CN215" s="131"/>
      <c r="CO215" s="131"/>
      <c r="CP215" s="131"/>
      <c r="CQ215" s="131"/>
      <c r="CR215" s="131"/>
      <c r="CS215" s="131"/>
      <c r="CT215" s="131"/>
      <c r="CU215" s="131"/>
      <c r="CV215" s="131"/>
      <c r="CW215" s="131"/>
      <c r="CX215" s="131"/>
      <c r="CY215" s="131"/>
      <c r="CZ215" s="131"/>
      <c r="DA215" s="131"/>
      <c r="DB215" s="131"/>
      <c r="DC215" s="131"/>
      <c r="DD215" s="131"/>
      <c r="DE215" s="131"/>
      <c r="DF215" s="131"/>
      <c r="DG215" s="131"/>
      <c r="DH215" s="131"/>
      <c r="DI215" s="131"/>
      <c r="DJ215" s="131"/>
      <c r="DK215" s="131"/>
      <c r="DL215" s="131"/>
      <c r="DM215" s="131"/>
      <c r="DN215" s="131"/>
      <c r="DO215" s="131"/>
      <c r="DP215" s="131"/>
      <c r="DQ215" s="131"/>
      <c r="DR215" s="131"/>
      <c r="DS215" s="131"/>
      <c r="DT215" s="131"/>
      <c r="DU215" s="131"/>
      <c r="DV215" s="131"/>
      <c r="DW215" s="131"/>
      <c r="DX215" s="131"/>
      <c r="DY215" s="131"/>
      <c r="DZ215" s="131"/>
      <c r="EA215" s="131"/>
      <c r="EB215" s="131"/>
      <c r="EC215" s="131"/>
      <c r="ED215" s="131"/>
      <c r="EE215" s="131"/>
      <c r="EF215" s="131"/>
      <c r="EG215" s="131"/>
      <c r="EH215" s="131"/>
      <c r="EI215" s="131"/>
      <c r="EJ215" s="131"/>
      <c r="EK215" s="131"/>
      <c r="EL215" s="131"/>
      <c r="EM215" s="131"/>
      <c r="EN215" s="131"/>
      <c r="EO215" s="131"/>
      <c r="EP215" s="131"/>
      <c r="EQ215" s="131"/>
      <c r="ER215" s="131"/>
      <c r="ES215" s="131"/>
      <c r="ET215" s="131"/>
      <c r="EU215" s="131"/>
      <c r="EV215" s="131"/>
      <c r="EW215" s="131"/>
      <c r="EX215" s="131"/>
      <c r="EY215" s="131"/>
      <c r="EZ215" s="131"/>
      <c r="FA215" s="131"/>
      <c r="FB215" s="131"/>
      <c r="FC215" s="131"/>
      <c r="FD215" s="131"/>
      <c r="FE215" s="131"/>
      <c r="FF215" s="131"/>
      <c r="FG215" s="131"/>
      <c r="FH215" s="131"/>
      <c r="FI215" s="131"/>
      <c r="FJ215" s="131"/>
      <c r="FK215" s="131"/>
      <c r="FL215" s="131"/>
      <c r="FM215" s="131"/>
      <c r="FN215" s="131"/>
      <c r="FO215" s="131"/>
      <c r="FP215" s="131"/>
      <c r="FQ215" s="131"/>
      <c r="FR215" s="131"/>
      <c r="FS215" s="131"/>
      <c r="FT215" s="131"/>
      <c r="FU215" s="131"/>
      <c r="FV215" s="131"/>
      <c r="FW215" s="131"/>
    </row>
    <row r="216">
      <c r="A216" s="131"/>
      <c r="B216" s="131"/>
      <c r="C216" s="131"/>
      <c r="D216" s="131"/>
      <c r="E216" s="131"/>
      <c r="F216" s="131"/>
      <c r="G216" s="131"/>
      <c r="H216" s="131"/>
      <c r="I216" s="131"/>
      <c r="J216" s="131"/>
      <c r="K216" s="131"/>
      <c r="L216" s="131"/>
      <c r="M216" s="131"/>
      <c r="N216" s="131"/>
      <c r="O216" s="131"/>
      <c r="P216" s="131"/>
      <c r="Q216" s="131"/>
      <c r="R216" s="131"/>
      <c r="S216" s="131"/>
      <c r="T216" s="131"/>
      <c r="U216" s="131"/>
      <c r="V216" s="131"/>
      <c r="W216" s="131"/>
      <c r="X216" s="131"/>
      <c r="Y216" s="131"/>
      <c r="Z216" s="131"/>
      <c r="AA216" s="131"/>
      <c r="AB216" s="131"/>
      <c r="AC216" s="131"/>
      <c r="AD216" s="131"/>
      <c r="AE216" s="131"/>
      <c r="AF216" s="131"/>
      <c r="AG216" s="131"/>
      <c r="AH216" s="131"/>
      <c r="AI216" s="131"/>
      <c r="AJ216" s="131"/>
      <c r="AK216" s="131"/>
      <c r="AL216" s="131"/>
      <c r="AM216" s="131"/>
      <c r="AN216" s="131"/>
      <c r="AO216" s="131"/>
      <c r="AP216" s="131"/>
      <c r="AQ216" s="131"/>
      <c r="AR216" s="131"/>
      <c r="AS216" s="131"/>
      <c r="AT216" s="131"/>
      <c r="AU216" s="131"/>
      <c r="AV216" s="131"/>
      <c r="AW216" s="131"/>
      <c r="AX216" s="131"/>
      <c r="AY216" s="131"/>
      <c r="AZ216" s="131"/>
      <c r="BA216" s="131"/>
      <c r="BB216" s="131"/>
      <c r="BC216" s="131"/>
      <c r="BD216" s="131"/>
      <c r="BE216" s="131"/>
      <c r="BF216" s="131"/>
      <c r="BG216" s="131"/>
      <c r="BH216" s="131"/>
      <c r="BI216" s="131"/>
      <c r="BJ216" s="131"/>
      <c r="BK216" s="131"/>
      <c r="BL216" s="131"/>
      <c r="BM216" s="131"/>
      <c r="BN216" s="131"/>
      <c r="BO216" s="131"/>
      <c r="BP216" s="131"/>
      <c r="BQ216" s="131"/>
      <c r="BR216" s="131"/>
      <c r="BS216" s="131"/>
      <c r="BT216" s="131"/>
      <c r="BU216" s="131"/>
      <c r="BV216" s="131"/>
      <c r="BW216" s="131"/>
      <c r="BX216" s="131"/>
      <c r="BY216" s="131"/>
      <c r="BZ216" s="131"/>
      <c r="CA216" s="131"/>
      <c r="CB216" s="131"/>
      <c r="CC216" s="131"/>
      <c r="CD216" s="131"/>
      <c r="CE216" s="131"/>
      <c r="CF216" s="131"/>
      <c r="CG216" s="131"/>
      <c r="CH216" s="131"/>
      <c r="CI216" s="131"/>
      <c r="CJ216" s="131"/>
      <c r="CK216" s="131"/>
      <c r="CL216" s="131"/>
      <c r="CM216" s="131"/>
      <c r="CN216" s="131"/>
      <c r="CO216" s="131"/>
      <c r="CP216" s="131"/>
      <c r="CQ216" s="131"/>
      <c r="CR216" s="131"/>
      <c r="CS216" s="131"/>
      <c r="CT216" s="131"/>
      <c r="CU216" s="131"/>
      <c r="CV216" s="131"/>
      <c r="CW216" s="131"/>
      <c r="CX216" s="131"/>
      <c r="CY216" s="131"/>
      <c r="CZ216" s="131"/>
      <c r="DA216" s="131"/>
      <c r="DB216" s="131"/>
      <c r="DC216" s="131"/>
      <c r="DD216" s="131"/>
      <c r="DE216" s="131"/>
      <c r="DF216" s="131"/>
      <c r="DG216" s="131"/>
      <c r="DH216" s="131"/>
      <c r="DI216" s="131"/>
      <c r="DJ216" s="131"/>
      <c r="DK216" s="131"/>
      <c r="DL216" s="131"/>
      <c r="DM216" s="131"/>
      <c r="DN216" s="131"/>
      <c r="DO216" s="131"/>
      <c r="DP216" s="131"/>
      <c r="DQ216" s="131"/>
      <c r="DR216" s="131"/>
      <c r="DS216" s="131"/>
      <c r="DT216" s="131"/>
      <c r="DU216" s="131"/>
      <c r="DV216" s="131"/>
      <c r="DW216" s="131"/>
      <c r="DX216" s="131"/>
      <c r="DY216" s="131"/>
      <c r="DZ216" s="131"/>
      <c r="EA216" s="131"/>
      <c r="EB216" s="131"/>
      <c r="EC216" s="131"/>
      <c r="ED216" s="131"/>
      <c r="EE216" s="131"/>
      <c r="EF216" s="131"/>
      <c r="EG216" s="131"/>
      <c r="EH216" s="131"/>
      <c r="EI216" s="131"/>
      <c r="EJ216" s="131"/>
      <c r="EK216" s="131"/>
      <c r="EL216" s="131"/>
      <c r="EM216" s="131"/>
      <c r="EN216" s="131"/>
      <c r="EO216" s="131"/>
      <c r="EP216" s="131"/>
      <c r="EQ216" s="131"/>
      <c r="ER216" s="131"/>
      <c r="ES216" s="131"/>
      <c r="ET216" s="131"/>
      <c r="EU216" s="131"/>
      <c r="EV216" s="131"/>
      <c r="EW216" s="131"/>
      <c r="EX216" s="131"/>
      <c r="EY216" s="131"/>
      <c r="EZ216" s="131"/>
      <c r="FA216" s="131"/>
      <c r="FB216" s="131"/>
      <c r="FC216" s="131"/>
      <c r="FD216" s="131"/>
      <c r="FE216" s="131"/>
      <c r="FF216" s="131"/>
      <c r="FG216" s="131"/>
      <c r="FH216" s="131"/>
      <c r="FI216" s="131"/>
      <c r="FJ216" s="131"/>
      <c r="FK216" s="131"/>
      <c r="FL216" s="131"/>
      <c r="FM216" s="131"/>
      <c r="FN216" s="131"/>
      <c r="FO216" s="131"/>
      <c r="FP216" s="131"/>
      <c r="FQ216" s="131"/>
      <c r="FR216" s="131"/>
      <c r="FS216" s="131"/>
      <c r="FT216" s="131"/>
      <c r="FU216" s="131"/>
      <c r="FV216" s="131"/>
      <c r="FW216" s="131"/>
    </row>
    <row r="217">
      <c r="A217" s="131"/>
      <c r="B217" s="131"/>
      <c r="C217" s="131"/>
      <c r="D217" s="131"/>
      <c r="E217" s="131"/>
      <c r="F217" s="131"/>
      <c r="G217" s="131"/>
      <c r="H217" s="131"/>
      <c r="I217" s="131"/>
      <c r="J217" s="131"/>
      <c r="K217" s="131"/>
      <c r="L217" s="131"/>
      <c r="M217" s="131"/>
      <c r="N217" s="131"/>
      <c r="O217" s="131"/>
      <c r="P217" s="131"/>
      <c r="Q217" s="131"/>
      <c r="R217" s="131"/>
      <c r="S217" s="131"/>
      <c r="T217" s="131"/>
      <c r="U217" s="131"/>
      <c r="V217" s="131"/>
      <c r="W217" s="131"/>
      <c r="X217" s="131"/>
      <c r="Y217" s="131"/>
      <c r="Z217" s="131"/>
      <c r="AA217" s="131"/>
      <c r="AB217" s="131"/>
      <c r="AC217" s="131"/>
      <c r="AD217" s="131"/>
      <c r="AE217" s="131"/>
      <c r="AF217" s="131"/>
      <c r="AG217" s="131"/>
      <c r="AH217" s="131"/>
      <c r="AI217" s="131"/>
      <c r="AJ217" s="131"/>
      <c r="AK217" s="131"/>
      <c r="AL217" s="131"/>
      <c r="AM217" s="131"/>
      <c r="AN217" s="131"/>
      <c r="AO217" s="131"/>
      <c r="AP217" s="131"/>
      <c r="AQ217" s="131"/>
      <c r="AR217" s="131"/>
      <c r="AS217" s="131"/>
      <c r="AT217" s="131"/>
      <c r="AU217" s="131"/>
      <c r="AV217" s="131"/>
      <c r="AW217" s="131"/>
      <c r="AX217" s="131"/>
      <c r="AY217" s="131"/>
      <c r="AZ217" s="131"/>
      <c r="BA217" s="131"/>
      <c r="BB217" s="131"/>
      <c r="BC217" s="131"/>
      <c r="BD217" s="131"/>
      <c r="BE217" s="131"/>
      <c r="BF217" s="131"/>
      <c r="BG217" s="131"/>
      <c r="BH217" s="131"/>
      <c r="BI217" s="131"/>
      <c r="BJ217" s="131"/>
      <c r="BK217" s="131"/>
      <c r="BL217" s="131"/>
      <c r="BM217" s="131"/>
      <c r="BN217" s="131"/>
      <c r="BO217" s="131"/>
      <c r="BP217" s="131"/>
      <c r="BQ217" s="131"/>
      <c r="BR217" s="131"/>
      <c r="BS217" s="131"/>
      <c r="BT217" s="131"/>
      <c r="BU217" s="131"/>
      <c r="BV217" s="131"/>
      <c r="BW217" s="131"/>
      <c r="BX217" s="131"/>
      <c r="BY217" s="131"/>
      <c r="BZ217" s="131"/>
      <c r="CA217" s="131"/>
      <c r="CB217" s="131"/>
      <c r="CC217" s="131"/>
      <c r="CD217" s="131"/>
      <c r="CE217" s="131"/>
      <c r="CF217" s="131"/>
      <c r="CG217" s="131"/>
      <c r="CH217" s="131"/>
      <c r="CI217" s="131"/>
      <c r="CJ217" s="131"/>
      <c r="CK217" s="131"/>
      <c r="CL217" s="131"/>
      <c r="CM217" s="131"/>
      <c r="CN217" s="131"/>
      <c r="CO217" s="131"/>
      <c r="CP217" s="131"/>
      <c r="CQ217" s="131"/>
      <c r="CR217" s="131"/>
      <c r="CS217" s="131"/>
      <c r="CT217" s="131"/>
      <c r="CU217" s="131"/>
      <c r="CV217" s="131"/>
      <c r="CW217" s="131"/>
      <c r="CX217" s="131"/>
      <c r="CY217" s="131"/>
      <c r="CZ217" s="131"/>
      <c r="DA217" s="131"/>
      <c r="DB217" s="131"/>
      <c r="DC217" s="131"/>
      <c r="DD217" s="131"/>
      <c r="DE217" s="131"/>
      <c r="DF217" s="131"/>
      <c r="DG217" s="131"/>
      <c r="DH217" s="131"/>
      <c r="DI217" s="131"/>
      <c r="DJ217" s="131"/>
      <c r="DK217" s="131"/>
      <c r="DL217" s="131"/>
      <c r="DM217" s="131"/>
      <c r="DN217" s="131"/>
      <c r="DO217" s="131"/>
      <c r="DP217" s="131"/>
      <c r="DQ217" s="131"/>
      <c r="DR217" s="131"/>
      <c r="DS217" s="131"/>
      <c r="DT217" s="131"/>
      <c r="DU217" s="131"/>
      <c r="DV217" s="131"/>
      <c r="DW217" s="131"/>
      <c r="DX217" s="131"/>
      <c r="DY217" s="131"/>
      <c r="DZ217" s="131"/>
      <c r="EA217" s="131"/>
      <c r="EB217" s="131"/>
      <c r="EC217" s="131"/>
      <c r="ED217" s="131"/>
      <c r="EE217" s="131"/>
      <c r="EF217" s="131"/>
      <c r="EG217" s="131"/>
      <c r="EH217" s="131"/>
      <c r="EI217" s="131"/>
      <c r="EJ217" s="131"/>
      <c r="EK217" s="131"/>
      <c r="EL217" s="131"/>
      <c r="EM217" s="131"/>
      <c r="EN217" s="131"/>
      <c r="EO217" s="131"/>
      <c r="EP217" s="131"/>
      <c r="EQ217" s="131"/>
      <c r="ER217" s="131"/>
      <c r="ES217" s="131"/>
      <c r="ET217" s="131"/>
      <c r="EU217" s="131"/>
      <c r="EV217" s="131"/>
      <c r="EW217" s="131"/>
      <c r="EX217" s="131"/>
      <c r="EY217" s="131"/>
      <c r="EZ217" s="131"/>
      <c r="FA217" s="131"/>
      <c r="FB217" s="131"/>
      <c r="FC217" s="131"/>
      <c r="FD217" s="131"/>
      <c r="FE217" s="131"/>
      <c r="FF217" s="131"/>
      <c r="FG217" s="131"/>
      <c r="FH217" s="131"/>
      <c r="FI217" s="131"/>
      <c r="FJ217" s="131"/>
      <c r="FK217" s="131"/>
      <c r="FL217" s="131"/>
      <c r="FM217" s="131"/>
      <c r="FN217" s="131"/>
      <c r="FO217" s="131"/>
      <c r="FP217" s="131"/>
      <c r="FQ217" s="131"/>
      <c r="FR217" s="131"/>
      <c r="FS217" s="131"/>
      <c r="FT217" s="131"/>
      <c r="FU217" s="131"/>
      <c r="FV217" s="131"/>
      <c r="FW217" s="131"/>
    </row>
    <row r="218">
      <c r="A218" s="131"/>
      <c r="B218" s="131"/>
      <c r="C218" s="131"/>
      <c r="D218" s="131"/>
      <c r="E218" s="131"/>
      <c r="F218" s="131"/>
      <c r="G218" s="131"/>
      <c r="H218" s="131"/>
      <c r="I218" s="131"/>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131"/>
      <c r="BC218" s="131"/>
      <c r="BD218" s="131"/>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c r="CG218" s="131"/>
      <c r="CH218" s="131"/>
      <c r="CI218" s="131"/>
      <c r="CJ218" s="131"/>
      <c r="CK218" s="131"/>
      <c r="CL218" s="131"/>
      <c r="CM218" s="131"/>
      <c r="CN218" s="131"/>
      <c r="CO218" s="131"/>
      <c r="CP218" s="131"/>
      <c r="CQ218" s="131"/>
      <c r="CR218" s="131"/>
      <c r="CS218" s="131"/>
      <c r="CT218" s="131"/>
      <c r="CU218" s="131"/>
      <c r="CV218" s="131"/>
      <c r="CW218" s="131"/>
      <c r="CX218" s="131"/>
      <c r="CY218" s="131"/>
      <c r="CZ218" s="131"/>
      <c r="DA218" s="131"/>
      <c r="DB218" s="131"/>
      <c r="DC218" s="131"/>
      <c r="DD218" s="131"/>
      <c r="DE218" s="131"/>
      <c r="DF218" s="131"/>
      <c r="DG218" s="131"/>
      <c r="DH218" s="131"/>
      <c r="DI218" s="131"/>
      <c r="DJ218" s="131"/>
      <c r="DK218" s="131"/>
      <c r="DL218" s="131"/>
      <c r="DM218" s="131"/>
      <c r="DN218" s="131"/>
      <c r="DO218" s="131"/>
      <c r="DP218" s="131"/>
      <c r="DQ218" s="131"/>
      <c r="DR218" s="131"/>
      <c r="DS218" s="131"/>
      <c r="DT218" s="131"/>
      <c r="DU218" s="131"/>
      <c r="DV218" s="131"/>
      <c r="DW218" s="131"/>
      <c r="DX218" s="131"/>
      <c r="DY218" s="131"/>
      <c r="DZ218" s="131"/>
      <c r="EA218" s="131"/>
      <c r="EB218" s="131"/>
      <c r="EC218" s="131"/>
      <c r="ED218" s="131"/>
      <c r="EE218" s="131"/>
      <c r="EF218" s="131"/>
      <c r="EG218" s="131"/>
      <c r="EH218" s="131"/>
      <c r="EI218" s="131"/>
      <c r="EJ218" s="131"/>
      <c r="EK218" s="131"/>
      <c r="EL218" s="131"/>
      <c r="EM218" s="131"/>
      <c r="EN218" s="131"/>
      <c r="EO218" s="131"/>
      <c r="EP218" s="131"/>
      <c r="EQ218" s="131"/>
      <c r="ER218" s="131"/>
      <c r="ES218" s="131"/>
      <c r="ET218" s="131"/>
      <c r="EU218" s="131"/>
      <c r="EV218" s="131"/>
      <c r="EW218" s="131"/>
      <c r="EX218" s="131"/>
      <c r="EY218" s="131"/>
      <c r="EZ218" s="131"/>
      <c r="FA218" s="131"/>
      <c r="FB218" s="131"/>
      <c r="FC218" s="131"/>
      <c r="FD218" s="131"/>
      <c r="FE218" s="131"/>
      <c r="FF218" s="131"/>
      <c r="FG218" s="131"/>
      <c r="FH218" s="131"/>
      <c r="FI218" s="131"/>
      <c r="FJ218" s="131"/>
      <c r="FK218" s="131"/>
      <c r="FL218" s="131"/>
      <c r="FM218" s="131"/>
      <c r="FN218" s="131"/>
      <c r="FO218" s="131"/>
      <c r="FP218" s="131"/>
      <c r="FQ218" s="131"/>
      <c r="FR218" s="131"/>
      <c r="FS218" s="131"/>
      <c r="FT218" s="131"/>
      <c r="FU218" s="131"/>
      <c r="FV218" s="131"/>
      <c r="FW218" s="131"/>
    </row>
    <row r="219">
      <c r="A219" s="131"/>
      <c r="B219" s="131"/>
      <c r="C219" s="131"/>
      <c r="D219" s="131"/>
      <c r="E219" s="131"/>
      <c r="F219" s="131"/>
      <c r="G219" s="131"/>
      <c r="H219" s="131"/>
      <c r="I219" s="131"/>
      <c r="J219" s="131"/>
      <c r="K219" s="131"/>
      <c r="L219" s="131"/>
      <c r="M219" s="131"/>
      <c r="N219" s="131"/>
      <c r="O219" s="131"/>
      <c r="P219" s="131"/>
      <c r="Q219" s="131"/>
      <c r="R219" s="131"/>
      <c r="S219" s="131"/>
      <c r="T219" s="131"/>
      <c r="U219" s="131"/>
      <c r="V219" s="131"/>
      <c r="W219" s="131"/>
      <c r="X219" s="131"/>
      <c r="Y219" s="131"/>
      <c r="Z219" s="131"/>
      <c r="AA219" s="131"/>
      <c r="AB219" s="131"/>
      <c r="AC219" s="131"/>
      <c r="AD219" s="131"/>
      <c r="AE219" s="131"/>
      <c r="AF219" s="131"/>
      <c r="AG219" s="131"/>
      <c r="AH219" s="131"/>
      <c r="AI219" s="131"/>
      <c r="AJ219" s="131"/>
      <c r="AK219" s="131"/>
      <c r="AL219" s="131"/>
      <c r="AM219" s="131"/>
      <c r="AN219" s="131"/>
      <c r="AO219" s="131"/>
      <c r="AP219" s="131"/>
      <c r="AQ219" s="131"/>
      <c r="AR219" s="131"/>
      <c r="AS219" s="131"/>
      <c r="AT219" s="131"/>
      <c r="AU219" s="131"/>
      <c r="AV219" s="131"/>
      <c r="AW219" s="131"/>
      <c r="AX219" s="131"/>
      <c r="AY219" s="131"/>
      <c r="AZ219" s="131"/>
      <c r="BA219" s="131"/>
      <c r="BB219" s="131"/>
      <c r="BC219" s="131"/>
      <c r="BD219" s="131"/>
      <c r="BE219" s="131"/>
      <c r="BF219" s="131"/>
      <c r="BG219" s="131"/>
      <c r="BH219" s="131"/>
      <c r="BI219" s="131"/>
      <c r="BJ219" s="131"/>
      <c r="BK219" s="131"/>
      <c r="BL219" s="131"/>
      <c r="BM219" s="131"/>
      <c r="BN219" s="131"/>
      <c r="BO219" s="131"/>
      <c r="BP219" s="131"/>
      <c r="BQ219" s="131"/>
      <c r="BR219" s="131"/>
      <c r="BS219" s="131"/>
      <c r="BT219" s="131"/>
      <c r="BU219" s="131"/>
      <c r="BV219" s="131"/>
      <c r="BW219" s="131"/>
      <c r="BX219" s="131"/>
      <c r="BY219" s="131"/>
      <c r="BZ219" s="131"/>
      <c r="CA219" s="131"/>
      <c r="CB219" s="131"/>
      <c r="CC219" s="131"/>
      <c r="CD219" s="131"/>
      <c r="CE219" s="131"/>
      <c r="CF219" s="131"/>
      <c r="CG219" s="131"/>
      <c r="CH219" s="131"/>
      <c r="CI219" s="131"/>
      <c r="CJ219" s="131"/>
      <c r="CK219" s="131"/>
      <c r="CL219" s="131"/>
      <c r="CM219" s="131"/>
      <c r="CN219" s="131"/>
      <c r="CO219" s="131"/>
      <c r="CP219" s="131"/>
      <c r="CQ219" s="131"/>
      <c r="CR219" s="131"/>
      <c r="CS219" s="131"/>
      <c r="CT219" s="131"/>
      <c r="CU219" s="131"/>
      <c r="CV219" s="131"/>
      <c r="CW219" s="131"/>
      <c r="CX219" s="131"/>
      <c r="CY219" s="131"/>
      <c r="CZ219" s="131"/>
      <c r="DA219" s="131"/>
      <c r="DB219" s="131"/>
      <c r="DC219" s="131"/>
      <c r="DD219" s="131"/>
      <c r="DE219" s="131"/>
      <c r="DF219" s="131"/>
      <c r="DG219" s="131"/>
      <c r="DH219" s="131"/>
      <c r="DI219" s="131"/>
      <c r="DJ219" s="131"/>
      <c r="DK219" s="131"/>
      <c r="DL219" s="131"/>
      <c r="DM219" s="131"/>
      <c r="DN219" s="131"/>
      <c r="DO219" s="131"/>
      <c r="DP219" s="131"/>
      <c r="DQ219" s="131"/>
      <c r="DR219" s="131"/>
      <c r="DS219" s="131"/>
      <c r="DT219" s="131"/>
      <c r="DU219" s="131"/>
      <c r="DV219" s="131"/>
      <c r="DW219" s="131"/>
      <c r="DX219" s="131"/>
      <c r="DY219" s="131"/>
      <c r="DZ219" s="131"/>
      <c r="EA219" s="131"/>
      <c r="EB219" s="131"/>
      <c r="EC219" s="131"/>
      <c r="ED219" s="131"/>
      <c r="EE219" s="131"/>
      <c r="EF219" s="131"/>
      <c r="EG219" s="131"/>
      <c r="EH219" s="131"/>
      <c r="EI219" s="131"/>
      <c r="EJ219" s="131"/>
      <c r="EK219" s="131"/>
      <c r="EL219" s="131"/>
      <c r="EM219" s="131"/>
      <c r="EN219" s="131"/>
      <c r="EO219" s="131"/>
      <c r="EP219" s="131"/>
      <c r="EQ219" s="131"/>
      <c r="ER219" s="131"/>
      <c r="ES219" s="131"/>
      <c r="ET219" s="131"/>
      <c r="EU219" s="131"/>
      <c r="EV219" s="131"/>
      <c r="EW219" s="131"/>
      <c r="EX219" s="131"/>
      <c r="EY219" s="131"/>
      <c r="EZ219" s="131"/>
      <c r="FA219" s="131"/>
      <c r="FB219" s="131"/>
      <c r="FC219" s="131"/>
      <c r="FD219" s="131"/>
      <c r="FE219" s="131"/>
      <c r="FF219" s="131"/>
      <c r="FG219" s="131"/>
      <c r="FH219" s="131"/>
      <c r="FI219" s="131"/>
      <c r="FJ219" s="131"/>
      <c r="FK219" s="131"/>
      <c r="FL219" s="131"/>
      <c r="FM219" s="131"/>
      <c r="FN219" s="131"/>
      <c r="FO219" s="131"/>
      <c r="FP219" s="131"/>
      <c r="FQ219" s="131"/>
      <c r="FR219" s="131"/>
      <c r="FS219" s="131"/>
      <c r="FT219" s="131"/>
      <c r="FU219" s="131"/>
      <c r="FV219" s="131"/>
      <c r="FW219" s="131"/>
    </row>
    <row r="220">
      <c r="A220" s="131"/>
      <c r="B220" s="131"/>
      <c r="C220" s="131"/>
      <c r="D220" s="131"/>
      <c r="E220" s="131"/>
      <c r="F220" s="131"/>
      <c r="G220" s="131"/>
      <c r="H220" s="131"/>
      <c r="I220" s="131"/>
      <c r="J220" s="131"/>
      <c r="K220" s="131"/>
      <c r="L220" s="131"/>
      <c r="M220" s="131"/>
      <c r="N220" s="131"/>
      <c r="O220" s="131"/>
      <c r="P220" s="131"/>
      <c r="Q220" s="131"/>
      <c r="R220" s="131"/>
      <c r="S220" s="131"/>
      <c r="T220" s="131"/>
      <c r="U220" s="131"/>
      <c r="V220" s="131"/>
      <c r="W220" s="131"/>
      <c r="X220" s="131"/>
      <c r="Y220" s="131"/>
      <c r="Z220" s="131"/>
      <c r="AA220" s="131"/>
      <c r="AB220" s="131"/>
      <c r="AC220" s="131"/>
      <c r="AD220" s="131"/>
      <c r="AE220" s="131"/>
      <c r="AF220" s="131"/>
      <c r="AG220" s="131"/>
      <c r="AH220" s="131"/>
      <c r="AI220" s="131"/>
      <c r="AJ220" s="131"/>
      <c r="AK220" s="131"/>
      <c r="AL220" s="131"/>
      <c r="AM220" s="131"/>
      <c r="AN220" s="131"/>
      <c r="AO220" s="131"/>
      <c r="AP220" s="131"/>
      <c r="AQ220" s="131"/>
      <c r="AR220" s="131"/>
      <c r="AS220" s="131"/>
      <c r="AT220" s="131"/>
      <c r="AU220" s="131"/>
      <c r="AV220" s="131"/>
      <c r="AW220" s="131"/>
      <c r="AX220" s="131"/>
      <c r="AY220" s="131"/>
      <c r="AZ220" s="131"/>
      <c r="BA220" s="131"/>
      <c r="BB220" s="131"/>
      <c r="BC220" s="131"/>
      <c r="BD220" s="131"/>
      <c r="BE220" s="131"/>
      <c r="BF220" s="131"/>
      <c r="BG220" s="131"/>
      <c r="BH220" s="131"/>
      <c r="BI220" s="131"/>
      <c r="BJ220" s="131"/>
      <c r="BK220" s="131"/>
      <c r="BL220" s="131"/>
      <c r="BM220" s="131"/>
      <c r="BN220" s="131"/>
      <c r="BO220" s="131"/>
      <c r="BP220" s="131"/>
      <c r="BQ220" s="131"/>
      <c r="BR220" s="131"/>
      <c r="BS220" s="131"/>
      <c r="BT220" s="131"/>
      <c r="BU220" s="131"/>
      <c r="BV220" s="131"/>
      <c r="BW220" s="131"/>
      <c r="BX220" s="131"/>
      <c r="BY220" s="131"/>
      <c r="BZ220" s="131"/>
      <c r="CA220" s="131"/>
      <c r="CB220" s="131"/>
      <c r="CC220" s="131"/>
      <c r="CD220" s="131"/>
      <c r="CE220" s="131"/>
      <c r="CF220" s="131"/>
      <c r="CG220" s="131"/>
      <c r="CH220" s="131"/>
      <c r="CI220" s="131"/>
      <c r="CJ220" s="131"/>
      <c r="CK220" s="131"/>
      <c r="CL220" s="131"/>
      <c r="CM220" s="131"/>
      <c r="CN220" s="131"/>
      <c r="CO220" s="131"/>
      <c r="CP220" s="131"/>
      <c r="CQ220" s="131"/>
      <c r="CR220" s="131"/>
      <c r="CS220" s="131"/>
      <c r="CT220" s="131"/>
      <c r="CU220" s="131"/>
      <c r="CV220" s="131"/>
      <c r="CW220" s="131"/>
      <c r="CX220" s="131"/>
      <c r="CY220" s="131"/>
      <c r="CZ220" s="131"/>
      <c r="DA220" s="131"/>
      <c r="DB220" s="131"/>
      <c r="DC220" s="131"/>
      <c r="DD220" s="131"/>
      <c r="DE220" s="131"/>
      <c r="DF220" s="131"/>
      <c r="DG220" s="131"/>
      <c r="DH220" s="131"/>
      <c r="DI220" s="131"/>
      <c r="DJ220" s="131"/>
      <c r="DK220" s="131"/>
      <c r="DL220" s="131"/>
      <c r="DM220" s="131"/>
      <c r="DN220" s="131"/>
      <c r="DO220" s="131"/>
      <c r="DP220" s="131"/>
      <c r="DQ220" s="131"/>
      <c r="DR220" s="131"/>
      <c r="DS220" s="131"/>
      <c r="DT220" s="131"/>
      <c r="DU220" s="131"/>
      <c r="DV220" s="131"/>
      <c r="DW220" s="131"/>
      <c r="DX220" s="131"/>
      <c r="DY220" s="131"/>
      <c r="DZ220" s="131"/>
      <c r="EA220" s="131"/>
      <c r="EB220" s="131"/>
      <c r="EC220" s="131"/>
      <c r="ED220" s="131"/>
      <c r="EE220" s="131"/>
      <c r="EF220" s="131"/>
      <c r="EG220" s="131"/>
      <c r="EH220" s="131"/>
      <c r="EI220" s="131"/>
      <c r="EJ220" s="131"/>
      <c r="EK220" s="131"/>
      <c r="EL220" s="131"/>
      <c r="EM220" s="131"/>
      <c r="EN220" s="131"/>
      <c r="EO220" s="131"/>
      <c r="EP220" s="131"/>
      <c r="EQ220" s="131"/>
      <c r="ER220" s="131"/>
      <c r="ES220" s="131"/>
      <c r="ET220" s="131"/>
      <c r="EU220" s="131"/>
      <c r="EV220" s="131"/>
      <c r="EW220" s="131"/>
      <c r="EX220" s="131"/>
      <c r="EY220" s="131"/>
      <c r="EZ220" s="131"/>
      <c r="FA220" s="131"/>
      <c r="FB220" s="131"/>
      <c r="FC220" s="131"/>
      <c r="FD220" s="131"/>
      <c r="FE220" s="131"/>
      <c r="FF220" s="131"/>
      <c r="FG220" s="131"/>
      <c r="FH220" s="131"/>
      <c r="FI220" s="131"/>
      <c r="FJ220" s="131"/>
      <c r="FK220" s="131"/>
      <c r="FL220" s="131"/>
      <c r="FM220" s="131"/>
      <c r="FN220" s="131"/>
      <c r="FO220" s="131"/>
      <c r="FP220" s="131"/>
      <c r="FQ220" s="131"/>
      <c r="FR220" s="131"/>
      <c r="FS220" s="131"/>
      <c r="FT220" s="131"/>
      <c r="FU220" s="131"/>
      <c r="FV220" s="131"/>
      <c r="FW220" s="131"/>
    </row>
    <row r="221">
      <c r="A221" s="131"/>
      <c r="B221" s="131"/>
      <c r="C221" s="131"/>
      <c r="D221" s="131"/>
      <c r="E221" s="131"/>
      <c r="F221" s="131"/>
      <c r="G221" s="131"/>
      <c r="H221" s="131"/>
      <c r="I221" s="131"/>
      <c r="J221" s="131"/>
      <c r="K221" s="131"/>
      <c r="L221" s="131"/>
      <c r="M221" s="131"/>
      <c r="N221" s="131"/>
      <c r="O221" s="131"/>
      <c r="P221" s="131"/>
      <c r="Q221" s="131"/>
      <c r="R221" s="131"/>
      <c r="S221" s="131"/>
      <c r="T221" s="131"/>
      <c r="U221" s="131"/>
      <c r="V221" s="131"/>
      <c r="W221" s="131"/>
      <c r="X221" s="131"/>
      <c r="Y221" s="131"/>
      <c r="Z221" s="131"/>
      <c r="AA221" s="131"/>
      <c r="AB221" s="131"/>
      <c r="AC221" s="131"/>
      <c r="AD221" s="131"/>
      <c r="AE221" s="131"/>
      <c r="AF221" s="131"/>
      <c r="AG221" s="131"/>
      <c r="AH221" s="131"/>
      <c r="AI221" s="131"/>
      <c r="AJ221" s="131"/>
      <c r="AK221" s="131"/>
      <c r="AL221" s="131"/>
      <c r="AM221" s="131"/>
      <c r="AN221" s="131"/>
      <c r="AO221" s="131"/>
      <c r="AP221" s="131"/>
      <c r="AQ221" s="131"/>
      <c r="AR221" s="131"/>
      <c r="AS221" s="131"/>
      <c r="AT221" s="131"/>
      <c r="AU221" s="131"/>
      <c r="AV221" s="131"/>
      <c r="AW221" s="131"/>
      <c r="AX221" s="131"/>
      <c r="AY221" s="131"/>
      <c r="AZ221" s="131"/>
      <c r="BA221" s="131"/>
      <c r="BB221" s="131"/>
      <c r="BC221" s="131"/>
      <c r="BD221" s="131"/>
      <c r="BE221" s="131"/>
      <c r="BF221" s="131"/>
      <c r="BG221" s="131"/>
      <c r="BH221" s="131"/>
      <c r="BI221" s="131"/>
      <c r="BJ221" s="131"/>
      <c r="BK221" s="131"/>
      <c r="BL221" s="131"/>
      <c r="BM221" s="131"/>
      <c r="BN221" s="131"/>
      <c r="BO221" s="131"/>
      <c r="BP221" s="131"/>
      <c r="BQ221" s="131"/>
      <c r="BR221" s="131"/>
      <c r="BS221" s="131"/>
      <c r="BT221" s="131"/>
      <c r="BU221" s="131"/>
      <c r="BV221" s="131"/>
      <c r="BW221" s="131"/>
      <c r="BX221" s="131"/>
      <c r="BY221" s="131"/>
      <c r="BZ221" s="131"/>
      <c r="CA221" s="131"/>
      <c r="CB221" s="131"/>
      <c r="CC221" s="131"/>
      <c r="CD221" s="131"/>
      <c r="CE221" s="131"/>
      <c r="CF221" s="131"/>
      <c r="CG221" s="131"/>
      <c r="CH221" s="131"/>
      <c r="CI221" s="131"/>
      <c r="CJ221" s="131"/>
      <c r="CK221" s="131"/>
      <c r="CL221" s="131"/>
      <c r="CM221" s="131"/>
      <c r="CN221" s="131"/>
      <c r="CO221" s="131"/>
      <c r="CP221" s="131"/>
      <c r="CQ221" s="131"/>
      <c r="CR221" s="131"/>
      <c r="CS221" s="131"/>
      <c r="CT221" s="131"/>
      <c r="CU221" s="131"/>
      <c r="CV221" s="131"/>
      <c r="CW221" s="131"/>
      <c r="CX221" s="131"/>
      <c r="CY221" s="131"/>
      <c r="CZ221" s="131"/>
      <c r="DA221" s="131"/>
      <c r="DB221" s="131"/>
      <c r="DC221" s="131"/>
      <c r="DD221" s="131"/>
      <c r="DE221" s="131"/>
      <c r="DF221" s="131"/>
      <c r="DG221" s="131"/>
      <c r="DH221" s="131"/>
      <c r="DI221" s="131"/>
      <c r="DJ221" s="131"/>
      <c r="DK221" s="131"/>
      <c r="DL221" s="131"/>
      <c r="DM221" s="131"/>
      <c r="DN221" s="131"/>
      <c r="DO221" s="131"/>
      <c r="DP221" s="131"/>
      <c r="DQ221" s="131"/>
      <c r="DR221" s="131"/>
      <c r="DS221" s="131"/>
      <c r="DT221" s="131"/>
      <c r="DU221" s="131"/>
      <c r="DV221" s="131"/>
      <c r="DW221" s="131"/>
      <c r="DX221" s="131"/>
      <c r="DY221" s="131"/>
      <c r="DZ221" s="131"/>
      <c r="EA221" s="131"/>
      <c r="EB221" s="131"/>
      <c r="EC221" s="131"/>
      <c r="ED221" s="131"/>
      <c r="EE221" s="131"/>
      <c r="EF221" s="131"/>
      <c r="EG221" s="131"/>
      <c r="EH221" s="131"/>
      <c r="EI221" s="131"/>
      <c r="EJ221" s="131"/>
      <c r="EK221" s="131"/>
      <c r="EL221" s="131"/>
      <c r="EM221" s="131"/>
      <c r="EN221" s="131"/>
      <c r="EO221" s="131"/>
      <c r="EP221" s="131"/>
      <c r="EQ221" s="131"/>
      <c r="ER221" s="131"/>
      <c r="ES221" s="131"/>
      <c r="ET221" s="131"/>
      <c r="EU221" s="131"/>
      <c r="EV221" s="131"/>
      <c r="EW221" s="131"/>
      <c r="EX221" s="131"/>
      <c r="EY221" s="131"/>
      <c r="EZ221" s="131"/>
      <c r="FA221" s="131"/>
      <c r="FB221" s="131"/>
      <c r="FC221" s="131"/>
      <c r="FD221" s="131"/>
      <c r="FE221" s="131"/>
      <c r="FF221" s="131"/>
      <c r="FG221" s="131"/>
      <c r="FH221" s="131"/>
      <c r="FI221" s="131"/>
      <c r="FJ221" s="131"/>
      <c r="FK221" s="131"/>
      <c r="FL221" s="131"/>
      <c r="FM221" s="131"/>
      <c r="FN221" s="131"/>
      <c r="FO221" s="131"/>
      <c r="FP221" s="131"/>
      <c r="FQ221" s="131"/>
      <c r="FR221" s="131"/>
      <c r="FS221" s="131"/>
      <c r="FT221" s="131"/>
      <c r="FU221" s="131"/>
      <c r="FV221" s="131"/>
      <c r="FW221" s="131"/>
    </row>
    <row r="222">
      <c r="A222" s="131"/>
      <c r="B222" s="131"/>
      <c r="C222" s="131"/>
      <c r="D222" s="131"/>
      <c r="E222" s="131"/>
      <c r="F222" s="131"/>
      <c r="G222" s="131"/>
      <c r="H222" s="131"/>
      <c r="I222" s="131"/>
      <c r="J222" s="131"/>
      <c r="K222" s="131"/>
      <c r="L222" s="131"/>
      <c r="M222" s="131"/>
      <c r="N222" s="131"/>
      <c r="O222" s="131"/>
      <c r="P222" s="131"/>
      <c r="Q222" s="131"/>
      <c r="R222" s="131"/>
      <c r="S222" s="131"/>
      <c r="T222" s="131"/>
      <c r="U222" s="131"/>
      <c r="V222" s="131"/>
      <c r="W222" s="131"/>
      <c r="X222" s="131"/>
      <c r="Y222" s="131"/>
      <c r="Z222" s="131"/>
      <c r="AA222" s="131"/>
      <c r="AB222" s="131"/>
      <c r="AC222" s="131"/>
      <c r="AD222" s="131"/>
      <c r="AE222" s="131"/>
      <c r="AF222" s="131"/>
      <c r="AG222" s="131"/>
      <c r="AH222" s="131"/>
      <c r="AI222" s="131"/>
      <c r="AJ222" s="131"/>
      <c r="AK222" s="131"/>
      <c r="AL222" s="131"/>
      <c r="AM222" s="131"/>
      <c r="AN222" s="131"/>
      <c r="AO222" s="131"/>
      <c r="AP222" s="131"/>
      <c r="AQ222" s="131"/>
      <c r="AR222" s="131"/>
      <c r="AS222" s="131"/>
      <c r="AT222" s="131"/>
      <c r="AU222" s="131"/>
      <c r="AV222" s="131"/>
      <c r="AW222" s="131"/>
      <c r="AX222" s="131"/>
      <c r="AY222" s="131"/>
      <c r="AZ222" s="131"/>
      <c r="BA222" s="131"/>
      <c r="BB222" s="131"/>
      <c r="BC222" s="131"/>
      <c r="BD222" s="131"/>
      <c r="BE222" s="131"/>
      <c r="BF222" s="131"/>
      <c r="BG222" s="131"/>
      <c r="BH222" s="131"/>
      <c r="BI222" s="131"/>
      <c r="BJ222" s="131"/>
      <c r="BK222" s="131"/>
      <c r="BL222" s="131"/>
      <c r="BM222" s="131"/>
      <c r="BN222" s="131"/>
      <c r="BO222" s="131"/>
      <c r="BP222" s="131"/>
      <c r="BQ222" s="131"/>
      <c r="BR222" s="131"/>
      <c r="BS222" s="131"/>
      <c r="BT222" s="131"/>
      <c r="BU222" s="131"/>
      <c r="BV222" s="131"/>
      <c r="BW222" s="131"/>
      <c r="BX222" s="131"/>
      <c r="BY222" s="131"/>
      <c r="BZ222" s="131"/>
      <c r="CA222" s="131"/>
      <c r="CB222" s="131"/>
      <c r="CC222" s="131"/>
      <c r="CD222" s="131"/>
      <c r="CE222" s="131"/>
      <c r="CF222" s="131"/>
      <c r="CG222" s="131"/>
      <c r="CH222" s="131"/>
      <c r="CI222" s="131"/>
      <c r="CJ222" s="131"/>
      <c r="CK222" s="131"/>
      <c r="CL222" s="131"/>
      <c r="CM222" s="131"/>
      <c r="CN222" s="131"/>
      <c r="CO222" s="131"/>
      <c r="CP222" s="131"/>
      <c r="CQ222" s="131"/>
      <c r="CR222" s="131"/>
      <c r="CS222" s="131"/>
      <c r="CT222" s="131"/>
      <c r="CU222" s="131"/>
      <c r="CV222" s="131"/>
      <c r="CW222" s="131"/>
      <c r="CX222" s="131"/>
      <c r="CY222" s="131"/>
      <c r="CZ222" s="131"/>
      <c r="DA222" s="131"/>
      <c r="DB222" s="131"/>
      <c r="DC222" s="131"/>
      <c r="DD222" s="131"/>
      <c r="DE222" s="131"/>
      <c r="DF222" s="131"/>
      <c r="DG222" s="131"/>
      <c r="DH222" s="131"/>
      <c r="DI222" s="131"/>
      <c r="DJ222" s="131"/>
      <c r="DK222" s="131"/>
      <c r="DL222" s="131"/>
      <c r="DM222" s="131"/>
      <c r="DN222" s="131"/>
      <c r="DO222" s="131"/>
      <c r="DP222" s="131"/>
      <c r="DQ222" s="131"/>
      <c r="DR222" s="131"/>
      <c r="DS222" s="131"/>
      <c r="DT222" s="131"/>
      <c r="DU222" s="131"/>
      <c r="DV222" s="131"/>
      <c r="DW222" s="131"/>
      <c r="DX222" s="131"/>
      <c r="DY222" s="131"/>
      <c r="DZ222" s="131"/>
      <c r="EA222" s="131"/>
      <c r="EB222" s="131"/>
      <c r="EC222" s="131"/>
      <c r="ED222" s="131"/>
      <c r="EE222" s="131"/>
      <c r="EF222" s="131"/>
      <c r="EG222" s="131"/>
      <c r="EH222" s="131"/>
      <c r="EI222" s="131"/>
      <c r="EJ222" s="131"/>
      <c r="EK222" s="131"/>
      <c r="EL222" s="131"/>
      <c r="EM222" s="131"/>
      <c r="EN222" s="131"/>
      <c r="EO222" s="131"/>
      <c r="EP222" s="131"/>
      <c r="EQ222" s="131"/>
      <c r="ER222" s="131"/>
      <c r="ES222" s="131"/>
      <c r="ET222" s="131"/>
      <c r="EU222" s="131"/>
      <c r="EV222" s="131"/>
      <c r="EW222" s="131"/>
      <c r="EX222" s="131"/>
      <c r="EY222" s="131"/>
      <c r="EZ222" s="131"/>
      <c r="FA222" s="131"/>
      <c r="FB222" s="131"/>
      <c r="FC222" s="131"/>
      <c r="FD222" s="131"/>
      <c r="FE222" s="131"/>
      <c r="FF222" s="131"/>
      <c r="FG222" s="131"/>
      <c r="FH222" s="131"/>
      <c r="FI222" s="131"/>
      <c r="FJ222" s="131"/>
      <c r="FK222" s="131"/>
      <c r="FL222" s="131"/>
      <c r="FM222" s="131"/>
      <c r="FN222" s="131"/>
      <c r="FO222" s="131"/>
      <c r="FP222" s="131"/>
      <c r="FQ222" s="131"/>
      <c r="FR222" s="131"/>
      <c r="FS222" s="131"/>
      <c r="FT222" s="131"/>
      <c r="FU222" s="131"/>
      <c r="FV222" s="131"/>
      <c r="FW222" s="131"/>
    </row>
    <row r="223">
      <c r="A223" s="131"/>
      <c r="B223" s="131"/>
      <c r="C223" s="131"/>
      <c r="D223" s="131"/>
      <c r="E223" s="131"/>
      <c r="F223" s="131"/>
      <c r="G223" s="131"/>
      <c r="H223" s="131"/>
      <c r="I223" s="131"/>
      <c r="J223" s="131"/>
      <c r="K223" s="131"/>
      <c r="L223" s="131"/>
      <c r="M223" s="131"/>
      <c r="N223" s="131"/>
      <c r="O223" s="131"/>
      <c r="P223" s="131"/>
      <c r="Q223" s="131"/>
      <c r="R223" s="131"/>
      <c r="S223" s="131"/>
      <c r="T223" s="131"/>
      <c r="U223" s="131"/>
      <c r="V223" s="131"/>
      <c r="W223" s="131"/>
      <c r="X223" s="131"/>
      <c r="Y223" s="131"/>
      <c r="Z223" s="131"/>
      <c r="AA223" s="131"/>
      <c r="AB223" s="131"/>
      <c r="AC223" s="131"/>
      <c r="AD223" s="131"/>
      <c r="AE223" s="131"/>
      <c r="AF223" s="131"/>
      <c r="AG223" s="131"/>
      <c r="AH223" s="131"/>
      <c r="AI223" s="131"/>
      <c r="AJ223" s="131"/>
      <c r="AK223" s="131"/>
      <c r="AL223" s="131"/>
      <c r="AM223" s="131"/>
      <c r="AN223" s="131"/>
      <c r="AO223" s="131"/>
      <c r="AP223" s="131"/>
      <c r="AQ223" s="131"/>
      <c r="AR223" s="131"/>
      <c r="AS223" s="131"/>
      <c r="AT223" s="131"/>
      <c r="AU223" s="131"/>
      <c r="AV223" s="131"/>
      <c r="AW223" s="131"/>
      <c r="AX223" s="131"/>
      <c r="AY223" s="131"/>
      <c r="AZ223" s="131"/>
      <c r="BA223" s="131"/>
      <c r="BB223" s="131"/>
      <c r="BC223" s="131"/>
      <c r="BD223" s="131"/>
      <c r="BE223" s="131"/>
      <c r="BF223" s="131"/>
      <c r="BG223" s="131"/>
      <c r="BH223" s="131"/>
      <c r="BI223" s="131"/>
      <c r="BJ223" s="131"/>
      <c r="BK223" s="131"/>
      <c r="BL223" s="131"/>
      <c r="BM223" s="131"/>
      <c r="BN223" s="131"/>
      <c r="BO223" s="131"/>
      <c r="BP223" s="131"/>
      <c r="BQ223" s="131"/>
      <c r="BR223" s="131"/>
      <c r="BS223" s="131"/>
      <c r="BT223" s="131"/>
      <c r="BU223" s="131"/>
      <c r="BV223" s="131"/>
      <c r="BW223" s="131"/>
      <c r="BX223" s="131"/>
      <c r="BY223" s="131"/>
      <c r="BZ223" s="131"/>
      <c r="CA223" s="131"/>
      <c r="CB223" s="131"/>
      <c r="CC223" s="131"/>
      <c r="CD223" s="131"/>
      <c r="CE223" s="131"/>
      <c r="CF223" s="131"/>
      <c r="CG223" s="131"/>
      <c r="CH223" s="131"/>
      <c r="CI223" s="131"/>
      <c r="CJ223" s="131"/>
      <c r="CK223" s="131"/>
      <c r="CL223" s="131"/>
      <c r="CM223" s="131"/>
      <c r="CN223" s="131"/>
      <c r="CO223" s="131"/>
      <c r="CP223" s="131"/>
      <c r="CQ223" s="131"/>
      <c r="CR223" s="131"/>
      <c r="CS223" s="131"/>
      <c r="CT223" s="131"/>
      <c r="CU223" s="131"/>
      <c r="CV223" s="131"/>
      <c r="CW223" s="131"/>
      <c r="CX223" s="131"/>
      <c r="CY223" s="131"/>
      <c r="CZ223" s="131"/>
      <c r="DA223" s="131"/>
      <c r="DB223" s="131"/>
      <c r="DC223" s="131"/>
      <c r="DD223" s="131"/>
      <c r="DE223" s="131"/>
      <c r="DF223" s="131"/>
      <c r="DG223" s="131"/>
      <c r="DH223" s="131"/>
      <c r="DI223" s="131"/>
      <c r="DJ223" s="131"/>
      <c r="DK223" s="131"/>
      <c r="DL223" s="131"/>
      <c r="DM223" s="131"/>
      <c r="DN223" s="131"/>
      <c r="DO223" s="131"/>
      <c r="DP223" s="131"/>
      <c r="DQ223" s="131"/>
      <c r="DR223" s="131"/>
      <c r="DS223" s="131"/>
      <c r="DT223" s="131"/>
      <c r="DU223" s="131"/>
      <c r="DV223" s="131"/>
      <c r="DW223" s="131"/>
      <c r="DX223" s="131"/>
      <c r="DY223" s="131"/>
      <c r="DZ223" s="131"/>
      <c r="EA223" s="131"/>
      <c r="EB223" s="131"/>
      <c r="EC223" s="131"/>
      <c r="ED223" s="131"/>
      <c r="EE223" s="131"/>
      <c r="EF223" s="131"/>
      <c r="EG223" s="131"/>
      <c r="EH223" s="131"/>
      <c r="EI223" s="131"/>
      <c r="EJ223" s="131"/>
      <c r="EK223" s="131"/>
      <c r="EL223" s="131"/>
      <c r="EM223" s="131"/>
      <c r="EN223" s="131"/>
      <c r="EO223" s="131"/>
      <c r="EP223" s="131"/>
      <c r="EQ223" s="131"/>
      <c r="ER223" s="131"/>
      <c r="ES223" s="131"/>
      <c r="ET223" s="131"/>
      <c r="EU223" s="131"/>
      <c r="EV223" s="131"/>
      <c r="EW223" s="131"/>
      <c r="EX223" s="131"/>
      <c r="EY223" s="131"/>
      <c r="EZ223" s="131"/>
      <c r="FA223" s="131"/>
      <c r="FB223" s="131"/>
      <c r="FC223" s="131"/>
      <c r="FD223" s="131"/>
      <c r="FE223" s="131"/>
      <c r="FF223" s="131"/>
      <c r="FG223" s="131"/>
      <c r="FH223" s="131"/>
      <c r="FI223" s="131"/>
      <c r="FJ223" s="131"/>
      <c r="FK223" s="131"/>
      <c r="FL223" s="131"/>
      <c r="FM223" s="131"/>
      <c r="FN223" s="131"/>
      <c r="FO223" s="131"/>
      <c r="FP223" s="131"/>
      <c r="FQ223" s="131"/>
      <c r="FR223" s="131"/>
      <c r="FS223" s="131"/>
      <c r="FT223" s="131"/>
      <c r="FU223" s="131"/>
      <c r="FV223" s="131"/>
      <c r="FW223" s="131"/>
    </row>
    <row r="224">
      <c r="A224" s="131"/>
      <c r="B224" s="131"/>
      <c r="C224" s="131"/>
      <c r="D224" s="131"/>
      <c r="E224" s="131"/>
      <c r="F224" s="131"/>
      <c r="G224" s="131"/>
      <c r="H224" s="131"/>
      <c r="I224" s="131"/>
      <c r="J224" s="131"/>
      <c r="K224" s="131"/>
      <c r="L224" s="131"/>
      <c r="M224" s="131"/>
      <c r="N224" s="131"/>
      <c r="O224" s="131"/>
      <c r="P224" s="131"/>
      <c r="Q224" s="131"/>
      <c r="R224" s="131"/>
      <c r="S224" s="131"/>
      <c r="T224" s="131"/>
      <c r="U224" s="131"/>
      <c r="V224" s="131"/>
      <c r="W224" s="131"/>
      <c r="X224" s="131"/>
      <c r="Y224" s="131"/>
      <c r="Z224" s="131"/>
      <c r="AA224" s="131"/>
      <c r="AB224" s="131"/>
      <c r="AC224" s="131"/>
      <c r="AD224" s="131"/>
      <c r="AE224" s="131"/>
      <c r="AF224" s="131"/>
      <c r="AG224" s="131"/>
      <c r="AH224" s="131"/>
      <c r="AI224" s="131"/>
      <c r="AJ224" s="131"/>
      <c r="AK224" s="131"/>
      <c r="AL224" s="131"/>
      <c r="AM224" s="131"/>
      <c r="AN224" s="131"/>
      <c r="AO224" s="131"/>
      <c r="AP224" s="131"/>
      <c r="AQ224" s="131"/>
      <c r="AR224" s="131"/>
      <c r="AS224" s="131"/>
      <c r="AT224" s="131"/>
      <c r="AU224" s="131"/>
      <c r="AV224" s="131"/>
      <c r="AW224" s="131"/>
      <c r="AX224" s="131"/>
      <c r="AY224" s="131"/>
      <c r="AZ224" s="131"/>
      <c r="BA224" s="131"/>
      <c r="BB224" s="131"/>
      <c r="BC224" s="131"/>
      <c r="BD224" s="131"/>
      <c r="BE224" s="131"/>
      <c r="BF224" s="131"/>
      <c r="BG224" s="131"/>
      <c r="BH224" s="131"/>
      <c r="BI224" s="131"/>
      <c r="BJ224" s="131"/>
      <c r="BK224" s="131"/>
      <c r="BL224" s="131"/>
      <c r="BM224" s="131"/>
      <c r="BN224" s="131"/>
      <c r="BO224" s="131"/>
      <c r="BP224" s="131"/>
      <c r="BQ224" s="131"/>
      <c r="BR224" s="131"/>
      <c r="BS224" s="131"/>
      <c r="BT224" s="131"/>
      <c r="BU224" s="131"/>
      <c r="BV224" s="131"/>
      <c r="BW224" s="131"/>
      <c r="BX224" s="131"/>
      <c r="BY224" s="131"/>
      <c r="BZ224" s="131"/>
      <c r="CA224" s="131"/>
      <c r="CB224" s="131"/>
      <c r="CC224" s="131"/>
      <c r="CD224" s="131"/>
      <c r="CE224" s="131"/>
      <c r="CF224" s="131"/>
      <c r="CG224" s="131"/>
      <c r="CH224" s="131"/>
      <c r="CI224" s="131"/>
      <c r="CJ224" s="131"/>
      <c r="CK224" s="131"/>
      <c r="CL224" s="131"/>
      <c r="CM224" s="131"/>
      <c r="CN224" s="131"/>
      <c r="CO224" s="131"/>
      <c r="CP224" s="131"/>
      <c r="CQ224" s="131"/>
      <c r="CR224" s="131"/>
      <c r="CS224" s="131"/>
      <c r="CT224" s="131"/>
      <c r="CU224" s="131"/>
      <c r="CV224" s="131"/>
      <c r="CW224" s="131"/>
      <c r="CX224" s="131"/>
      <c r="CY224" s="131"/>
      <c r="CZ224" s="131"/>
      <c r="DA224" s="131"/>
      <c r="DB224" s="131"/>
      <c r="DC224" s="131"/>
      <c r="DD224" s="131"/>
      <c r="DE224" s="131"/>
      <c r="DF224" s="131"/>
      <c r="DG224" s="131"/>
      <c r="DH224" s="131"/>
      <c r="DI224" s="131"/>
      <c r="DJ224" s="131"/>
      <c r="DK224" s="131"/>
      <c r="DL224" s="131"/>
      <c r="DM224" s="131"/>
      <c r="DN224" s="131"/>
      <c r="DO224" s="131"/>
      <c r="DP224" s="131"/>
      <c r="DQ224" s="131"/>
      <c r="DR224" s="131"/>
      <c r="DS224" s="131"/>
      <c r="DT224" s="131"/>
      <c r="DU224" s="131"/>
      <c r="DV224" s="131"/>
      <c r="DW224" s="131"/>
      <c r="DX224" s="131"/>
      <c r="DY224" s="131"/>
      <c r="DZ224" s="131"/>
      <c r="EA224" s="131"/>
      <c r="EB224" s="131"/>
      <c r="EC224" s="131"/>
      <c r="ED224" s="131"/>
      <c r="EE224" s="131"/>
      <c r="EF224" s="131"/>
      <c r="EG224" s="131"/>
      <c r="EH224" s="131"/>
      <c r="EI224" s="131"/>
      <c r="EJ224" s="131"/>
      <c r="EK224" s="131"/>
      <c r="EL224" s="131"/>
      <c r="EM224" s="131"/>
      <c r="EN224" s="131"/>
      <c r="EO224" s="131"/>
      <c r="EP224" s="131"/>
      <c r="EQ224" s="131"/>
      <c r="ER224" s="131"/>
      <c r="ES224" s="131"/>
      <c r="ET224" s="131"/>
      <c r="EU224" s="131"/>
      <c r="EV224" s="131"/>
      <c r="EW224" s="131"/>
      <c r="EX224" s="131"/>
      <c r="EY224" s="131"/>
      <c r="EZ224" s="131"/>
      <c r="FA224" s="131"/>
      <c r="FB224" s="131"/>
      <c r="FC224" s="131"/>
      <c r="FD224" s="131"/>
      <c r="FE224" s="131"/>
      <c r="FF224" s="131"/>
      <c r="FG224" s="131"/>
      <c r="FH224" s="131"/>
      <c r="FI224" s="131"/>
      <c r="FJ224" s="131"/>
      <c r="FK224" s="131"/>
      <c r="FL224" s="131"/>
      <c r="FM224" s="131"/>
      <c r="FN224" s="131"/>
      <c r="FO224" s="131"/>
      <c r="FP224" s="131"/>
      <c r="FQ224" s="131"/>
      <c r="FR224" s="131"/>
      <c r="FS224" s="131"/>
      <c r="FT224" s="131"/>
      <c r="FU224" s="131"/>
      <c r="FV224" s="131"/>
      <c r="FW224" s="131"/>
    </row>
    <row r="225">
      <c r="A225" s="131"/>
      <c r="B225" s="131"/>
      <c r="C225" s="131"/>
      <c r="D225" s="131"/>
      <c r="E225" s="131"/>
      <c r="F225" s="131"/>
      <c r="G225" s="131"/>
      <c r="H225" s="131"/>
      <c r="I225" s="131"/>
      <c r="J225" s="131"/>
      <c r="K225" s="131"/>
      <c r="L225" s="131"/>
      <c r="M225" s="131"/>
      <c r="N225" s="131"/>
      <c r="O225" s="131"/>
      <c r="P225" s="131"/>
      <c r="Q225" s="131"/>
      <c r="R225" s="131"/>
      <c r="S225" s="131"/>
      <c r="T225" s="131"/>
      <c r="U225" s="131"/>
      <c r="V225" s="131"/>
      <c r="W225" s="131"/>
      <c r="X225" s="131"/>
      <c r="Y225" s="131"/>
      <c r="Z225" s="131"/>
      <c r="AA225" s="131"/>
      <c r="AB225" s="131"/>
      <c r="AC225" s="131"/>
      <c r="AD225" s="131"/>
      <c r="AE225" s="131"/>
      <c r="AF225" s="131"/>
      <c r="AG225" s="131"/>
      <c r="AH225" s="131"/>
      <c r="AI225" s="131"/>
      <c r="AJ225" s="131"/>
      <c r="AK225" s="131"/>
      <c r="AL225" s="131"/>
      <c r="AM225" s="131"/>
      <c r="AN225" s="131"/>
      <c r="AO225" s="131"/>
      <c r="AP225" s="131"/>
      <c r="AQ225" s="131"/>
      <c r="AR225" s="131"/>
      <c r="AS225" s="131"/>
      <c r="AT225" s="131"/>
      <c r="AU225" s="131"/>
      <c r="AV225" s="131"/>
      <c r="AW225" s="131"/>
      <c r="AX225" s="131"/>
      <c r="AY225" s="131"/>
      <c r="AZ225" s="131"/>
      <c r="BA225" s="131"/>
      <c r="BB225" s="131"/>
      <c r="BC225" s="131"/>
      <c r="BD225" s="131"/>
      <c r="BE225" s="131"/>
      <c r="BF225" s="131"/>
      <c r="BG225" s="131"/>
      <c r="BH225" s="131"/>
      <c r="BI225" s="131"/>
      <c r="BJ225" s="131"/>
      <c r="BK225" s="131"/>
      <c r="BL225" s="131"/>
      <c r="BM225" s="131"/>
      <c r="BN225" s="131"/>
      <c r="BO225" s="131"/>
      <c r="BP225" s="131"/>
      <c r="BQ225" s="131"/>
      <c r="BR225" s="131"/>
      <c r="BS225" s="131"/>
      <c r="BT225" s="131"/>
      <c r="BU225" s="131"/>
      <c r="BV225" s="131"/>
      <c r="BW225" s="131"/>
      <c r="BX225" s="131"/>
      <c r="BY225" s="131"/>
      <c r="BZ225" s="131"/>
      <c r="CA225" s="131"/>
      <c r="CB225" s="131"/>
      <c r="CC225" s="131"/>
      <c r="CD225" s="131"/>
      <c r="CE225" s="131"/>
      <c r="CF225" s="131"/>
      <c r="CG225" s="131"/>
      <c r="CH225" s="131"/>
      <c r="CI225" s="131"/>
      <c r="CJ225" s="131"/>
      <c r="CK225" s="131"/>
      <c r="CL225" s="131"/>
      <c r="CM225" s="131"/>
      <c r="CN225" s="131"/>
      <c r="CO225" s="131"/>
      <c r="CP225" s="131"/>
      <c r="CQ225" s="131"/>
      <c r="CR225" s="131"/>
      <c r="CS225" s="131"/>
      <c r="CT225" s="131"/>
      <c r="CU225" s="131"/>
      <c r="CV225" s="131"/>
      <c r="CW225" s="131"/>
      <c r="CX225" s="131"/>
      <c r="CY225" s="131"/>
      <c r="CZ225" s="131"/>
      <c r="DA225" s="131"/>
      <c r="DB225" s="131"/>
      <c r="DC225" s="131"/>
      <c r="DD225" s="131"/>
      <c r="DE225" s="131"/>
      <c r="DF225" s="131"/>
      <c r="DG225" s="131"/>
      <c r="DH225" s="131"/>
      <c r="DI225" s="131"/>
      <c r="DJ225" s="131"/>
      <c r="DK225" s="131"/>
      <c r="DL225" s="131"/>
      <c r="DM225" s="131"/>
      <c r="DN225" s="131"/>
      <c r="DO225" s="131"/>
      <c r="DP225" s="131"/>
      <c r="DQ225" s="131"/>
      <c r="DR225" s="131"/>
      <c r="DS225" s="131"/>
      <c r="DT225" s="131"/>
      <c r="DU225" s="131"/>
      <c r="DV225" s="131"/>
      <c r="DW225" s="131"/>
      <c r="DX225" s="131"/>
      <c r="DY225" s="131"/>
      <c r="DZ225" s="131"/>
      <c r="EA225" s="131"/>
      <c r="EB225" s="131"/>
      <c r="EC225" s="131"/>
      <c r="ED225" s="131"/>
      <c r="EE225" s="131"/>
      <c r="EF225" s="131"/>
      <c r="EG225" s="131"/>
      <c r="EH225" s="131"/>
      <c r="EI225" s="131"/>
      <c r="EJ225" s="131"/>
      <c r="EK225" s="131"/>
      <c r="EL225" s="131"/>
      <c r="EM225" s="131"/>
      <c r="EN225" s="131"/>
      <c r="EO225" s="131"/>
      <c r="EP225" s="131"/>
      <c r="EQ225" s="131"/>
      <c r="ER225" s="131"/>
      <c r="ES225" s="131"/>
      <c r="ET225" s="131"/>
      <c r="EU225" s="131"/>
      <c r="EV225" s="131"/>
      <c r="EW225" s="131"/>
      <c r="EX225" s="131"/>
      <c r="EY225" s="131"/>
      <c r="EZ225" s="131"/>
      <c r="FA225" s="131"/>
      <c r="FB225" s="131"/>
      <c r="FC225" s="131"/>
      <c r="FD225" s="131"/>
      <c r="FE225" s="131"/>
      <c r="FF225" s="131"/>
      <c r="FG225" s="131"/>
      <c r="FH225" s="131"/>
      <c r="FI225" s="131"/>
      <c r="FJ225" s="131"/>
      <c r="FK225" s="131"/>
      <c r="FL225" s="131"/>
      <c r="FM225" s="131"/>
      <c r="FN225" s="131"/>
      <c r="FO225" s="131"/>
      <c r="FP225" s="131"/>
      <c r="FQ225" s="131"/>
      <c r="FR225" s="131"/>
      <c r="FS225" s="131"/>
      <c r="FT225" s="131"/>
      <c r="FU225" s="131"/>
      <c r="FV225" s="131"/>
      <c r="FW225" s="131"/>
    </row>
    <row r="226">
      <c r="A226" s="131"/>
      <c r="B226" s="131"/>
      <c r="C226" s="131"/>
      <c r="D226" s="131"/>
      <c r="E226" s="131"/>
      <c r="F226" s="131"/>
      <c r="G226" s="131"/>
      <c r="H226" s="131"/>
      <c r="I226" s="131"/>
      <c r="J226" s="131"/>
      <c r="K226" s="131"/>
      <c r="L226" s="131"/>
      <c r="M226" s="131"/>
      <c r="N226" s="131"/>
      <c r="O226" s="131"/>
      <c r="P226" s="131"/>
      <c r="Q226" s="131"/>
      <c r="R226" s="131"/>
      <c r="S226" s="131"/>
      <c r="T226" s="131"/>
      <c r="U226" s="131"/>
      <c r="V226" s="131"/>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131"/>
      <c r="AT226" s="131"/>
      <c r="AU226" s="131"/>
      <c r="AV226" s="131"/>
      <c r="AW226" s="131"/>
      <c r="AX226" s="131"/>
      <c r="AY226" s="131"/>
      <c r="AZ226" s="131"/>
      <c r="BA226" s="131"/>
      <c r="BB226" s="131"/>
      <c r="BC226" s="131"/>
      <c r="BD226" s="131"/>
      <c r="BE226" s="131"/>
      <c r="BF226" s="131"/>
      <c r="BG226" s="131"/>
      <c r="BH226" s="131"/>
      <c r="BI226" s="131"/>
      <c r="BJ226" s="131"/>
      <c r="BK226" s="131"/>
      <c r="BL226" s="131"/>
      <c r="BM226" s="131"/>
      <c r="BN226" s="131"/>
      <c r="BO226" s="131"/>
      <c r="BP226" s="131"/>
      <c r="BQ226" s="131"/>
      <c r="BR226" s="131"/>
      <c r="BS226" s="131"/>
      <c r="BT226" s="131"/>
      <c r="BU226" s="131"/>
      <c r="BV226" s="131"/>
      <c r="BW226" s="131"/>
      <c r="BX226" s="131"/>
      <c r="BY226" s="131"/>
      <c r="BZ226" s="131"/>
      <c r="CA226" s="131"/>
      <c r="CB226" s="131"/>
      <c r="CC226" s="131"/>
      <c r="CD226" s="131"/>
      <c r="CE226" s="131"/>
      <c r="CF226" s="131"/>
      <c r="CG226" s="131"/>
      <c r="CH226" s="131"/>
      <c r="CI226" s="131"/>
      <c r="CJ226" s="131"/>
      <c r="CK226" s="131"/>
      <c r="CL226" s="131"/>
      <c r="CM226" s="131"/>
      <c r="CN226" s="131"/>
      <c r="CO226" s="131"/>
      <c r="CP226" s="131"/>
      <c r="CQ226" s="131"/>
      <c r="CR226" s="131"/>
      <c r="CS226" s="131"/>
      <c r="CT226" s="131"/>
      <c r="CU226" s="131"/>
      <c r="CV226" s="131"/>
      <c r="CW226" s="131"/>
      <c r="CX226" s="131"/>
      <c r="CY226" s="131"/>
      <c r="CZ226" s="131"/>
      <c r="DA226" s="131"/>
      <c r="DB226" s="131"/>
      <c r="DC226" s="131"/>
      <c r="DD226" s="131"/>
      <c r="DE226" s="131"/>
      <c r="DF226" s="131"/>
      <c r="DG226" s="131"/>
      <c r="DH226" s="131"/>
      <c r="DI226" s="131"/>
      <c r="DJ226" s="131"/>
      <c r="DK226" s="131"/>
      <c r="DL226" s="131"/>
      <c r="DM226" s="131"/>
      <c r="DN226" s="131"/>
      <c r="DO226" s="131"/>
      <c r="DP226" s="131"/>
      <c r="DQ226" s="131"/>
      <c r="DR226" s="131"/>
      <c r="DS226" s="131"/>
      <c r="DT226" s="131"/>
      <c r="DU226" s="131"/>
      <c r="DV226" s="131"/>
      <c r="DW226" s="131"/>
      <c r="DX226" s="131"/>
      <c r="DY226" s="131"/>
      <c r="DZ226" s="131"/>
      <c r="EA226" s="131"/>
      <c r="EB226" s="131"/>
      <c r="EC226" s="131"/>
      <c r="ED226" s="131"/>
      <c r="EE226" s="131"/>
      <c r="EF226" s="131"/>
      <c r="EG226" s="131"/>
      <c r="EH226" s="131"/>
      <c r="EI226" s="131"/>
      <c r="EJ226" s="131"/>
      <c r="EK226" s="131"/>
      <c r="EL226" s="131"/>
      <c r="EM226" s="131"/>
      <c r="EN226" s="131"/>
      <c r="EO226" s="131"/>
      <c r="EP226" s="131"/>
      <c r="EQ226" s="131"/>
      <c r="ER226" s="131"/>
      <c r="ES226" s="131"/>
      <c r="ET226" s="131"/>
      <c r="EU226" s="131"/>
      <c r="EV226" s="131"/>
      <c r="EW226" s="131"/>
      <c r="EX226" s="131"/>
      <c r="EY226" s="131"/>
      <c r="EZ226" s="131"/>
      <c r="FA226" s="131"/>
      <c r="FB226" s="131"/>
      <c r="FC226" s="131"/>
      <c r="FD226" s="131"/>
      <c r="FE226" s="131"/>
      <c r="FF226" s="131"/>
      <c r="FG226" s="131"/>
      <c r="FH226" s="131"/>
      <c r="FI226" s="131"/>
      <c r="FJ226" s="131"/>
      <c r="FK226" s="131"/>
      <c r="FL226" s="131"/>
      <c r="FM226" s="131"/>
      <c r="FN226" s="131"/>
      <c r="FO226" s="131"/>
      <c r="FP226" s="131"/>
      <c r="FQ226" s="131"/>
      <c r="FR226" s="131"/>
      <c r="FS226" s="131"/>
      <c r="FT226" s="131"/>
      <c r="FU226" s="131"/>
      <c r="FV226" s="131"/>
      <c r="FW226" s="131"/>
    </row>
    <row r="227">
      <c r="A227" s="131"/>
      <c r="B227" s="131"/>
      <c r="C227" s="131"/>
      <c r="D227" s="131"/>
      <c r="E227" s="131"/>
      <c r="F227" s="131"/>
      <c r="G227" s="131"/>
      <c r="H227" s="131"/>
      <c r="I227" s="131"/>
      <c r="J227" s="131"/>
      <c r="K227" s="131"/>
      <c r="L227" s="131"/>
      <c r="M227" s="131"/>
      <c r="N227" s="131"/>
      <c r="O227" s="131"/>
      <c r="P227" s="131"/>
      <c r="Q227" s="131"/>
      <c r="R227" s="131"/>
      <c r="S227" s="131"/>
      <c r="T227" s="131"/>
      <c r="U227" s="131"/>
      <c r="V227" s="131"/>
      <c r="W227" s="131"/>
      <c r="X227" s="131"/>
      <c r="Y227" s="131"/>
      <c r="Z227" s="131"/>
      <c r="AA227" s="131"/>
      <c r="AB227" s="131"/>
      <c r="AC227" s="131"/>
      <c r="AD227" s="131"/>
      <c r="AE227" s="131"/>
      <c r="AF227" s="131"/>
      <c r="AG227" s="131"/>
      <c r="AH227" s="131"/>
      <c r="AI227" s="131"/>
      <c r="AJ227" s="131"/>
      <c r="AK227" s="131"/>
      <c r="AL227" s="131"/>
      <c r="AM227" s="131"/>
      <c r="AN227" s="131"/>
      <c r="AO227" s="131"/>
      <c r="AP227" s="131"/>
      <c r="AQ227" s="131"/>
      <c r="AR227" s="131"/>
      <c r="AS227" s="131"/>
      <c r="AT227" s="131"/>
      <c r="AU227" s="131"/>
      <c r="AV227" s="131"/>
      <c r="AW227" s="131"/>
      <c r="AX227" s="131"/>
      <c r="AY227" s="131"/>
      <c r="AZ227" s="131"/>
      <c r="BA227" s="131"/>
      <c r="BB227" s="131"/>
      <c r="BC227" s="131"/>
      <c r="BD227" s="131"/>
      <c r="BE227" s="131"/>
      <c r="BF227" s="131"/>
      <c r="BG227" s="131"/>
      <c r="BH227" s="131"/>
      <c r="BI227" s="131"/>
      <c r="BJ227" s="131"/>
      <c r="BK227" s="131"/>
      <c r="BL227" s="131"/>
      <c r="BM227" s="131"/>
      <c r="BN227" s="131"/>
      <c r="BO227" s="131"/>
      <c r="BP227" s="131"/>
      <c r="BQ227" s="131"/>
      <c r="BR227" s="131"/>
      <c r="BS227" s="131"/>
      <c r="BT227" s="131"/>
      <c r="BU227" s="131"/>
      <c r="BV227" s="131"/>
      <c r="BW227" s="131"/>
      <c r="BX227" s="131"/>
      <c r="BY227" s="131"/>
      <c r="BZ227" s="131"/>
      <c r="CA227" s="131"/>
      <c r="CB227" s="131"/>
      <c r="CC227" s="131"/>
      <c r="CD227" s="131"/>
      <c r="CE227" s="131"/>
      <c r="CF227" s="131"/>
      <c r="CG227" s="131"/>
      <c r="CH227" s="131"/>
      <c r="CI227" s="131"/>
      <c r="CJ227" s="131"/>
      <c r="CK227" s="131"/>
      <c r="CL227" s="131"/>
      <c r="CM227" s="131"/>
      <c r="CN227" s="131"/>
      <c r="CO227" s="131"/>
      <c r="CP227" s="131"/>
      <c r="CQ227" s="131"/>
      <c r="CR227" s="131"/>
      <c r="CS227" s="131"/>
      <c r="CT227" s="131"/>
      <c r="CU227" s="131"/>
      <c r="CV227" s="131"/>
      <c r="CW227" s="131"/>
      <c r="CX227" s="131"/>
      <c r="CY227" s="131"/>
      <c r="CZ227" s="131"/>
      <c r="DA227" s="131"/>
      <c r="DB227" s="131"/>
      <c r="DC227" s="131"/>
      <c r="DD227" s="131"/>
      <c r="DE227" s="131"/>
      <c r="DF227" s="131"/>
      <c r="DG227" s="131"/>
      <c r="DH227" s="131"/>
      <c r="DI227" s="131"/>
      <c r="DJ227" s="131"/>
      <c r="DK227" s="131"/>
      <c r="DL227" s="131"/>
      <c r="DM227" s="131"/>
      <c r="DN227" s="131"/>
      <c r="DO227" s="131"/>
      <c r="DP227" s="131"/>
      <c r="DQ227" s="131"/>
      <c r="DR227" s="131"/>
      <c r="DS227" s="131"/>
      <c r="DT227" s="131"/>
      <c r="DU227" s="131"/>
      <c r="DV227" s="131"/>
      <c r="DW227" s="131"/>
      <c r="DX227" s="131"/>
      <c r="DY227" s="131"/>
      <c r="DZ227" s="131"/>
      <c r="EA227" s="131"/>
      <c r="EB227" s="131"/>
      <c r="EC227" s="131"/>
      <c r="ED227" s="131"/>
      <c r="EE227" s="131"/>
      <c r="EF227" s="131"/>
      <c r="EG227" s="131"/>
      <c r="EH227" s="131"/>
      <c r="EI227" s="131"/>
      <c r="EJ227" s="131"/>
      <c r="EK227" s="131"/>
      <c r="EL227" s="131"/>
      <c r="EM227" s="131"/>
      <c r="EN227" s="131"/>
      <c r="EO227" s="131"/>
      <c r="EP227" s="131"/>
      <c r="EQ227" s="131"/>
      <c r="ER227" s="131"/>
      <c r="ES227" s="131"/>
      <c r="ET227" s="131"/>
      <c r="EU227" s="131"/>
      <c r="EV227" s="131"/>
      <c r="EW227" s="131"/>
      <c r="EX227" s="131"/>
      <c r="EY227" s="131"/>
      <c r="EZ227" s="131"/>
      <c r="FA227" s="131"/>
      <c r="FB227" s="131"/>
      <c r="FC227" s="131"/>
      <c r="FD227" s="131"/>
      <c r="FE227" s="131"/>
      <c r="FF227" s="131"/>
      <c r="FG227" s="131"/>
      <c r="FH227" s="131"/>
      <c r="FI227" s="131"/>
      <c r="FJ227" s="131"/>
      <c r="FK227" s="131"/>
      <c r="FL227" s="131"/>
      <c r="FM227" s="131"/>
      <c r="FN227" s="131"/>
      <c r="FO227" s="131"/>
      <c r="FP227" s="131"/>
      <c r="FQ227" s="131"/>
      <c r="FR227" s="131"/>
      <c r="FS227" s="131"/>
      <c r="FT227" s="131"/>
      <c r="FU227" s="131"/>
      <c r="FV227" s="131"/>
      <c r="FW227" s="131"/>
    </row>
    <row r="228">
      <c r="A228" s="131"/>
      <c r="B228" s="131"/>
      <c r="C228" s="131"/>
      <c r="D228" s="131"/>
      <c r="E228" s="131"/>
      <c r="F228" s="131"/>
      <c r="G228" s="131"/>
      <c r="H228" s="131"/>
      <c r="I228" s="131"/>
      <c r="J228" s="131"/>
      <c r="K228" s="131"/>
      <c r="L228" s="131"/>
      <c r="M228" s="131"/>
      <c r="N228" s="131"/>
      <c r="O228" s="131"/>
      <c r="P228" s="131"/>
      <c r="Q228" s="131"/>
      <c r="R228" s="131"/>
      <c r="S228" s="131"/>
      <c r="T228" s="131"/>
      <c r="U228" s="131"/>
      <c r="V228" s="131"/>
      <c r="W228" s="131"/>
      <c r="X228" s="131"/>
      <c r="Y228" s="131"/>
      <c r="Z228" s="131"/>
      <c r="AA228" s="131"/>
      <c r="AB228" s="131"/>
      <c r="AC228" s="131"/>
      <c r="AD228" s="131"/>
      <c r="AE228" s="131"/>
      <c r="AF228" s="131"/>
      <c r="AG228" s="131"/>
      <c r="AH228" s="131"/>
      <c r="AI228" s="131"/>
      <c r="AJ228" s="131"/>
      <c r="AK228" s="131"/>
      <c r="AL228" s="131"/>
      <c r="AM228" s="131"/>
      <c r="AN228" s="131"/>
      <c r="AO228" s="131"/>
      <c r="AP228" s="131"/>
      <c r="AQ228" s="131"/>
      <c r="AR228" s="131"/>
      <c r="AS228" s="131"/>
      <c r="AT228" s="131"/>
      <c r="AU228" s="131"/>
      <c r="AV228" s="131"/>
      <c r="AW228" s="131"/>
      <c r="AX228" s="131"/>
      <c r="AY228" s="131"/>
      <c r="AZ228" s="131"/>
      <c r="BA228" s="131"/>
      <c r="BB228" s="131"/>
      <c r="BC228" s="131"/>
      <c r="BD228" s="131"/>
      <c r="BE228" s="131"/>
      <c r="BF228" s="131"/>
      <c r="BG228" s="131"/>
      <c r="BH228" s="131"/>
      <c r="BI228" s="131"/>
      <c r="BJ228" s="131"/>
      <c r="BK228" s="131"/>
      <c r="BL228" s="131"/>
      <c r="BM228" s="131"/>
      <c r="BN228" s="131"/>
      <c r="BO228" s="131"/>
      <c r="BP228" s="131"/>
      <c r="BQ228" s="131"/>
      <c r="BR228" s="131"/>
      <c r="BS228" s="131"/>
      <c r="BT228" s="131"/>
      <c r="BU228" s="131"/>
      <c r="BV228" s="131"/>
      <c r="BW228" s="131"/>
      <c r="BX228" s="131"/>
      <c r="BY228" s="131"/>
      <c r="BZ228" s="131"/>
      <c r="CA228" s="131"/>
      <c r="CB228" s="131"/>
      <c r="CC228" s="131"/>
      <c r="CD228" s="131"/>
      <c r="CE228" s="131"/>
      <c r="CF228" s="131"/>
      <c r="CG228" s="131"/>
      <c r="CH228" s="131"/>
      <c r="CI228" s="131"/>
      <c r="CJ228" s="131"/>
      <c r="CK228" s="131"/>
      <c r="CL228" s="131"/>
      <c r="CM228" s="131"/>
      <c r="CN228" s="131"/>
      <c r="CO228" s="131"/>
      <c r="CP228" s="131"/>
      <c r="CQ228" s="131"/>
      <c r="CR228" s="131"/>
      <c r="CS228" s="131"/>
      <c r="CT228" s="131"/>
      <c r="CU228" s="131"/>
      <c r="CV228" s="131"/>
      <c r="CW228" s="131"/>
      <c r="CX228" s="131"/>
      <c r="CY228" s="131"/>
      <c r="CZ228" s="131"/>
      <c r="DA228" s="131"/>
      <c r="DB228" s="131"/>
      <c r="DC228" s="131"/>
      <c r="DD228" s="131"/>
      <c r="DE228" s="131"/>
      <c r="DF228" s="131"/>
      <c r="DG228" s="131"/>
      <c r="DH228" s="131"/>
      <c r="DI228" s="131"/>
      <c r="DJ228" s="131"/>
      <c r="DK228" s="131"/>
      <c r="DL228" s="131"/>
      <c r="DM228" s="131"/>
      <c r="DN228" s="131"/>
      <c r="DO228" s="131"/>
      <c r="DP228" s="131"/>
      <c r="DQ228" s="131"/>
      <c r="DR228" s="131"/>
      <c r="DS228" s="131"/>
      <c r="DT228" s="131"/>
      <c r="DU228" s="131"/>
      <c r="DV228" s="131"/>
      <c r="DW228" s="131"/>
      <c r="DX228" s="131"/>
      <c r="DY228" s="131"/>
      <c r="DZ228" s="131"/>
      <c r="EA228" s="131"/>
      <c r="EB228" s="131"/>
      <c r="EC228" s="131"/>
      <c r="ED228" s="131"/>
      <c r="EE228" s="131"/>
      <c r="EF228" s="131"/>
      <c r="EG228" s="131"/>
      <c r="EH228" s="131"/>
      <c r="EI228" s="131"/>
      <c r="EJ228" s="131"/>
      <c r="EK228" s="131"/>
      <c r="EL228" s="131"/>
      <c r="EM228" s="131"/>
      <c r="EN228" s="131"/>
      <c r="EO228" s="131"/>
      <c r="EP228" s="131"/>
      <c r="EQ228" s="131"/>
      <c r="ER228" s="131"/>
      <c r="ES228" s="131"/>
      <c r="ET228" s="131"/>
      <c r="EU228" s="131"/>
      <c r="EV228" s="131"/>
      <c r="EW228" s="131"/>
      <c r="EX228" s="131"/>
      <c r="EY228" s="131"/>
      <c r="EZ228" s="131"/>
      <c r="FA228" s="131"/>
      <c r="FB228" s="131"/>
      <c r="FC228" s="131"/>
      <c r="FD228" s="131"/>
      <c r="FE228" s="131"/>
      <c r="FF228" s="131"/>
      <c r="FG228" s="131"/>
      <c r="FH228" s="131"/>
      <c r="FI228" s="131"/>
      <c r="FJ228" s="131"/>
      <c r="FK228" s="131"/>
      <c r="FL228" s="131"/>
      <c r="FM228" s="131"/>
      <c r="FN228" s="131"/>
      <c r="FO228" s="131"/>
      <c r="FP228" s="131"/>
      <c r="FQ228" s="131"/>
      <c r="FR228" s="131"/>
      <c r="FS228" s="131"/>
      <c r="FT228" s="131"/>
      <c r="FU228" s="131"/>
      <c r="FV228" s="131"/>
      <c r="FW228" s="131"/>
    </row>
    <row r="229">
      <c r="A229" s="131"/>
      <c r="B229" s="131"/>
      <c r="C229" s="131"/>
      <c r="D229" s="131"/>
      <c r="E229" s="131"/>
      <c r="F229" s="131"/>
      <c r="G229" s="131"/>
      <c r="H229" s="131"/>
      <c r="I229" s="131"/>
      <c r="J229" s="131"/>
      <c r="K229" s="131"/>
      <c r="L229" s="131"/>
      <c r="M229" s="131"/>
      <c r="N229" s="131"/>
      <c r="O229" s="131"/>
      <c r="P229" s="131"/>
      <c r="Q229" s="131"/>
      <c r="R229" s="131"/>
      <c r="S229" s="131"/>
      <c r="T229" s="131"/>
      <c r="U229" s="131"/>
      <c r="V229" s="131"/>
      <c r="W229" s="131"/>
      <c r="X229" s="131"/>
      <c r="Y229" s="131"/>
      <c r="Z229" s="131"/>
      <c r="AA229" s="131"/>
      <c r="AB229" s="131"/>
      <c r="AC229" s="131"/>
      <c r="AD229" s="131"/>
      <c r="AE229" s="131"/>
      <c r="AF229" s="131"/>
      <c r="AG229" s="131"/>
      <c r="AH229" s="131"/>
      <c r="AI229" s="131"/>
      <c r="AJ229" s="131"/>
      <c r="AK229" s="131"/>
      <c r="AL229" s="131"/>
      <c r="AM229" s="131"/>
      <c r="AN229" s="131"/>
      <c r="AO229" s="131"/>
      <c r="AP229" s="131"/>
      <c r="AQ229" s="131"/>
      <c r="AR229" s="131"/>
      <c r="AS229" s="131"/>
      <c r="AT229" s="131"/>
      <c r="AU229" s="131"/>
      <c r="AV229" s="131"/>
      <c r="AW229" s="131"/>
      <c r="AX229" s="131"/>
      <c r="AY229" s="131"/>
      <c r="AZ229" s="131"/>
      <c r="BA229" s="131"/>
      <c r="BB229" s="131"/>
      <c r="BC229" s="131"/>
      <c r="BD229" s="131"/>
      <c r="BE229" s="131"/>
      <c r="BF229" s="131"/>
      <c r="BG229" s="131"/>
      <c r="BH229" s="131"/>
      <c r="BI229" s="131"/>
      <c r="BJ229" s="131"/>
      <c r="BK229" s="131"/>
      <c r="BL229" s="131"/>
      <c r="BM229" s="131"/>
      <c r="BN229" s="131"/>
      <c r="BO229" s="131"/>
      <c r="BP229" s="131"/>
      <c r="BQ229" s="131"/>
      <c r="BR229" s="131"/>
      <c r="BS229" s="131"/>
      <c r="BT229" s="131"/>
      <c r="BU229" s="131"/>
      <c r="BV229" s="131"/>
      <c r="BW229" s="131"/>
      <c r="BX229" s="131"/>
      <c r="BY229" s="131"/>
      <c r="BZ229" s="131"/>
      <c r="CA229" s="131"/>
      <c r="CB229" s="131"/>
      <c r="CC229" s="131"/>
      <c r="CD229" s="131"/>
      <c r="CE229" s="131"/>
      <c r="CF229" s="131"/>
      <c r="CG229" s="131"/>
      <c r="CH229" s="131"/>
      <c r="CI229" s="131"/>
      <c r="CJ229" s="131"/>
      <c r="CK229" s="131"/>
      <c r="CL229" s="131"/>
      <c r="CM229" s="131"/>
      <c r="CN229" s="131"/>
      <c r="CO229" s="131"/>
      <c r="CP229" s="131"/>
      <c r="CQ229" s="131"/>
      <c r="CR229" s="131"/>
      <c r="CS229" s="131"/>
      <c r="CT229" s="131"/>
      <c r="CU229" s="131"/>
      <c r="CV229" s="131"/>
      <c r="CW229" s="131"/>
      <c r="CX229" s="131"/>
      <c r="CY229" s="131"/>
      <c r="CZ229" s="131"/>
      <c r="DA229" s="131"/>
      <c r="DB229" s="131"/>
      <c r="DC229" s="131"/>
      <c r="DD229" s="131"/>
      <c r="DE229" s="131"/>
      <c r="DF229" s="131"/>
      <c r="DG229" s="131"/>
      <c r="DH229" s="131"/>
      <c r="DI229" s="131"/>
      <c r="DJ229" s="131"/>
      <c r="DK229" s="131"/>
      <c r="DL229" s="131"/>
      <c r="DM229" s="131"/>
      <c r="DN229" s="131"/>
      <c r="DO229" s="131"/>
      <c r="DP229" s="131"/>
      <c r="DQ229" s="131"/>
      <c r="DR229" s="131"/>
      <c r="DS229" s="131"/>
      <c r="DT229" s="131"/>
      <c r="DU229" s="131"/>
      <c r="DV229" s="131"/>
      <c r="DW229" s="131"/>
      <c r="DX229" s="131"/>
      <c r="DY229" s="131"/>
      <c r="DZ229" s="131"/>
      <c r="EA229" s="131"/>
      <c r="EB229" s="131"/>
      <c r="EC229" s="131"/>
      <c r="ED229" s="131"/>
      <c r="EE229" s="131"/>
      <c r="EF229" s="131"/>
      <c r="EG229" s="131"/>
      <c r="EH229" s="131"/>
      <c r="EI229" s="131"/>
      <c r="EJ229" s="131"/>
      <c r="EK229" s="131"/>
      <c r="EL229" s="131"/>
      <c r="EM229" s="131"/>
      <c r="EN229" s="131"/>
      <c r="EO229" s="131"/>
      <c r="EP229" s="131"/>
      <c r="EQ229" s="131"/>
      <c r="ER229" s="131"/>
      <c r="ES229" s="131"/>
      <c r="ET229" s="131"/>
      <c r="EU229" s="131"/>
      <c r="EV229" s="131"/>
      <c r="EW229" s="131"/>
      <c r="EX229" s="131"/>
      <c r="EY229" s="131"/>
      <c r="EZ229" s="131"/>
      <c r="FA229" s="131"/>
      <c r="FB229" s="131"/>
      <c r="FC229" s="131"/>
      <c r="FD229" s="131"/>
      <c r="FE229" s="131"/>
      <c r="FF229" s="131"/>
      <c r="FG229" s="131"/>
      <c r="FH229" s="131"/>
      <c r="FI229" s="131"/>
      <c r="FJ229" s="131"/>
      <c r="FK229" s="131"/>
      <c r="FL229" s="131"/>
      <c r="FM229" s="131"/>
      <c r="FN229" s="131"/>
      <c r="FO229" s="131"/>
      <c r="FP229" s="131"/>
      <c r="FQ229" s="131"/>
      <c r="FR229" s="131"/>
      <c r="FS229" s="131"/>
      <c r="FT229" s="131"/>
      <c r="FU229" s="131"/>
      <c r="FV229" s="131"/>
      <c r="FW229" s="131"/>
    </row>
    <row r="230">
      <c r="A230" s="131"/>
      <c r="B230" s="131"/>
      <c r="C230" s="131"/>
      <c r="D230" s="131"/>
      <c r="E230" s="131"/>
      <c r="F230" s="131"/>
      <c r="G230" s="131"/>
      <c r="H230" s="131"/>
      <c r="I230" s="131"/>
      <c r="J230" s="131"/>
      <c r="K230" s="131"/>
      <c r="L230" s="131"/>
      <c r="M230" s="131"/>
      <c r="N230" s="131"/>
      <c r="O230" s="131"/>
      <c r="P230" s="131"/>
      <c r="Q230" s="131"/>
      <c r="R230" s="131"/>
      <c r="S230" s="131"/>
      <c r="T230" s="131"/>
      <c r="U230" s="131"/>
      <c r="V230" s="131"/>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131"/>
      <c r="AT230" s="131"/>
      <c r="AU230" s="131"/>
      <c r="AV230" s="131"/>
      <c r="AW230" s="131"/>
      <c r="AX230" s="131"/>
      <c r="AY230" s="131"/>
      <c r="AZ230" s="131"/>
      <c r="BA230" s="131"/>
      <c r="BB230" s="131"/>
      <c r="BC230" s="131"/>
      <c r="BD230" s="131"/>
      <c r="BE230" s="131"/>
      <c r="BF230" s="131"/>
      <c r="BG230" s="131"/>
      <c r="BH230" s="131"/>
      <c r="BI230" s="131"/>
      <c r="BJ230" s="131"/>
      <c r="BK230" s="131"/>
      <c r="BL230" s="131"/>
      <c r="BM230" s="131"/>
      <c r="BN230" s="131"/>
      <c r="BO230" s="131"/>
      <c r="BP230" s="131"/>
      <c r="BQ230" s="131"/>
      <c r="BR230" s="131"/>
      <c r="BS230" s="131"/>
      <c r="BT230" s="131"/>
      <c r="BU230" s="131"/>
      <c r="BV230" s="131"/>
      <c r="BW230" s="131"/>
      <c r="BX230" s="131"/>
      <c r="BY230" s="131"/>
      <c r="BZ230" s="131"/>
      <c r="CA230" s="131"/>
      <c r="CB230" s="131"/>
      <c r="CC230" s="131"/>
      <c r="CD230" s="131"/>
      <c r="CE230" s="131"/>
      <c r="CF230" s="131"/>
      <c r="CG230" s="131"/>
      <c r="CH230" s="131"/>
      <c r="CI230" s="131"/>
      <c r="CJ230" s="131"/>
      <c r="CK230" s="131"/>
      <c r="CL230" s="131"/>
      <c r="CM230" s="131"/>
      <c r="CN230" s="131"/>
      <c r="CO230" s="131"/>
      <c r="CP230" s="131"/>
      <c r="CQ230" s="131"/>
      <c r="CR230" s="131"/>
      <c r="CS230" s="131"/>
      <c r="CT230" s="131"/>
      <c r="CU230" s="131"/>
      <c r="CV230" s="131"/>
      <c r="CW230" s="131"/>
      <c r="CX230" s="131"/>
      <c r="CY230" s="131"/>
      <c r="CZ230" s="131"/>
      <c r="DA230" s="131"/>
      <c r="DB230" s="131"/>
      <c r="DC230" s="131"/>
      <c r="DD230" s="131"/>
      <c r="DE230" s="131"/>
      <c r="DF230" s="131"/>
      <c r="DG230" s="131"/>
      <c r="DH230" s="131"/>
      <c r="DI230" s="131"/>
      <c r="DJ230" s="131"/>
      <c r="DK230" s="131"/>
      <c r="DL230" s="131"/>
      <c r="DM230" s="131"/>
      <c r="DN230" s="131"/>
      <c r="DO230" s="131"/>
      <c r="DP230" s="131"/>
      <c r="DQ230" s="131"/>
      <c r="DR230" s="131"/>
      <c r="DS230" s="131"/>
      <c r="DT230" s="131"/>
      <c r="DU230" s="131"/>
      <c r="DV230" s="131"/>
      <c r="DW230" s="131"/>
      <c r="DX230" s="131"/>
      <c r="DY230" s="131"/>
      <c r="DZ230" s="131"/>
      <c r="EA230" s="131"/>
      <c r="EB230" s="131"/>
      <c r="EC230" s="131"/>
      <c r="ED230" s="131"/>
      <c r="EE230" s="131"/>
      <c r="EF230" s="131"/>
      <c r="EG230" s="131"/>
      <c r="EH230" s="131"/>
      <c r="EI230" s="131"/>
      <c r="EJ230" s="131"/>
      <c r="EK230" s="131"/>
      <c r="EL230" s="131"/>
      <c r="EM230" s="131"/>
      <c r="EN230" s="131"/>
      <c r="EO230" s="131"/>
      <c r="EP230" s="131"/>
      <c r="EQ230" s="131"/>
      <c r="ER230" s="131"/>
      <c r="ES230" s="131"/>
      <c r="ET230" s="131"/>
      <c r="EU230" s="131"/>
      <c r="EV230" s="131"/>
      <c r="EW230" s="131"/>
      <c r="EX230" s="131"/>
      <c r="EY230" s="131"/>
      <c r="EZ230" s="131"/>
      <c r="FA230" s="131"/>
      <c r="FB230" s="131"/>
      <c r="FC230" s="131"/>
      <c r="FD230" s="131"/>
      <c r="FE230" s="131"/>
      <c r="FF230" s="131"/>
      <c r="FG230" s="131"/>
      <c r="FH230" s="131"/>
      <c r="FI230" s="131"/>
      <c r="FJ230" s="131"/>
      <c r="FK230" s="131"/>
      <c r="FL230" s="131"/>
      <c r="FM230" s="131"/>
      <c r="FN230" s="131"/>
      <c r="FO230" s="131"/>
      <c r="FP230" s="131"/>
      <c r="FQ230" s="131"/>
      <c r="FR230" s="131"/>
      <c r="FS230" s="131"/>
      <c r="FT230" s="131"/>
      <c r="FU230" s="131"/>
      <c r="FV230" s="131"/>
      <c r="FW230" s="131"/>
    </row>
    <row r="231">
      <c r="A231" s="131"/>
      <c r="B231" s="131"/>
      <c r="C231" s="131"/>
      <c r="D231" s="131"/>
      <c r="E231" s="131"/>
      <c r="F231" s="131"/>
      <c r="G231" s="131"/>
      <c r="H231" s="131"/>
      <c r="I231" s="131"/>
      <c r="J231" s="131"/>
      <c r="K231" s="131"/>
      <c r="L231" s="131"/>
      <c r="M231" s="131"/>
      <c r="N231" s="131"/>
      <c r="O231" s="131"/>
      <c r="P231" s="131"/>
      <c r="Q231" s="131"/>
      <c r="R231" s="131"/>
      <c r="S231" s="131"/>
      <c r="T231" s="131"/>
      <c r="U231" s="131"/>
      <c r="V231" s="131"/>
      <c r="W231" s="131"/>
      <c r="X231" s="131"/>
      <c r="Y231" s="131"/>
      <c r="Z231" s="131"/>
      <c r="AA231" s="131"/>
      <c r="AB231" s="131"/>
      <c r="AC231" s="131"/>
      <c r="AD231" s="131"/>
      <c r="AE231" s="131"/>
      <c r="AF231" s="131"/>
      <c r="AG231" s="131"/>
      <c r="AH231" s="131"/>
      <c r="AI231" s="131"/>
      <c r="AJ231" s="131"/>
      <c r="AK231" s="131"/>
      <c r="AL231" s="131"/>
      <c r="AM231" s="131"/>
      <c r="AN231" s="131"/>
      <c r="AO231" s="131"/>
      <c r="AP231" s="131"/>
      <c r="AQ231" s="131"/>
      <c r="AR231" s="131"/>
      <c r="AS231" s="131"/>
      <c r="AT231" s="131"/>
      <c r="AU231" s="131"/>
      <c r="AV231" s="131"/>
      <c r="AW231" s="131"/>
      <c r="AX231" s="131"/>
      <c r="AY231" s="131"/>
      <c r="AZ231" s="131"/>
      <c r="BA231" s="131"/>
      <c r="BB231" s="131"/>
      <c r="BC231" s="131"/>
      <c r="BD231" s="131"/>
      <c r="BE231" s="131"/>
      <c r="BF231" s="131"/>
      <c r="BG231" s="131"/>
      <c r="BH231" s="131"/>
      <c r="BI231" s="131"/>
      <c r="BJ231" s="131"/>
      <c r="BK231" s="131"/>
      <c r="BL231" s="131"/>
      <c r="BM231" s="131"/>
      <c r="BN231" s="131"/>
      <c r="BO231" s="131"/>
      <c r="BP231" s="131"/>
      <c r="BQ231" s="131"/>
      <c r="BR231" s="131"/>
      <c r="BS231" s="131"/>
      <c r="BT231" s="131"/>
      <c r="BU231" s="131"/>
      <c r="BV231" s="131"/>
      <c r="BW231" s="131"/>
      <c r="BX231" s="131"/>
      <c r="BY231" s="131"/>
      <c r="BZ231" s="131"/>
      <c r="CA231" s="131"/>
      <c r="CB231" s="131"/>
      <c r="CC231" s="131"/>
      <c r="CD231" s="131"/>
      <c r="CE231" s="131"/>
      <c r="CF231" s="131"/>
      <c r="CG231" s="131"/>
      <c r="CH231" s="131"/>
      <c r="CI231" s="131"/>
      <c r="CJ231" s="131"/>
      <c r="CK231" s="131"/>
      <c r="CL231" s="131"/>
      <c r="CM231" s="131"/>
      <c r="CN231" s="131"/>
      <c r="CO231" s="131"/>
      <c r="CP231" s="131"/>
      <c r="CQ231" s="131"/>
      <c r="CR231" s="131"/>
      <c r="CS231" s="131"/>
      <c r="CT231" s="131"/>
      <c r="CU231" s="131"/>
      <c r="CV231" s="131"/>
      <c r="CW231" s="131"/>
      <c r="CX231" s="131"/>
      <c r="CY231" s="131"/>
      <c r="CZ231" s="131"/>
      <c r="DA231" s="131"/>
      <c r="DB231" s="131"/>
      <c r="DC231" s="131"/>
      <c r="DD231" s="131"/>
      <c r="DE231" s="131"/>
      <c r="DF231" s="131"/>
      <c r="DG231" s="131"/>
      <c r="DH231" s="131"/>
      <c r="DI231" s="131"/>
      <c r="DJ231" s="131"/>
      <c r="DK231" s="131"/>
      <c r="DL231" s="131"/>
      <c r="DM231" s="131"/>
      <c r="DN231" s="131"/>
      <c r="DO231" s="131"/>
      <c r="DP231" s="131"/>
      <c r="DQ231" s="131"/>
      <c r="DR231" s="131"/>
      <c r="DS231" s="131"/>
      <c r="DT231" s="131"/>
      <c r="DU231" s="131"/>
      <c r="DV231" s="131"/>
      <c r="DW231" s="131"/>
      <c r="DX231" s="131"/>
      <c r="DY231" s="131"/>
      <c r="DZ231" s="131"/>
      <c r="EA231" s="131"/>
      <c r="EB231" s="131"/>
      <c r="EC231" s="131"/>
      <c r="ED231" s="131"/>
      <c r="EE231" s="131"/>
      <c r="EF231" s="131"/>
      <c r="EG231" s="131"/>
      <c r="EH231" s="131"/>
      <c r="EI231" s="131"/>
      <c r="EJ231" s="131"/>
      <c r="EK231" s="131"/>
      <c r="EL231" s="131"/>
      <c r="EM231" s="131"/>
      <c r="EN231" s="131"/>
      <c r="EO231" s="131"/>
      <c r="EP231" s="131"/>
      <c r="EQ231" s="131"/>
      <c r="ER231" s="131"/>
      <c r="ES231" s="131"/>
      <c r="ET231" s="131"/>
      <c r="EU231" s="131"/>
      <c r="EV231" s="131"/>
      <c r="EW231" s="131"/>
      <c r="EX231" s="131"/>
      <c r="EY231" s="131"/>
      <c r="EZ231" s="131"/>
      <c r="FA231" s="131"/>
      <c r="FB231" s="131"/>
      <c r="FC231" s="131"/>
      <c r="FD231" s="131"/>
      <c r="FE231" s="131"/>
      <c r="FF231" s="131"/>
      <c r="FG231" s="131"/>
      <c r="FH231" s="131"/>
      <c r="FI231" s="131"/>
      <c r="FJ231" s="131"/>
      <c r="FK231" s="131"/>
      <c r="FL231" s="131"/>
      <c r="FM231" s="131"/>
      <c r="FN231" s="131"/>
      <c r="FO231" s="131"/>
      <c r="FP231" s="131"/>
      <c r="FQ231" s="131"/>
      <c r="FR231" s="131"/>
      <c r="FS231" s="131"/>
      <c r="FT231" s="131"/>
      <c r="FU231" s="131"/>
      <c r="FV231" s="131"/>
      <c r="FW231" s="131"/>
    </row>
    <row r="232">
      <c r="A232" s="131"/>
      <c r="B232" s="13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31"/>
      <c r="AK232" s="131"/>
      <c r="AL232" s="131"/>
      <c r="AM232" s="131"/>
      <c r="AN232" s="131"/>
      <c r="AO232" s="131"/>
      <c r="AP232" s="131"/>
      <c r="AQ232" s="131"/>
      <c r="AR232" s="131"/>
      <c r="AS232" s="131"/>
      <c r="AT232" s="131"/>
      <c r="AU232" s="131"/>
      <c r="AV232" s="131"/>
      <c r="AW232" s="131"/>
      <c r="AX232" s="131"/>
      <c r="AY232" s="131"/>
      <c r="AZ232" s="131"/>
      <c r="BA232" s="131"/>
      <c r="BB232" s="131"/>
      <c r="BC232" s="131"/>
      <c r="BD232" s="131"/>
      <c r="BE232" s="131"/>
      <c r="BF232" s="131"/>
      <c r="BG232" s="131"/>
      <c r="BH232" s="131"/>
      <c r="BI232" s="131"/>
      <c r="BJ232" s="131"/>
      <c r="BK232" s="131"/>
      <c r="BL232" s="131"/>
      <c r="BM232" s="131"/>
      <c r="BN232" s="131"/>
      <c r="BO232" s="131"/>
      <c r="BP232" s="131"/>
      <c r="BQ232" s="131"/>
      <c r="BR232" s="131"/>
      <c r="BS232" s="131"/>
      <c r="BT232" s="131"/>
      <c r="BU232" s="131"/>
      <c r="BV232" s="131"/>
      <c r="BW232" s="131"/>
      <c r="BX232" s="131"/>
      <c r="BY232" s="131"/>
      <c r="BZ232" s="131"/>
      <c r="CA232" s="131"/>
      <c r="CB232" s="131"/>
      <c r="CC232" s="131"/>
      <c r="CD232" s="131"/>
      <c r="CE232" s="131"/>
      <c r="CF232" s="131"/>
      <c r="CG232" s="131"/>
      <c r="CH232" s="131"/>
      <c r="CI232" s="131"/>
      <c r="CJ232" s="131"/>
      <c r="CK232" s="131"/>
      <c r="CL232" s="131"/>
      <c r="CM232" s="131"/>
      <c r="CN232" s="131"/>
      <c r="CO232" s="131"/>
      <c r="CP232" s="131"/>
      <c r="CQ232" s="131"/>
      <c r="CR232" s="131"/>
      <c r="CS232" s="131"/>
      <c r="CT232" s="131"/>
      <c r="CU232" s="131"/>
      <c r="CV232" s="131"/>
      <c r="CW232" s="131"/>
      <c r="CX232" s="131"/>
      <c r="CY232" s="131"/>
      <c r="CZ232" s="131"/>
      <c r="DA232" s="131"/>
      <c r="DB232" s="131"/>
      <c r="DC232" s="131"/>
      <c r="DD232" s="131"/>
      <c r="DE232" s="131"/>
      <c r="DF232" s="131"/>
      <c r="DG232" s="131"/>
      <c r="DH232" s="131"/>
      <c r="DI232" s="131"/>
      <c r="DJ232" s="131"/>
      <c r="DK232" s="131"/>
      <c r="DL232" s="131"/>
      <c r="DM232" s="131"/>
      <c r="DN232" s="131"/>
      <c r="DO232" s="131"/>
      <c r="DP232" s="131"/>
      <c r="DQ232" s="131"/>
      <c r="DR232" s="131"/>
      <c r="DS232" s="131"/>
      <c r="DT232" s="131"/>
      <c r="DU232" s="131"/>
      <c r="DV232" s="131"/>
      <c r="DW232" s="131"/>
      <c r="DX232" s="131"/>
      <c r="DY232" s="131"/>
      <c r="DZ232" s="131"/>
      <c r="EA232" s="131"/>
      <c r="EB232" s="131"/>
      <c r="EC232" s="131"/>
      <c r="ED232" s="131"/>
      <c r="EE232" s="131"/>
      <c r="EF232" s="131"/>
      <c r="EG232" s="131"/>
      <c r="EH232" s="131"/>
      <c r="EI232" s="131"/>
      <c r="EJ232" s="131"/>
      <c r="EK232" s="131"/>
      <c r="EL232" s="131"/>
      <c r="EM232" s="131"/>
      <c r="EN232" s="131"/>
      <c r="EO232" s="131"/>
      <c r="EP232" s="131"/>
      <c r="EQ232" s="131"/>
      <c r="ER232" s="131"/>
      <c r="ES232" s="131"/>
      <c r="ET232" s="131"/>
      <c r="EU232" s="131"/>
      <c r="EV232" s="131"/>
      <c r="EW232" s="131"/>
      <c r="EX232" s="131"/>
      <c r="EY232" s="131"/>
      <c r="EZ232" s="131"/>
      <c r="FA232" s="131"/>
      <c r="FB232" s="131"/>
      <c r="FC232" s="131"/>
      <c r="FD232" s="131"/>
      <c r="FE232" s="131"/>
      <c r="FF232" s="131"/>
      <c r="FG232" s="131"/>
      <c r="FH232" s="131"/>
      <c r="FI232" s="131"/>
      <c r="FJ232" s="131"/>
      <c r="FK232" s="131"/>
      <c r="FL232" s="131"/>
      <c r="FM232" s="131"/>
      <c r="FN232" s="131"/>
      <c r="FO232" s="131"/>
      <c r="FP232" s="131"/>
      <c r="FQ232" s="131"/>
      <c r="FR232" s="131"/>
      <c r="FS232" s="131"/>
      <c r="FT232" s="131"/>
      <c r="FU232" s="131"/>
      <c r="FV232" s="131"/>
      <c r="FW232" s="131"/>
    </row>
    <row r="233">
      <c r="A233" s="131"/>
      <c r="B233" s="131"/>
      <c r="C233" s="131"/>
      <c r="D233" s="131"/>
      <c r="E233" s="131"/>
      <c r="F233" s="131"/>
      <c r="G233" s="131"/>
      <c r="H233" s="131"/>
      <c r="I233" s="131"/>
      <c r="J233" s="131"/>
      <c r="K233" s="131"/>
      <c r="L233" s="131"/>
      <c r="M233" s="131"/>
      <c r="N233" s="131"/>
      <c r="O233" s="131"/>
      <c r="P233" s="131"/>
      <c r="Q233" s="131"/>
      <c r="R233" s="131"/>
      <c r="S233" s="131"/>
      <c r="T233" s="131"/>
      <c r="U233" s="131"/>
      <c r="V233" s="131"/>
      <c r="W233" s="131"/>
      <c r="X233" s="131"/>
      <c r="Y233" s="131"/>
      <c r="Z233" s="131"/>
      <c r="AA233" s="131"/>
      <c r="AB233" s="131"/>
      <c r="AC233" s="131"/>
      <c r="AD233" s="131"/>
      <c r="AE233" s="131"/>
      <c r="AF233" s="131"/>
      <c r="AG233" s="131"/>
      <c r="AH233" s="131"/>
      <c r="AI233" s="131"/>
      <c r="AJ233" s="131"/>
      <c r="AK233" s="131"/>
      <c r="AL233" s="131"/>
      <c r="AM233" s="131"/>
      <c r="AN233" s="131"/>
      <c r="AO233" s="131"/>
      <c r="AP233" s="131"/>
      <c r="AQ233" s="131"/>
      <c r="AR233" s="131"/>
      <c r="AS233" s="131"/>
      <c r="AT233" s="131"/>
      <c r="AU233" s="131"/>
      <c r="AV233" s="131"/>
      <c r="AW233" s="131"/>
      <c r="AX233" s="131"/>
      <c r="AY233" s="131"/>
      <c r="AZ233" s="131"/>
      <c r="BA233" s="131"/>
      <c r="BB233" s="131"/>
      <c r="BC233" s="131"/>
      <c r="BD233" s="131"/>
      <c r="BE233" s="131"/>
      <c r="BF233" s="131"/>
      <c r="BG233" s="131"/>
      <c r="BH233" s="131"/>
      <c r="BI233" s="131"/>
      <c r="BJ233" s="131"/>
      <c r="BK233" s="131"/>
      <c r="BL233" s="131"/>
      <c r="BM233" s="131"/>
      <c r="BN233" s="131"/>
      <c r="BO233" s="131"/>
      <c r="BP233" s="131"/>
      <c r="BQ233" s="131"/>
      <c r="BR233" s="131"/>
      <c r="BS233" s="131"/>
      <c r="BT233" s="131"/>
      <c r="BU233" s="131"/>
      <c r="BV233" s="131"/>
      <c r="BW233" s="131"/>
      <c r="BX233" s="131"/>
      <c r="BY233" s="131"/>
      <c r="BZ233" s="131"/>
      <c r="CA233" s="131"/>
      <c r="CB233" s="131"/>
      <c r="CC233" s="131"/>
      <c r="CD233" s="131"/>
      <c r="CE233" s="131"/>
      <c r="CF233" s="131"/>
      <c r="CG233" s="131"/>
      <c r="CH233" s="131"/>
      <c r="CI233" s="131"/>
      <c r="CJ233" s="131"/>
      <c r="CK233" s="131"/>
      <c r="CL233" s="131"/>
      <c r="CM233" s="131"/>
      <c r="CN233" s="131"/>
      <c r="CO233" s="131"/>
      <c r="CP233" s="131"/>
      <c r="CQ233" s="131"/>
      <c r="CR233" s="131"/>
      <c r="CS233" s="131"/>
      <c r="CT233" s="131"/>
      <c r="CU233" s="131"/>
      <c r="CV233" s="131"/>
      <c r="CW233" s="131"/>
      <c r="CX233" s="131"/>
      <c r="CY233" s="131"/>
      <c r="CZ233" s="131"/>
      <c r="DA233" s="131"/>
      <c r="DB233" s="131"/>
      <c r="DC233" s="131"/>
      <c r="DD233" s="131"/>
      <c r="DE233" s="131"/>
      <c r="DF233" s="131"/>
      <c r="DG233" s="131"/>
      <c r="DH233" s="131"/>
      <c r="DI233" s="131"/>
      <c r="DJ233" s="131"/>
      <c r="DK233" s="131"/>
      <c r="DL233" s="131"/>
      <c r="DM233" s="131"/>
      <c r="DN233" s="131"/>
      <c r="DO233" s="131"/>
      <c r="DP233" s="131"/>
      <c r="DQ233" s="131"/>
      <c r="DR233" s="131"/>
      <c r="DS233" s="131"/>
      <c r="DT233" s="131"/>
      <c r="DU233" s="131"/>
      <c r="DV233" s="131"/>
      <c r="DW233" s="131"/>
      <c r="DX233" s="131"/>
      <c r="DY233" s="131"/>
      <c r="DZ233" s="131"/>
      <c r="EA233" s="131"/>
      <c r="EB233" s="131"/>
      <c r="EC233" s="131"/>
      <c r="ED233" s="131"/>
      <c r="EE233" s="131"/>
      <c r="EF233" s="131"/>
      <c r="EG233" s="131"/>
      <c r="EH233" s="131"/>
      <c r="EI233" s="131"/>
      <c r="EJ233" s="131"/>
      <c r="EK233" s="131"/>
      <c r="EL233" s="131"/>
      <c r="EM233" s="131"/>
      <c r="EN233" s="131"/>
      <c r="EO233" s="131"/>
      <c r="EP233" s="131"/>
      <c r="EQ233" s="131"/>
      <c r="ER233" s="131"/>
      <c r="ES233" s="131"/>
      <c r="ET233" s="131"/>
      <c r="EU233" s="131"/>
      <c r="EV233" s="131"/>
      <c r="EW233" s="131"/>
      <c r="EX233" s="131"/>
      <c r="EY233" s="131"/>
      <c r="EZ233" s="131"/>
      <c r="FA233" s="131"/>
      <c r="FB233" s="131"/>
      <c r="FC233" s="131"/>
      <c r="FD233" s="131"/>
      <c r="FE233" s="131"/>
      <c r="FF233" s="131"/>
      <c r="FG233" s="131"/>
      <c r="FH233" s="131"/>
      <c r="FI233" s="131"/>
      <c r="FJ233" s="131"/>
      <c r="FK233" s="131"/>
      <c r="FL233" s="131"/>
      <c r="FM233" s="131"/>
      <c r="FN233" s="131"/>
      <c r="FO233" s="131"/>
      <c r="FP233" s="131"/>
      <c r="FQ233" s="131"/>
      <c r="FR233" s="131"/>
      <c r="FS233" s="131"/>
      <c r="FT233" s="131"/>
      <c r="FU233" s="131"/>
      <c r="FV233" s="131"/>
      <c r="FW233" s="131"/>
    </row>
    <row r="234">
      <c r="A234" s="131"/>
      <c r="B234" s="131"/>
      <c r="C234" s="131"/>
      <c r="D234" s="131"/>
      <c r="E234" s="131"/>
      <c r="F234" s="131"/>
      <c r="G234" s="131"/>
      <c r="H234" s="131"/>
      <c r="I234" s="131"/>
      <c r="J234" s="131"/>
      <c r="K234" s="131"/>
      <c r="L234" s="131"/>
      <c r="M234" s="131"/>
      <c r="N234" s="131"/>
      <c r="O234" s="131"/>
      <c r="P234" s="131"/>
      <c r="Q234" s="131"/>
      <c r="R234" s="131"/>
      <c r="S234" s="131"/>
      <c r="T234" s="131"/>
      <c r="U234" s="131"/>
      <c r="V234" s="131"/>
      <c r="W234" s="131"/>
      <c r="X234" s="131"/>
      <c r="Y234" s="131"/>
      <c r="Z234" s="131"/>
      <c r="AA234" s="131"/>
      <c r="AB234" s="131"/>
      <c r="AC234" s="131"/>
      <c r="AD234" s="131"/>
      <c r="AE234" s="131"/>
      <c r="AF234" s="131"/>
      <c r="AG234" s="131"/>
      <c r="AH234" s="131"/>
      <c r="AI234" s="131"/>
      <c r="AJ234" s="131"/>
      <c r="AK234" s="131"/>
      <c r="AL234" s="131"/>
      <c r="AM234" s="131"/>
      <c r="AN234" s="131"/>
      <c r="AO234" s="131"/>
      <c r="AP234" s="131"/>
      <c r="AQ234" s="131"/>
      <c r="AR234" s="131"/>
      <c r="AS234" s="131"/>
      <c r="AT234" s="131"/>
      <c r="AU234" s="131"/>
      <c r="AV234" s="131"/>
      <c r="AW234" s="131"/>
      <c r="AX234" s="131"/>
      <c r="AY234" s="131"/>
      <c r="AZ234" s="131"/>
      <c r="BA234" s="131"/>
      <c r="BB234" s="131"/>
      <c r="BC234" s="131"/>
      <c r="BD234" s="131"/>
      <c r="BE234" s="131"/>
      <c r="BF234" s="131"/>
      <c r="BG234" s="131"/>
      <c r="BH234" s="131"/>
      <c r="BI234" s="131"/>
      <c r="BJ234" s="131"/>
      <c r="BK234" s="131"/>
      <c r="BL234" s="131"/>
      <c r="BM234" s="131"/>
      <c r="BN234" s="131"/>
      <c r="BO234" s="131"/>
      <c r="BP234" s="131"/>
      <c r="BQ234" s="131"/>
      <c r="BR234" s="131"/>
      <c r="BS234" s="131"/>
      <c r="BT234" s="131"/>
      <c r="BU234" s="131"/>
      <c r="BV234" s="131"/>
      <c r="BW234" s="131"/>
      <c r="BX234" s="131"/>
      <c r="BY234" s="131"/>
      <c r="BZ234" s="131"/>
      <c r="CA234" s="131"/>
      <c r="CB234" s="131"/>
      <c r="CC234" s="131"/>
      <c r="CD234" s="131"/>
      <c r="CE234" s="131"/>
      <c r="CF234" s="131"/>
      <c r="CG234" s="131"/>
      <c r="CH234" s="131"/>
      <c r="CI234" s="131"/>
      <c r="CJ234" s="131"/>
      <c r="CK234" s="131"/>
      <c r="CL234" s="131"/>
      <c r="CM234" s="131"/>
      <c r="CN234" s="131"/>
      <c r="CO234" s="131"/>
      <c r="CP234" s="131"/>
      <c r="CQ234" s="131"/>
      <c r="CR234" s="131"/>
      <c r="CS234" s="131"/>
      <c r="CT234" s="131"/>
      <c r="CU234" s="131"/>
      <c r="CV234" s="131"/>
      <c r="CW234" s="131"/>
      <c r="CX234" s="131"/>
      <c r="CY234" s="131"/>
      <c r="CZ234" s="131"/>
      <c r="DA234" s="131"/>
      <c r="DB234" s="131"/>
      <c r="DC234" s="131"/>
      <c r="DD234" s="131"/>
      <c r="DE234" s="131"/>
      <c r="DF234" s="131"/>
      <c r="DG234" s="131"/>
      <c r="DH234" s="131"/>
      <c r="DI234" s="131"/>
      <c r="DJ234" s="131"/>
      <c r="DK234" s="131"/>
      <c r="DL234" s="131"/>
      <c r="DM234" s="131"/>
      <c r="DN234" s="131"/>
      <c r="DO234" s="131"/>
      <c r="DP234" s="131"/>
      <c r="DQ234" s="131"/>
      <c r="DR234" s="131"/>
      <c r="DS234" s="131"/>
      <c r="DT234" s="131"/>
      <c r="DU234" s="131"/>
      <c r="DV234" s="131"/>
      <c r="DW234" s="131"/>
      <c r="DX234" s="131"/>
      <c r="DY234" s="131"/>
      <c r="DZ234" s="131"/>
      <c r="EA234" s="131"/>
      <c r="EB234" s="131"/>
      <c r="EC234" s="131"/>
      <c r="ED234" s="131"/>
      <c r="EE234" s="131"/>
      <c r="EF234" s="131"/>
      <c r="EG234" s="131"/>
      <c r="EH234" s="131"/>
      <c r="EI234" s="131"/>
      <c r="EJ234" s="131"/>
      <c r="EK234" s="131"/>
      <c r="EL234" s="131"/>
      <c r="EM234" s="131"/>
      <c r="EN234" s="131"/>
      <c r="EO234" s="131"/>
      <c r="EP234" s="131"/>
      <c r="EQ234" s="131"/>
      <c r="ER234" s="131"/>
      <c r="ES234" s="131"/>
      <c r="ET234" s="131"/>
      <c r="EU234" s="131"/>
      <c r="EV234" s="131"/>
      <c r="EW234" s="131"/>
      <c r="EX234" s="131"/>
      <c r="EY234" s="131"/>
      <c r="EZ234" s="131"/>
      <c r="FA234" s="131"/>
      <c r="FB234" s="131"/>
      <c r="FC234" s="131"/>
      <c r="FD234" s="131"/>
      <c r="FE234" s="131"/>
      <c r="FF234" s="131"/>
      <c r="FG234" s="131"/>
      <c r="FH234" s="131"/>
      <c r="FI234" s="131"/>
      <c r="FJ234" s="131"/>
      <c r="FK234" s="131"/>
      <c r="FL234" s="131"/>
      <c r="FM234" s="131"/>
      <c r="FN234" s="131"/>
      <c r="FO234" s="131"/>
      <c r="FP234" s="131"/>
      <c r="FQ234" s="131"/>
      <c r="FR234" s="131"/>
      <c r="FS234" s="131"/>
      <c r="FT234" s="131"/>
      <c r="FU234" s="131"/>
      <c r="FV234" s="131"/>
      <c r="FW234" s="131"/>
    </row>
    <row r="235">
      <c r="A235" s="131"/>
      <c r="B235" s="131"/>
      <c r="C235" s="131"/>
      <c r="D235" s="131"/>
      <c r="E235" s="131"/>
      <c r="F235" s="131"/>
      <c r="G235" s="131"/>
      <c r="H235" s="131"/>
      <c r="I235" s="131"/>
      <c r="J235" s="131"/>
      <c r="K235" s="131"/>
      <c r="L235" s="131"/>
      <c r="M235" s="131"/>
      <c r="N235" s="131"/>
      <c r="O235" s="131"/>
      <c r="P235" s="131"/>
      <c r="Q235" s="131"/>
      <c r="R235" s="131"/>
      <c r="S235" s="131"/>
      <c r="T235" s="131"/>
      <c r="U235" s="131"/>
      <c r="V235" s="131"/>
      <c r="W235" s="131"/>
      <c r="X235" s="131"/>
      <c r="Y235" s="131"/>
      <c r="Z235" s="131"/>
      <c r="AA235" s="131"/>
      <c r="AB235" s="131"/>
      <c r="AC235" s="131"/>
      <c r="AD235" s="131"/>
      <c r="AE235" s="131"/>
      <c r="AF235" s="131"/>
      <c r="AG235" s="131"/>
      <c r="AH235" s="131"/>
      <c r="AI235" s="131"/>
      <c r="AJ235" s="131"/>
      <c r="AK235" s="131"/>
      <c r="AL235" s="131"/>
      <c r="AM235" s="131"/>
      <c r="AN235" s="131"/>
      <c r="AO235" s="131"/>
      <c r="AP235" s="131"/>
      <c r="AQ235" s="131"/>
      <c r="AR235" s="131"/>
      <c r="AS235" s="131"/>
      <c r="AT235" s="131"/>
      <c r="AU235" s="131"/>
      <c r="AV235" s="131"/>
      <c r="AW235" s="131"/>
      <c r="AX235" s="131"/>
      <c r="AY235" s="131"/>
      <c r="AZ235" s="131"/>
      <c r="BA235" s="131"/>
      <c r="BB235" s="131"/>
      <c r="BC235" s="131"/>
      <c r="BD235" s="131"/>
      <c r="BE235" s="131"/>
      <c r="BF235" s="131"/>
      <c r="BG235" s="131"/>
      <c r="BH235" s="131"/>
      <c r="BI235" s="131"/>
      <c r="BJ235" s="131"/>
      <c r="BK235" s="131"/>
      <c r="BL235" s="131"/>
      <c r="BM235" s="131"/>
      <c r="BN235" s="131"/>
      <c r="BO235" s="131"/>
      <c r="BP235" s="131"/>
      <c r="BQ235" s="131"/>
      <c r="BR235" s="131"/>
      <c r="BS235" s="131"/>
      <c r="BT235" s="131"/>
      <c r="BU235" s="131"/>
      <c r="BV235" s="131"/>
      <c r="BW235" s="131"/>
      <c r="BX235" s="131"/>
      <c r="BY235" s="131"/>
      <c r="BZ235" s="131"/>
      <c r="CA235" s="131"/>
      <c r="CB235" s="131"/>
      <c r="CC235" s="131"/>
      <c r="CD235" s="131"/>
      <c r="CE235" s="131"/>
      <c r="CF235" s="131"/>
      <c r="CG235" s="131"/>
      <c r="CH235" s="131"/>
      <c r="CI235" s="131"/>
      <c r="CJ235" s="131"/>
      <c r="CK235" s="131"/>
      <c r="CL235" s="131"/>
      <c r="CM235" s="131"/>
      <c r="CN235" s="131"/>
      <c r="CO235" s="131"/>
      <c r="CP235" s="131"/>
      <c r="CQ235" s="131"/>
      <c r="CR235" s="131"/>
      <c r="CS235" s="131"/>
      <c r="CT235" s="131"/>
      <c r="CU235" s="131"/>
      <c r="CV235" s="131"/>
      <c r="CW235" s="131"/>
      <c r="CX235" s="131"/>
      <c r="CY235" s="131"/>
      <c r="CZ235" s="131"/>
      <c r="DA235" s="131"/>
      <c r="DB235" s="131"/>
      <c r="DC235" s="131"/>
      <c r="DD235" s="131"/>
      <c r="DE235" s="131"/>
      <c r="DF235" s="131"/>
      <c r="DG235" s="131"/>
      <c r="DH235" s="131"/>
      <c r="DI235" s="131"/>
      <c r="DJ235" s="131"/>
      <c r="DK235" s="131"/>
      <c r="DL235" s="131"/>
      <c r="DM235" s="131"/>
      <c r="DN235" s="131"/>
      <c r="DO235" s="131"/>
      <c r="DP235" s="131"/>
      <c r="DQ235" s="131"/>
      <c r="DR235" s="131"/>
      <c r="DS235" s="131"/>
      <c r="DT235" s="131"/>
      <c r="DU235" s="131"/>
      <c r="DV235" s="131"/>
      <c r="DW235" s="131"/>
      <c r="DX235" s="131"/>
      <c r="DY235" s="131"/>
      <c r="DZ235" s="131"/>
      <c r="EA235" s="131"/>
      <c r="EB235" s="131"/>
      <c r="EC235" s="131"/>
      <c r="ED235" s="131"/>
      <c r="EE235" s="131"/>
      <c r="EF235" s="131"/>
      <c r="EG235" s="131"/>
      <c r="EH235" s="131"/>
      <c r="EI235" s="131"/>
      <c r="EJ235" s="131"/>
      <c r="EK235" s="131"/>
      <c r="EL235" s="131"/>
      <c r="EM235" s="131"/>
      <c r="EN235" s="131"/>
      <c r="EO235" s="131"/>
      <c r="EP235" s="131"/>
      <c r="EQ235" s="131"/>
      <c r="ER235" s="131"/>
      <c r="ES235" s="131"/>
      <c r="ET235" s="131"/>
      <c r="EU235" s="131"/>
      <c r="EV235" s="131"/>
      <c r="EW235" s="131"/>
      <c r="EX235" s="131"/>
      <c r="EY235" s="131"/>
      <c r="EZ235" s="131"/>
      <c r="FA235" s="131"/>
      <c r="FB235" s="131"/>
      <c r="FC235" s="131"/>
      <c r="FD235" s="131"/>
      <c r="FE235" s="131"/>
      <c r="FF235" s="131"/>
      <c r="FG235" s="131"/>
      <c r="FH235" s="131"/>
      <c r="FI235" s="131"/>
      <c r="FJ235" s="131"/>
      <c r="FK235" s="131"/>
      <c r="FL235" s="131"/>
      <c r="FM235" s="131"/>
      <c r="FN235" s="131"/>
      <c r="FO235" s="131"/>
      <c r="FP235" s="131"/>
      <c r="FQ235" s="131"/>
      <c r="FR235" s="131"/>
      <c r="FS235" s="131"/>
      <c r="FT235" s="131"/>
      <c r="FU235" s="131"/>
      <c r="FV235" s="131"/>
      <c r="FW235" s="131"/>
    </row>
    <row r="236">
      <c r="A236" s="131"/>
      <c r="B236" s="131"/>
      <c r="C236" s="131"/>
      <c r="D236" s="131"/>
      <c r="E236" s="131"/>
      <c r="F236" s="131"/>
      <c r="G236" s="131"/>
      <c r="H236" s="131"/>
      <c r="I236" s="131"/>
      <c r="J236" s="131"/>
      <c r="K236" s="131"/>
      <c r="L236" s="131"/>
      <c r="M236" s="131"/>
      <c r="N236" s="131"/>
      <c r="O236" s="131"/>
      <c r="P236" s="131"/>
      <c r="Q236" s="131"/>
      <c r="R236" s="131"/>
      <c r="S236" s="131"/>
      <c r="T236" s="131"/>
      <c r="U236" s="131"/>
      <c r="V236" s="131"/>
      <c r="W236" s="131"/>
      <c r="X236" s="131"/>
      <c r="Y236" s="131"/>
      <c r="Z236" s="131"/>
      <c r="AA236" s="131"/>
      <c r="AB236" s="131"/>
      <c r="AC236" s="131"/>
      <c r="AD236" s="131"/>
      <c r="AE236" s="131"/>
      <c r="AF236" s="131"/>
      <c r="AG236" s="131"/>
      <c r="AH236" s="131"/>
      <c r="AI236" s="131"/>
      <c r="AJ236" s="131"/>
      <c r="AK236" s="131"/>
      <c r="AL236" s="131"/>
      <c r="AM236" s="131"/>
      <c r="AN236" s="131"/>
      <c r="AO236" s="131"/>
      <c r="AP236" s="131"/>
      <c r="AQ236" s="131"/>
      <c r="AR236" s="131"/>
      <c r="AS236" s="131"/>
      <c r="AT236" s="131"/>
      <c r="AU236" s="131"/>
      <c r="AV236" s="131"/>
      <c r="AW236" s="131"/>
      <c r="AX236" s="131"/>
      <c r="AY236" s="131"/>
      <c r="AZ236" s="131"/>
      <c r="BA236" s="131"/>
      <c r="BB236" s="131"/>
      <c r="BC236" s="131"/>
      <c r="BD236" s="131"/>
      <c r="BE236" s="131"/>
      <c r="BF236" s="131"/>
      <c r="BG236" s="131"/>
      <c r="BH236" s="131"/>
      <c r="BI236" s="131"/>
      <c r="BJ236" s="131"/>
      <c r="BK236" s="131"/>
      <c r="BL236" s="131"/>
      <c r="BM236" s="131"/>
      <c r="BN236" s="131"/>
      <c r="BO236" s="131"/>
      <c r="BP236" s="131"/>
      <c r="BQ236" s="131"/>
      <c r="BR236" s="131"/>
      <c r="BS236" s="131"/>
      <c r="BT236" s="131"/>
      <c r="BU236" s="131"/>
      <c r="BV236" s="131"/>
      <c r="BW236" s="131"/>
      <c r="BX236" s="131"/>
      <c r="BY236" s="131"/>
      <c r="BZ236" s="131"/>
      <c r="CA236" s="131"/>
      <c r="CB236" s="131"/>
      <c r="CC236" s="131"/>
      <c r="CD236" s="131"/>
      <c r="CE236" s="131"/>
      <c r="CF236" s="131"/>
      <c r="CG236" s="131"/>
      <c r="CH236" s="131"/>
      <c r="CI236" s="131"/>
      <c r="CJ236" s="131"/>
      <c r="CK236" s="131"/>
      <c r="CL236" s="131"/>
      <c r="CM236" s="131"/>
      <c r="CN236" s="131"/>
      <c r="CO236" s="131"/>
      <c r="CP236" s="131"/>
      <c r="CQ236" s="131"/>
      <c r="CR236" s="131"/>
      <c r="CS236" s="131"/>
      <c r="CT236" s="131"/>
      <c r="CU236" s="131"/>
      <c r="CV236" s="131"/>
      <c r="CW236" s="131"/>
      <c r="CX236" s="131"/>
      <c r="CY236" s="131"/>
      <c r="CZ236" s="131"/>
      <c r="DA236" s="131"/>
      <c r="DB236" s="131"/>
      <c r="DC236" s="131"/>
      <c r="DD236" s="131"/>
      <c r="DE236" s="131"/>
      <c r="DF236" s="131"/>
      <c r="DG236" s="131"/>
      <c r="DH236" s="131"/>
      <c r="DI236" s="131"/>
      <c r="DJ236" s="131"/>
      <c r="DK236" s="131"/>
      <c r="DL236" s="131"/>
      <c r="DM236" s="131"/>
      <c r="DN236" s="131"/>
      <c r="DO236" s="131"/>
      <c r="DP236" s="131"/>
      <c r="DQ236" s="131"/>
      <c r="DR236" s="131"/>
      <c r="DS236" s="131"/>
      <c r="DT236" s="131"/>
      <c r="DU236" s="131"/>
      <c r="DV236" s="131"/>
      <c r="DW236" s="131"/>
      <c r="DX236" s="131"/>
      <c r="DY236" s="131"/>
      <c r="DZ236" s="131"/>
      <c r="EA236" s="131"/>
      <c r="EB236" s="131"/>
      <c r="EC236" s="131"/>
      <c r="ED236" s="131"/>
      <c r="EE236" s="131"/>
      <c r="EF236" s="131"/>
      <c r="EG236" s="131"/>
      <c r="EH236" s="131"/>
      <c r="EI236" s="131"/>
      <c r="EJ236" s="131"/>
      <c r="EK236" s="131"/>
      <c r="EL236" s="131"/>
      <c r="EM236" s="131"/>
      <c r="EN236" s="131"/>
      <c r="EO236" s="131"/>
      <c r="EP236" s="131"/>
      <c r="EQ236" s="131"/>
      <c r="ER236" s="131"/>
      <c r="ES236" s="131"/>
      <c r="ET236" s="131"/>
      <c r="EU236" s="131"/>
      <c r="EV236" s="131"/>
      <c r="EW236" s="131"/>
      <c r="EX236" s="131"/>
      <c r="EY236" s="131"/>
      <c r="EZ236" s="131"/>
      <c r="FA236" s="131"/>
      <c r="FB236" s="131"/>
      <c r="FC236" s="131"/>
      <c r="FD236" s="131"/>
      <c r="FE236" s="131"/>
      <c r="FF236" s="131"/>
      <c r="FG236" s="131"/>
      <c r="FH236" s="131"/>
      <c r="FI236" s="131"/>
      <c r="FJ236" s="131"/>
      <c r="FK236" s="131"/>
      <c r="FL236" s="131"/>
      <c r="FM236" s="131"/>
      <c r="FN236" s="131"/>
      <c r="FO236" s="131"/>
      <c r="FP236" s="131"/>
      <c r="FQ236" s="131"/>
      <c r="FR236" s="131"/>
      <c r="FS236" s="131"/>
      <c r="FT236" s="131"/>
      <c r="FU236" s="131"/>
      <c r="FV236" s="131"/>
      <c r="FW236" s="131"/>
    </row>
    <row r="237">
      <c r="A237" s="131"/>
      <c r="B237" s="131"/>
      <c r="C237" s="131"/>
      <c r="D237" s="131"/>
      <c r="E237" s="131"/>
      <c r="F237" s="131"/>
      <c r="G237" s="131"/>
      <c r="H237" s="131"/>
      <c r="I237" s="131"/>
      <c r="J237" s="131"/>
      <c r="K237" s="131"/>
      <c r="L237" s="131"/>
      <c r="M237" s="131"/>
      <c r="N237" s="131"/>
      <c r="O237" s="131"/>
      <c r="P237" s="131"/>
      <c r="Q237" s="131"/>
      <c r="R237" s="131"/>
      <c r="S237" s="131"/>
      <c r="T237" s="131"/>
      <c r="U237" s="131"/>
      <c r="V237" s="131"/>
      <c r="W237" s="131"/>
      <c r="X237" s="131"/>
      <c r="Y237" s="131"/>
      <c r="Z237" s="131"/>
      <c r="AA237" s="131"/>
      <c r="AB237" s="131"/>
      <c r="AC237" s="131"/>
      <c r="AD237" s="131"/>
      <c r="AE237" s="131"/>
      <c r="AF237" s="131"/>
      <c r="AG237" s="131"/>
      <c r="AH237" s="131"/>
      <c r="AI237" s="131"/>
      <c r="AJ237" s="131"/>
      <c r="AK237" s="131"/>
      <c r="AL237" s="131"/>
      <c r="AM237" s="131"/>
      <c r="AN237" s="131"/>
      <c r="AO237" s="131"/>
      <c r="AP237" s="131"/>
      <c r="AQ237" s="131"/>
      <c r="AR237" s="131"/>
      <c r="AS237" s="131"/>
      <c r="AT237" s="131"/>
      <c r="AU237" s="131"/>
      <c r="AV237" s="131"/>
      <c r="AW237" s="131"/>
      <c r="AX237" s="131"/>
      <c r="AY237" s="131"/>
      <c r="AZ237" s="131"/>
      <c r="BA237" s="131"/>
      <c r="BB237" s="131"/>
      <c r="BC237" s="131"/>
      <c r="BD237" s="131"/>
      <c r="BE237" s="131"/>
      <c r="BF237" s="131"/>
      <c r="BG237" s="131"/>
      <c r="BH237" s="131"/>
      <c r="BI237" s="131"/>
      <c r="BJ237" s="131"/>
      <c r="BK237" s="131"/>
      <c r="BL237" s="131"/>
      <c r="BM237" s="131"/>
      <c r="BN237" s="131"/>
      <c r="BO237" s="131"/>
      <c r="BP237" s="131"/>
      <c r="BQ237" s="131"/>
      <c r="BR237" s="131"/>
      <c r="BS237" s="131"/>
      <c r="BT237" s="131"/>
      <c r="BU237" s="131"/>
      <c r="BV237" s="131"/>
      <c r="BW237" s="131"/>
      <c r="BX237" s="131"/>
      <c r="BY237" s="131"/>
      <c r="BZ237" s="131"/>
      <c r="CA237" s="131"/>
      <c r="CB237" s="131"/>
      <c r="CC237" s="131"/>
      <c r="CD237" s="131"/>
      <c r="CE237" s="131"/>
      <c r="CF237" s="131"/>
      <c r="CG237" s="131"/>
      <c r="CH237" s="131"/>
      <c r="CI237" s="131"/>
      <c r="CJ237" s="131"/>
      <c r="CK237" s="131"/>
      <c r="CL237" s="131"/>
      <c r="CM237" s="131"/>
      <c r="CN237" s="131"/>
      <c r="CO237" s="131"/>
      <c r="CP237" s="131"/>
      <c r="CQ237" s="131"/>
      <c r="CR237" s="131"/>
      <c r="CS237" s="131"/>
      <c r="CT237" s="131"/>
      <c r="CU237" s="131"/>
      <c r="CV237" s="131"/>
      <c r="CW237" s="131"/>
      <c r="CX237" s="131"/>
      <c r="CY237" s="131"/>
      <c r="CZ237" s="131"/>
      <c r="DA237" s="131"/>
      <c r="DB237" s="131"/>
      <c r="DC237" s="131"/>
      <c r="DD237" s="131"/>
      <c r="DE237" s="131"/>
      <c r="DF237" s="131"/>
      <c r="DG237" s="131"/>
      <c r="DH237" s="131"/>
      <c r="DI237" s="131"/>
      <c r="DJ237" s="131"/>
      <c r="DK237" s="131"/>
      <c r="DL237" s="131"/>
      <c r="DM237" s="131"/>
      <c r="DN237" s="131"/>
      <c r="DO237" s="131"/>
      <c r="DP237" s="131"/>
      <c r="DQ237" s="131"/>
      <c r="DR237" s="131"/>
      <c r="DS237" s="131"/>
      <c r="DT237" s="131"/>
      <c r="DU237" s="131"/>
      <c r="DV237" s="131"/>
      <c r="DW237" s="131"/>
      <c r="DX237" s="131"/>
      <c r="DY237" s="131"/>
      <c r="DZ237" s="131"/>
      <c r="EA237" s="131"/>
      <c r="EB237" s="131"/>
      <c r="EC237" s="131"/>
      <c r="ED237" s="131"/>
      <c r="EE237" s="131"/>
      <c r="EF237" s="131"/>
      <c r="EG237" s="131"/>
      <c r="EH237" s="131"/>
      <c r="EI237" s="131"/>
      <c r="EJ237" s="131"/>
      <c r="EK237" s="131"/>
      <c r="EL237" s="131"/>
      <c r="EM237" s="131"/>
      <c r="EN237" s="131"/>
      <c r="EO237" s="131"/>
      <c r="EP237" s="131"/>
      <c r="EQ237" s="131"/>
      <c r="ER237" s="131"/>
      <c r="ES237" s="131"/>
      <c r="ET237" s="131"/>
      <c r="EU237" s="131"/>
      <c r="EV237" s="131"/>
      <c r="EW237" s="131"/>
      <c r="EX237" s="131"/>
      <c r="EY237" s="131"/>
      <c r="EZ237" s="131"/>
      <c r="FA237" s="131"/>
      <c r="FB237" s="131"/>
      <c r="FC237" s="131"/>
      <c r="FD237" s="131"/>
      <c r="FE237" s="131"/>
      <c r="FF237" s="131"/>
      <c r="FG237" s="131"/>
      <c r="FH237" s="131"/>
      <c r="FI237" s="131"/>
      <c r="FJ237" s="131"/>
      <c r="FK237" s="131"/>
      <c r="FL237" s="131"/>
      <c r="FM237" s="131"/>
      <c r="FN237" s="131"/>
      <c r="FO237" s="131"/>
      <c r="FP237" s="131"/>
      <c r="FQ237" s="131"/>
      <c r="FR237" s="131"/>
      <c r="FS237" s="131"/>
      <c r="FT237" s="131"/>
      <c r="FU237" s="131"/>
      <c r="FV237" s="131"/>
      <c r="FW237" s="131"/>
    </row>
    <row r="238">
      <c r="A238" s="131"/>
      <c r="B238" s="131"/>
      <c r="C238" s="131"/>
      <c r="D238" s="131"/>
      <c r="E238" s="131"/>
      <c r="F238" s="131"/>
      <c r="G238" s="131"/>
      <c r="H238" s="131"/>
      <c r="I238" s="131"/>
      <c r="J238" s="131"/>
      <c r="K238" s="131"/>
      <c r="L238" s="131"/>
      <c r="M238" s="131"/>
      <c r="N238" s="131"/>
      <c r="O238" s="131"/>
      <c r="P238" s="131"/>
      <c r="Q238" s="131"/>
      <c r="R238" s="131"/>
      <c r="S238" s="131"/>
      <c r="T238" s="131"/>
      <c r="U238" s="131"/>
      <c r="V238" s="131"/>
      <c r="W238" s="131"/>
      <c r="X238" s="131"/>
      <c r="Y238" s="131"/>
      <c r="Z238" s="131"/>
      <c r="AA238" s="131"/>
      <c r="AB238" s="131"/>
      <c r="AC238" s="131"/>
      <c r="AD238" s="131"/>
      <c r="AE238" s="131"/>
      <c r="AF238" s="131"/>
      <c r="AG238" s="131"/>
      <c r="AH238" s="131"/>
      <c r="AI238" s="131"/>
      <c r="AJ238" s="131"/>
      <c r="AK238" s="131"/>
      <c r="AL238" s="131"/>
      <c r="AM238" s="131"/>
      <c r="AN238" s="131"/>
      <c r="AO238" s="131"/>
      <c r="AP238" s="131"/>
      <c r="AQ238" s="131"/>
      <c r="AR238" s="131"/>
      <c r="AS238" s="131"/>
      <c r="AT238" s="131"/>
      <c r="AU238" s="131"/>
      <c r="AV238" s="131"/>
      <c r="AW238" s="131"/>
      <c r="AX238" s="131"/>
      <c r="AY238" s="131"/>
      <c r="AZ238" s="131"/>
      <c r="BA238" s="131"/>
      <c r="BB238" s="131"/>
      <c r="BC238" s="131"/>
      <c r="BD238" s="131"/>
      <c r="BE238" s="131"/>
      <c r="BF238" s="131"/>
      <c r="BG238" s="131"/>
      <c r="BH238" s="131"/>
      <c r="BI238" s="131"/>
      <c r="BJ238" s="131"/>
      <c r="BK238" s="131"/>
      <c r="BL238" s="131"/>
      <c r="BM238" s="131"/>
      <c r="BN238" s="131"/>
      <c r="BO238" s="131"/>
      <c r="BP238" s="131"/>
      <c r="BQ238" s="131"/>
      <c r="BR238" s="131"/>
      <c r="BS238" s="131"/>
      <c r="BT238" s="131"/>
      <c r="BU238" s="131"/>
      <c r="BV238" s="131"/>
      <c r="BW238" s="131"/>
      <c r="BX238" s="131"/>
      <c r="BY238" s="131"/>
      <c r="BZ238" s="131"/>
      <c r="CA238" s="131"/>
      <c r="CB238" s="131"/>
      <c r="CC238" s="131"/>
      <c r="CD238" s="131"/>
      <c r="CE238" s="131"/>
      <c r="CF238" s="131"/>
      <c r="CG238" s="131"/>
      <c r="CH238" s="131"/>
      <c r="CI238" s="131"/>
      <c r="CJ238" s="131"/>
      <c r="CK238" s="131"/>
      <c r="CL238" s="131"/>
      <c r="CM238" s="131"/>
      <c r="CN238" s="131"/>
      <c r="CO238" s="131"/>
      <c r="CP238" s="131"/>
      <c r="CQ238" s="131"/>
      <c r="CR238" s="131"/>
      <c r="CS238" s="131"/>
      <c r="CT238" s="131"/>
      <c r="CU238" s="131"/>
      <c r="CV238" s="131"/>
      <c r="CW238" s="131"/>
      <c r="CX238" s="131"/>
      <c r="CY238" s="131"/>
      <c r="CZ238" s="131"/>
      <c r="DA238" s="131"/>
      <c r="DB238" s="131"/>
      <c r="DC238" s="131"/>
      <c r="DD238" s="131"/>
      <c r="DE238" s="131"/>
      <c r="DF238" s="131"/>
      <c r="DG238" s="131"/>
      <c r="DH238" s="131"/>
      <c r="DI238" s="131"/>
      <c r="DJ238" s="131"/>
      <c r="DK238" s="131"/>
      <c r="DL238" s="131"/>
      <c r="DM238" s="131"/>
      <c r="DN238" s="131"/>
      <c r="DO238" s="131"/>
      <c r="DP238" s="131"/>
      <c r="DQ238" s="131"/>
      <c r="DR238" s="131"/>
      <c r="DS238" s="131"/>
      <c r="DT238" s="131"/>
      <c r="DU238" s="131"/>
      <c r="DV238" s="131"/>
      <c r="DW238" s="131"/>
      <c r="DX238" s="131"/>
      <c r="DY238" s="131"/>
      <c r="DZ238" s="131"/>
      <c r="EA238" s="131"/>
      <c r="EB238" s="131"/>
      <c r="EC238" s="131"/>
      <c r="ED238" s="131"/>
      <c r="EE238" s="131"/>
      <c r="EF238" s="131"/>
      <c r="EG238" s="131"/>
      <c r="EH238" s="131"/>
      <c r="EI238" s="131"/>
      <c r="EJ238" s="131"/>
      <c r="EK238" s="131"/>
      <c r="EL238" s="131"/>
      <c r="EM238" s="131"/>
      <c r="EN238" s="131"/>
      <c r="EO238" s="131"/>
      <c r="EP238" s="131"/>
      <c r="EQ238" s="131"/>
      <c r="ER238" s="131"/>
      <c r="ES238" s="131"/>
      <c r="ET238" s="131"/>
      <c r="EU238" s="131"/>
      <c r="EV238" s="131"/>
      <c r="EW238" s="131"/>
      <c r="EX238" s="131"/>
      <c r="EY238" s="131"/>
      <c r="EZ238" s="131"/>
      <c r="FA238" s="131"/>
      <c r="FB238" s="131"/>
      <c r="FC238" s="131"/>
      <c r="FD238" s="131"/>
      <c r="FE238" s="131"/>
      <c r="FF238" s="131"/>
      <c r="FG238" s="131"/>
      <c r="FH238" s="131"/>
      <c r="FI238" s="131"/>
      <c r="FJ238" s="131"/>
      <c r="FK238" s="131"/>
      <c r="FL238" s="131"/>
      <c r="FM238" s="131"/>
      <c r="FN238" s="131"/>
      <c r="FO238" s="131"/>
      <c r="FP238" s="131"/>
      <c r="FQ238" s="131"/>
      <c r="FR238" s="131"/>
      <c r="FS238" s="131"/>
      <c r="FT238" s="131"/>
      <c r="FU238" s="131"/>
      <c r="FV238" s="131"/>
      <c r="FW238" s="131"/>
    </row>
    <row r="239">
      <c r="A239" s="131"/>
      <c r="B239" s="131"/>
      <c r="C239" s="131"/>
      <c r="D239" s="131"/>
      <c r="E239" s="131"/>
      <c r="F239" s="131"/>
      <c r="G239" s="131"/>
      <c r="H239" s="131"/>
      <c r="I239" s="131"/>
      <c r="J239" s="131"/>
      <c r="K239" s="131"/>
      <c r="L239" s="131"/>
      <c r="M239" s="131"/>
      <c r="N239" s="131"/>
      <c r="O239" s="131"/>
      <c r="P239" s="131"/>
      <c r="Q239" s="131"/>
      <c r="R239" s="131"/>
      <c r="S239" s="131"/>
      <c r="T239" s="131"/>
      <c r="U239" s="131"/>
      <c r="V239" s="131"/>
      <c r="W239" s="131"/>
      <c r="X239" s="131"/>
      <c r="Y239" s="131"/>
      <c r="Z239" s="131"/>
      <c r="AA239" s="131"/>
      <c r="AB239" s="131"/>
      <c r="AC239" s="131"/>
      <c r="AD239" s="131"/>
      <c r="AE239" s="131"/>
      <c r="AF239" s="131"/>
      <c r="AG239" s="131"/>
      <c r="AH239" s="131"/>
      <c r="AI239" s="131"/>
      <c r="AJ239" s="131"/>
      <c r="AK239" s="131"/>
      <c r="AL239" s="131"/>
      <c r="AM239" s="131"/>
      <c r="AN239" s="131"/>
      <c r="AO239" s="131"/>
      <c r="AP239" s="131"/>
      <c r="AQ239" s="131"/>
      <c r="AR239" s="131"/>
      <c r="AS239" s="131"/>
      <c r="AT239" s="131"/>
      <c r="AU239" s="131"/>
      <c r="AV239" s="131"/>
      <c r="AW239" s="131"/>
      <c r="AX239" s="131"/>
      <c r="AY239" s="131"/>
      <c r="AZ239" s="131"/>
      <c r="BA239" s="131"/>
      <c r="BB239" s="131"/>
      <c r="BC239" s="131"/>
      <c r="BD239" s="131"/>
      <c r="BE239" s="131"/>
      <c r="BF239" s="131"/>
      <c r="BG239" s="131"/>
      <c r="BH239" s="131"/>
      <c r="BI239" s="131"/>
      <c r="BJ239" s="131"/>
      <c r="BK239" s="131"/>
      <c r="BL239" s="131"/>
      <c r="BM239" s="131"/>
      <c r="BN239" s="131"/>
      <c r="BO239" s="131"/>
      <c r="BP239" s="131"/>
      <c r="BQ239" s="131"/>
      <c r="BR239" s="131"/>
      <c r="BS239" s="131"/>
      <c r="BT239" s="131"/>
      <c r="BU239" s="131"/>
      <c r="BV239" s="131"/>
      <c r="BW239" s="131"/>
      <c r="BX239" s="131"/>
      <c r="BY239" s="131"/>
      <c r="BZ239" s="131"/>
      <c r="CA239" s="131"/>
      <c r="CB239" s="131"/>
      <c r="CC239" s="131"/>
      <c r="CD239" s="131"/>
      <c r="CE239" s="131"/>
      <c r="CF239" s="131"/>
      <c r="CG239" s="131"/>
      <c r="CH239" s="131"/>
      <c r="CI239" s="131"/>
      <c r="CJ239" s="131"/>
      <c r="CK239" s="131"/>
      <c r="CL239" s="131"/>
      <c r="CM239" s="131"/>
      <c r="CN239" s="131"/>
      <c r="CO239" s="131"/>
      <c r="CP239" s="131"/>
      <c r="CQ239" s="131"/>
      <c r="CR239" s="131"/>
      <c r="CS239" s="131"/>
      <c r="CT239" s="131"/>
      <c r="CU239" s="131"/>
      <c r="CV239" s="131"/>
      <c r="CW239" s="131"/>
      <c r="CX239" s="131"/>
      <c r="CY239" s="131"/>
      <c r="CZ239" s="131"/>
      <c r="DA239" s="131"/>
      <c r="DB239" s="131"/>
      <c r="DC239" s="131"/>
      <c r="DD239" s="131"/>
      <c r="DE239" s="131"/>
      <c r="DF239" s="131"/>
      <c r="DG239" s="131"/>
      <c r="DH239" s="131"/>
      <c r="DI239" s="131"/>
      <c r="DJ239" s="131"/>
      <c r="DK239" s="131"/>
      <c r="DL239" s="131"/>
      <c r="DM239" s="131"/>
      <c r="DN239" s="131"/>
      <c r="DO239" s="131"/>
      <c r="DP239" s="131"/>
      <c r="DQ239" s="131"/>
      <c r="DR239" s="131"/>
      <c r="DS239" s="131"/>
      <c r="DT239" s="131"/>
      <c r="DU239" s="131"/>
      <c r="DV239" s="131"/>
      <c r="DW239" s="131"/>
      <c r="DX239" s="131"/>
      <c r="DY239" s="131"/>
      <c r="DZ239" s="131"/>
      <c r="EA239" s="131"/>
      <c r="EB239" s="131"/>
      <c r="EC239" s="131"/>
      <c r="ED239" s="131"/>
      <c r="EE239" s="131"/>
      <c r="EF239" s="131"/>
      <c r="EG239" s="131"/>
      <c r="EH239" s="131"/>
      <c r="EI239" s="131"/>
      <c r="EJ239" s="131"/>
      <c r="EK239" s="131"/>
      <c r="EL239" s="131"/>
      <c r="EM239" s="131"/>
      <c r="EN239" s="131"/>
      <c r="EO239" s="131"/>
      <c r="EP239" s="131"/>
      <c r="EQ239" s="131"/>
      <c r="ER239" s="131"/>
      <c r="ES239" s="131"/>
      <c r="ET239" s="131"/>
      <c r="EU239" s="131"/>
      <c r="EV239" s="131"/>
      <c r="EW239" s="131"/>
      <c r="EX239" s="131"/>
      <c r="EY239" s="131"/>
      <c r="EZ239" s="131"/>
      <c r="FA239" s="131"/>
      <c r="FB239" s="131"/>
      <c r="FC239" s="131"/>
      <c r="FD239" s="131"/>
      <c r="FE239" s="131"/>
      <c r="FF239" s="131"/>
      <c r="FG239" s="131"/>
      <c r="FH239" s="131"/>
      <c r="FI239" s="131"/>
      <c r="FJ239" s="131"/>
      <c r="FK239" s="131"/>
      <c r="FL239" s="131"/>
      <c r="FM239" s="131"/>
      <c r="FN239" s="131"/>
      <c r="FO239" s="131"/>
      <c r="FP239" s="131"/>
      <c r="FQ239" s="131"/>
      <c r="FR239" s="131"/>
      <c r="FS239" s="131"/>
      <c r="FT239" s="131"/>
      <c r="FU239" s="131"/>
      <c r="FV239" s="131"/>
      <c r="FW239" s="131"/>
    </row>
    <row r="240">
      <c r="A240" s="131"/>
      <c r="B240" s="131"/>
      <c r="C240" s="131"/>
      <c r="D240" s="131"/>
      <c r="E240" s="131"/>
      <c r="F240" s="131"/>
      <c r="G240" s="131"/>
      <c r="H240" s="131"/>
      <c r="I240" s="131"/>
      <c r="J240" s="131"/>
      <c r="K240" s="131"/>
      <c r="L240" s="131"/>
      <c r="M240" s="131"/>
      <c r="N240" s="131"/>
      <c r="O240" s="131"/>
      <c r="P240" s="131"/>
      <c r="Q240" s="131"/>
      <c r="R240" s="131"/>
      <c r="S240" s="131"/>
      <c r="T240" s="131"/>
      <c r="U240" s="131"/>
      <c r="V240" s="131"/>
      <c r="W240" s="131"/>
      <c r="X240" s="131"/>
      <c r="Y240" s="131"/>
      <c r="Z240" s="131"/>
      <c r="AA240" s="131"/>
      <c r="AB240" s="131"/>
      <c r="AC240" s="131"/>
      <c r="AD240" s="131"/>
      <c r="AE240" s="131"/>
      <c r="AF240" s="131"/>
      <c r="AG240" s="131"/>
      <c r="AH240" s="131"/>
      <c r="AI240" s="131"/>
      <c r="AJ240" s="131"/>
      <c r="AK240" s="131"/>
      <c r="AL240" s="131"/>
      <c r="AM240" s="131"/>
      <c r="AN240" s="131"/>
      <c r="AO240" s="131"/>
      <c r="AP240" s="131"/>
      <c r="AQ240" s="131"/>
      <c r="AR240" s="131"/>
      <c r="AS240" s="131"/>
      <c r="AT240" s="131"/>
      <c r="AU240" s="131"/>
      <c r="AV240" s="131"/>
      <c r="AW240" s="131"/>
      <c r="AX240" s="131"/>
      <c r="AY240" s="131"/>
      <c r="AZ240" s="131"/>
      <c r="BA240" s="131"/>
      <c r="BB240" s="131"/>
      <c r="BC240" s="131"/>
      <c r="BD240" s="131"/>
      <c r="BE240" s="131"/>
      <c r="BF240" s="131"/>
      <c r="BG240" s="131"/>
      <c r="BH240" s="131"/>
      <c r="BI240" s="131"/>
      <c r="BJ240" s="131"/>
      <c r="BK240" s="131"/>
      <c r="BL240" s="131"/>
      <c r="BM240" s="131"/>
      <c r="BN240" s="131"/>
      <c r="BO240" s="131"/>
      <c r="BP240" s="131"/>
      <c r="BQ240" s="131"/>
      <c r="BR240" s="131"/>
      <c r="BS240" s="131"/>
      <c r="BT240" s="131"/>
      <c r="BU240" s="131"/>
      <c r="BV240" s="131"/>
      <c r="BW240" s="131"/>
      <c r="BX240" s="131"/>
      <c r="BY240" s="131"/>
      <c r="BZ240" s="131"/>
      <c r="CA240" s="131"/>
      <c r="CB240" s="131"/>
      <c r="CC240" s="131"/>
      <c r="CD240" s="131"/>
      <c r="CE240" s="131"/>
      <c r="CF240" s="131"/>
      <c r="CG240" s="131"/>
      <c r="CH240" s="131"/>
      <c r="CI240" s="131"/>
      <c r="CJ240" s="131"/>
      <c r="CK240" s="131"/>
      <c r="CL240" s="131"/>
      <c r="CM240" s="131"/>
      <c r="CN240" s="131"/>
      <c r="CO240" s="131"/>
      <c r="CP240" s="131"/>
      <c r="CQ240" s="131"/>
      <c r="CR240" s="131"/>
      <c r="CS240" s="131"/>
      <c r="CT240" s="131"/>
      <c r="CU240" s="131"/>
      <c r="CV240" s="131"/>
      <c r="CW240" s="131"/>
      <c r="CX240" s="131"/>
      <c r="CY240" s="131"/>
      <c r="CZ240" s="131"/>
      <c r="DA240" s="131"/>
      <c r="DB240" s="131"/>
      <c r="DC240" s="131"/>
      <c r="DD240" s="131"/>
      <c r="DE240" s="131"/>
      <c r="DF240" s="131"/>
      <c r="DG240" s="131"/>
      <c r="DH240" s="131"/>
      <c r="DI240" s="131"/>
      <c r="DJ240" s="131"/>
      <c r="DK240" s="131"/>
      <c r="DL240" s="131"/>
      <c r="DM240" s="131"/>
      <c r="DN240" s="131"/>
      <c r="DO240" s="131"/>
      <c r="DP240" s="131"/>
      <c r="DQ240" s="131"/>
      <c r="DR240" s="131"/>
      <c r="DS240" s="131"/>
      <c r="DT240" s="131"/>
      <c r="DU240" s="131"/>
      <c r="DV240" s="131"/>
      <c r="DW240" s="131"/>
      <c r="DX240" s="131"/>
      <c r="DY240" s="131"/>
      <c r="DZ240" s="131"/>
      <c r="EA240" s="131"/>
      <c r="EB240" s="131"/>
      <c r="EC240" s="131"/>
      <c r="ED240" s="131"/>
      <c r="EE240" s="131"/>
      <c r="EF240" s="131"/>
      <c r="EG240" s="131"/>
      <c r="EH240" s="131"/>
      <c r="EI240" s="131"/>
      <c r="EJ240" s="131"/>
      <c r="EK240" s="131"/>
      <c r="EL240" s="131"/>
      <c r="EM240" s="131"/>
      <c r="EN240" s="131"/>
      <c r="EO240" s="131"/>
      <c r="EP240" s="131"/>
      <c r="EQ240" s="131"/>
      <c r="ER240" s="131"/>
      <c r="ES240" s="131"/>
      <c r="ET240" s="131"/>
      <c r="EU240" s="131"/>
      <c r="EV240" s="131"/>
      <c r="EW240" s="131"/>
      <c r="EX240" s="131"/>
      <c r="EY240" s="131"/>
      <c r="EZ240" s="131"/>
      <c r="FA240" s="131"/>
      <c r="FB240" s="131"/>
      <c r="FC240" s="131"/>
      <c r="FD240" s="131"/>
      <c r="FE240" s="131"/>
      <c r="FF240" s="131"/>
      <c r="FG240" s="131"/>
      <c r="FH240" s="131"/>
      <c r="FI240" s="131"/>
      <c r="FJ240" s="131"/>
      <c r="FK240" s="131"/>
      <c r="FL240" s="131"/>
      <c r="FM240" s="131"/>
      <c r="FN240" s="131"/>
      <c r="FO240" s="131"/>
      <c r="FP240" s="131"/>
      <c r="FQ240" s="131"/>
      <c r="FR240" s="131"/>
      <c r="FS240" s="131"/>
      <c r="FT240" s="131"/>
      <c r="FU240" s="131"/>
      <c r="FV240" s="131"/>
      <c r="FW240" s="131"/>
    </row>
    <row r="241">
      <c r="A241" s="131"/>
      <c r="B241" s="131"/>
      <c r="C241" s="131"/>
      <c r="D241" s="131"/>
      <c r="E241" s="131"/>
      <c r="F241" s="131"/>
      <c r="G241" s="131"/>
      <c r="H241" s="131"/>
      <c r="I241" s="131"/>
      <c r="J241" s="131"/>
      <c r="K241" s="131"/>
      <c r="L241" s="131"/>
      <c r="M241" s="131"/>
      <c r="N241" s="131"/>
      <c r="O241" s="131"/>
      <c r="P241" s="131"/>
      <c r="Q241" s="131"/>
      <c r="R241" s="131"/>
      <c r="S241" s="131"/>
      <c r="T241" s="131"/>
      <c r="U241" s="131"/>
      <c r="V241" s="131"/>
      <c r="W241" s="131"/>
      <c r="X241" s="131"/>
      <c r="Y241" s="131"/>
      <c r="Z241" s="131"/>
      <c r="AA241" s="131"/>
      <c r="AB241" s="131"/>
      <c r="AC241" s="131"/>
      <c r="AD241" s="131"/>
      <c r="AE241" s="131"/>
      <c r="AF241" s="131"/>
      <c r="AG241" s="131"/>
      <c r="AH241" s="131"/>
      <c r="AI241" s="131"/>
      <c r="AJ241" s="131"/>
      <c r="AK241" s="131"/>
      <c r="AL241" s="131"/>
      <c r="AM241" s="131"/>
      <c r="AN241" s="131"/>
      <c r="AO241" s="131"/>
      <c r="AP241" s="131"/>
      <c r="AQ241" s="131"/>
      <c r="AR241" s="131"/>
      <c r="AS241" s="131"/>
      <c r="AT241" s="131"/>
      <c r="AU241" s="131"/>
      <c r="AV241" s="131"/>
      <c r="AW241" s="131"/>
      <c r="AX241" s="131"/>
      <c r="AY241" s="131"/>
      <c r="AZ241" s="131"/>
      <c r="BA241" s="131"/>
      <c r="BB241" s="131"/>
      <c r="BC241" s="131"/>
      <c r="BD241" s="131"/>
      <c r="BE241" s="131"/>
      <c r="BF241" s="131"/>
      <c r="BG241" s="131"/>
      <c r="BH241" s="131"/>
      <c r="BI241" s="131"/>
      <c r="BJ241" s="131"/>
      <c r="BK241" s="131"/>
      <c r="BL241" s="131"/>
      <c r="BM241" s="131"/>
      <c r="BN241" s="131"/>
      <c r="BO241" s="131"/>
      <c r="BP241" s="131"/>
      <c r="BQ241" s="131"/>
      <c r="BR241" s="131"/>
      <c r="BS241" s="131"/>
      <c r="BT241" s="131"/>
      <c r="BU241" s="131"/>
      <c r="BV241" s="131"/>
      <c r="BW241" s="131"/>
      <c r="BX241" s="131"/>
      <c r="BY241" s="131"/>
      <c r="BZ241" s="131"/>
      <c r="CA241" s="131"/>
      <c r="CB241" s="131"/>
      <c r="CC241" s="131"/>
      <c r="CD241" s="131"/>
      <c r="CE241" s="131"/>
      <c r="CF241" s="131"/>
      <c r="CG241" s="131"/>
      <c r="CH241" s="131"/>
      <c r="CI241" s="131"/>
      <c r="CJ241" s="131"/>
      <c r="CK241" s="131"/>
      <c r="CL241" s="131"/>
      <c r="CM241" s="131"/>
      <c r="CN241" s="131"/>
      <c r="CO241" s="131"/>
      <c r="CP241" s="131"/>
      <c r="CQ241" s="131"/>
      <c r="CR241" s="131"/>
      <c r="CS241" s="131"/>
      <c r="CT241" s="131"/>
      <c r="CU241" s="131"/>
      <c r="CV241" s="131"/>
      <c r="CW241" s="131"/>
      <c r="CX241" s="131"/>
      <c r="CY241" s="131"/>
      <c r="CZ241" s="131"/>
      <c r="DA241" s="131"/>
      <c r="DB241" s="131"/>
      <c r="DC241" s="131"/>
      <c r="DD241" s="131"/>
      <c r="DE241" s="131"/>
      <c r="DF241" s="131"/>
      <c r="DG241" s="131"/>
      <c r="DH241" s="131"/>
      <c r="DI241" s="131"/>
      <c r="DJ241" s="131"/>
      <c r="DK241" s="131"/>
      <c r="DL241" s="131"/>
      <c r="DM241" s="131"/>
      <c r="DN241" s="131"/>
      <c r="DO241" s="131"/>
      <c r="DP241" s="131"/>
      <c r="DQ241" s="131"/>
      <c r="DR241" s="131"/>
      <c r="DS241" s="131"/>
      <c r="DT241" s="131"/>
      <c r="DU241" s="131"/>
      <c r="DV241" s="131"/>
      <c r="DW241" s="131"/>
      <c r="DX241" s="131"/>
      <c r="DY241" s="131"/>
      <c r="DZ241" s="131"/>
      <c r="EA241" s="131"/>
      <c r="EB241" s="131"/>
      <c r="EC241" s="131"/>
      <c r="ED241" s="131"/>
      <c r="EE241" s="131"/>
      <c r="EF241" s="131"/>
      <c r="EG241" s="131"/>
      <c r="EH241" s="131"/>
      <c r="EI241" s="131"/>
      <c r="EJ241" s="131"/>
      <c r="EK241" s="131"/>
      <c r="EL241" s="131"/>
      <c r="EM241" s="131"/>
      <c r="EN241" s="131"/>
      <c r="EO241" s="131"/>
      <c r="EP241" s="131"/>
      <c r="EQ241" s="131"/>
      <c r="ER241" s="131"/>
      <c r="ES241" s="131"/>
      <c r="ET241" s="131"/>
      <c r="EU241" s="131"/>
      <c r="EV241" s="131"/>
      <c r="EW241" s="131"/>
      <c r="EX241" s="131"/>
      <c r="EY241" s="131"/>
      <c r="EZ241" s="131"/>
      <c r="FA241" s="131"/>
      <c r="FB241" s="131"/>
      <c r="FC241" s="131"/>
      <c r="FD241" s="131"/>
      <c r="FE241" s="131"/>
      <c r="FF241" s="131"/>
      <c r="FG241" s="131"/>
      <c r="FH241" s="131"/>
      <c r="FI241" s="131"/>
      <c r="FJ241" s="131"/>
      <c r="FK241" s="131"/>
      <c r="FL241" s="131"/>
      <c r="FM241" s="131"/>
      <c r="FN241" s="131"/>
      <c r="FO241" s="131"/>
      <c r="FP241" s="131"/>
      <c r="FQ241" s="131"/>
      <c r="FR241" s="131"/>
      <c r="FS241" s="131"/>
      <c r="FT241" s="131"/>
      <c r="FU241" s="131"/>
      <c r="FV241" s="131"/>
      <c r="FW241" s="131"/>
    </row>
    <row r="242">
      <c r="A242" s="131"/>
      <c r="B242" s="131"/>
      <c r="C242" s="131"/>
      <c r="D242" s="131"/>
      <c r="E242" s="131"/>
      <c r="F242" s="131"/>
      <c r="G242" s="131"/>
      <c r="H242" s="131"/>
      <c r="I242" s="131"/>
      <c r="J242" s="131"/>
      <c r="K242" s="131"/>
      <c r="L242" s="131"/>
      <c r="M242" s="131"/>
      <c r="N242" s="131"/>
      <c r="O242" s="131"/>
      <c r="P242" s="131"/>
      <c r="Q242" s="131"/>
      <c r="R242" s="131"/>
      <c r="S242" s="131"/>
      <c r="T242" s="131"/>
      <c r="U242" s="131"/>
      <c r="V242" s="131"/>
      <c r="W242" s="131"/>
      <c r="X242" s="131"/>
      <c r="Y242" s="131"/>
      <c r="Z242" s="131"/>
      <c r="AA242" s="131"/>
      <c r="AB242" s="131"/>
      <c r="AC242" s="131"/>
      <c r="AD242" s="131"/>
      <c r="AE242" s="131"/>
      <c r="AF242" s="131"/>
      <c r="AG242" s="131"/>
      <c r="AH242" s="131"/>
      <c r="AI242" s="131"/>
      <c r="AJ242" s="131"/>
      <c r="AK242" s="131"/>
      <c r="AL242" s="131"/>
      <c r="AM242" s="131"/>
      <c r="AN242" s="131"/>
      <c r="AO242" s="131"/>
      <c r="AP242" s="131"/>
      <c r="AQ242" s="131"/>
      <c r="AR242" s="131"/>
      <c r="AS242" s="131"/>
      <c r="AT242" s="131"/>
      <c r="AU242" s="131"/>
      <c r="AV242" s="131"/>
      <c r="AW242" s="131"/>
      <c r="AX242" s="131"/>
      <c r="AY242" s="131"/>
      <c r="AZ242" s="131"/>
      <c r="BA242" s="131"/>
      <c r="BB242" s="131"/>
      <c r="BC242" s="131"/>
      <c r="BD242" s="131"/>
      <c r="BE242" s="131"/>
      <c r="BF242" s="131"/>
      <c r="BG242" s="131"/>
      <c r="BH242" s="131"/>
      <c r="BI242" s="131"/>
      <c r="BJ242" s="131"/>
      <c r="BK242" s="131"/>
      <c r="BL242" s="131"/>
      <c r="BM242" s="131"/>
      <c r="BN242" s="131"/>
      <c r="BO242" s="131"/>
      <c r="BP242" s="131"/>
      <c r="BQ242" s="131"/>
      <c r="BR242" s="131"/>
      <c r="BS242" s="131"/>
      <c r="BT242" s="131"/>
      <c r="BU242" s="131"/>
      <c r="BV242" s="131"/>
      <c r="BW242" s="131"/>
      <c r="BX242" s="131"/>
      <c r="BY242" s="131"/>
      <c r="BZ242" s="131"/>
      <c r="CA242" s="131"/>
      <c r="CB242" s="131"/>
      <c r="CC242" s="131"/>
      <c r="CD242" s="131"/>
      <c r="CE242" s="131"/>
      <c r="CF242" s="131"/>
      <c r="CG242" s="131"/>
      <c r="CH242" s="131"/>
      <c r="CI242" s="131"/>
      <c r="CJ242" s="131"/>
      <c r="CK242" s="131"/>
      <c r="CL242" s="131"/>
      <c r="CM242" s="131"/>
      <c r="CN242" s="131"/>
      <c r="CO242" s="131"/>
      <c r="CP242" s="131"/>
      <c r="CQ242" s="131"/>
      <c r="CR242" s="131"/>
      <c r="CS242" s="131"/>
      <c r="CT242" s="131"/>
      <c r="CU242" s="131"/>
      <c r="CV242" s="131"/>
      <c r="CW242" s="131"/>
      <c r="CX242" s="131"/>
      <c r="CY242" s="131"/>
      <c r="CZ242" s="131"/>
      <c r="DA242" s="131"/>
      <c r="DB242" s="131"/>
      <c r="DC242" s="131"/>
      <c r="DD242" s="131"/>
      <c r="DE242" s="131"/>
      <c r="DF242" s="131"/>
      <c r="DG242" s="131"/>
      <c r="DH242" s="131"/>
      <c r="DI242" s="131"/>
      <c r="DJ242" s="131"/>
      <c r="DK242" s="131"/>
      <c r="DL242" s="131"/>
      <c r="DM242" s="131"/>
      <c r="DN242" s="131"/>
      <c r="DO242" s="131"/>
      <c r="DP242" s="131"/>
      <c r="DQ242" s="131"/>
      <c r="DR242" s="131"/>
      <c r="DS242" s="131"/>
      <c r="DT242" s="131"/>
      <c r="DU242" s="131"/>
      <c r="DV242" s="131"/>
      <c r="DW242" s="131"/>
      <c r="DX242" s="131"/>
      <c r="DY242" s="131"/>
      <c r="DZ242" s="131"/>
      <c r="EA242" s="131"/>
      <c r="EB242" s="131"/>
      <c r="EC242" s="131"/>
      <c r="ED242" s="131"/>
      <c r="EE242" s="131"/>
      <c r="EF242" s="131"/>
      <c r="EG242" s="131"/>
      <c r="EH242" s="131"/>
      <c r="EI242" s="131"/>
      <c r="EJ242" s="131"/>
      <c r="EK242" s="131"/>
      <c r="EL242" s="131"/>
      <c r="EM242" s="131"/>
      <c r="EN242" s="131"/>
      <c r="EO242" s="131"/>
      <c r="EP242" s="131"/>
      <c r="EQ242" s="131"/>
      <c r="ER242" s="131"/>
      <c r="ES242" s="131"/>
      <c r="ET242" s="131"/>
      <c r="EU242" s="131"/>
      <c r="EV242" s="131"/>
      <c r="EW242" s="131"/>
      <c r="EX242" s="131"/>
      <c r="EY242" s="131"/>
      <c r="EZ242" s="131"/>
      <c r="FA242" s="131"/>
      <c r="FB242" s="131"/>
      <c r="FC242" s="131"/>
      <c r="FD242" s="131"/>
      <c r="FE242" s="131"/>
      <c r="FF242" s="131"/>
      <c r="FG242" s="131"/>
      <c r="FH242" s="131"/>
      <c r="FI242" s="131"/>
      <c r="FJ242" s="131"/>
      <c r="FK242" s="131"/>
      <c r="FL242" s="131"/>
      <c r="FM242" s="131"/>
      <c r="FN242" s="131"/>
      <c r="FO242" s="131"/>
      <c r="FP242" s="131"/>
      <c r="FQ242" s="131"/>
      <c r="FR242" s="131"/>
      <c r="FS242" s="131"/>
      <c r="FT242" s="131"/>
      <c r="FU242" s="131"/>
      <c r="FV242" s="131"/>
      <c r="FW242" s="131"/>
    </row>
    <row r="243">
      <c r="A243" s="131"/>
      <c r="B243" s="131"/>
      <c r="C243" s="131"/>
      <c r="D243" s="131"/>
      <c r="E243" s="131"/>
      <c r="F243" s="131"/>
      <c r="G243" s="131"/>
      <c r="H243" s="131"/>
      <c r="I243" s="131"/>
      <c r="J243" s="131"/>
      <c r="K243" s="131"/>
      <c r="L243" s="131"/>
      <c r="M243" s="131"/>
      <c r="N243" s="131"/>
      <c r="O243" s="131"/>
      <c r="P243" s="131"/>
      <c r="Q243" s="131"/>
      <c r="R243" s="131"/>
      <c r="S243" s="131"/>
      <c r="T243" s="131"/>
      <c r="U243" s="131"/>
      <c r="V243" s="131"/>
      <c r="W243" s="131"/>
      <c r="X243" s="131"/>
      <c r="Y243" s="131"/>
      <c r="Z243" s="131"/>
      <c r="AA243" s="131"/>
      <c r="AB243" s="131"/>
      <c r="AC243" s="131"/>
      <c r="AD243" s="131"/>
      <c r="AE243" s="131"/>
      <c r="AF243" s="131"/>
      <c r="AG243" s="131"/>
      <c r="AH243" s="131"/>
      <c r="AI243" s="131"/>
      <c r="AJ243" s="131"/>
      <c r="AK243" s="131"/>
      <c r="AL243" s="131"/>
      <c r="AM243" s="131"/>
      <c r="AN243" s="131"/>
      <c r="AO243" s="131"/>
      <c r="AP243" s="131"/>
      <c r="AQ243" s="131"/>
      <c r="AR243" s="131"/>
      <c r="AS243" s="131"/>
      <c r="AT243" s="131"/>
      <c r="AU243" s="131"/>
      <c r="AV243" s="131"/>
      <c r="AW243" s="131"/>
      <c r="AX243" s="131"/>
      <c r="AY243" s="131"/>
      <c r="AZ243" s="131"/>
      <c r="BA243" s="131"/>
      <c r="BB243" s="131"/>
      <c r="BC243" s="131"/>
      <c r="BD243" s="131"/>
      <c r="BE243" s="131"/>
      <c r="BF243" s="131"/>
      <c r="BG243" s="131"/>
      <c r="BH243" s="131"/>
      <c r="BI243" s="131"/>
      <c r="BJ243" s="131"/>
      <c r="BK243" s="131"/>
      <c r="BL243" s="131"/>
      <c r="BM243" s="131"/>
      <c r="BN243" s="131"/>
      <c r="BO243" s="131"/>
      <c r="BP243" s="131"/>
      <c r="BQ243" s="131"/>
      <c r="BR243" s="131"/>
      <c r="BS243" s="131"/>
      <c r="BT243" s="131"/>
      <c r="BU243" s="131"/>
      <c r="BV243" s="131"/>
      <c r="BW243" s="131"/>
      <c r="BX243" s="131"/>
      <c r="BY243" s="131"/>
      <c r="BZ243" s="131"/>
      <c r="CA243" s="131"/>
      <c r="CB243" s="131"/>
      <c r="CC243" s="131"/>
      <c r="CD243" s="131"/>
      <c r="CE243" s="131"/>
      <c r="CF243" s="131"/>
      <c r="CG243" s="131"/>
      <c r="CH243" s="131"/>
      <c r="CI243" s="131"/>
      <c r="CJ243" s="131"/>
      <c r="CK243" s="131"/>
      <c r="CL243" s="131"/>
      <c r="CM243" s="131"/>
      <c r="CN243" s="131"/>
      <c r="CO243" s="131"/>
      <c r="CP243" s="131"/>
      <c r="CQ243" s="131"/>
      <c r="CR243" s="131"/>
      <c r="CS243" s="131"/>
      <c r="CT243" s="131"/>
      <c r="CU243" s="131"/>
      <c r="CV243" s="131"/>
      <c r="CW243" s="131"/>
      <c r="CX243" s="131"/>
      <c r="CY243" s="131"/>
      <c r="CZ243" s="131"/>
      <c r="DA243" s="131"/>
      <c r="DB243" s="131"/>
      <c r="DC243" s="131"/>
      <c r="DD243" s="131"/>
      <c r="DE243" s="131"/>
      <c r="DF243" s="131"/>
      <c r="DG243" s="131"/>
      <c r="DH243" s="131"/>
      <c r="DI243" s="131"/>
      <c r="DJ243" s="131"/>
      <c r="DK243" s="131"/>
      <c r="DL243" s="131"/>
      <c r="DM243" s="131"/>
      <c r="DN243" s="131"/>
      <c r="DO243" s="131"/>
      <c r="DP243" s="131"/>
      <c r="DQ243" s="131"/>
      <c r="DR243" s="131"/>
      <c r="DS243" s="131"/>
      <c r="DT243" s="131"/>
      <c r="DU243" s="131"/>
      <c r="DV243" s="131"/>
      <c r="DW243" s="131"/>
      <c r="DX243" s="131"/>
      <c r="DY243" s="131"/>
      <c r="DZ243" s="131"/>
      <c r="EA243" s="131"/>
      <c r="EB243" s="131"/>
      <c r="EC243" s="131"/>
      <c r="ED243" s="131"/>
      <c r="EE243" s="131"/>
      <c r="EF243" s="131"/>
      <c r="EG243" s="131"/>
      <c r="EH243" s="131"/>
      <c r="EI243" s="131"/>
      <c r="EJ243" s="131"/>
      <c r="EK243" s="131"/>
      <c r="EL243" s="131"/>
      <c r="EM243" s="131"/>
      <c r="EN243" s="131"/>
      <c r="EO243" s="131"/>
      <c r="EP243" s="131"/>
      <c r="EQ243" s="131"/>
      <c r="ER243" s="131"/>
      <c r="ES243" s="131"/>
      <c r="ET243" s="131"/>
      <c r="EU243" s="131"/>
      <c r="EV243" s="131"/>
      <c r="EW243" s="131"/>
      <c r="EX243" s="131"/>
      <c r="EY243" s="131"/>
      <c r="EZ243" s="131"/>
      <c r="FA243" s="131"/>
      <c r="FB243" s="131"/>
      <c r="FC243" s="131"/>
      <c r="FD243" s="131"/>
      <c r="FE243" s="131"/>
      <c r="FF243" s="131"/>
      <c r="FG243" s="131"/>
      <c r="FH243" s="131"/>
      <c r="FI243" s="131"/>
      <c r="FJ243" s="131"/>
      <c r="FK243" s="131"/>
      <c r="FL243" s="131"/>
      <c r="FM243" s="131"/>
      <c r="FN243" s="131"/>
      <c r="FO243" s="131"/>
      <c r="FP243" s="131"/>
      <c r="FQ243" s="131"/>
      <c r="FR243" s="131"/>
      <c r="FS243" s="131"/>
      <c r="FT243" s="131"/>
      <c r="FU243" s="131"/>
      <c r="FV243" s="131"/>
      <c r="FW243" s="131"/>
    </row>
    <row r="244">
      <c r="A244" s="131"/>
      <c r="B244" s="131"/>
      <c r="C244" s="131"/>
      <c r="D244" s="131"/>
      <c r="E244" s="131"/>
      <c r="F244" s="131"/>
      <c r="G244" s="131"/>
      <c r="H244" s="131"/>
      <c r="I244" s="131"/>
      <c r="J244" s="131"/>
      <c r="K244" s="131"/>
      <c r="L244" s="131"/>
      <c r="M244" s="131"/>
      <c r="N244" s="131"/>
      <c r="O244" s="131"/>
      <c r="P244" s="131"/>
      <c r="Q244" s="131"/>
      <c r="R244" s="131"/>
      <c r="S244" s="131"/>
      <c r="T244" s="131"/>
      <c r="U244" s="131"/>
      <c r="V244" s="131"/>
      <c r="W244" s="131"/>
      <c r="X244" s="131"/>
      <c r="Y244" s="131"/>
      <c r="Z244" s="131"/>
      <c r="AA244" s="131"/>
      <c r="AB244" s="131"/>
      <c r="AC244" s="131"/>
      <c r="AD244" s="131"/>
      <c r="AE244" s="131"/>
      <c r="AF244" s="131"/>
      <c r="AG244" s="131"/>
      <c r="AH244" s="131"/>
      <c r="AI244" s="131"/>
      <c r="AJ244" s="131"/>
      <c r="AK244" s="131"/>
      <c r="AL244" s="131"/>
      <c r="AM244" s="131"/>
      <c r="AN244" s="131"/>
      <c r="AO244" s="131"/>
      <c r="AP244" s="131"/>
      <c r="AQ244" s="131"/>
      <c r="AR244" s="131"/>
      <c r="AS244" s="131"/>
      <c r="AT244" s="131"/>
      <c r="AU244" s="131"/>
      <c r="AV244" s="131"/>
      <c r="AW244" s="131"/>
      <c r="AX244" s="131"/>
      <c r="AY244" s="131"/>
      <c r="AZ244" s="131"/>
      <c r="BA244" s="131"/>
      <c r="BB244" s="131"/>
      <c r="BC244" s="131"/>
      <c r="BD244" s="131"/>
      <c r="BE244" s="131"/>
      <c r="BF244" s="131"/>
      <c r="BG244" s="131"/>
      <c r="BH244" s="131"/>
      <c r="BI244" s="131"/>
      <c r="BJ244" s="131"/>
      <c r="BK244" s="131"/>
      <c r="BL244" s="131"/>
      <c r="BM244" s="131"/>
      <c r="BN244" s="131"/>
      <c r="BO244" s="131"/>
      <c r="BP244" s="131"/>
      <c r="BQ244" s="131"/>
      <c r="BR244" s="131"/>
      <c r="BS244" s="131"/>
      <c r="BT244" s="131"/>
      <c r="BU244" s="131"/>
      <c r="BV244" s="131"/>
      <c r="BW244" s="131"/>
      <c r="BX244" s="131"/>
      <c r="BY244" s="131"/>
      <c r="BZ244" s="131"/>
      <c r="CA244" s="131"/>
      <c r="CB244" s="131"/>
      <c r="CC244" s="131"/>
      <c r="CD244" s="131"/>
      <c r="CE244" s="131"/>
      <c r="CF244" s="131"/>
      <c r="CG244" s="131"/>
      <c r="CH244" s="131"/>
      <c r="CI244" s="131"/>
      <c r="CJ244" s="131"/>
      <c r="CK244" s="131"/>
      <c r="CL244" s="131"/>
      <c r="CM244" s="131"/>
      <c r="CN244" s="131"/>
      <c r="CO244" s="131"/>
      <c r="CP244" s="131"/>
      <c r="CQ244" s="131"/>
      <c r="CR244" s="131"/>
      <c r="CS244" s="131"/>
      <c r="CT244" s="131"/>
      <c r="CU244" s="131"/>
      <c r="CV244" s="131"/>
      <c r="CW244" s="131"/>
      <c r="CX244" s="131"/>
      <c r="CY244" s="131"/>
      <c r="CZ244" s="131"/>
      <c r="DA244" s="131"/>
      <c r="DB244" s="131"/>
      <c r="DC244" s="131"/>
      <c r="DD244" s="131"/>
      <c r="DE244" s="131"/>
      <c r="DF244" s="131"/>
      <c r="DG244" s="131"/>
      <c r="DH244" s="131"/>
      <c r="DI244" s="131"/>
      <c r="DJ244" s="131"/>
      <c r="DK244" s="131"/>
      <c r="DL244" s="131"/>
      <c r="DM244" s="131"/>
      <c r="DN244" s="131"/>
      <c r="DO244" s="131"/>
      <c r="DP244" s="131"/>
      <c r="DQ244" s="131"/>
      <c r="DR244" s="131"/>
      <c r="DS244" s="131"/>
      <c r="DT244" s="131"/>
      <c r="DU244" s="131"/>
      <c r="DV244" s="131"/>
      <c r="DW244" s="131"/>
      <c r="DX244" s="131"/>
      <c r="DY244" s="131"/>
      <c r="DZ244" s="131"/>
      <c r="EA244" s="131"/>
      <c r="EB244" s="131"/>
      <c r="EC244" s="131"/>
      <c r="ED244" s="131"/>
      <c r="EE244" s="131"/>
      <c r="EF244" s="131"/>
      <c r="EG244" s="131"/>
      <c r="EH244" s="131"/>
      <c r="EI244" s="131"/>
      <c r="EJ244" s="131"/>
      <c r="EK244" s="131"/>
      <c r="EL244" s="131"/>
      <c r="EM244" s="131"/>
      <c r="EN244" s="131"/>
      <c r="EO244" s="131"/>
      <c r="EP244" s="131"/>
      <c r="EQ244" s="131"/>
      <c r="ER244" s="131"/>
      <c r="ES244" s="131"/>
      <c r="ET244" s="131"/>
      <c r="EU244" s="131"/>
      <c r="EV244" s="131"/>
      <c r="EW244" s="131"/>
      <c r="EX244" s="131"/>
      <c r="EY244" s="131"/>
      <c r="EZ244" s="131"/>
      <c r="FA244" s="131"/>
      <c r="FB244" s="131"/>
      <c r="FC244" s="131"/>
      <c r="FD244" s="131"/>
      <c r="FE244" s="131"/>
      <c r="FF244" s="131"/>
      <c r="FG244" s="131"/>
      <c r="FH244" s="131"/>
      <c r="FI244" s="131"/>
      <c r="FJ244" s="131"/>
      <c r="FK244" s="131"/>
      <c r="FL244" s="131"/>
      <c r="FM244" s="131"/>
      <c r="FN244" s="131"/>
      <c r="FO244" s="131"/>
      <c r="FP244" s="131"/>
      <c r="FQ244" s="131"/>
      <c r="FR244" s="131"/>
      <c r="FS244" s="131"/>
      <c r="FT244" s="131"/>
      <c r="FU244" s="131"/>
      <c r="FV244" s="131"/>
      <c r="FW244" s="131"/>
    </row>
    <row r="245">
      <c r="A245" s="131"/>
      <c r="B245" s="131"/>
      <c r="C245" s="131"/>
      <c r="D245" s="131"/>
      <c r="E245" s="131"/>
      <c r="F245" s="131"/>
      <c r="G245" s="131"/>
      <c r="H245" s="131"/>
      <c r="I245" s="131"/>
      <c r="J245" s="131"/>
      <c r="K245" s="131"/>
      <c r="L245" s="131"/>
      <c r="M245" s="131"/>
      <c r="N245" s="131"/>
      <c r="O245" s="131"/>
      <c r="P245" s="131"/>
      <c r="Q245" s="131"/>
      <c r="R245" s="131"/>
      <c r="S245" s="131"/>
      <c r="T245" s="131"/>
      <c r="U245" s="131"/>
      <c r="V245" s="131"/>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131"/>
      <c r="AT245" s="131"/>
      <c r="AU245" s="131"/>
      <c r="AV245" s="131"/>
      <c r="AW245" s="131"/>
      <c r="AX245" s="131"/>
      <c r="AY245" s="131"/>
      <c r="AZ245" s="131"/>
      <c r="BA245" s="131"/>
      <c r="BB245" s="131"/>
      <c r="BC245" s="131"/>
      <c r="BD245" s="131"/>
      <c r="BE245" s="131"/>
      <c r="BF245" s="131"/>
      <c r="BG245" s="131"/>
      <c r="BH245" s="131"/>
      <c r="BI245" s="131"/>
      <c r="BJ245" s="131"/>
      <c r="BK245" s="131"/>
      <c r="BL245" s="131"/>
      <c r="BM245" s="131"/>
      <c r="BN245" s="131"/>
      <c r="BO245" s="131"/>
      <c r="BP245" s="131"/>
      <c r="BQ245" s="131"/>
      <c r="BR245" s="131"/>
      <c r="BS245" s="131"/>
      <c r="BT245" s="131"/>
      <c r="BU245" s="131"/>
      <c r="BV245" s="131"/>
      <c r="BW245" s="131"/>
      <c r="BX245" s="131"/>
      <c r="BY245" s="131"/>
      <c r="BZ245" s="131"/>
      <c r="CA245" s="131"/>
      <c r="CB245" s="131"/>
      <c r="CC245" s="131"/>
      <c r="CD245" s="131"/>
      <c r="CE245" s="131"/>
      <c r="CF245" s="131"/>
      <c r="CG245" s="131"/>
      <c r="CH245" s="131"/>
      <c r="CI245" s="131"/>
      <c r="CJ245" s="131"/>
      <c r="CK245" s="131"/>
      <c r="CL245" s="131"/>
      <c r="CM245" s="131"/>
      <c r="CN245" s="131"/>
      <c r="CO245" s="131"/>
      <c r="CP245" s="131"/>
      <c r="CQ245" s="131"/>
      <c r="CR245" s="131"/>
      <c r="CS245" s="131"/>
      <c r="CT245" s="131"/>
      <c r="CU245" s="131"/>
      <c r="CV245" s="131"/>
      <c r="CW245" s="131"/>
      <c r="CX245" s="131"/>
      <c r="CY245" s="131"/>
      <c r="CZ245" s="131"/>
      <c r="DA245" s="131"/>
      <c r="DB245" s="131"/>
      <c r="DC245" s="131"/>
      <c r="DD245" s="131"/>
      <c r="DE245" s="131"/>
      <c r="DF245" s="131"/>
      <c r="DG245" s="131"/>
      <c r="DH245" s="131"/>
      <c r="DI245" s="131"/>
      <c r="DJ245" s="131"/>
      <c r="DK245" s="131"/>
      <c r="DL245" s="131"/>
      <c r="DM245" s="131"/>
      <c r="DN245" s="131"/>
      <c r="DO245" s="131"/>
      <c r="DP245" s="131"/>
      <c r="DQ245" s="131"/>
      <c r="DR245" s="131"/>
      <c r="DS245" s="131"/>
      <c r="DT245" s="131"/>
      <c r="DU245" s="131"/>
      <c r="DV245" s="131"/>
      <c r="DW245" s="131"/>
      <c r="DX245" s="131"/>
      <c r="DY245" s="131"/>
      <c r="DZ245" s="131"/>
      <c r="EA245" s="131"/>
      <c r="EB245" s="131"/>
      <c r="EC245" s="131"/>
      <c r="ED245" s="131"/>
      <c r="EE245" s="131"/>
      <c r="EF245" s="131"/>
      <c r="EG245" s="131"/>
      <c r="EH245" s="131"/>
      <c r="EI245" s="131"/>
      <c r="EJ245" s="131"/>
      <c r="EK245" s="131"/>
      <c r="EL245" s="131"/>
      <c r="EM245" s="131"/>
      <c r="EN245" s="131"/>
      <c r="EO245" s="131"/>
      <c r="EP245" s="131"/>
      <c r="EQ245" s="131"/>
      <c r="ER245" s="131"/>
      <c r="ES245" s="131"/>
      <c r="ET245" s="131"/>
      <c r="EU245" s="131"/>
      <c r="EV245" s="131"/>
      <c r="EW245" s="131"/>
      <c r="EX245" s="131"/>
      <c r="EY245" s="131"/>
      <c r="EZ245" s="131"/>
      <c r="FA245" s="131"/>
      <c r="FB245" s="131"/>
      <c r="FC245" s="131"/>
      <c r="FD245" s="131"/>
      <c r="FE245" s="131"/>
      <c r="FF245" s="131"/>
      <c r="FG245" s="131"/>
      <c r="FH245" s="131"/>
      <c r="FI245" s="131"/>
      <c r="FJ245" s="131"/>
      <c r="FK245" s="131"/>
      <c r="FL245" s="131"/>
      <c r="FM245" s="131"/>
      <c r="FN245" s="131"/>
      <c r="FO245" s="131"/>
      <c r="FP245" s="131"/>
      <c r="FQ245" s="131"/>
      <c r="FR245" s="131"/>
      <c r="FS245" s="131"/>
      <c r="FT245" s="131"/>
      <c r="FU245" s="131"/>
      <c r="FV245" s="131"/>
      <c r="FW245" s="131"/>
    </row>
    <row r="246">
      <c r="A246" s="131"/>
      <c r="B246" s="131"/>
      <c r="C246" s="131"/>
      <c r="D246" s="131"/>
      <c r="E246" s="131"/>
      <c r="F246" s="131"/>
      <c r="G246" s="131"/>
      <c r="H246" s="131"/>
      <c r="I246" s="131"/>
      <c r="J246" s="131"/>
      <c r="K246" s="131"/>
      <c r="L246" s="131"/>
      <c r="M246" s="131"/>
      <c r="N246" s="131"/>
      <c r="O246" s="131"/>
      <c r="P246" s="131"/>
      <c r="Q246" s="131"/>
      <c r="R246" s="131"/>
      <c r="S246" s="131"/>
      <c r="T246" s="131"/>
      <c r="U246" s="131"/>
      <c r="V246" s="131"/>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131"/>
      <c r="AT246" s="131"/>
      <c r="AU246" s="131"/>
      <c r="AV246" s="131"/>
      <c r="AW246" s="131"/>
      <c r="AX246" s="131"/>
      <c r="AY246" s="131"/>
      <c r="AZ246" s="131"/>
      <c r="BA246" s="131"/>
      <c r="BB246" s="131"/>
      <c r="BC246" s="131"/>
      <c r="BD246" s="131"/>
      <c r="BE246" s="131"/>
      <c r="BF246" s="131"/>
      <c r="BG246" s="131"/>
      <c r="BH246" s="131"/>
      <c r="BI246" s="131"/>
      <c r="BJ246" s="131"/>
      <c r="BK246" s="131"/>
      <c r="BL246" s="131"/>
      <c r="BM246" s="131"/>
      <c r="BN246" s="131"/>
      <c r="BO246" s="131"/>
      <c r="BP246" s="131"/>
      <c r="BQ246" s="131"/>
      <c r="BR246" s="131"/>
      <c r="BS246" s="131"/>
      <c r="BT246" s="131"/>
      <c r="BU246" s="131"/>
      <c r="BV246" s="131"/>
      <c r="BW246" s="131"/>
      <c r="BX246" s="131"/>
      <c r="BY246" s="131"/>
      <c r="BZ246" s="131"/>
      <c r="CA246" s="131"/>
      <c r="CB246" s="131"/>
      <c r="CC246" s="131"/>
      <c r="CD246" s="131"/>
      <c r="CE246" s="131"/>
      <c r="CF246" s="131"/>
      <c r="CG246" s="131"/>
      <c r="CH246" s="131"/>
      <c r="CI246" s="131"/>
      <c r="CJ246" s="131"/>
      <c r="CK246" s="131"/>
      <c r="CL246" s="131"/>
      <c r="CM246" s="131"/>
      <c r="CN246" s="131"/>
      <c r="CO246" s="131"/>
      <c r="CP246" s="131"/>
      <c r="CQ246" s="131"/>
      <c r="CR246" s="131"/>
      <c r="CS246" s="131"/>
      <c r="CT246" s="131"/>
      <c r="CU246" s="131"/>
      <c r="CV246" s="131"/>
      <c r="CW246" s="131"/>
      <c r="CX246" s="131"/>
      <c r="CY246" s="131"/>
      <c r="CZ246" s="131"/>
      <c r="DA246" s="131"/>
      <c r="DB246" s="131"/>
      <c r="DC246" s="131"/>
      <c r="DD246" s="131"/>
      <c r="DE246" s="131"/>
      <c r="DF246" s="131"/>
      <c r="DG246" s="131"/>
      <c r="DH246" s="131"/>
      <c r="DI246" s="131"/>
      <c r="DJ246" s="131"/>
      <c r="DK246" s="131"/>
      <c r="DL246" s="131"/>
      <c r="DM246" s="131"/>
      <c r="DN246" s="131"/>
      <c r="DO246" s="131"/>
      <c r="DP246" s="131"/>
      <c r="DQ246" s="131"/>
      <c r="DR246" s="131"/>
      <c r="DS246" s="131"/>
      <c r="DT246" s="131"/>
      <c r="DU246" s="131"/>
      <c r="DV246" s="131"/>
      <c r="DW246" s="131"/>
      <c r="DX246" s="131"/>
      <c r="DY246" s="131"/>
      <c r="DZ246" s="131"/>
      <c r="EA246" s="131"/>
      <c r="EB246" s="131"/>
      <c r="EC246" s="131"/>
      <c r="ED246" s="131"/>
      <c r="EE246" s="131"/>
      <c r="EF246" s="131"/>
      <c r="EG246" s="131"/>
      <c r="EH246" s="131"/>
      <c r="EI246" s="131"/>
      <c r="EJ246" s="131"/>
      <c r="EK246" s="131"/>
      <c r="EL246" s="131"/>
      <c r="EM246" s="131"/>
      <c r="EN246" s="131"/>
      <c r="EO246" s="131"/>
      <c r="EP246" s="131"/>
      <c r="EQ246" s="131"/>
      <c r="ER246" s="131"/>
      <c r="ES246" s="131"/>
      <c r="ET246" s="131"/>
      <c r="EU246" s="131"/>
      <c r="EV246" s="131"/>
      <c r="EW246" s="131"/>
      <c r="EX246" s="131"/>
      <c r="EY246" s="131"/>
      <c r="EZ246" s="131"/>
      <c r="FA246" s="131"/>
      <c r="FB246" s="131"/>
      <c r="FC246" s="131"/>
      <c r="FD246" s="131"/>
      <c r="FE246" s="131"/>
      <c r="FF246" s="131"/>
      <c r="FG246" s="131"/>
      <c r="FH246" s="131"/>
      <c r="FI246" s="131"/>
      <c r="FJ246" s="131"/>
      <c r="FK246" s="131"/>
      <c r="FL246" s="131"/>
      <c r="FM246" s="131"/>
      <c r="FN246" s="131"/>
      <c r="FO246" s="131"/>
      <c r="FP246" s="131"/>
      <c r="FQ246" s="131"/>
      <c r="FR246" s="131"/>
      <c r="FS246" s="131"/>
      <c r="FT246" s="131"/>
      <c r="FU246" s="131"/>
      <c r="FV246" s="131"/>
      <c r="FW246" s="131"/>
    </row>
    <row r="247">
      <c r="A247" s="131"/>
      <c r="B247" s="131"/>
      <c r="C247" s="131"/>
      <c r="D247" s="131"/>
      <c r="E247" s="131"/>
      <c r="F247" s="131"/>
      <c r="G247" s="131"/>
      <c r="H247" s="131"/>
      <c r="I247" s="131"/>
      <c r="J247" s="131"/>
      <c r="K247" s="131"/>
      <c r="L247" s="131"/>
      <c r="M247" s="131"/>
      <c r="N247" s="131"/>
      <c r="O247" s="131"/>
      <c r="P247" s="131"/>
      <c r="Q247" s="131"/>
      <c r="R247" s="131"/>
      <c r="S247" s="131"/>
      <c r="T247" s="131"/>
      <c r="U247" s="131"/>
      <c r="V247" s="131"/>
      <c r="W247" s="131"/>
      <c r="X247" s="131"/>
      <c r="Y247" s="131"/>
      <c r="Z247" s="131"/>
      <c r="AA247" s="131"/>
      <c r="AB247" s="131"/>
      <c r="AC247" s="131"/>
      <c r="AD247" s="131"/>
      <c r="AE247" s="131"/>
      <c r="AF247" s="131"/>
      <c r="AG247" s="131"/>
      <c r="AH247" s="131"/>
      <c r="AI247" s="131"/>
      <c r="AJ247" s="131"/>
      <c r="AK247" s="131"/>
      <c r="AL247" s="131"/>
      <c r="AM247" s="131"/>
      <c r="AN247" s="131"/>
      <c r="AO247" s="131"/>
      <c r="AP247" s="131"/>
      <c r="AQ247" s="131"/>
      <c r="AR247" s="131"/>
      <c r="AS247" s="131"/>
      <c r="AT247" s="131"/>
      <c r="AU247" s="131"/>
      <c r="AV247" s="131"/>
      <c r="AW247" s="131"/>
      <c r="AX247" s="131"/>
      <c r="AY247" s="131"/>
      <c r="AZ247" s="131"/>
      <c r="BA247" s="131"/>
      <c r="BB247" s="131"/>
      <c r="BC247" s="131"/>
      <c r="BD247" s="131"/>
      <c r="BE247" s="131"/>
      <c r="BF247" s="131"/>
      <c r="BG247" s="131"/>
      <c r="BH247" s="131"/>
      <c r="BI247" s="131"/>
      <c r="BJ247" s="131"/>
      <c r="BK247" s="131"/>
      <c r="BL247" s="131"/>
      <c r="BM247" s="131"/>
      <c r="BN247" s="131"/>
      <c r="BO247" s="131"/>
      <c r="BP247" s="131"/>
      <c r="BQ247" s="131"/>
      <c r="BR247" s="131"/>
      <c r="BS247" s="131"/>
      <c r="BT247" s="131"/>
      <c r="BU247" s="131"/>
      <c r="BV247" s="131"/>
      <c r="BW247" s="131"/>
      <c r="BX247" s="131"/>
      <c r="BY247" s="131"/>
      <c r="BZ247" s="131"/>
      <c r="CA247" s="131"/>
      <c r="CB247" s="131"/>
      <c r="CC247" s="131"/>
      <c r="CD247" s="131"/>
      <c r="CE247" s="131"/>
      <c r="CF247" s="131"/>
      <c r="CG247" s="131"/>
      <c r="CH247" s="131"/>
      <c r="CI247" s="131"/>
      <c r="CJ247" s="131"/>
      <c r="CK247" s="131"/>
      <c r="CL247" s="131"/>
      <c r="CM247" s="131"/>
      <c r="CN247" s="131"/>
      <c r="CO247" s="131"/>
      <c r="CP247" s="131"/>
      <c r="CQ247" s="131"/>
      <c r="CR247" s="131"/>
      <c r="CS247" s="131"/>
      <c r="CT247" s="131"/>
      <c r="CU247" s="131"/>
      <c r="CV247" s="131"/>
      <c r="CW247" s="131"/>
      <c r="CX247" s="131"/>
      <c r="CY247" s="131"/>
      <c r="CZ247" s="131"/>
      <c r="DA247" s="131"/>
      <c r="DB247" s="131"/>
      <c r="DC247" s="131"/>
      <c r="DD247" s="131"/>
      <c r="DE247" s="131"/>
      <c r="DF247" s="131"/>
      <c r="DG247" s="131"/>
      <c r="DH247" s="131"/>
      <c r="DI247" s="131"/>
      <c r="DJ247" s="131"/>
      <c r="DK247" s="131"/>
      <c r="DL247" s="131"/>
      <c r="DM247" s="131"/>
      <c r="DN247" s="131"/>
      <c r="DO247" s="131"/>
      <c r="DP247" s="131"/>
      <c r="DQ247" s="131"/>
      <c r="DR247" s="131"/>
      <c r="DS247" s="131"/>
      <c r="DT247" s="131"/>
      <c r="DU247" s="131"/>
      <c r="DV247" s="131"/>
      <c r="DW247" s="131"/>
      <c r="DX247" s="131"/>
      <c r="DY247" s="131"/>
      <c r="DZ247" s="131"/>
      <c r="EA247" s="131"/>
      <c r="EB247" s="131"/>
      <c r="EC247" s="131"/>
      <c r="ED247" s="131"/>
      <c r="EE247" s="131"/>
      <c r="EF247" s="131"/>
      <c r="EG247" s="131"/>
      <c r="EH247" s="131"/>
      <c r="EI247" s="131"/>
      <c r="EJ247" s="131"/>
      <c r="EK247" s="131"/>
      <c r="EL247" s="131"/>
      <c r="EM247" s="131"/>
      <c r="EN247" s="131"/>
      <c r="EO247" s="131"/>
      <c r="EP247" s="131"/>
      <c r="EQ247" s="131"/>
      <c r="ER247" s="131"/>
      <c r="ES247" s="131"/>
      <c r="ET247" s="131"/>
      <c r="EU247" s="131"/>
      <c r="EV247" s="131"/>
      <c r="EW247" s="131"/>
      <c r="EX247" s="131"/>
      <c r="EY247" s="131"/>
      <c r="EZ247" s="131"/>
      <c r="FA247" s="131"/>
      <c r="FB247" s="131"/>
      <c r="FC247" s="131"/>
      <c r="FD247" s="131"/>
      <c r="FE247" s="131"/>
      <c r="FF247" s="131"/>
      <c r="FG247" s="131"/>
      <c r="FH247" s="131"/>
      <c r="FI247" s="131"/>
      <c r="FJ247" s="131"/>
      <c r="FK247" s="131"/>
      <c r="FL247" s="131"/>
      <c r="FM247" s="131"/>
      <c r="FN247" s="131"/>
      <c r="FO247" s="131"/>
      <c r="FP247" s="131"/>
      <c r="FQ247" s="131"/>
      <c r="FR247" s="131"/>
      <c r="FS247" s="131"/>
      <c r="FT247" s="131"/>
      <c r="FU247" s="131"/>
      <c r="FV247" s="131"/>
      <c r="FW247" s="131"/>
    </row>
    <row r="248">
      <c r="A248" s="131"/>
      <c r="B248" s="131"/>
      <c r="C248" s="131"/>
      <c r="D248" s="131"/>
      <c r="E248" s="131"/>
      <c r="F248" s="131"/>
      <c r="G248" s="131"/>
      <c r="H248" s="131"/>
      <c r="I248" s="131"/>
      <c r="J248" s="131"/>
      <c r="K248" s="131"/>
      <c r="L248" s="131"/>
      <c r="M248" s="131"/>
      <c r="N248" s="131"/>
      <c r="O248" s="131"/>
      <c r="P248" s="131"/>
      <c r="Q248" s="131"/>
      <c r="R248" s="131"/>
      <c r="S248" s="131"/>
      <c r="T248" s="131"/>
      <c r="U248" s="131"/>
      <c r="V248" s="131"/>
      <c r="W248" s="131"/>
      <c r="X248" s="131"/>
      <c r="Y248" s="131"/>
      <c r="Z248" s="131"/>
      <c r="AA248" s="131"/>
      <c r="AB248" s="131"/>
      <c r="AC248" s="131"/>
      <c r="AD248" s="131"/>
      <c r="AE248" s="131"/>
      <c r="AF248" s="131"/>
      <c r="AG248" s="131"/>
      <c r="AH248" s="131"/>
      <c r="AI248" s="131"/>
      <c r="AJ248" s="131"/>
      <c r="AK248" s="131"/>
      <c r="AL248" s="131"/>
      <c r="AM248" s="131"/>
      <c r="AN248" s="131"/>
      <c r="AO248" s="131"/>
      <c r="AP248" s="131"/>
      <c r="AQ248" s="131"/>
      <c r="AR248" s="131"/>
      <c r="AS248" s="131"/>
      <c r="AT248" s="131"/>
      <c r="AU248" s="131"/>
      <c r="AV248" s="131"/>
      <c r="AW248" s="131"/>
      <c r="AX248" s="131"/>
      <c r="AY248" s="131"/>
      <c r="AZ248" s="131"/>
      <c r="BA248" s="131"/>
      <c r="BB248" s="131"/>
      <c r="BC248" s="131"/>
      <c r="BD248" s="131"/>
      <c r="BE248" s="131"/>
      <c r="BF248" s="131"/>
      <c r="BG248" s="131"/>
      <c r="BH248" s="131"/>
      <c r="BI248" s="131"/>
      <c r="BJ248" s="131"/>
      <c r="BK248" s="131"/>
      <c r="BL248" s="131"/>
      <c r="BM248" s="131"/>
      <c r="BN248" s="131"/>
      <c r="BO248" s="131"/>
      <c r="BP248" s="131"/>
      <c r="BQ248" s="131"/>
      <c r="BR248" s="131"/>
      <c r="BS248" s="131"/>
      <c r="BT248" s="131"/>
      <c r="BU248" s="131"/>
      <c r="BV248" s="131"/>
      <c r="BW248" s="131"/>
      <c r="BX248" s="131"/>
      <c r="BY248" s="131"/>
      <c r="BZ248" s="131"/>
      <c r="CA248" s="131"/>
      <c r="CB248" s="131"/>
      <c r="CC248" s="131"/>
      <c r="CD248" s="131"/>
      <c r="CE248" s="131"/>
      <c r="CF248" s="131"/>
      <c r="CG248" s="131"/>
      <c r="CH248" s="131"/>
      <c r="CI248" s="131"/>
      <c r="CJ248" s="131"/>
      <c r="CK248" s="131"/>
      <c r="CL248" s="131"/>
      <c r="CM248" s="131"/>
      <c r="CN248" s="131"/>
      <c r="CO248" s="131"/>
      <c r="CP248" s="131"/>
      <c r="CQ248" s="131"/>
      <c r="CR248" s="131"/>
      <c r="CS248" s="131"/>
      <c r="CT248" s="131"/>
      <c r="CU248" s="131"/>
      <c r="CV248" s="131"/>
      <c r="CW248" s="131"/>
      <c r="CX248" s="131"/>
      <c r="CY248" s="131"/>
      <c r="CZ248" s="131"/>
      <c r="DA248" s="131"/>
      <c r="DB248" s="131"/>
      <c r="DC248" s="131"/>
      <c r="DD248" s="131"/>
      <c r="DE248" s="131"/>
      <c r="DF248" s="131"/>
      <c r="DG248" s="131"/>
      <c r="DH248" s="131"/>
      <c r="DI248" s="131"/>
      <c r="DJ248" s="131"/>
      <c r="DK248" s="131"/>
      <c r="DL248" s="131"/>
      <c r="DM248" s="131"/>
      <c r="DN248" s="131"/>
      <c r="DO248" s="131"/>
      <c r="DP248" s="131"/>
      <c r="DQ248" s="131"/>
      <c r="DR248" s="131"/>
      <c r="DS248" s="131"/>
      <c r="DT248" s="131"/>
      <c r="DU248" s="131"/>
      <c r="DV248" s="131"/>
      <c r="DW248" s="131"/>
      <c r="DX248" s="131"/>
      <c r="DY248" s="131"/>
      <c r="DZ248" s="131"/>
      <c r="EA248" s="131"/>
      <c r="EB248" s="131"/>
      <c r="EC248" s="131"/>
      <c r="ED248" s="131"/>
      <c r="EE248" s="131"/>
      <c r="EF248" s="131"/>
      <c r="EG248" s="131"/>
      <c r="EH248" s="131"/>
      <c r="EI248" s="131"/>
      <c r="EJ248" s="131"/>
      <c r="EK248" s="131"/>
      <c r="EL248" s="131"/>
      <c r="EM248" s="131"/>
      <c r="EN248" s="131"/>
      <c r="EO248" s="131"/>
      <c r="EP248" s="131"/>
      <c r="EQ248" s="131"/>
      <c r="ER248" s="131"/>
      <c r="ES248" s="131"/>
      <c r="ET248" s="131"/>
      <c r="EU248" s="131"/>
      <c r="EV248" s="131"/>
      <c r="EW248" s="131"/>
      <c r="EX248" s="131"/>
      <c r="EY248" s="131"/>
      <c r="EZ248" s="131"/>
      <c r="FA248" s="131"/>
      <c r="FB248" s="131"/>
      <c r="FC248" s="131"/>
      <c r="FD248" s="131"/>
      <c r="FE248" s="131"/>
      <c r="FF248" s="131"/>
      <c r="FG248" s="131"/>
      <c r="FH248" s="131"/>
      <c r="FI248" s="131"/>
      <c r="FJ248" s="131"/>
      <c r="FK248" s="131"/>
      <c r="FL248" s="131"/>
      <c r="FM248" s="131"/>
      <c r="FN248" s="131"/>
      <c r="FO248" s="131"/>
      <c r="FP248" s="131"/>
      <c r="FQ248" s="131"/>
      <c r="FR248" s="131"/>
      <c r="FS248" s="131"/>
      <c r="FT248" s="131"/>
      <c r="FU248" s="131"/>
      <c r="FV248" s="131"/>
      <c r="FW248" s="131"/>
    </row>
    <row r="249">
      <c r="A249" s="131"/>
      <c r="B249" s="131"/>
      <c r="C249" s="131"/>
      <c r="D249" s="131"/>
      <c r="E249" s="131"/>
      <c r="F249" s="131"/>
      <c r="G249" s="131"/>
      <c r="H249" s="131"/>
      <c r="I249" s="131"/>
      <c r="J249" s="131"/>
      <c r="K249" s="131"/>
      <c r="L249" s="131"/>
      <c r="M249" s="131"/>
      <c r="N249" s="131"/>
      <c r="O249" s="131"/>
      <c r="P249" s="131"/>
      <c r="Q249" s="131"/>
      <c r="R249" s="131"/>
      <c r="S249" s="131"/>
      <c r="T249" s="131"/>
      <c r="U249" s="131"/>
      <c r="V249" s="131"/>
      <c r="W249" s="131"/>
      <c r="X249" s="131"/>
      <c r="Y249" s="131"/>
      <c r="Z249" s="131"/>
      <c r="AA249" s="131"/>
      <c r="AB249" s="131"/>
      <c r="AC249" s="131"/>
      <c r="AD249" s="131"/>
      <c r="AE249" s="131"/>
      <c r="AF249" s="131"/>
      <c r="AG249" s="131"/>
      <c r="AH249" s="131"/>
      <c r="AI249" s="131"/>
      <c r="AJ249" s="131"/>
      <c r="AK249" s="131"/>
      <c r="AL249" s="131"/>
      <c r="AM249" s="131"/>
      <c r="AN249" s="131"/>
      <c r="AO249" s="131"/>
      <c r="AP249" s="131"/>
      <c r="AQ249" s="131"/>
      <c r="AR249" s="131"/>
      <c r="AS249" s="131"/>
      <c r="AT249" s="131"/>
      <c r="AU249" s="131"/>
      <c r="AV249" s="131"/>
      <c r="AW249" s="131"/>
      <c r="AX249" s="131"/>
      <c r="AY249" s="131"/>
      <c r="AZ249" s="131"/>
      <c r="BA249" s="131"/>
      <c r="BB249" s="131"/>
      <c r="BC249" s="131"/>
      <c r="BD249" s="131"/>
      <c r="BE249" s="131"/>
      <c r="BF249" s="131"/>
      <c r="BG249" s="131"/>
      <c r="BH249" s="131"/>
      <c r="BI249" s="131"/>
      <c r="BJ249" s="131"/>
      <c r="BK249" s="131"/>
      <c r="BL249" s="131"/>
      <c r="BM249" s="131"/>
      <c r="BN249" s="131"/>
      <c r="BO249" s="131"/>
      <c r="BP249" s="131"/>
      <c r="BQ249" s="131"/>
      <c r="BR249" s="131"/>
      <c r="BS249" s="131"/>
      <c r="BT249" s="131"/>
      <c r="BU249" s="131"/>
      <c r="BV249" s="131"/>
      <c r="BW249" s="131"/>
      <c r="BX249" s="131"/>
      <c r="BY249" s="131"/>
      <c r="BZ249" s="131"/>
      <c r="CA249" s="131"/>
      <c r="CB249" s="131"/>
      <c r="CC249" s="131"/>
      <c r="CD249" s="131"/>
      <c r="CE249" s="131"/>
      <c r="CF249" s="131"/>
      <c r="CG249" s="131"/>
      <c r="CH249" s="131"/>
      <c r="CI249" s="131"/>
      <c r="CJ249" s="131"/>
      <c r="CK249" s="131"/>
      <c r="CL249" s="131"/>
      <c r="CM249" s="131"/>
      <c r="CN249" s="131"/>
      <c r="CO249" s="131"/>
      <c r="CP249" s="131"/>
      <c r="CQ249" s="131"/>
      <c r="CR249" s="131"/>
      <c r="CS249" s="131"/>
      <c r="CT249" s="131"/>
      <c r="CU249" s="131"/>
      <c r="CV249" s="131"/>
      <c r="CW249" s="131"/>
      <c r="CX249" s="131"/>
      <c r="CY249" s="131"/>
      <c r="CZ249" s="131"/>
      <c r="DA249" s="131"/>
      <c r="DB249" s="131"/>
      <c r="DC249" s="131"/>
      <c r="DD249" s="131"/>
      <c r="DE249" s="131"/>
      <c r="DF249" s="131"/>
      <c r="DG249" s="131"/>
      <c r="DH249" s="131"/>
      <c r="DI249" s="131"/>
      <c r="DJ249" s="131"/>
      <c r="DK249" s="131"/>
      <c r="DL249" s="131"/>
      <c r="DM249" s="131"/>
      <c r="DN249" s="131"/>
      <c r="DO249" s="131"/>
      <c r="DP249" s="131"/>
      <c r="DQ249" s="131"/>
      <c r="DR249" s="131"/>
      <c r="DS249" s="131"/>
      <c r="DT249" s="131"/>
      <c r="DU249" s="131"/>
      <c r="DV249" s="131"/>
      <c r="DW249" s="131"/>
      <c r="DX249" s="131"/>
      <c r="DY249" s="131"/>
      <c r="DZ249" s="131"/>
      <c r="EA249" s="131"/>
      <c r="EB249" s="131"/>
      <c r="EC249" s="131"/>
      <c r="ED249" s="131"/>
      <c r="EE249" s="131"/>
      <c r="EF249" s="131"/>
      <c r="EG249" s="131"/>
      <c r="EH249" s="131"/>
      <c r="EI249" s="131"/>
      <c r="EJ249" s="131"/>
      <c r="EK249" s="131"/>
      <c r="EL249" s="131"/>
      <c r="EM249" s="131"/>
      <c r="EN249" s="131"/>
      <c r="EO249" s="131"/>
      <c r="EP249" s="131"/>
      <c r="EQ249" s="131"/>
      <c r="ER249" s="131"/>
      <c r="ES249" s="131"/>
      <c r="ET249" s="131"/>
      <c r="EU249" s="131"/>
      <c r="EV249" s="131"/>
      <c r="EW249" s="131"/>
      <c r="EX249" s="131"/>
      <c r="EY249" s="131"/>
      <c r="EZ249" s="131"/>
      <c r="FA249" s="131"/>
      <c r="FB249" s="131"/>
      <c r="FC249" s="131"/>
      <c r="FD249" s="131"/>
      <c r="FE249" s="131"/>
      <c r="FF249" s="131"/>
      <c r="FG249" s="131"/>
      <c r="FH249" s="131"/>
      <c r="FI249" s="131"/>
      <c r="FJ249" s="131"/>
      <c r="FK249" s="131"/>
      <c r="FL249" s="131"/>
      <c r="FM249" s="131"/>
      <c r="FN249" s="131"/>
      <c r="FO249" s="131"/>
      <c r="FP249" s="131"/>
      <c r="FQ249" s="131"/>
      <c r="FR249" s="131"/>
      <c r="FS249" s="131"/>
      <c r="FT249" s="131"/>
      <c r="FU249" s="131"/>
      <c r="FV249" s="131"/>
      <c r="FW249" s="131"/>
    </row>
    <row r="250">
      <c r="A250" s="131"/>
      <c r="B250" s="131"/>
      <c r="C250" s="131"/>
      <c r="D250" s="131"/>
      <c r="E250" s="131"/>
      <c r="F250" s="131"/>
      <c r="G250" s="131"/>
      <c r="H250" s="131"/>
      <c r="I250" s="131"/>
      <c r="J250" s="131"/>
      <c r="K250" s="131"/>
      <c r="L250" s="131"/>
      <c r="M250" s="131"/>
      <c r="N250" s="131"/>
      <c r="O250" s="131"/>
      <c r="P250" s="131"/>
      <c r="Q250" s="131"/>
      <c r="R250" s="131"/>
      <c r="S250" s="131"/>
      <c r="T250" s="131"/>
      <c r="U250" s="131"/>
      <c r="V250" s="131"/>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131"/>
      <c r="AT250" s="131"/>
      <c r="AU250" s="131"/>
      <c r="AV250" s="131"/>
      <c r="AW250" s="131"/>
      <c r="AX250" s="131"/>
      <c r="AY250" s="131"/>
      <c r="AZ250" s="131"/>
      <c r="BA250" s="131"/>
      <c r="BB250" s="131"/>
      <c r="BC250" s="131"/>
      <c r="BD250" s="131"/>
      <c r="BE250" s="131"/>
      <c r="BF250" s="131"/>
      <c r="BG250" s="131"/>
      <c r="BH250" s="131"/>
      <c r="BI250" s="131"/>
      <c r="BJ250" s="131"/>
      <c r="BK250" s="131"/>
      <c r="BL250" s="131"/>
      <c r="BM250" s="131"/>
      <c r="BN250" s="131"/>
      <c r="BO250" s="131"/>
      <c r="BP250" s="131"/>
      <c r="BQ250" s="131"/>
      <c r="BR250" s="131"/>
      <c r="BS250" s="131"/>
      <c r="BT250" s="131"/>
      <c r="BU250" s="131"/>
      <c r="BV250" s="131"/>
      <c r="BW250" s="131"/>
      <c r="BX250" s="131"/>
      <c r="BY250" s="131"/>
      <c r="BZ250" s="131"/>
      <c r="CA250" s="131"/>
      <c r="CB250" s="131"/>
      <c r="CC250" s="131"/>
      <c r="CD250" s="131"/>
      <c r="CE250" s="131"/>
      <c r="CF250" s="131"/>
      <c r="CG250" s="131"/>
      <c r="CH250" s="131"/>
      <c r="CI250" s="131"/>
      <c r="CJ250" s="131"/>
      <c r="CK250" s="131"/>
      <c r="CL250" s="131"/>
      <c r="CM250" s="131"/>
      <c r="CN250" s="131"/>
      <c r="CO250" s="131"/>
      <c r="CP250" s="131"/>
      <c r="CQ250" s="131"/>
      <c r="CR250" s="131"/>
      <c r="CS250" s="131"/>
      <c r="CT250" s="131"/>
      <c r="CU250" s="131"/>
      <c r="CV250" s="131"/>
      <c r="CW250" s="131"/>
      <c r="CX250" s="131"/>
      <c r="CY250" s="131"/>
      <c r="CZ250" s="131"/>
      <c r="DA250" s="131"/>
      <c r="DB250" s="131"/>
      <c r="DC250" s="131"/>
      <c r="DD250" s="131"/>
      <c r="DE250" s="131"/>
      <c r="DF250" s="131"/>
      <c r="DG250" s="131"/>
      <c r="DH250" s="131"/>
      <c r="DI250" s="131"/>
      <c r="DJ250" s="131"/>
      <c r="DK250" s="131"/>
      <c r="DL250" s="131"/>
      <c r="DM250" s="131"/>
      <c r="DN250" s="131"/>
      <c r="DO250" s="131"/>
      <c r="DP250" s="131"/>
      <c r="DQ250" s="131"/>
      <c r="DR250" s="131"/>
      <c r="DS250" s="131"/>
      <c r="DT250" s="131"/>
      <c r="DU250" s="131"/>
      <c r="DV250" s="131"/>
      <c r="DW250" s="131"/>
      <c r="DX250" s="131"/>
      <c r="DY250" s="131"/>
      <c r="DZ250" s="131"/>
      <c r="EA250" s="131"/>
      <c r="EB250" s="131"/>
      <c r="EC250" s="131"/>
      <c r="ED250" s="131"/>
      <c r="EE250" s="131"/>
      <c r="EF250" s="131"/>
      <c r="EG250" s="131"/>
      <c r="EH250" s="131"/>
      <c r="EI250" s="131"/>
      <c r="EJ250" s="131"/>
      <c r="EK250" s="131"/>
      <c r="EL250" s="131"/>
      <c r="EM250" s="131"/>
      <c r="EN250" s="131"/>
      <c r="EO250" s="131"/>
      <c r="EP250" s="131"/>
      <c r="EQ250" s="131"/>
      <c r="ER250" s="131"/>
      <c r="ES250" s="131"/>
      <c r="ET250" s="131"/>
      <c r="EU250" s="131"/>
      <c r="EV250" s="131"/>
      <c r="EW250" s="131"/>
      <c r="EX250" s="131"/>
      <c r="EY250" s="131"/>
      <c r="EZ250" s="131"/>
      <c r="FA250" s="131"/>
      <c r="FB250" s="131"/>
      <c r="FC250" s="131"/>
      <c r="FD250" s="131"/>
      <c r="FE250" s="131"/>
      <c r="FF250" s="131"/>
      <c r="FG250" s="131"/>
      <c r="FH250" s="131"/>
      <c r="FI250" s="131"/>
      <c r="FJ250" s="131"/>
      <c r="FK250" s="131"/>
      <c r="FL250" s="131"/>
      <c r="FM250" s="131"/>
      <c r="FN250" s="131"/>
      <c r="FO250" s="131"/>
      <c r="FP250" s="131"/>
      <c r="FQ250" s="131"/>
      <c r="FR250" s="131"/>
      <c r="FS250" s="131"/>
      <c r="FT250" s="131"/>
      <c r="FU250" s="131"/>
      <c r="FV250" s="131"/>
      <c r="FW250" s="131"/>
    </row>
    <row r="251">
      <c r="A251" s="131"/>
      <c r="B251" s="131"/>
      <c r="C251" s="131"/>
      <c r="D251" s="131"/>
      <c r="E251" s="131"/>
      <c r="F251" s="131"/>
      <c r="G251" s="131"/>
      <c r="H251" s="131"/>
      <c r="I251" s="131"/>
      <c r="J251" s="131"/>
      <c r="K251" s="131"/>
      <c r="L251" s="131"/>
      <c r="M251" s="131"/>
      <c r="N251" s="131"/>
      <c r="O251" s="131"/>
      <c r="P251" s="131"/>
      <c r="Q251" s="131"/>
      <c r="R251" s="131"/>
      <c r="S251" s="131"/>
      <c r="T251" s="131"/>
      <c r="U251" s="131"/>
      <c r="V251" s="131"/>
      <c r="W251" s="131"/>
      <c r="X251" s="131"/>
      <c r="Y251" s="131"/>
      <c r="Z251" s="131"/>
      <c r="AA251" s="131"/>
      <c r="AB251" s="131"/>
      <c r="AC251" s="131"/>
      <c r="AD251" s="131"/>
      <c r="AE251" s="131"/>
      <c r="AF251" s="131"/>
      <c r="AG251" s="131"/>
      <c r="AH251" s="131"/>
      <c r="AI251" s="131"/>
      <c r="AJ251" s="131"/>
      <c r="AK251" s="131"/>
      <c r="AL251" s="131"/>
      <c r="AM251" s="131"/>
      <c r="AN251" s="131"/>
      <c r="AO251" s="131"/>
      <c r="AP251" s="131"/>
      <c r="AQ251" s="131"/>
      <c r="AR251" s="131"/>
      <c r="AS251" s="131"/>
      <c r="AT251" s="131"/>
      <c r="AU251" s="131"/>
      <c r="AV251" s="131"/>
      <c r="AW251" s="131"/>
      <c r="AX251" s="131"/>
      <c r="AY251" s="131"/>
      <c r="AZ251" s="131"/>
      <c r="BA251" s="131"/>
      <c r="BB251" s="131"/>
      <c r="BC251" s="131"/>
      <c r="BD251" s="131"/>
      <c r="BE251" s="131"/>
      <c r="BF251" s="131"/>
      <c r="BG251" s="131"/>
      <c r="BH251" s="131"/>
      <c r="BI251" s="131"/>
      <c r="BJ251" s="131"/>
      <c r="BK251" s="131"/>
      <c r="BL251" s="131"/>
      <c r="BM251" s="131"/>
      <c r="BN251" s="131"/>
      <c r="BO251" s="131"/>
      <c r="BP251" s="131"/>
      <c r="BQ251" s="131"/>
      <c r="BR251" s="131"/>
      <c r="BS251" s="131"/>
      <c r="BT251" s="131"/>
      <c r="BU251" s="131"/>
      <c r="BV251" s="131"/>
      <c r="BW251" s="131"/>
      <c r="BX251" s="131"/>
      <c r="BY251" s="131"/>
      <c r="BZ251" s="131"/>
      <c r="CA251" s="131"/>
      <c r="CB251" s="131"/>
      <c r="CC251" s="131"/>
      <c r="CD251" s="131"/>
      <c r="CE251" s="131"/>
      <c r="CF251" s="131"/>
      <c r="CG251" s="131"/>
      <c r="CH251" s="131"/>
      <c r="CI251" s="131"/>
      <c r="CJ251" s="131"/>
      <c r="CK251" s="131"/>
      <c r="CL251" s="131"/>
      <c r="CM251" s="131"/>
      <c r="CN251" s="131"/>
      <c r="CO251" s="131"/>
      <c r="CP251" s="131"/>
      <c r="CQ251" s="131"/>
      <c r="CR251" s="131"/>
      <c r="CS251" s="131"/>
      <c r="CT251" s="131"/>
      <c r="CU251" s="131"/>
      <c r="CV251" s="131"/>
      <c r="CW251" s="131"/>
      <c r="CX251" s="131"/>
      <c r="CY251" s="131"/>
      <c r="CZ251" s="131"/>
      <c r="DA251" s="131"/>
      <c r="DB251" s="131"/>
      <c r="DC251" s="131"/>
      <c r="DD251" s="131"/>
      <c r="DE251" s="131"/>
      <c r="DF251" s="131"/>
      <c r="DG251" s="131"/>
      <c r="DH251" s="131"/>
      <c r="DI251" s="131"/>
      <c r="DJ251" s="131"/>
      <c r="DK251" s="131"/>
      <c r="DL251" s="131"/>
      <c r="DM251" s="131"/>
      <c r="DN251" s="131"/>
      <c r="DO251" s="131"/>
      <c r="DP251" s="131"/>
      <c r="DQ251" s="131"/>
      <c r="DR251" s="131"/>
      <c r="DS251" s="131"/>
      <c r="DT251" s="131"/>
      <c r="DU251" s="131"/>
      <c r="DV251" s="131"/>
      <c r="DW251" s="131"/>
      <c r="DX251" s="131"/>
      <c r="DY251" s="131"/>
      <c r="DZ251" s="131"/>
      <c r="EA251" s="131"/>
      <c r="EB251" s="131"/>
      <c r="EC251" s="131"/>
      <c r="ED251" s="131"/>
      <c r="EE251" s="131"/>
      <c r="EF251" s="131"/>
      <c r="EG251" s="131"/>
      <c r="EH251" s="131"/>
      <c r="EI251" s="131"/>
      <c r="EJ251" s="131"/>
      <c r="EK251" s="131"/>
      <c r="EL251" s="131"/>
      <c r="EM251" s="131"/>
      <c r="EN251" s="131"/>
      <c r="EO251" s="131"/>
      <c r="EP251" s="131"/>
      <c r="EQ251" s="131"/>
      <c r="ER251" s="131"/>
      <c r="ES251" s="131"/>
      <c r="ET251" s="131"/>
      <c r="EU251" s="131"/>
      <c r="EV251" s="131"/>
      <c r="EW251" s="131"/>
      <c r="EX251" s="131"/>
      <c r="EY251" s="131"/>
      <c r="EZ251" s="131"/>
      <c r="FA251" s="131"/>
      <c r="FB251" s="131"/>
      <c r="FC251" s="131"/>
      <c r="FD251" s="131"/>
      <c r="FE251" s="131"/>
      <c r="FF251" s="131"/>
      <c r="FG251" s="131"/>
      <c r="FH251" s="131"/>
      <c r="FI251" s="131"/>
      <c r="FJ251" s="131"/>
      <c r="FK251" s="131"/>
      <c r="FL251" s="131"/>
      <c r="FM251" s="131"/>
      <c r="FN251" s="131"/>
      <c r="FO251" s="131"/>
      <c r="FP251" s="131"/>
      <c r="FQ251" s="131"/>
      <c r="FR251" s="131"/>
      <c r="FS251" s="131"/>
      <c r="FT251" s="131"/>
      <c r="FU251" s="131"/>
      <c r="FV251" s="131"/>
      <c r="FW251" s="131"/>
    </row>
    <row r="252">
      <c r="A252" s="131"/>
      <c r="B252" s="131"/>
      <c r="C252" s="131"/>
      <c r="D252" s="131"/>
      <c r="E252" s="131"/>
      <c r="F252" s="131"/>
      <c r="G252" s="131"/>
      <c r="H252" s="131"/>
      <c r="I252" s="131"/>
      <c r="J252" s="131"/>
      <c r="K252" s="131"/>
      <c r="L252" s="131"/>
      <c r="M252" s="131"/>
      <c r="N252" s="131"/>
      <c r="O252" s="131"/>
      <c r="P252" s="131"/>
      <c r="Q252" s="131"/>
      <c r="R252" s="131"/>
      <c r="S252" s="131"/>
      <c r="T252" s="131"/>
      <c r="U252" s="131"/>
      <c r="V252" s="131"/>
      <c r="W252" s="131"/>
      <c r="X252" s="131"/>
      <c r="Y252" s="131"/>
      <c r="Z252" s="131"/>
      <c r="AA252" s="131"/>
      <c r="AB252" s="131"/>
      <c r="AC252" s="131"/>
      <c r="AD252" s="131"/>
      <c r="AE252" s="131"/>
      <c r="AF252" s="131"/>
      <c r="AG252" s="131"/>
      <c r="AH252" s="131"/>
      <c r="AI252" s="131"/>
      <c r="AJ252" s="131"/>
      <c r="AK252" s="131"/>
      <c r="AL252" s="131"/>
      <c r="AM252" s="131"/>
      <c r="AN252" s="131"/>
      <c r="AO252" s="131"/>
      <c r="AP252" s="131"/>
      <c r="AQ252" s="131"/>
      <c r="AR252" s="131"/>
      <c r="AS252" s="131"/>
      <c r="AT252" s="131"/>
      <c r="AU252" s="131"/>
      <c r="AV252" s="131"/>
      <c r="AW252" s="131"/>
      <c r="AX252" s="131"/>
      <c r="AY252" s="131"/>
      <c r="AZ252" s="131"/>
      <c r="BA252" s="131"/>
      <c r="BB252" s="131"/>
      <c r="BC252" s="131"/>
      <c r="BD252" s="131"/>
      <c r="BE252" s="131"/>
      <c r="BF252" s="131"/>
      <c r="BG252" s="131"/>
      <c r="BH252" s="131"/>
      <c r="BI252" s="131"/>
      <c r="BJ252" s="131"/>
      <c r="BK252" s="131"/>
      <c r="BL252" s="131"/>
      <c r="BM252" s="131"/>
      <c r="BN252" s="131"/>
      <c r="BO252" s="131"/>
      <c r="BP252" s="131"/>
      <c r="BQ252" s="131"/>
      <c r="BR252" s="131"/>
      <c r="BS252" s="131"/>
      <c r="BT252" s="131"/>
      <c r="BU252" s="131"/>
      <c r="BV252" s="131"/>
      <c r="BW252" s="131"/>
      <c r="BX252" s="131"/>
      <c r="BY252" s="131"/>
      <c r="BZ252" s="131"/>
      <c r="CA252" s="131"/>
      <c r="CB252" s="131"/>
      <c r="CC252" s="131"/>
      <c r="CD252" s="131"/>
      <c r="CE252" s="131"/>
      <c r="CF252" s="131"/>
      <c r="CG252" s="131"/>
      <c r="CH252" s="131"/>
      <c r="CI252" s="131"/>
      <c r="CJ252" s="131"/>
      <c r="CK252" s="131"/>
      <c r="CL252" s="131"/>
      <c r="CM252" s="131"/>
      <c r="CN252" s="131"/>
      <c r="CO252" s="131"/>
      <c r="CP252" s="131"/>
      <c r="CQ252" s="131"/>
      <c r="CR252" s="131"/>
      <c r="CS252" s="131"/>
      <c r="CT252" s="131"/>
      <c r="CU252" s="131"/>
      <c r="CV252" s="131"/>
      <c r="CW252" s="131"/>
      <c r="CX252" s="131"/>
      <c r="CY252" s="131"/>
      <c r="CZ252" s="131"/>
      <c r="DA252" s="131"/>
      <c r="DB252" s="131"/>
      <c r="DC252" s="131"/>
      <c r="DD252" s="131"/>
      <c r="DE252" s="131"/>
      <c r="DF252" s="131"/>
      <c r="DG252" s="131"/>
      <c r="DH252" s="131"/>
      <c r="DI252" s="131"/>
      <c r="DJ252" s="131"/>
      <c r="DK252" s="131"/>
      <c r="DL252" s="131"/>
      <c r="DM252" s="131"/>
      <c r="DN252" s="131"/>
      <c r="DO252" s="131"/>
      <c r="DP252" s="131"/>
      <c r="DQ252" s="131"/>
      <c r="DR252" s="131"/>
      <c r="DS252" s="131"/>
      <c r="DT252" s="131"/>
      <c r="DU252" s="131"/>
      <c r="DV252" s="131"/>
      <c r="DW252" s="131"/>
      <c r="DX252" s="131"/>
      <c r="DY252" s="131"/>
      <c r="DZ252" s="131"/>
      <c r="EA252" s="131"/>
      <c r="EB252" s="131"/>
      <c r="EC252" s="131"/>
      <c r="ED252" s="131"/>
      <c r="EE252" s="131"/>
      <c r="EF252" s="131"/>
      <c r="EG252" s="131"/>
      <c r="EH252" s="131"/>
      <c r="EI252" s="131"/>
      <c r="EJ252" s="131"/>
      <c r="EK252" s="131"/>
      <c r="EL252" s="131"/>
      <c r="EM252" s="131"/>
      <c r="EN252" s="131"/>
      <c r="EO252" s="131"/>
      <c r="EP252" s="131"/>
      <c r="EQ252" s="131"/>
      <c r="ER252" s="131"/>
      <c r="ES252" s="131"/>
      <c r="ET252" s="131"/>
      <c r="EU252" s="131"/>
      <c r="EV252" s="131"/>
      <c r="EW252" s="131"/>
      <c r="EX252" s="131"/>
      <c r="EY252" s="131"/>
      <c r="EZ252" s="131"/>
      <c r="FA252" s="131"/>
      <c r="FB252" s="131"/>
      <c r="FC252" s="131"/>
      <c r="FD252" s="131"/>
      <c r="FE252" s="131"/>
      <c r="FF252" s="131"/>
      <c r="FG252" s="131"/>
      <c r="FH252" s="131"/>
      <c r="FI252" s="131"/>
      <c r="FJ252" s="131"/>
      <c r="FK252" s="131"/>
      <c r="FL252" s="131"/>
      <c r="FM252" s="131"/>
      <c r="FN252" s="131"/>
      <c r="FO252" s="131"/>
      <c r="FP252" s="131"/>
      <c r="FQ252" s="131"/>
      <c r="FR252" s="131"/>
      <c r="FS252" s="131"/>
      <c r="FT252" s="131"/>
      <c r="FU252" s="131"/>
      <c r="FV252" s="131"/>
      <c r="FW252" s="131"/>
    </row>
    <row r="253">
      <c r="A253" s="131"/>
      <c r="B253" s="131"/>
      <c r="C253" s="131"/>
      <c r="D253" s="131"/>
      <c r="E253" s="131"/>
      <c r="F253" s="131"/>
      <c r="G253" s="131"/>
      <c r="H253" s="131"/>
      <c r="I253" s="131"/>
      <c r="J253" s="131"/>
      <c r="K253" s="131"/>
      <c r="L253" s="131"/>
      <c r="M253" s="131"/>
      <c r="N253" s="131"/>
      <c r="O253" s="131"/>
      <c r="P253" s="131"/>
      <c r="Q253" s="131"/>
      <c r="R253" s="131"/>
      <c r="S253" s="131"/>
      <c r="T253" s="131"/>
      <c r="U253" s="131"/>
      <c r="V253" s="131"/>
      <c r="W253" s="131"/>
      <c r="X253" s="131"/>
      <c r="Y253" s="131"/>
      <c r="Z253" s="131"/>
      <c r="AA253" s="131"/>
      <c r="AB253" s="131"/>
      <c r="AC253" s="131"/>
      <c r="AD253" s="131"/>
      <c r="AE253" s="131"/>
      <c r="AF253" s="131"/>
      <c r="AG253" s="131"/>
      <c r="AH253" s="131"/>
      <c r="AI253" s="131"/>
      <c r="AJ253" s="131"/>
      <c r="AK253" s="131"/>
      <c r="AL253" s="131"/>
      <c r="AM253" s="131"/>
      <c r="AN253" s="131"/>
      <c r="AO253" s="131"/>
      <c r="AP253" s="131"/>
      <c r="AQ253" s="131"/>
      <c r="AR253" s="131"/>
      <c r="AS253" s="131"/>
      <c r="AT253" s="131"/>
      <c r="AU253" s="131"/>
      <c r="AV253" s="131"/>
      <c r="AW253" s="131"/>
      <c r="AX253" s="131"/>
      <c r="AY253" s="131"/>
      <c r="AZ253" s="131"/>
      <c r="BA253" s="131"/>
      <c r="BB253" s="131"/>
      <c r="BC253" s="131"/>
      <c r="BD253" s="131"/>
      <c r="BE253" s="131"/>
      <c r="BF253" s="131"/>
      <c r="BG253" s="131"/>
      <c r="BH253" s="131"/>
      <c r="BI253" s="131"/>
      <c r="BJ253" s="131"/>
      <c r="BK253" s="131"/>
      <c r="BL253" s="131"/>
      <c r="BM253" s="131"/>
      <c r="BN253" s="131"/>
      <c r="BO253" s="131"/>
      <c r="BP253" s="131"/>
      <c r="BQ253" s="131"/>
      <c r="BR253" s="131"/>
      <c r="BS253" s="131"/>
      <c r="BT253" s="131"/>
      <c r="BU253" s="131"/>
      <c r="BV253" s="131"/>
      <c r="BW253" s="131"/>
      <c r="BX253" s="131"/>
      <c r="BY253" s="131"/>
      <c r="BZ253" s="131"/>
      <c r="CA253" s="131"/>
      <c r="CB253" s="131"/>
      <c r="CC253" s="131"/>
      <c r="CD253" s="131"/>
      <c r="CE253" s="131"/>
      <c r="CF253" s="131"/>
      <c r="CG253" s="131"/>
      <c r="CH253" s="131"/>
      <c r="CI253" s="131"/>
      <c r="CJ253" s="131"/>
      <c r="CK253" s="131"/>
      <c r="CL253" s="131"/>
      <c r="CM253" s="131"/>
      <c r="CN253" s="131"/>
      <c r="CO253" s="131"/>
      <c r="CP253" s="131"/>
      <c r="CQ253" s="131"/>
      <c r="CR253" s="131"/>
      <c r="CS253" s="131"/>
      <c r="CT253" s="131"/>
      <c r="CU253" s="131"/>
      <c r="CV253" s="131"/>
      <c r="CW253" s="131"/>
      <c r="CX253" s="131"/>
      <c r="CY253" s="131"/>
      <c r="CZ253" s="131"/>
      <c r="DA253" s="131"/>
      <c r="DB253" s="131"/>
      <c r="DC253" s="131"/>
      <c r="DD253" s="131"/>
      <c r="DE253" s="131"/>
      <c r="DF253" s="131"/>
      <c r="DG253" s="131"/>
      <c r="DH253" s="131"/>
      <c r="DI253" s="131"/>
      <c r="DJ253" s="131"/>
      <c r="DK253" s="131"/>
      <c r="DL253" s="131"/>
      <c r="DM253" s="131"/>
      <c r="DN253" s="131"/>
      <c r="DO253" s="131"/>
      <c r="DP253" s="131"/>
      <c r="DQ253" s="131"/>
      <c r="DR253" s="131"/>
      <c r="DS253" s="131"/>
      <c r="DT253" s="131"/>
      <c r="DU253" s="131"/>
      <c r="DV253" s="131"/>
      <c r="DW253" s="131"/>
      <c r="DX253" s="131"/>
      <c r="DY253" s="131"/>
      <c r="DZ253" s="131"/>
      <c r="EA253" s="131"/>
      <c r="EB253" s="131"/>
      <c r="EC253" s="131"/>
      <c r="ED253" s="131"/>
      <c r="EE253" s="131"/>
      <c r="EF253" s="131"/>
      <c r="EG253" s="131"/>
      <c r="EH253" s="131"/>
      <c r="EI253" s="131"/>
      <c r="EJ253" s="131"/>
      <c r="EK253" s="131"/>
      <c r="EL253" s="131"/>
      <c r="EM253" s="131"/>
      <c r="EN253" s="131"/>
      <c r="EO253" s="131"/>
      <c r="EP253" s="131"/>
      <c r="EQ253" s="131"/>
      <c r="ER253" s="131"/>
      <c r="ES253" s="131"/>
      <c r="ET253" s="131"/>
      <c r="EU253" s="131"/>
      <c r="EV253" s="131"/>
      <c r="EW253" s="131"/>
      <c r="EX253" s="131"/>
      <c r="EY253" s="131"/>
      <c r="EZ253" s="131"/>
      <c r="FA253" s="131"/>
      <c r="FB253" s="131"/>
      <c r="FC253" s="131"/>
      <c r="FD253" s="131"/>
      <c r="FE253" s="131"/>
      <c r="FF253" s="131"/>
      <c r="FG253" s="131"/>
      <c r="FH253" s="131"/>
      <c r="FI253" s="131"/>
      <c r="FJ253" s="131"/>
      <c r="FK253" s="131"/>
      <c r="FL253" s="131"/>
      <c r="FM253" s="131"/>
      <c r="FN253" s="131"/>
      <c r="FO253" s="131"/>
      <c r="FP253" s="131"/>
      <c r="FQ253" s="131"/>
      <c r="FR253" s="131"/>
      <c r="FS253" s="131"/>
      <c r="FT253" s="131"/>
      <c r="FU253" s="131"/>
      <c r="FV253" s="131"/>
      <c r="FW253" s="131"/>
    </row>
    <row r="254">
      <c r="A254" s="131"/>
      <c r="B254" s="131"/>
      <c r="C254" s="131"/>
      <c r="D254" s="131"/>
      <c r="E254" s="131"/>
      <c r="F254" s="131"/>
      <c r="G254" s="131"/>
      <c r="H254" s="131"/>
      <c r="I254" s="131"/>
      <c r="J254" s="131"/>
      <c r="K254" s="131"/>
      <c r="L254" s="131"/>
      <c r="M254" s="131"/>
      <c r="N254" s="131"/>
      <c r="O254" s="131"/>
      <c r="P254" s="131"/>
      <c r="Q254" s="131"/>
      <c r="R254" s="131"/>
      <c r="S254" s="131"/>
      <c r="T254" s="131"/>
      <c r="U254" s="131"/>
      <c r="V254" s="131"/>
      <c r="W254" s="131"/>
      <c r="X254" s="131"/>
      <c r="Y254" s="131"/>
      <c r="Z254" s="131"/>
      <c r="AA254" s="131"/>
      <c r="AB254" s="131"/>
      <c r="AC254" s="131"/>
      <c r="AD254" s="131"/>
      <c r="AE254" s="131"/>
      <c r="AF254" s="131"/>
      <c r="AG254" s="131"/>
      <c r="AH254" s="131"/>
      <c r="AI254" s="131"/>
      <c r="AJ254" s="131"/>
      <c r="AK254" s="131"/>
      <c r="AL254" s="131"/>
      <c r="AM254" s="131"/>
      <c r="AN254" s="131"/>
      <c r="AO254" s="131"/>
      <c r="AP254" s="131"/>
      <c r="AQ254" s="131"/>
      <c r="AR254" s="131"/>
      <c r="AS254" s="131"/>
      <c r="AT254" s="131"/>
      <c r="AU254" s="131"/>
      <c r="AV254" s="131"/>
      <c r="AW254" s="131"/>
      <c r="AX254" s="131"/>
      <c r="AY254" s="131"/>
      <c r="AZ254" s="131"/>
      <c r="BA254" s="131"/>
      <c r="BB254" s="131"/>
      <c r="BC254" s="131"/>
      <c r="BD254" s="131"/>
      <c r="BE254" s="131"/>
      <c r="BF254" s="131"/>
      <c r="BG254" s="131"/>
      <c r="BH254" s="131"/>
      <c r="BI254" s="131"/>
      <c r="BJ254" s="131"/>
      <c r="BK254" s="131"/>
      <c r="BL254" s="131"/>
      <c r="BM254" s="131"/>
      <c r="BN254" s="131"/>
      <c r="BO254" s="131"/>
      <c r="BP254" s="131"/>
      <c r="BQ254" s="131"/>
      <c r="BR254" s="131"/>
      <c r="BS254" s="131"/>
      <c r="BT254" s="131"/>
      <c r="BU254" s="131"/>
      <c r="BV254" s="131"/>
      <c r="BW254" s="131"/>
      <c r="BX254" s="131"/>
      <c r="BY254" s="131"/>
      <c r="BZ254" s="131"/>
      <c r="CA254" s="131"/>
      <c r="CB254" s="131"/>
      <c r="CC254" s="131"/>
      <c r="CD254" s="131"/>
      <c r="CE254" s="131"/>
      <c r="CF254" s="131"/>
      <c r="CG254" s="131"/>
      <c r="CH254" s="131"/>
      <c r="CI254" s="131"/>
      <c r="CJ254" s="131"/>
      <c r="CK254" s="131"/>
      <c r="CL254" s="131"/>
      <c r="CM254" s="131"/>
      <c r="CN254" s="131"/>
      <c r="CO254" s="131"/>
      <c r="CP254" s="131"/>
      <c r="CQ254" s="131"/>
      <c r="CR254" s="131"/>
      <c r="CS254" s="131"/>
      <c r="CT254" s="131"/>
      <c r="CU254" s="131"/>
      <c r="CV254" s="131"/>
      <c r="CW254" s="131"/>
      <c r="CX254" s="131"/>
      <c r="CY254" s="131"/>
      <c r="CZ254" s="131"/>
      <c r="DA254" s="131"/>
      <c r="DB254" s="131"/>
      <c r="DC254" s="131"/>
      <c r="DD254" s="131"/>
      <c r="DE254" s="131"/>
      <c r="DF254" s="131"/>
      <c r="DG254" s="131"/>
      <c r="DH254" s="131"/>
      <c r="DI254" s="131"/>
      <c r="DJ254" s="131"/>
      <c r="DK254" s="131"/>
      <c r="DL254" s="131"/>
      <c r="DM254" s="131"/>
      <c r="DN254" s="131"/>
      <c r="DO254" s="131"/>
      <c r="DP254" s="131"/>
      <c r="DQ254" s="131"/>
      <c r="DR254" s="131"/>
      <c r="DS254" s="131"/>
      <c r="DT254" s="131"/>
      <c r="DU254" s="131"/>
      <c r="DV254" s="131"/>
      <c r="DW254" s="131"/>
      <c r="DX254" s="131"/>
      <c r="DY254" s="131"/>
      <c r="DZ254" s="131"/>
      <c r="EA254" s="131"/>
      <c r="EB254" s="131"/>
      <c r="EC254" s="131"/>
      <c r="ED254" s="131"/>
      <c r="EE254" s="131"/>
      <c r="EF254" s="131"/>
      <c r="EG254" s="131"/>
      <c r="EH254" s="131"/>
      <c r="EI254" s="131"/>
      <c r="EJ254" s="131"/>
      <c r="EK254" s="131"/>
      <c r="EL254" s="131"/>
      <c r="EM254" s="131"/>
      <c r="EN254" s="131"/>
      <c r="EO254" s="131"/>
      <c r="EP254" s="131"/>
      <c r="EQ254" s="131"/>
      <c r="ER254" s="131"/>
      <c r="ES254" s="131"/>
      <c r="ET254" s="131"/>
      <c r="EU254" s="131"/>
      <c r="EV254" s="131"/>
      <c r="EW254" s="131"/>
      <c r="EX254" s="131"/>
      <c r="EY254" s="131"/>
      <c r="EZ254" s="131"/>
      <c r="FA254" s="131"/>
      <c r="FB254" s="131"/>
      <c r="FC254" s="131"/>
      <c r="FD254" s="131"/>
      <c r="FE254" s="131"/>
      <c r="FF254" s="131"/>
      <c r="FG254" s="131"/>
      <c r="FH254" s="131"/>
      <c r="FI254" s="131"/>
      <c r="FJ254" s="131"/>
      <c r="FK254" s="131"/>
      <c r="FL254" s="131"/>
      <c r="FM254" s="131"/>
      <c r="FN254" s="131"/>
      <c r="FO254" s="131"/>
      <c r="FP254" s="131"/>
      <c r="FQ254" s="131"/>
      <c r="FR254" s="131"/>
      <c r="FS254" s="131"/>
      <c r="FT254" s="131"/>
      <c r="FU254" s="131"/>
      <c r="FV254" s="131"/>
      <c r="FW254" s="131"/>
    </row>
    <row r="255">
      <c r="A255" s="131"/>
      <c r="B255" s="131"/>
      <c r="C255" s="131"/>
      <c r="D255" s="131"/>
      <c r="E255" s="131"/>
      <c r="F255" s="131"/>
      <c r="G255" s="131"/>
      <c r="H255" s="131"/>
      <c r="I255" s="131"/>
      <c r="J255" s="131"/>
      <c r="K255" s="131"/>
      <c r="L255" s="131"/>
      <c r="M255" s="131"/>
      <c r="N255" s="131"/>
      <c r="O255" s="131"/>
      <c r="P255" s="131"/>
      <c r="Q255" s="131"/>
      <c r="R255" s="131"/>
      <c r="S255" s="131"/>
      <c r="T255" s="131"/>
      <c r="U255" s="131"/>
      <c r="V255" s="131"/>
      <c r="W255" s="131"/>
      <c r="X255" s="131"/>
      <c r="Y255" s="131"/>
      <c r="Z255" s="131"/>
      <c r="AA255" s="131"/>
      <c r="AB255" s="131"/>
      <c r="AC255" s="131"/>
      <c r="AD255" s="131"/>
      <c r="AE255" s="131"/>
      <c r="AF255" s="131"/>
      <c r="AG255" s="131"/>
      <c r="AH255" s="131"/>
      <c r="AI255" s="131"/>
      <c r="AJ255" s="131"/>
      <c r="AK255" s="131"/>
      <c r="AL255" s="131"/>
      <c r="AM255" s="131"/>
      <c r="AN255" s="131"/>
      <c r="AO255" s="131"/>
      <c r="AP255" s="131"/>
      <c r="AQ255" s="131"/>
      <c r="AR255" s="131"/>
      <c r="AS255" s="131"/>
      <c r="AT255" s="131"/>
      <c r="AU255" s="131"/>
      <c r="AV255" s="131"/>
      <c r="AW255" s="131"/>
      <c r="AX255" s="131"/>
      <c r="AY255" s="131"/>
      <c r="AZ255" s="131"/>
      <c r="BA255" s="131"/>
      <c r="BB255" s="131"/>
      <c r="BC255" s="131"/>
      <c r="BD255" s="131"/>
      <c r="BE255" s="131"/>
      <c r="BF255" s="131"/>
      <c r="BG255" s="131"/>
      <c r="BH255" s="131"/>
      <c r="BI255" s="131"/>
      <c r="BJ255" s="131"/>
      <c r="BK255" s="131"/>
      <c r="BL255" s="131"/>
      <c r="BM255" s="131"/>
      <c r="BN255" s="131"/>
      <c r="BO255" s="131"/>
      <c r="BP255" s="131"/>
      <c r="BQ255" s="131"/>
      <c r="BR255" s="131"/>
      <c r="BS255" s="131"/>
      <c r="BT255" s="131"/>
      <c r="BU255" s="131"/>
      <c r="BV255" s="131"/>
      <c r="BW255" s="131"/>
      <c r="BX255" s="131"/>
      <c r="BY255" s="131"/>
      <c r="BZ255" s="131"/>
      <c r="CA255" s="131"/>
      <c r="CB255" s="131"/>
      <c r="CC255" s="131"/>
      <c r="CD255" s="131"/>
      <c r="CE255" s="131"/>
      <c r="CF255" s="131"/>
      <c r="CG255" s="131"/>
      <c r="CH255" s="131"/>
      <c r="CI255" s="131"/>
      <c r="CJ255" s="131"/>
      <c r="CK255" s="131"/>
      <c r="CL255" s="131"/>
      <c r="CM255" s="131"/>
      <c r="CN255" s="131"/>
      <c r="CO255" s="131"/>
      <c r="CP255" s="131"/>
      <c r="CQ255" s="131"/>
      <c r="CR255" s="131"/>
      <c r="CS255" s="131"/>
      <c r="CT255" s="131"/>
      <c r="CU255" s="131"/>
      <c r="CV255" s="131"/>
      <c r="CW255" s="131"/>
      <c r="CX255" s="131"/>
      <c r="CY255" s="131"/>
      <c r="CZ255" s="131"/>
      <c r="DA255" s="131"/>
      <c r="DB255" s="131"/>
      <c r="DC255" s="131"/>
      <c r="DD255" s="131"/>
      <c r="DE255" s="131"/>
      <c r="DF255" s="131"/>
      <c r="DG255" s="131"/>
      <c r="DH255" s="131"/>
      <c r="DI255" s="131"/>
      <c r="DJ255" s="131"/>
      <c r="DK255" s="131"/>
      <c r="DL255" s="131"/>
      <c r="DM255" s="131"/>
      <c r="DN255" s="131"/>
      <c r="DO255" s="131"/>
      <c r="DP255" s="131"/>
      <c r="DQ255" s="131"/>
      <c r="DR255" s="131"/>
      <c r="DS255" s="131"/>
      <c r="DT255" s="131"/>
      <c r="DU255" s="131"/>
      <c r="DV255" s="131"/>
      <c r="DW255" s="131"/>
      <c r="DX255" s="131"/>
      <c r="DY255" s="131"/>
      <c r="DZ255" s="131"/>
      <c r="EA255" s="131"/>
      <c r="EB255" s="131"/>
      <c r="EC255" s="131"/>
      <c r="ED255" s="131"/>
      <c r="EE255" s="131"/>
      <c r="EF255" s="131"/>
      <c r="EG255" s="131"/>
      <c r="EH255" s="131"/>
      <c r="EI255" s="131"/>
      <c r="EJ255" s="131"/>
      <c r="EK255" s="131"/>
      <c r="EL255" s="131"/>
      <c r="EM255" s="131"/>
      <c r="EN255" s="131"/>
      <c r="EO255" s="131"/>
      <c r="EP255" s="131"/>
      <c r="EQ255" s="131"/>
      <c r="ER255" s="131"/>
      <c r="ES255" s="131"/>
      <c r="ET255" s="131"/>
      <c r="EU255" s="131"/>
      <c r="EV255" s="131"/>
      <c r="EW255" s="131"/>
      <c r="EX255" s="131"/>
      <c r="EY255" s="131"/>
      <c r="EZ255" s="131"/>
      <c r="FA255" s="131"/>
      <c r="FB255" s="131"/>
      <c r="FC255" s="131"/>
      <c r="FD255" s="131"/>
      <c r="FE255" s="131"/>
      <c r="FF255" s="131"/>
      <c r="FG255" s="131"/>
      <c r="FH255" s="131"/>
      <c r="FI255" s="131"/>
      <c r="FJ255" s="131"/>
      <c r="FK255" s="131"/>
      <c r="FL255" s="131"/>
      <c r="FM255" s="131"/>
      <c r="FN255" s="131"/>
      <c r="FO255" s="131"/>
      <c r="FP255" s="131"/>
      <c r="FQ255" s="131"/>
      <c r="FR255" s="131"/>
      <c r="FS255" s="131"/>
      <c r="FT255" s="131"/>
      <c r="FU255" s="131"/>
      <c r="FV255" s="131"/>
      <c r="FW255" s="131"/>
    </row>
    <row r="256">
      <c r="A256" s="131"/>
      <c r="B256" s="131"/>
      <c r="C256" s="131"/>
      <c r="D256" s="131"/>
      <c r="E256" s="131"/>
      <c r="F256" s="131"/>
      <c r="G256" s="131"/>
      <c r="H256" s="131"/>
      <c r="I256" s="131"/>
      <c r="J256" s="131"/>
      <c r="K256" s="131"/>
      <c r="L256" s="131"/>
      <c r="M256" s="131"/>
      <c r="N256" s="131"/>
      <c r="O256" s="131"/>
      <c r="P256" s="131"/>
      <c r="Q256" s="131"/>
      <c r="R256" s="131"/>
      <c r="S256" s="131"/>
      <c r="T256" s="131"/>
      <c r="U256" s="131"/>
      <c r="V256" s="131"/>
      <c r="W256" s="131"/>
      <c r="X256" s="131"/>
      <c r="Y256" s="131"/>
      <c r="Z256" s="131"/>
      <c r="AA256" s="131"/>
      <c r="AB256" s="131"/>
      <c r="AC256" s="131"/>
      <c r="AD256" s="131"/>
      <c r="AE256" s="131"/>
      <c r="AF256" s="131"/>
      <c r="AG256" s="131"/>
      <c r="AH256" s="131"/>
      <c r="AI256" s="131"/>
      <c r="AJ256" s="131"/>
      <c r="AK256" s="131"/>
      <c r="AL256" s="131"/>
      <c r="AM256" s="131"/>
      <c r="AN256" s="131"/>
      <c r="AO256" s="131"/>
      <c r="AP256" s="131"/>
      <c r="AQ256" s="131"/>
      <c r="AR256" s="131"/>
      <c r="AS256" s="131"/>
      <c r="AT256" s="131"/>
      <c r="AU256" s="131"/>
      <c r="AV256" s="131"/>
      <c r="AW256" s="131"/>
      <c r="AX256" s="131"/>
      <c r="AY256" s="131"/>
      <c r="AZ256" s="131"/>
      <c r="BA256" s="131"/>
      <c r="BB256" s="131"/>
      <c r="BC256" s="131"/>
      <c r="BD256" s="131"/>
      <c r="BE256" s="131"/>
      <c r="BF256" s="131"/>
      <c r="BG256" s="131"/>
      <c r="BH256" s="131"/>
      <c r="BI256" s="131"/>
      <c r="BJ256" s="131"/>
      <c r="BK256" s="131"/>
      <c r="BL256" s="131"/>
      <c r="BM256" s="131"/>
      <c r="BN256" s="131"/>
      <c r="BO256" s="131"/>
      <c r="BP256" s="131"/>
      <c r="BQ256" s="131"/>
      <c r="BR256" s="131"/>
      <c r="BS256" s="131"/>
      <c r="BT256" s="131"/>
      <c r="BU256" s="131"/>
      <c r="BV256" s="131"/>
      <c r="BW256" s="131"/>
      <c r="BX256" s="131"/>
      <c r="BY256" s="131"/>
      <c r="BZ256" s="131"/>
      <c r="CA256" s="131"/>
      <c r="CB256" s="131"/>
      <c r="CC256" s="131"/>
      <c r="CD256" s="131"/>
      <c r="CE256" s="131"/>
      <c r="CF256" s="131"/>
      <c r="CG256" s="131"/>
      <c r="CH256" s="131"/>
      <c r="CI256" s="131"/>
      <c r="CJ256" s="131"/>
      <c r="CK256" s="131"/>
      <c r="CL256" s="131"/>
      <c r="CM256" s="131"/>
      <c r="CN256" s="131"/>
      <c r="CO256" s="131"/>
      <c r="CP256" s="131"/>
      <c r="CQ256" s="131"/>
      <c r="CR256" s="131"/>
      <c r="CS256" s="131"/>
      <c r="CT256" s="131"/>
      <c r="CU256" s="131"/>
      <c r="CV256" s="131"/>
      <c r="CW256" s="131"/>
      <c r="CX256" s="131"/>
      <c r="CY256" s="131"/>
      <c r="CZ256" s="131"/>
      <c r="DA256" s="131"/>
      <c r="DB256" s="131"/>
      <c r="DC256" s="131"/>
      <c r="DD256" s="131"/>
      <c r="DE256" s="131"/>
      <c r="DF256" s="131"/>
      <c r="DG256" s="131"/>
      <c r="DH256" s="131"/>
      <c r="DI256" s="131"/>
      <c r="DJ256" s="131"/>
      <c r="DK256" s="131"/>
      <c r="DL256" s="131"/>
      <c r="DM256" s="131"/>
      <c r="DN256" s="131"/>
      <c r="DO256" s="131"/>
      <c r="DP256" s="131"/>
      <c r="DQ256" s="131"/>
      <c r="DR256" s="131"/>
      <c r="DS256" s="131"/>
      <c r="DT256" s="131"/>
      <c r="DU256" s="131"/>
      <c r="DV256" s="131"/>
      <c r="DW256" s="131"/>
      <c r="DX256" s="131"/>
      <c r="DY256" s="131"/>
      <c r="DZ256" s="131"/>
      <c r="EA256" s="131"/>
      <c r="EB256" s="131"/>
      <c r="EC256" s="131"/>
      <c r="ED256" s="131"/>
      <c r="EE256" s="131"/>
      <c r="EF256" s="131"/>
      <c r="EG256" s="131"/>
      <c r="EH256" s="131"/>
      <c r="EI256" s="131"/>
      <c r="EJ256" s="131"/>
      <c r="EK256" s="131"/>
      <c r="EL256" s="131"/>
      <c r="EM256" s="131"/>
      <c r="EN256" s="131"/>
      <c r="EO256" s="131"/>
      <c r="EP256" s="131"/>
      <c r="EQ256" s="131"/>
      <c r="ER256" s="131"/>
      <c r="ES256" s="131"/>
      <c r="ET256" s="131"/>
      <c r="EU256" s="131"/>
      <c r="EV256" s="131"/>
      <c r="EW256" s="131"/>
      <c r="EX256" s="131"/>
      <c r="EY256" s="131"/>
      <c r="EZ256" s="131"/>
      <c r="FA256" s="131"/>
      <c r="FB256" s="131"/>
      <c r="FC256" s="131"/>
      <c r="FD256" s="131"/>
      <c r="FE256" s="131"/>
      <c r="FF256" s="131"/>
      <c r="FG256" s="131"/>
      <c r="FH256" s="131"/>
      <c r="FI256" s="131"/>
      <c r="FJ256" s="131"/>
      <c r="FK256" s="131"/>
      <c r="FL256" s="131"/>
      <c r="FM256" s="131"/>
      <c r="FN256" s="131"/>
      <c r="FO256" s="131"/>
      <c r="FP256" s="131"/>
      <c r="FQ256" s="131"/>
      <c r="FR256" s="131"/>
      <c r="FS256" s="131"/>
      <c r="FT256" s="131"/>
      <c r="FU256" s="131"/>
      <c r="FV256" s="131"/>
      <c r="FW256" s="131"/>
    </row>
    <row r="257">
      <c r="A257" s="131"/>
      <c r="B257" s="131"/>
      <c r="C257" s="131"/>
      <c r="D257" s="131"/>
      <c r="E257" s="131"/>
      <c r="F257" s="131"/>
      <c r="G257" s="131"/>
      <c r="H257" s="131"/>
      <c r="I257" s="131"/>
      <c r="J257" s="131"/>
      <c r="K257" s="131"/>
      <c r="L257" s="131"/>
      <c r="M257" s="131"/>
      <c r="N257" s="131"/>
      <c r="O257" s="131"/>
      <c r="P257" s="131"/>
      <c r="Q257" s="131"/>
      <c r="R257" s="131"/>
      <c r="S257" s="131"/>
      <c r="T257" s="131"/>
      <c r="U257" s="131"/>
      <c r="V257" s="131"/>
      <c r="W257" s="131"/>
      <c r="X257" s="131"/>
      <c r="Y257" s="131"/>
      <c r="Z257" s="131"/>
      <c r="AA257" s="131"/>
      <c r="AB257" s="131"/>
      <c r="AC257" s="131"/>
      <c r="AD257" s="131"/>
      <c r="AE257" s="131"/>
      <c r="AF257" s="131"/>
      <c r="AG257" s="131"/>
      <c r="AH257" s="131"/>
      <c r="AI257" s="131"/>
      <c r="AJ257" s="131"/>
      <c r="AK257" s="131"/>
      <c r="AL257" s="131"/>
      <c r="AM257" s="131"/>
      <c r="AN257" s="131"/>
      <c r="AO257" s="131"/>
      <c r="AP257" s="131"/>
      <c r="AQ257" s="131"/>
      <c r="AR257" s="131"/>
      <c r="AS257" s="131"/>
      <c r="AT257" s="131"/>
      <c r="AU257" s="131"/>
      <c r="AV257" s="131"/>
      <c r="AW257" s="131"/>
      <c r="AX257" s="131"/>
      <c r="AY257" s="131"/>
      <c r="AZ257" s="131"/>
      <c r="BA257" s="131"/>
      <c r="BB257" s="131"/>
      <c r="BC257" s="131"/>
      <c r="BD257" s="131"/>
      <c r="BE257" s="131"/>
      <c r="BF257" s="131"/>
      <c r="BG257" s="131"/>
      <c r="BH257" s="131"/>
      <c r="BI257" s="131"/>
      <c r="BJ257" s="131"/>
      <c r="BK257" s="131"/>
      <c r="BL257" s="131"/>
      <c r="BM257" s="131"/>
      <c r="BN257" s="131"/>
      <c r="BO257" s="131"/>
      <c r="BP257" s="131"/>
      <c r="BQ257" s="131"/>
      <c r="BR257" s="131"/>
      <c r="BS257" s="131"/>
      <c r="BT257" s="131"/>
      <c r="BU257" s="131"/>
      <c r="BV257" s="131"/>
      <c r="BW257" s="131"/>
      <c r="BX257" s="131"/>
      <c r="BY257" s="131"/>
      <c r="BZ257" s="131"/>
      <c r="CA257" s="131"/>
      <c r="CB257" s="131"/>
      <c r="CC257" s="131"/>
      <c r="CD257" s="131"/>
      <c r="CE257" s="131"/>
      <c r="CF257" s="131"/>
      <c r="CG257" s="131"/>
      <c r="CH257" s="131"/>
      <c r="CI257" s="131"/>
      <c r="CJ257" s="131"/>
      <c r="CK257" s="131"/>
      <c r="CL257" s="131"/>
      <c r="CM257" s="131"/>
      <c r="CN257" s="131"/>
      <c r="CO257" s="131"/>
      <c r="CP257" s="131"/>
      <c r="CQ257" s="131"/>
      <c r="CR257" s="131"/>
      <c r="CS257" s="131"/>
      <c r="CT257" s="131"/>
      <c r="CU257" s="131"/>
      <c r="CV257" s="131"/>
      <c r="CW257" s="131"/>
      <c r="CX257" s="131"/>
      <c r="CY257" s="131"/>
      <c r="CZ257" s="131"/>
      <c r="DA257" s="131"/>
      <c r="DB257" s="131"/>
      <c r="DC257" s="131"/>
      <c r="DD257" s="131"/>
      <c r="DE257" s="131"/>
      <c r="DF257" s="131"/>
      <c r="DG257" s="131"/>
      <c r="DH257" s="131"/>
      <c r="DI257" s="131"/>
      <c r="DJ257" s="131"/>
      <c r="DK257" s="131"/>
      <c r="DL257" s="131"/>
      <c r="DM257" s="131"/>
      <c r="DN257" s="131"/>
      <c r="DO257" s="131"/>
      <c r="DP257" s="131"/>
      <c r="DQ257" s="131"/>
      <c r="DR257" s="131"/>
      <c r="DS257" s="131"/>
      <c r="DT257" s="131"/>
      <c r="DU257" s="131"/>
      <c r="DV257" s="131"/>
      <c r="DW257" s="131"/>
      <c r="DX257" s="131"/>
      <c r="DY257" s="131"/>
      <c r="DZ257" s="131"/>
      <c r="EA257" s="131"/>
      <c r="EB257" s="131"/>
      <c r="EC257" s="131"/>
      <c r="ED257" s="131"/>
      <c r="EE257" s="131"/>
      <c r="EF257" s="131"/>
      <c r="EG257" s="131"/>
      <c r="EH257" s="131"/>
      <c r="EI257" s="131"/>
      <c r="EJ257" s="131"/>
      <c r="EK257" s="131"/>
      <c r="EL257" s="131"/>
      <c r="EM257" s="131"/>
      <c r="EN257" s="131"/>
      <c r="EO257" s="131"/>
      <c r="EP257" s="131"/>
      <c r="EQ257" s="131"/>
      <c r="ER257" s="131"/>
      <c r="ES257" s="131"/>
      <c r="ET257" s="131"/>
      <c r="EU257" s="131"/>
      <c r="EV257" s="131"/>
      <c r="EW257" s="131"/>
      <c r="EX257" s="131"/>
      <c r="EY257" s="131"/>
      <c r="EZ257" s="131"/>
      <c r="FA257" s="131"/>
      <c r="FB257" s="131"/>
      <c r="FC257" s="131"/>
      <c r="FD257" s="131"/>
      <c r="FE257" s="131"/>
      <c r="FF257" s="131"/>
      <c r="FG257" s="131"/>
      <c r="FH257" s="131"/>
      <c r="FI257" s="131"/>
      <c r="FJ257" s="131"/>
      <c r="FK257" s="131"/>
      <c r="FL257" s="131"/>
      <c r="FM257" s="131"/>
      <c r="FN257" s="131"/>
      <c r="FO257" s="131"/>
      <c r="FP257" s="131"/>
      <c r="FQ257" s="131"/>
      <c r="FR257" s="131"/>
      <c r="FS257" s="131"/>
      <c r="FT257" s="131"/>
      <c r="FU257" s="131"/>
      <c r="FV257" s="131"/>
      <c r="FW257" s="131"/>
    </row>
    <row r="258">
      <c r="A258" s="131"/>
      <c r="B258" s="131"/>
      <c r="C258" s="131"/>
      <c r="D258" s="131"/>
      <c r="E258" s="131"/>
      <c r="F258" s="131"/>
      <c r="G258" s="131"/>
      <c r="H258" s="131"/>
      <c r="I258" s="131"/>
      <c r="J258" s="131"/>
      <c r="K258" s="131"/>
      <c r="L258" s="131"/>
      <c r="M258" s="131"/>
      <c r="N258" s="131"/>
      <c r="O258" s="131"/>
      <c r="P258" s="131"/>
      <c r="Q258" s="131"/>
      <c r="R258" s="131"/>
      <c r="S258" s="131"/>
      <c r="T258" s="131"/>
      <c r="U258" s="131"/>
      <c r="V258" s="131"/>
      <c r="W258" s="131"/>
      <c r="X258" s="131"/>
      <c r="Y258" s="131"/>
      <c r="Z258" s="131"/>
      <c r="AA258" s="131"/>
      <c r="AB258" s="131"/>
      <c r="AC258" s="131"/>
      <c r="AD258" s="131"/>
      <c r="AE258" s="131"/>
      <c r="AF258" s="131"/>
      <c r="AG258" s="131"/>
      <c r="AH258" s="131"/>
      <c r="AI258" s="131"/>
      <c r="AJ258" s="131"/>
      <c r="AK258" s="131"/>
      <c r="AL258" s="131"/>
      <c r="AM258" s="131"/>
      <c r="AN258" s="131"/>
      <c r="AO258" s="131"/>
      <c r="AP258" s="131"/>
      <c r="AQ258" s="131"/>
      <c r="AR258" s="131"/>
      <c r="AS258" s="131"/>
      <c r="AT258" s="131"/>
      <c r="AU258" s="131"/>
      <c r="AV258" s="131"/>
      <c r="AW258" s="131"/>
      <c r="AX258" s="131"/>
      <c r="AY258" s="131"/>
      <c r="AZ258" s="131"/>
      <c r="BA258" s="131"/>
      <c r="BB258" s="131"/>
      <c r="BC258" s="131"/>
      <c r="BD258" s="131"/>
      <c r="BE258" s="131"/>
      <c r="BF258" s="131"/>
      <c r="BG258" s="131"/>
      <c r="BH258" s="131"/>
      <c r="BI258" s="131"/>
      <c r="BJ258" s="131"/>
      <c r="BK258" s="131"/>
      <c r="BL258" s="131"/>
      <c r="BM258" s="131"/>
      <c r="BN258" s="131"/>
      <c r="BO258" s="131"/>
      <c r="BP258" s="131"/>
      <c r="BQ258" s="131"/>
      <c r="BR258" s="131"/>
      <c r="BS258" s="131"/>
      <c r="BT258" s="131"/>
      <c r="BU258" s="131"/>
      <c r="BV258" s="131"/>
      <c r="BW258" s="131"/>
      <c r="BX258" s="131"/>
      <c r="BY258" s="131"/>
      <c r="BZ258" s="131"/>
      <c r="CA258" s="131"/>
      <c r="CB258" s="131"/>
      <c r="CC258" s="131"/>
      <c r="CD258" s="131"/>
      <c r="CE258" s="131"/>
      <c r="CF258" s="131"/>
      <c r="CG258" s="131"/>
      <c r="CH258" s="131"/>
      <c r="CI258" s="131"/>
      <c r="CJ258" s="131"/>
      <c r="CK258" s="131"/>
      <c r="CL258" s="131"/>
      <c r="CM258" s="131"/>
      <c r="CN258" s="131"/>
      <c r="CO258" s="131"/>
      <c r="CP258" s="131"/>
      <c r="CQ258" s="131"/>
      <c r="CR258" s="131"/>
      <c r="CS258" s="131"/>
      <c r="CT258" s="131"/>
      <c r="CU258" s="131"/>
      <c r="CV258" s="131"/>
      <c r="CW258" s="131"/>
      <c r="CX258" s="131"/>
      <c r="CY258" s="131"/>
      <c r="CZ258" s="131"/>
      <c r="DA258" s="131"/>
      <c r="DB258" s="131"/>
      <c r="DC258" s="131"/>
      <c r="DD258" s="131"/>
      <c r="DE258" s="131"/>
      <c r="DF258" s="131"/>
      <c r="DG258" s="131"/>
      <c r="DH258" s="131"/>
      <c r="DI258" s="131"/>
      <c r="DJ258" s="131"/>
      <c r="DK258" s="131"/>
      <c r="DL258" s="131"/>
      <c r="DM258" s="131"/>
      <c r="DN258" s="131"/>
      <c r="DO258" s="131"/>
      <c r="DP258" s="131"/>
      <c r="DQ258" s="131"/>
      <c r="DR258" s="131"/>
      <c r="DS258" s="131"/>
      <c r="DT258" s="131"/>
      <c r="DU258" s="131"/>
      <c r="DV258" s="131"/>
      <c r="DW258" s="131"/>
      <c r="DX258" s="131"/>
      <c r="DY258" s="131"/>
      <c r="DZ258" s="131"/>
      <c r="EA258" s="131"/>
      <c r="EB258" s="131"/>
      <c r="EC258" s="131"/>
      <c r="ED258" s="131"/>
      <c r="EE258" s="131"/>
      <c r="EF258" s="131"/>
      <c r="EG258" s="131"/>
      <c r="EH258" s="131"/>
      <c r="EI258" s="131"/>
      <c r="EJ258" s="131"/>
      <c r="EK258" s="131"/>
      <c r="EL258" s="131"/>
      <c r="EM258" s="131"/>
      <c r="EN258" s="131"/>
      <c r="EO258" s="131"/>
      <c r="EP258" s="131"/>
      <c r="EQ258" s="131"/>
      <c r="ER258" s="131"/>
      <c r="ES258" s="131"/>
      <c r="ET258" s="131"/>
      <c r="EU258" s="131"/>
      <c r="EV258" s="131"/>
      <c r="EW258" s="131"/>
      <c r="EX258" s="131"/>
      <c r="EY258" s="131"/>
      <c r="EZ258" s="131"/>
      <c r="FA258" s="131"/>
      <c r="FB258" s="131"/>
      <c r="FC258" s="131"/>
      <c r="FD258" s="131"/>
      <c r="FE258" s="131"/>
      <c r="FF258" s="131"/>
      <c r="FG258" s="131"/>
      <c r="FH258" s="131"/>
      <c r="FI258" s="131"/>
      <c r="FJ258" s="131"/>
      <c r="FK258" s="131"/>
      <c r="FL258" s="131"/>
      <c r="FM258" s="131"/>
      <c r="FN258" s="131"/>
      <c r="FO258" s="131"/>
      <c r="FP258" s="131"/>
      <c r="FQ258" s="131"/>
      <c r="FR258" s="131"/>
      <c r="FS258" s="131"/>
      <c r="FT258" s="131"/>
      <c r="FU258" s="131"/>
      <c r="FV258" s="131"/>
      <c r="FW258" s="131"/>
    </row>
    <row r="259">
      <c r="A259" s="131"/>
      <c r="B259" s="131"/>
      <c r="C259" s="131"/>
      <c r="D259" s="131"/>
      <c r="E259" s="131"/>
      <c r="F259" s="131"/>
      <c r="G259" s="131"/>
      <c r="H259" s="131"/>
      <c r="I259" s="131"/>
      <c r="J259" s="131"/>
      <c r="K259" s="131"/>
      <c r="L259" s="131"/>
      <c r="M259" s="131"/>
      <c r="N259" s="131"/>
      <c r="O259" s="131"/>
      <c r="P259" s="131"/>
      <c r="Q259" s="131"/>
      <c r="R259" s="131"/>
      <c r="S259" s="131"/>
      <c r="T259" s="131"/>
      <c r="U259" s="131"/>
      <c r="V259" s="131"/>
      <c r="W259" s="131"/>
      <c r="X259" s="131"/>
      <c r="Y259" s="131"/>
      <c r="Z259" s="131"/>
      <c r="AA259" s="131"/>
      <c r="AB259" s="131"/>
      <c r="AC259" s="131"/>
      <c r="AD259" s="131"/>
      <c r="AE259" s="131"/>
      <c r="AF259" s="131"/>
      <c r="AG259" s="131"/>
      <c r="AH259" s="131"/>
      <c r="AI259" s="131"/>
      <c r="AJ259" s="131"/>
      <c r="AK259" s="131"/>
      <c r="AL259" s="131"/>
      <c r="AM259" s="131"/>
      <c r="AN259" s="131"/>
      <c r="AO259" s="131"/>
      <c r="AP259" s="131"/>
      <c r="AQ259" s="131"/>
      <c r="AR259" s="131"/>
      <c r="AS259" s="131"/>
      <c r="AT259" s="131"/>
      <c r="AU259" s="131"/>
      <c r="AV259" s="131"/>
      <c r="AW259" s="131"/>
      <c r="AX259" s="131"/>
      <c r="AY259" s="131"/>
      <c r="AZ259" s="131"/>
      <c r="BA259" s="131"/>
      <c r="BB259" s="131"/>
      <c r="BC259" s="131"/>
      <c r="BD259" s="131"/>
      <c r="BE259" s="131"/>
      <c r="BF259" s="131"/>
      <c r="BG259" s="131"/>
      <c r="BH259" s="131"/>
      <c r="BI259" s="131"/>
      <c r="BJ259" s="131"/>
      <c r="BK259" s="131"/>
      <c r="BL259" s="131"/>
      <c r="BM259" s="131"/>
      <c r="BN259" s="131"/>
      <c r="BO259" s="131"/>
      <c r="BP259" s="131"/>
      <c r="BQ259" s="131"/>
      <c r="BR259" s="131"/>
      <c r="BS259" s="131"/>
      <c r="BT259" s="131"/>
      <c r="BU259" s="131"/>
      <c r="BV259" s="131"/>
      <c r="BW259" s="131"/>
      <c r="BX259" s="131"/>
      <c r="BY259" s="131"/>
      <c r="BZ259" s="131"/>
      <c r="CA259" s="131"/>
      <c r="CB259" s="131"/>
      <c r="CC259" s="131"/>
      <c r="CD259" s="131"/>
      <c r="CE259" s="131"/>
      <c r="CF259" s="131"/>
      <c r="CG259" s="131"/>
      <c r="CH259" s="131"/>
      <c r="CI259" s="131"/>
      <c r="CJ259" s="131"/>
      <c r="CK259" s="131"/>
      <c r="CL259" s="131"/>
      <c r="CM259" s="131"/>
      <c r="CN259" s="131"/>
      <c r="CO259" s="131"/>
      <c r="CP259" s="131"/>
      <c r="CQ259" s="131"/>
      <c r="CR259" s="131"/>
      <c r="CS259" s="131"/>
      <c r="CT259" s="131"/>
      <c r="CU259" s="131"/>
      <c r="CV259" s="131"/>
      <c r="CW259" s="131"/>
      <c r="CX259" s="131"/>
      <c r="CY259" s="131"/>
      <c r="CZ259" s="131"/>
      <c r="DA259" s="131"/>
      <c r="DB259" s="131"/>
      <c r="DC259" s="131"/>
      <c r="DD259" s="131"/>
      <c r="DE259" s="131"/>
      <c r="DF259" s="131"/>
      <c r="DG259" s="131"/>
      <c r="DH259" s="131"/>
      <c r="DI259" s="131"/>
      <c r="DJ259" s="131"/>
      <c r="DK259" s="131"/>
      <c r="DL259" s="131"/>
      <c r="DM259" s="131"/>
      <c r="DN259" s="131"/>
      <c r="DO259" s="131"/>
      <c r="DP259" s="131"/>
      <c r="DQ259" s="131"/>
      <c r="DR259" s="131"/>
      <c r="DS259" s="131"/>
      <c r="DT259" s="131"/>
      <c r="DU259" s="131"/>
      <c r="DV259" s="131"/>
      <c r="DW259" s="131"/>
      <c r="DX259" s="131"/>
      <c r="DY259" s="131"/>
      <c r="DZ259" s="131"/>
      <c r="EA259" s="131"/>
      <c r="EB259" s="131"/>
      <c r="EC259" s="131"/>
      <c r="ED259" s="131"/>
      <c r="EE259" s="131"/>
      <c r="EF259" s="131"/>
      <c r="EG259" s="131"/>
      <c r="EH259" s="131"/>
      <c r="EI259" s="131"/>
      <c r="EJ259" s="131"/>
      <c r="EK259" s="131"/>
      <c r="EL259" s="131"/>
      <c r="EM259" s="131"/>
      <c r="EN259" s="131"/>
      <c r="EO259" s="131"/>
      <c r="EP259" s="131"/>
      <c r="EQ259" s="131"/>
      <c r="ER259" s="131"/>
      <c r="ES259" s="131"/>
      <c r="ET259" s="131"/>
      <c r="EU259" s="131"/>
      <c r="EV259" s="131"/>
      <c r="EW259" s="131"/>
      <c r="EX259" s="131"/>
      <c r="EY259" s="131"/>
      <c r="EZ259" s="131"/>
      <c r="FA259" s="131"/>
      <c r="FB259" s="131"/>
      <c r="FC259" s="131"/>
      <c r="FD259" s="131"/>
      <c r="FE259" s="131"/>
      <c r="FF259" s="131"/>
      <c r="FG259" s="131"/>
      <c r="FH259" s="131"/>
      <c r="FI259" s="131"/>
      <c r="FJ259" s="131"/>
      <c r="FK259" s="131"/>
      <c r="FL259" s="131"/>
      <c r="FM259" s="131"/>
      <c r="FN259" s="131"/>
      <c r="FO259" s="131"/>
      <c r="FP259" s="131"/>
      <c r="FQ259" s="131"/>
      <c r="FR259" s="131"/>
      <c r="FS259" s="131"/>
      <c r="FT259" s="131"/>
      <c r="FU259" s="131"/>
      <c r="FV259" s="131"/>
      <c r="FW259" s="131"/>
    </row>
    <row r="260">
      <c r="A260" s="131"/>
      <c r="B260" s="131"/>
      <c r="C260" s="131"/>
      <c r="D260" s="131"/>
      <c r="E260" s="131"/>
      <c r="F260" s="131"/>
      <c r="G260" s="131"/>
      <c r="H260" s="131"/>
      <c r="I260" s="131"/>
      <c r="J260" s="131"/>
      <c r="K260" s="131"/>
      <c r="L260" s="131"/>
      <c r="M260" s="131"/>
      <c r="N260" s="131"/>
      <c r="O260" s="131"/>
      <c r="P260" s="131"/>
      <c r="Q260" s="131"/>
      <c r="R260" s="131"/>
      <c r="S260" s="131"/>
      <c r="T260" s="131"/>
      <c r="U260" s="131"/>
      <c r="V260" s="131"/>
      <c r="W260" s="131"/>
      <c r="X260" s="131"/>
      <c r="Y260" s="131"/>
      <c r="Z260" s="131"/>
      <c r="AA260" s="131"/>
      <c r="AB260" s="131"/>
      <c r="AC260" s="131"/>
      <c r="AD260" s="131"/>
      <c r="AE260" s="131"/>
      <c r="AF260" s="131"/>
      <c r="AG260" s="131"/>
      <c r="AH260" s="131"/>
      <c r="AI260" s="131"/>
      <c r="AJ260" s="131"/>
      <c r="AK260" s="131"/>
      <c r="AL260" s="131"/>
      <c r="AM260" s="131"/>
      <c r="AN260" s="131"/>
      <c r="AO260" s="131"/>
      <c r="AP260" s="131"/>
      <c r="AQ260" s="131"/>
      <c r="AR260" s="131"/>
      <c r="AS260" s="131"/>
      <c r="AT260" s="131"/>
      <c r="AU260" s="131"/>
      <c r="AV260" s="131"/>
      <c r="AW260" s="131"/>
      <c r="AX260" s="131"/>
      <c r="AY260" s="131"/>
      <c r="AZ260" s="131"/>
      <c r="BA260" s="131"/>
      <c r="BB260" s="131"/>
      <c r="BC260" s="131"/>
      <c r="BD260" s="131"/>
      <c r="BE260" s="131"/>
      <c r="BF260" s="131"/>
      <c r="BG260" s="131"/>
      <c r="BH260" s="131"/>
      <c r="BI260" s="131"/>
      <c r="BJ260" s="131"/>
      <c r="BK260" s="131"/>
      <c r="BL260" s="131"/>
      <c r="BM260" s="131"/>
      <c r="BN260" s="131"/>
      <c r="BO260" s="131"/>
      <c r="BP260" s="131"/>
      <c r="BQ260" s="131"/>
      <c r="BR260" s="131"/>
      <c r="BS260" s="131"/>
      <c r="BT260" s="131"/>
      <c r="BU260" s="131"/>
      <c r="BV260" s="131"/>
      <c r="BW260" s="131"/>
      <c r="BX260" s="131"/>
      <c r="BY260" s="131"/>
      <c r="BZ260" s="131"/>
      <c r="CA260" s="131"/>
      <c r="CB260" s="131"/>
      <c r="CC260" s="131"/>
      <c r="CD260" s="131"/>
      <c r="CE260" s="131"/>
      <c r="CF260" s="131"/>
      <c r="CG260" s="131"/>
      <c r="CH260" s="131"/>
      <c r="CI260" s="131"/>
      <c r="CJ260" s="131"/>
      <c r="CK260" s="131"/>
      <c r="CL260" s="131"/>
      <c r="CM260" s="131"/>
      <c r="CN260" s="131"/>
      <c r="CO260" s="131"/>
      <c r="CP260" s="131"/>
      <c r="CQ260" s="131"/>
      <c r="CR260" s="131"/>
      <c r="CS260" s="131"/>
      <c r="CT260" s="131"/>
      <c r="CU260" s="131"/>
      <c r="CV260" s="131"/>
      <c r="CW260" s="131"/>
      <c r="CX260" s="131"/>
      <c r="CY260" s="131"/>
      <c r="CZ260" s="131"/>
      <c r="DA260" s="131"/>
      <c r="DB260" s="131"/>
      <c r="DC260" s="131"/>
      <c r="DD260" s="131"/>
      <c r="DE260" s="131"/>
      <c r="DF260" s="131"/>
      <c r="DG260" s="131"/>
      <c r="DH260" s="131"/>
      <c r="DI260" s="131"/>
      <c r="DJ260" s="131"/>
      <c r="DK260" s="131"/>
      <c r="DL260" s="131"/>
      <c r="DM260" s="131"/>
      <c r="DN260" s="131"/>
      <c r="DO260" s="131"/>
      <c r="DP260" s="131"/>
      <c r="DQ260" s="131"/>
      <c r="DR260" s="131"/>
      <c r="DS260" s="131"/>
      <c r="DT260" s="131"/>
      <c r="DU260" s="131"/>
      <c r="DV260" s="131"/>
      <c r="DW260" s="131"/>
      <c r="DX260" s="131"/>
      <c r="DY260" s="131"/>
      <c r="DZ260" s="131"/>
      <c r="EA260" s="131"/>
      <c r="EB260" s="131"/>
      <c r="EC260" s="131"/>
      <c r="ED260" s="131"/>
      <c r="EE260" s="131"/>
      <c r="EF260" s="131"/>
      <c r="EG260" s="131"/>
      <c r="EH260" s="131"/>
      <c r="EI260" s="131"/>
      <c r="EJ260" s="131"/>
      <c r="EK260" s="131"/>
      <c r="EL260" s="131"/>
      <c r="EM260" s="131"/>
      <c r="EN260" s="131"/>
      <c r="EO260" s="131"/>
      <c r="EP260" s="131"/>
      <c r="EQ260" s="131"/>
      <c r="ER260" s="131"/>
      <c r="ES260" s="131"/>
      <c r="ET260" s="131"/>
      <c r="EU260" s="131"/>
      <c r="EV260" s="131"/>
      <c r="EW260" s="131"/>
      <c r="EX260" s="131"/>
      <c r="EY260" s="131"/>
      <c r="EZ260" s="131"/>
      <c r="FA260" s="131"/>
      <c r="FB260" s="131"/>
      <c r="FC260" s="131"/>
      <c r="FD260" s="131"/>
      <c r="FE260" s="131"/>
      <c r="FF260" s="131"/>
      <c r="FG260" s="131"/>
      <c r="FH260" s="131"/>
      <c r="FI260" s="131"/>
      <c r="FJ260" s="131"/>
      <c r="FK260" s="131"/>
      <c r="FL260" s="131"/>
      <c r="FM260" s="131"/>
      <c r="FN260" s="131"/>
      <c r="FO260" s="131"/>
      <c r="FP260" s="131"/>
      <c r="FQ260" s="131"/>
      <c r="FR260" s="131"/>
      <c r="FS260" s="131"/>
      <c r="FT260" s="131"/>
      <c r="FU260" s="131"/>
      <c r="FV260" s="131"/>
      <c r="FW260" s="131"/>
    </row>
    <row r="261">
      <c r="A261" s="131"/>
      <c r="B261" s="131"/>
      <c r="C261" s="131"/>
      <c r="D261" s="131"/>
      <c r="E261" s="131"/>
      <c r="F261" s="131"/>
      <c r="G261" s="131"/>
      <c r="H261" s="131"/>
      <c r="I261" s="131"/>
      <c r="J261" s="131"/>
      <c r="K261" s="131"/>
      <c r="L261" s="131"/>
      <c r="M261" s="131"/>
      <c r="N261" s="131"/>
      <c r="O261" s="131"/>
      <c r="P261" s="131"/>
      <c r="Q261" s="131"/>
      <c r="R261" s="131"/>
      <c r="S261" s="131"/>
      <c r="T261" s="131"/>
      <c r="U261" s="131"/>
      <c r="V261" s="131"/>
      <c r="W261" s="131"/>
      <c r="X261" s="131"/>
      <c r="Y261" s="131"/>
      <c r="Z261" s="131"/>
      <c r="AA261" s="131"/>
      <c r="AB261" s="131"/>
      <c r="AC261" s="131"/>
      <c r="AD261" s="131"/>
      <c r="AE261" s="131"/>
      <c r="AF261" s="131"/>
      <c r="AG261" s="131"/>
      <c r="AH261" s="131"/>
      <c r="AI261" s="131"/>
      <c r="AJ261" s="131"/>
      <c r="AK261" s="131"/>
      <c r="AL261" s="131"/>
      <c r="AM261" s="131"/>
      <c r="AN261" s="131"/>
      <c r="AO261" s="131"/>
      <c r="AP261" s="131"/>
      <c r="AQ261" s="131"/>
      <c r="AR261" s="131"/>
      <c r="AS261" s="131"/>
      <c r="AT261" s="131"/>
      <c r="AU261" s="131"/>
      <c r="AV261" s="131"/>
      <c r="AW261" s="131"/>
      <c r="AX261" s="131"/>
      <c r="AY261" s="131"/>
      <c r="AZ261" s="131"/>
      <c r="BA261" s="131"/>
      <c r="BB261" s="131"/>
      <c r="BC261" s="131"/>
      <c r="BD261" s="131"/>
      <c r="BE261" s="131"/>
      <c r="BF261" s="131"/>
      <c r="BG261" s="131"/>
      <c r="BH261" s="131"/>
      <c r="BI261" s="131"/>
      <c r="BJ261" s="131"/>
      <c r="BK261" s="131"/>
      <c r="BL261" s="131"/>
      <c r="BM261" s="131"/>
      <c r="BN261" s="131"/>
      <c r="BO261" s="131"/>
      <c r="BP261" s="131"/>
      <c r="BQ261" s="131"/>
      <c r="BR261" s="131"/>
      <c r="BS261" s="131"/>
      <c r="BT261" s="131"/>
      <c r="BU261" s="131"/>
      <c r="BV261" s="131"/>
      <c r="BW261" s="131"/>
      <c r="BX261" s="131"/>
      <c r="BY261" s="131"/>
      <c r="BZ261" s="131"/>
      <c r="CA261" s="131"/>
      <c r="CB261" s="131"/>
      <c r="CC261" s="131"/>
      <c r="CD261" s="131"/>
      <c r="CE261" s="131"/>
      <c r="CF261" s="131"/>
      <c r="CG261" s="131"/>
      <c r="CH261" s="131"/>
      <c r="CI261" s="131"/>
      <c r="CJ261" s="131"/>
      <c r="CK261" s="131"/>
      <c r="CL261" s="131"/>
      <c r="CM261" s="131"/>
      <c r="CN261" s="131"/>
      <c r="CO261" s="131"/>
      <c r="CP261" s="131"/>
      <c r="CQ261" s="131"/>
      <c r="CR261" s="131"/>
      <c r="CS261" s="131"/>
      <c r="CT261" s="131"/>
      <c r="CU261" s="131"/>
      <c r="CV261" s="131"/>
      <c r="CW261" s="131"/>
      <c r="CX261" s="131"/>
      <c r="CY261" s="131"/>
      <c r="CZ261" s="131"/>
      <c r="DA261" s="131"/>
      <c r="DB261" s="131"/>
      <c r="DC261" s="131"/>
      <c r="DD261" s="131"/>
      <c r="DE261" s="131"/>
      <c r="DF261" s="131"/>
      <c r="DG261" s="131"/>
      <c r="DH261" s="131"/>
      <c r="DI261" s="131"/>
      <c r="DJ261" s="131"/>
      <c r="DK261" s="131"/>
      <c r="DL261" s="131"/>
      <c r="DM261" s="131"/>
      <c r="DN261" s="131"/>
      <c r="DO261" s="131"/>
      <c r="DP261" s="131"/>
      <c r="DQ261" s="131"/>
      <c r="DR261" s="131"/>
      <c r="DS261" s="131"/>
      <c r="DT261" s="131"/>
      <c r="DU261" s="131"/>
      <c r="DV261" s="131"/>
      <c r="DW261" s="131"/>
      <c r="DX261" s="131"/>
      <c r="DY261" s="131"/>
      <c r="DZ261" s="131"/>
      <c r="EA261" s="131"/>
      <c r="EB261" s="131"/>
      <c r="EC261" s="131"/>
      <c r="ED261" s="131"/>
      <c r="EE261" s="131"/>
      <c r="EF261" s="131"/>
      <c r="EG261" s="131"/>
      <c r="EH261" s="131"/>
      <c r="EI261" s="131"/>
      <c r="EJ261" s="131"/>
      <c r="EK261" s="131"/>
      <c r="EL261" s="131"/>
      <c r="EM261" s="131"/>
      <c r="EN261" s="131"/>
      <c r="EO261" s="131"/>
      <c r="EP261" s="131"/>
      <c r="EQ261" s="131"/>
      <c r="ER261" s="131"/>
      <c r="ES261" s="131"/>
      <c r="ET261" s="131"/>
      <c r="EU261" s="131"/>
      <c r="EV261" s="131"/>
      <c r="EW261" s="131"/>
      <c r="EX261" s="131"/>
      <c r="EY261" s="131"/>
      <c r="EZ261" s="131"/>
      <c r="FA261" s="131"/>
      <c r="FB261" s="131"/>
      <c r="FC261" s="131"/>
      <c r="FD261" s="131"/>
      <c r="FE261" s="131"/>
      <c r="FF261" s="131"/>
      <c r="FG261" s="131"/>
      <c r="FH261" s="131"/>
      <c r="FI261" s="131"/>
      <c r="FJ261" s="131"/>
      <c r="FK261" s="131"/>
      <c r="FL261" s="131"/>
      <c r="FM261" s="131"/>
      <c r="FN261" s="131"/>
      <c r="FO261" s="131"/>
      <c r="FP261" s="131"/>
      <c r="FQ261" s="131"/>
      <c r="FR261" s="131"/>
      <c r="FS261" s="131"/>
      <c r="FT261" s="131"/>
      <c r="FU261" s="131"/>
      <c r="FV261" s="131"/>
      <c r="FW261" s="131"/>
    </row>
    <row r="262">
      <c r="A262" s="131"/>
      <c r="B262" s="131"/>
      <c r="C262" s="131"/>
      <c r="D262" s="131"/>
      <c r="E262" s="131"/>
      <c r="F262" s="131"/>
      <c r="G262" s="131"/>
      <c r="H262" s="131"/>
      <c r="I262" s="131"/>
      <c r="J262" s="131"/>
      <c r="K262" s="131"/>
      <c r="L262" s="131"/>
      <c r="M262" s="131"/>
      <c r="N262" s="131"/>
      <c r="O262" s="131"/>
      <c r="P262" s="131"/>
      <c r="Q262" s="131"/>
      <c r="R262" s="131"/>
      <c r="S262" s="131"/>
      <c r="T262" s="131"/>
      <c r="U262" s="131"/>
      <c r="V262" s="131"/>
      <c r="W262" s="131"/>
      <c r="X262" s="131"/>
      <c r="Y262" s="131"/>
      <c r="Z262" s="131"/>
      <c r="AA262" s="131"/>
      <c r="AB262" s="131"/>
      <c r="AC262" s="131"/>
      <c r="AD262" s="131"/>
      <c r="AE262" s="131"/>
      <c r="AF262" s="131"/>
      <c r="AG262" s="131"/>
      <c r="AH262" s="131"/>
      <c r="AI262" s="131"/>
      <c r="AJ262" s="131"/>
      <c r="AK262" s="131"/>
      <c r="AL262" s="131"/>
      <c r="AM262" s="131"/>
      <c r="AN262" s="131"/>
      <c r="AO262" s="131"/>
      <c r="AP262" s="131"/>
      <c r="AQ262" s="131"/>
      <c r="AR262" s="131"/>
      <c r="AS262" s="131"/>
      <c r="AT262" s="131"/>
      <c r="AU262" s="131"/>
      <c r="AV262" s="131"/>
      <c r="AW262" s="131"/>
      <c r="AX262" s="131"/>
      <c r="AY262" s="131"/>
      <c r="AZ262" s="131"/>
      <c r="BA262" s="131"/>
      <c r="BB262" s="131"/>
      <c r="BC262" s="131"/>
      <c r="BD262" s="131"/>
      <c r="BE262" s="131"/>
      <c r="BF262" s="131"/>
      <c r="BG262" s="131"/>
      <c r="BH262" s="131"/>
      <c r="BI262" s="131"/>
      <c r="BJ262" s="131"/>
      <c r="BK262" s="131"/>
      <c r="BL262" s="131"/>
      <c r="BM262" s="131"/>
      <c r="BN262" s="131"/>
      <c r="BO262" s="131"/>
      <c r="BP262" s="131"/>
      <c r="BQ262" s="131"/>
      <c r="BR262" s="131"/>
      <c r="BS262" s="131"/>
      <c r="BT262" s="131"/>
      <c r="BU262" s="131"/>
      <c r="BV262" s="131"/>
      <c r="BW262" s="131"/>
      <c r="BX262" s="131"/>
      <c r="BY262" s="131"/>
      <c r="BZ262" s="131"/>
      <c r="CA262" s="131"/>
      <c r="CB262" s="131"/>
      <c r="CC262" s="131"/>
      <c r="CD262" s="131"/>
      <c r="CE262" s="131"/>
      <c r="CF262" s="131"/>
      <c r="CG262" s="131"/>
      <c r="CH262" s="131"/>
      <c r="CI262" s="131"/>
      <c r="CJ262" s="131"/>
      <c r="CK262" s="131"/>
      <c r="CL262" s="131"/>
      <c r="CM262" s="131"/>
      <c r="CN262" s="131"/>
      <c r="CO262" s="131"/>
      <c r="CP262" s="131"/>
      <c r="CQ262" s="131"/>
      <c r="CR262" s="131"/>
      <c r="CS262" s="131"/>
      <c r="CT262" s="131"/>
      <c r="CU262" s="131"/>
      <c r="CV262" s="131"/>
      <c r="CW262" s="131"/>
      <c r="CX262" s="131"/>
      <c r="CY262" s="131"/>
      <c r="CZ262" s="131"/>
      <c r="DA262" s="131"/>
      <c r="DB262" s="131"/>
      <c r="DC262" s="131"/>
      <c r="DD262" s="131"/>
      <c r="DE262" s="131"/>
      <c r="DF262" s="131"/>
      <c r="DG262" s="131"/>
      <c r="DH262" s="131"/>
      <c r="DI262" s="131"/>
      <c r="DJ262" s="131"/>
      <c r="DK262" s="131"/>
      <c r="DL262" s="131"/>
      <c r="DM262" s="131"/>
      <c r="DN262" s="131"/>
      <c r="DO262" s="131"/>
      <c r="DP262" s="131"/>
      <c r="DQ262" s="131"/>
      <c r="DR262" s="131"/>
      <c r="DS262" s="131"/>
      <c r="DT262" s="131"/>
      <c r="DU262" s="131"/>
      <c r="DV262" s="131"/>
      <c r="DW262" s="131"/>
      <c r="DX262" s="131"/>
      <c r="DY262" s="131"/>
      <c r="DZ262" s="131"/>
      <c r="EA262" s="131"/>
      <c r="EB262" s="131"/>
      <c r="EC262" s="131"/>
      <c r="ED262" s="131"/>
      <c r="EE262" s="131"/>
      <c r="EF262" s="131"/>
      <c r="EG262" s="131"/>
      <c r="EH262" s="131"/>
      <c r="EI262" s="131"/>
      <c r="EJ262" s="131"/>
      <c r="EK262" s="131"/>
      <c r="EL262" s="131"/>
      <c r="EM262" s="131"/>
      <c r="EN262" s="131"/>
      <c r="EO262" s="131"/>
      <c r="EP262" s="131"/>
      <c r="EQ262" s="131"/>
      <c r="ER262" s="131"/>
      <c r="ES262" s="131"/>
      <c r="ET262" s="131"/>
      <c r="EU262" s="131"/>
      <c r="EV262" s="131"/>
      <c r="EW262" s="131"/>
      <c r="EX262" s="131"/>
      <c r="EY262" s="131"/>
      <c r="EZ262" s="131"/>
      <c r="FA262" s="131"/>
      <c r="FB262" s="131"/>
      <c r="FC262" s="131"/>
      <c r="FD262" s="131"/>
      <c r="FE262" s="131"/>
      <c r="FF262" s="131"/>
      <c r="FG262" s="131"/>
      <c r="FH262" s="131"/>
      <c r="FI262" s="131"/>
      <c r="FJ262" s="131"/>
      <c r="FK262" s="131"/>
      <c r="FL262" s="131"/>
      <c r="FM262" s="131"/>
      <c r="FN262" s="131"/>
      <c r="FO262" s="131"/>
      <c r="FP262" s="131"/>
      <c r="FQ262" s="131"/>
      <c r="FR262" s="131"/>
      <c r="FS262" s="131"/>
      <c r="FT262" s="131"/>
      <c r="FU262" s="131"/>
      <c r="FV262" s="131"/>
      <c r="FW262" s="131"/>
    </row>
    <row r="263">
      <c r="A263" s="131"/>
      <c r="B263" s="131"/>
      <c r="C263" s="131"/>
      <c r="D263" s="131"/>
      <c r="E263" s="131"/>
      <c r="F263" s="131"/>
      <c r="G263" s="131"/>
      <c r="H263" s="131"/>
      <c r="I263" s="131"/>
      <c r="J263" s="131"/>
      <c r="K263" s="131"/>
      <c r="L263" s="131"/>
      <c r="M263" s="131"/>
      <c r="N263" s="131"/>
      <c r="O263" s="131"/>
      <c r="P263" s="131"/>
      <c r="Q263" s="131"/>
      <c r="R263" s="131"/>
      <c r="S263" s="131"/>
      <c r="T263" s="131"/>
      <c r="U263" s="131"/>
      <c r="V263" s="131"/>
      <c r="W263" s="131"/>
      <c r="X263" s="131"/>
      <c r="Y263" s="131"/>
      <c r="Z263" s="131"/>
      <c r="AA263" s="131"/>
      <c r="AB263" s="131"/>
      <c r="AC263" s="131"/>
      <c r="AD263" s="131"/>
      <c r="AE263" s="131"/>
      <c r="AF263" s="131"/>
      <c r="AG263" s="131"/>
      <c r="AH263" s="131"/>
      <c r="AI263" s="131"/>
      <c r="AJ263" s="131"/>
      <c r="AK263" s="131"/>
      <c r="AL263" s="131"/>
      <c r="AM263" s="131"/>
      <c r="AN263" s="131"/>
      <c r="AO263" s="131"/>
      <c r="AP263" s="131"/>
      <c r="AQ263" s="131"/>
      <c r="AR263" s="131"/>
      <c r="AS263" s="131"/>
      <c r="AT263" s="131"/>
      <c r="AU263" s="131"/>
      <c r="AV263" s="131"/>
      <c r="AW263" s="131"/>
      <c r="AX263" s="131"/>
      <c r="AY263" s="131"/>
      <c r="AZ263" s="131"/>
      <c r="BA263" s="131"/>
      <c r="BB263" s="131"/>
      <c r="BC263" s="131"/>
      <c r="BD263" s="131"/>
      <c r="BE263" s="131"/>
      <c r="BF263" s="131"/>
      <c r="BG263" s="131"/>
      <c r="BH263" s="131"/>
      <c r="BI263" s="131"/>
      <c r="BJ263" s="131"/>
      <c r="BK263" s="131"/>
      <c r="BL263" s="131"/>
      <c r="BM263" s="131"/>
      <c r="BN263" s="131"/>
      <c r="BO263" s="131"/>
      <c r="BP263" s="131"/>
      <c r="BQ263" s="131"/>
      <c r="BR263" s="131"/>
      <c r="BS263" s="131"/>
      <c r="BT263" s="131"/>
      <c r="BU263" s="131"/>
      <c r="BV263" s="131"/>
      <c r="BW263" s="131"/>
      <c r="BX263" s="131"/>
      <c r="BY263" s="131"/>
      <c r="BZ263" s="131"/>
      <c r="CA263" s="131"/>
      <c r="CB263" s="131"/>
      <c r="CC263" s="131"/>
      <c r="CD263" s="131"/>
      <c r="CE263" s="131"/>
      <c r="CF263" s="131"/>
      <c r="CG263" s="131"/>
      <c r="CH263" s="131"/>
      <c r="CI263" s="131"/>
      <c r="CJ263" s="131"/>
      <c r="CK263" s="131"/>
      <c r="CL263" s="131"/>
      <c r="CM263" s="131"/>
      <c r="CN263" s="131"/>
      <c r="CO263" s="131"/>
      <c r="CP263" s="131"/>
      <c r="CQ263" s="131"/>
      <c r="CR263" s="131"/>
      <c r="CS263" s="131"/>
      <c r="CT263" s="131"/>
      <c r="CU263" s="131"/>
      <c r="CV263" s="131"/>
      <c r="CW263" s="131"/>
      <c r="CX263" s="131"/>
      <c r="CY263" s="131"/>
      <c r="CZ263" s="131"/>
      <c r="DA263" s="131"/>
      <c r="DB263" s="131"/>
      <c r="DC263" s="131"/>
      <c r="DD263" s="131"/>
      <c r="DE263" s="131"/>
      <c r="DF263" s="131"/>
      <c r="DG263" s="131"/>
      <c r="DH263" s="131"/>
      <c r="DI263" s="131"/>
      <c r="DJ263" s="131"/>
      <c r="DK263" s="131"/>
      <c r="DL263" s="131"/>
      <c r="DM263" s="131"/>
      <c r="DN263" s="131"/>
      <c r="DO263" s="131"/>
      <c r="DP263" s="131"/>
      <c r="DQ263" s="131"/>
      <c r="DR263" s="131"/>
      <c r="DS263" s="131"/>
      <c r="DT263" s="131"/>
      <c r="DU263" s="131"/>
      <c r="DV263" s="131"/>
      <c r="DW263" s="131"/>
      <c r="DX263" s="131"/>
      <c r="DY263" s="131"/>
      <c r="DZ263" s="131"/>
      <c r="EA263" s="131"/>
      <c r="EB263" s="131"/>
      <c r="EC263" s="131"/>
      <c r="ED263" s="131"/>
      <c r="EE263" s="131"/>
      <c r="EF263" s="131"/>
      <c r="EG263" s="131"/>
      <c r="EH263" s="131"/>
      <c r="EI263" s="131"/>
      <c r="EJ263" s="131"/>
      <c r="EK263" s="131"/>
      <c r="EL263" s="131"/>
      <c r="EM263" s="131"/>
      <c r="EN263" s="131"/>
      <c r="EO263" s="131"/>
      <c r="EP263" s="131"/>
      <c r="EQ263" s="131"/>
      <c r="ER263" s="131"/>
      <c r="ES263" s="131"/>
      <c r="ET263" s="131"/>
      <c r="EU263" s="131"/>
      <c r="EV263" s="131"/>
      <c r="EW263" s="131"/>
      <c r="EX263" s="131"/>
      <c r="EY263" s="131"/>
      <c r="EZ263" s="131"/>
      <c r="FA263" s="131"/>
      <c r="FB263" s="131"/>
      <c r="FC263" s="131"/>
      <c r="FD263" s="131"/>
      <c r="FE263" s="131"/>
      <c r="FF263" s="131"/>
      <c r="FG263" s="131"/>
      <c r="FH263" s="131"/>
      <c r="FI263" s="131"/>
      <c r="FJ263" s="131"/>
      <c r="FK263" s="131"/>
      <c r="FL263" s="131"/>
      <c r="FM263" s="131"/>
      <c r="FN263" s="131"/>
      <c r="FO263" s="131"/>
      <c r="FP263" s="131"/>
      <c r="FQ263" s="131"/>
      <c r="FR263" s="131"/>
      <c r="FS263" s="131"/>
      <c r="FT263" s="131"/>
      <c r="FU263" s="131"/>
      <c r="FV263" s="131"/>
      <c r="FW263" s="131"/>
    </row>
    <row r="264">
      <c r="A264" s="131"/>
      <c r="B264" s="131"/>
      <c r="C264" s="131"/>
      <c r="D264" s="131"/>
      <c r="E264" s="131"/>
      <c r="F264" s="131"/>
      <c r="G264" s="131"/>
      <c r="H264" s="131"/>
      <c r="I264" s="131"/>
      <c r="J264" s="131"/>
      <c r="K264" s="131"/>
      <c r="L264" s="131"/>
      <c r="M264" s="131"/>
      <c r="N264" s="131"/>
      <c r="O264" s="131"/>
      <c r="P264" s="131"/>
      <c r="Q264" s="131"/>
      <c r="R264" s="131"/>
      <c r="S264" s="131"/>
      <c r="T264" s="131"/>
      <c r="U264" s="131"/>
      <c r="V264" s="131"/>
      <c r="W264" s="131"/>
      <c r="X264" s="131"/>
      <c r="Y264" s="131"/>
      <c r="Z264" s="131"/>
      <c r="AA264" s="131"/>
      <c r="AB264" s="131"/>
      <c r="AC264" s="131"/>
      <c r="AD264" s="131"/>
      <c r="AE264" s="131"/>
      <c r="AF264" s="131"/>
      <c r="AG264" s="131"/>
      <c r="AH264" s="131"/>
      <c r="AI264" s="131"/>
      <c r="AJ264" s="131"/>
      <c r="AK264" s="131"/>
      <c r="AL264" s="131"/>
      <c r="AM264" s="131"/>
      <c r="AN264" s="131"/>
      <c r="AO264" s="131"/>
      <c r="AP264" s="131"/>
      <c r="AQ264" s="131"/>
      <c r="AR264" s="131"/>
      <c r="AS264" s="131"/>
      <c r="AT264" s="131"/>
      <c r="AU264" s="131"/>
      <c r="AV264" s="131"/>
      <c r="AW264" s="131"/>
      <c r="AX264" s="131"/>
      <c r="AY264" s="131"/>
      <c r="AZ264" s="131"/>
      <c r="BA264" s="131"/>
      <c r="BB264" s="131"/>
      <c r="BC264" s="131"/>
      <c r="BD264" s="131"/>
      <c r="BE264" s="131"/>
      <c r="BF264" s="131"/>
      <c r="BG264" s="131"/>
      <c r="BH264" s="131"/>
      <c r="BI264" s="131"/>
      <c r="BJ264" s="131"/>
      <c r="BK264" s="131"/>
      <c r="BL264" s="131"/>
      <c r="BM264" s="131"/>
      <c r="BN264" s="131"/>
      <c r="BO264" s="131"/>
      <c r="BP264" s="131"/>
      <c r="BQ264" s="131"/>
      <c r="BR264" s="131"/>
      <c r="BS264" s="131"/>
      <c r="BT264" s="131"/>
      <c r="BU264" s="131"/>
      <c r="BV264" s="131"/>
      <c r="BW264" s="131"/>
      <c r="BX264" s="131"/>
      <c r="BY264" s="131"/>
      <c r="BZ264" s="131"/>
      <c r="CA264" s="131"/>
      <c r="CB264" s="131"/>
      <c r="CC264" s="131"/>
      <c r="CD264" s="131"/>
      <c r="CE264" s="131"/>
      <c r="CF264" s="131"/>
      <c r="CG264" s="131"/>
      <c r="CH264" s="131"/>
      <c r="CI264" s="131"/>
      <c r="CJ264" s="131"/>
      <c r="CK264" s="131"/>
      <c r="CL264" s="131"/>
      <c r="CM264" s="131"/>
      <c r="CN264" s="131"/>
      <c r="CO264" s="131"/>
      <c r="CP264" s="131"/>
      <c r="CQ264" s="131"/>
      <c r="CR264" s="131"/>
      <c r="CS264" s="131"/>
      <c r="CT264" s="131"/>
      <c r="CU264" s="131"/>
      <c r="CV264" s="131"/>
      <c r="CW264" s="131"/>
      <c r="CX264" s="131"/>
      <c r="CY264" s="131"/>
      <c r="CZ264" s="131"/>
      <c r="DA264" s="131"/>
      <c r="DB264" s="131"/>
      <c r="DC264" s="131"/>
      <c r="DD264" s="131"/>
      <c r="DE264" s="131"/>
      <c r="DF264" s="131"/>
      <c r="DG264" s="131"/>
      <c r="DH264" s="131"/>
      <c r="DI264" s="131"/>
      <c r="DJ264" s="131"/>
      <c r="DK264" s="131"/>
      <c r="DL264" s="131"/>
      <c r="DM264" s="131"/>
      <c r="DN264" s="131"/>
      <c r="DO264" s="131"/>
      <c r="DP264" s="131"/>
      <c r="DQ264" s="131"/>
      <c r="DR264" s="131"/>
      <c r="DS264" s="131"/>
      <c r="DT264" s="131"/>
      <c r="DU264" s="131"/>
      <c r="DV264" s="131"/>
      <c r="DW264" s="131"/>
      <c r="DX264" s="131"/>
      <c r="DY264" s="131"/>
      <c r="DZ264" s="131"/>
      <c r="EA264" s="131"/>
      <c r="EB264" s="131"/>
      <c r="EC264" s="131"/>
      <c r="ED264" s="131"/>
      <c r="EE264" s="131"/>
      <c r="EF264" s="131"/>
      <c r="EG264" s="131"/>
      <c r="EH264" s="131"/>
      <c r="EI264" s="131"/>
      <c r="EJ264" s="131"/>
      <c r="EK264" s="131"/>
      <c r="EL264" s="131"/>
      <c r="EM264" s="131"/>
      <c r="EN264" s="131"/>
      <c r="EO264" s="131"/>
      <c r="EP264" s="131"/>
      <c r="EQ264" s="131"/>
      <c r="ER264" s="131"/>
      <c r="ES264" s="131"/>
      <c r="ET264" s="131"/>
      <c r="EU264" s="131"/>
      <c r="EV264" s="131"/>
      <c r="EW264" s="131"/>
      <c r="EX264" s="131"/>
      <c r="EY264" s="131"/>
      <c r="EZ264" s="131"/>
      <c r="FA264" s="131"/>
      <c r="FB264" s="131"/>
      <c r="FC264" s="131"/>
      <c r="FD264" s="131"/>
      <c r="FE264" s="131"/>
      <c r="FF264" s="131"/>
      <c r="FG264" s="131"/>
      <c r="FH264" s="131"/>
      <c r="FI264" s="131"/>
      <c r="FJ264" s="131"/>
      <c r="FK264" s="131"/>
      <c r="FL264" s="131"/>
      <c r="FM264" s="131"/>
      <c r="FN264" s="131"/>
      <c r="FO264" s="131"/>
      <c r="FP264" s="131"/>
      <c r="FQ264" s="131"/>
      <c r="FR264" s="131"/>
      <c r="FS264" s="131"/>
      <c r="FT264" s="131"/>
      <c r="FU264" s="131"/>
      <c r="FV264" s="131"/>
      <c r="FW264" s="131"/>
    </row>
    <row r="265">
      <c r="A265" s="131"/>
      <c r="B265" s="131"/>
      <c r="C265" s="131"/>
      <c r="D265" s="131"/>
      <c r="E265" s="131"/>
      <c r="F265" s="131"/>
      <c r="G265" s="131"/>
      <c r="H265" s="131"/>
      <c r="I265" s="131"/>
      <c r="J265" s="131"/>
      <c r="K265" s="131"/>
      <c r="L265" s="131"/>
      <c r="M265" s="131"/>
      <c r="N265" s="131"/>
      <c r="O265" s="131"/>
      <c r="P265" s="131"/>
      <c r="Q265" s="131"/>
      <c r="R265" s="131"/>
      <c r="S265" s="131"/>
      <c r="T265" s="131"/>
      <c r="U265" s="131"/>
      <c r="V265" s="131"/>
      <c r="W265" s="131"/>
      <c r="X265" s="131"/>
      <c r="Y265" s="131"/>
      <c r="Z265" s="131"/>
      <c r="AA265" s="131"/>
      <c r="AB265" s="131"/>
      <c r="AC265" s="131"/>
      <c r="AD265" s="131"/>
      <c r="AE265" s="131"/>
      <c r="AF265" s="131"/>
      <c r="AG265" s="131"/>
      <c r="AH265" s="131"/>
      <c r="AI265" s="131"/>
      <c r="AJ265" s="131"/>
      <c r="AK265" s="131"/>
      <c r="AL265" s="131"/>
      <c r="AM265" s="131"/>
      <c r="AN265" s="131"/>
      <c r="AO265" s="131"/>
      <c r="AP265" s="131"/>
      <c r="AQ265" s="131"/>
      <c r="AR265" s="131"/>
      <c r="AS265" s="131"/>
      <c r="AT265" s="131"/>
      <c r="AU265" s="131"/>
      <c r="AV265" s="131"/>
      <c r="AW265" s="131"/>
      <c r="AX265" s="131"/>
      <c r="AY265" s="131"/>
      <c r="AZ265" s="131"/>
      <c r="BA265" s="131"/>
      <c r="BB265" s="131"/>
      <c r="BC265" s="131"/>
      <c r="BD265" s="131"/>
      <c r="BE265" s="131"/>
      <c r="BF265" s="131"/>
      <c r="BG265" s="131"/>
      <c r="BH265" s="131"/>
      <c r="BI265" s="131"/>
      <c r="BJ265" s="131"/>
      <c r="BK265" s="131"/>
      <c r="BL265" s="131"/>
      <c r="BM265" s="131"/>
      <c r="BN265" s="131"/>
      <c r="BO265" s="131"/>
      <c r="BP265" s="131"/>
      <c r="BQ265" s="131"/>
      <c r="BR265" s="131"/>
      <c r="BS265" s="131"/>
      <c r="BT265" s="131"/>
      <c r="BU265" s="131"/>
      <c r="BV265" s="131"/>
      <c r="BW265" s="131"/>
      <c r="BX265" s="131"/>
      <c r="BY265" s="131"/>
      <c r="BZ265" s="131"/>
      <c r="CA265" s="131"/>
      <c r="CB265" s="131"/>
      <c r="CC265" s="131"/>
      <c r="CD265" s="131"/>
      <c r="CE265" s="131"/>
      <c r="CF265" s="131"/>
      <c r="CG265" s="131"/>
      <c r="CH265" s="131"/>
      <c r="CI265" s="131"/>
      <c r="CJ265" s="131"/>
      <c r="CK265" s="131"/>
      <c r="CL265" s="131"/>
      <c r="CM265" s="131"/>
      <c r="CN265" s="131"/>
      <c r="CO265" s="131"/>
      <c r="CP265" s="131"/>
      <c r="CQ265" s="131"/>
      <c r="CR265" s="131"/>
      <c r="CS265" s="131"/>
      <c r="CT265" s="131"/>
      <c r="CU265" s="131"/>
      <c r="CV265" s="131"/>
      <c r="CW265" s="131"/>
      <c r="CX265" s="131"/>
      <c r="CY265" s="131"/>
      <c r="CZ265" s="131"/>
      <c r="DA265" s="131"/>
      <c r="DB265" s="131"/>
      <c r="DC265" s="131"/>
      <c r="DD265" s="131"/>
      <c r="DE265" s="131"/>
      <c r="DF265" s="131"/>
      <c r="DG265" s="131"/>
      <c r="DH265" s="131"/>
      <c r="DI265" s="131"/>
      <c r="DJ265" s="131"/>
      <c r="DK265" s="131"/>
      <c r="DL265" s="131"/>
      <c r="DM265" s="131"/>
      <c r="DN265" s="131"/>
      <c r="DO265" s="131"/>
      <c r="DP265" s="131"/>
      <c r="DQ265" s="131"/>
      <c r="DR265" s="131"/>
      <c r="DS265" s="131"/>
      <c r="DT265" s="131"/>
      <c r="DU265" s="131"/>
      <c r="DV265" s="131"/>
      <c r="DW265" s="131"/>
      <c r="DX265" s="131"/>
      <c r="DY265" s="131"/>
      <c r="DZ265" s="131"/>
      <c r="EA265" s="131"/>
      <c r="EB265" s="131"/>
      <c r="EC265" s="131"/>
      <c r="ED265" s="131"/>
      <c r="EE265" s="131"/>
      <c r="EF265" s="131"/>
      <c r="EG265" s="131"/>
      <c r="EH265" s="131"/>
      <c r="EI265" s="131"/>
      <c r="EJ265" s="131"/>
      <c r="EK265" s="131"/>
      <c r="EL265" s="131"/>
      <c r="EM265" s="131"/>
      <c r="EN265" s="131"/>
      <c r="EO265" s="131"/>
      <c r="EP265" s="131"/>
      <c r="EQ265" s="131"/>
      <c r="ER265" s="131"/>
      <c r="ES265" s="131"/>
      <c r="ET265" s="131"/>
      <c r="EU265" s="131"/>
      <c r="EV265" s="131"/>
      <c r="EW265" s="131"/>
      <c r="EX265" s="131"/>
      <c r="EY265" s="131"/>
      <c r="EZ265" s="131"/>
      <c r="FA265" s="131"/>
      <c r="FB265" s="131"/>
      <c r="FC265" s="131"/>
      <c r="FD265" s="131"/>
      <c r="FE265" s="131"/>
      <c r="FF265" s="131"/>
      <c r="FG265" s="131"/>
      <c r="FH265" s="131"/>
      <c r="FI265" s="131"/>
      <c r="FJ265" s="131"/>
      <c r="FK265" s="131"/>
      <c r="FL265" s="131"/>
      <c r="FM265" s="131"/>
      <c r="FN265" s="131"/>
      <c r="FO265" s="131"/>
      <c r="FP265" s="131"/>
      <c r="FQ265" s="131"/>
      <c r="FR265" s="131"/>
      <c r="FS265" s="131"/>
      <c r="FT265" s="131"/>
      <c r="FU265" s="131"/>
      <c r="FV265" s="131"/>
      <c r="FW265" s="131"/>
    </row>
    <row r="266">
      <c r="A266" s="131"/>
      <c r="B266" s="131"/>
      <c r="C266" s="131"/>
      <c r="D266" s="131"/>
      <c r="E266" s="131"/>
      <c r="F266" s="131"/>
      <c r="G266" s="131"/>
      <c r="H266" s="131"/>
      <c r="I266" s="131"/>
      <c r="J266" s="131"/>
      <c r="K266" s="131"/>
      <c r="L266" s="131"/>
      <c r="M266" s="131"/>
      <c r="N266" s="131"/>
      <c r="O266" s="131"/>
      <c r="P266" s="131"/>
      <c r="Q266" s="131"/>
      <c r="R266" s="131"/>
      <c r="S266" s="131"/>
      <c r="T266" s="131"/>
      <c r="U266" s="131"/>
      <c r="V266" s="131"/>
      <c r="W266" s="131"/>
      <c r="X266" s="131"/>
      <c r="Y266" s="131"/>
      <c r="Z266" s="131"/>
      <c r="AA266" s="131"/>
      <c r="AB266" s="131"/>
      <c r="AC266" s="131"/>
      <c r="AD266" s="131"/>
      <c r="AE266" s="131"/>
      <c r="AF266" s="131"/>
      <c r="AG266" s="131"/>
      <c r="AH266" s="131"/>
      <c r="AI266" s="131"/>
      <c r="AJ266" s="131"/>
      <c r="AK266" s="131"/>
      <c r="AL266" s="131"/>
      <c r="AM266" s="131"/>
      <c r="AN266" s="131"/>
      <c r="AO266" s="131"/>
      <c r="AP266" s="131"/>
      <c r="AQ266" s="131"/>
      <c r="AR266" s="131"/>
      <c r="AS266" s="131"/>
      <c r="AT266" s="131"/>
      <c r="AU266" s="131"/>
      <c r="AV266" s="131"/>
      <c r="AW266" s="131"/>
      <c r="AX266" s="131"/>
      <c r="AY266" s="131"/>
      <c r="AZ266" s="131"/>
      <c r="BA266" s="131"/>
      <c r="BB266" s="131"/>
      <c r="BC266" s="131"/>
      <c r="BD266" s="131"/>
      <c r="BE266" s="131"/>
      <c r="BF266" s="131"/>
      <c r="BG266" s="131"/>
      <c r="BH266" s="131"/>
      <c r="BI266" s="131"/>
      <c r="BJ266" s="131"/>
      <c r="BK266" s="131"/>
      <c r="BL266" s="131"/>
      <c r="BM266" s="131"/>
      <c r="BN266" s="131"/>
      <c r="BO266" s="131"/>
      <c r="BP266" s="131"/>
      <c r="BQ266" s="131"/>
      <c r="BR266" s="131"/>
      <c r="BS266" s="131"/>
      <c r="BT266" s="131"/>
      <c r="BU266" s="131"/>
      <c r="BV266" s="131"/>
      <c r="BW266" s="131"/>
      <c r="BX266" s="131"/>
      <c r="BY266" s="131"/>
      <c r="BZ266" s="131"/>
      <c r="CA266" s="131"/>
      <c r="CB266" s="131"/>
      <c r="CC266" s="131"/>
      <c r="CD266" s="131"/>
      <c r="CE266" s="131"/>
      <c r="CF266" s="131"/>
      <c r="CG266" s="131"/>
      <c r="CH266" s="131"/>
      <c r="CI266" s="131"/>
      <c r="CJ266" s="131"/>
      <c r="CK266" s="131"/>
      <c r="CL266" s="131"/>
      <c r="CM266" s="131"/>
      <c r="CN266" s="131"/>
      <c r="CO266" s="131"/>
      <c r="CP266" s="131"/>
      <c r="CQ266" s="131"/>
      <c r="CR266" s="131"/>
      <c r="CS266" s="131"/>
      <c r="CT266" s="131"/>
      <c r="CU266" s="131"/>
      <c r="CV266" s="131"/>
      <c r="CW266" s="131"/>
      <c r="CX266" s="131"/>
      <c r="CY266" s="131"/>
      <c r="CZ266" s="131"/>
      <c r="DA266" s="131"/>
      <c r="DB266" s="131"/>
      <c r="DC266" s="131"/>
      <c r="DD266" s="131"/>
      <c r="DE266" s="131"/>
      <c r="DF266" s="131"/>
      <c r="DG266" s="131"/>
      <c r="DH266" s="131"/>
      <c r="DI266" s="131"/>
      <c r="DJ266" s="131"/>
      <c r="DK266" s="131"/>
      <c r="DL266" s="131"/>
      <c r="DM266" s="131"/>
      <c r="DN266" s="131"/>
      <c r="DO266" s="131"/>
      <c r="DP266" s="131"/>
      <c r="DQ266" s="131"/>
      <c r="DR266" s="131"/>
      <c r="DS266" s="131"/>
      <c r="DT266" s="131"/>
      <c r="DU266" s="131"/>
      <c r="DV266" s="131"/>
      <c r="DW266" s="131"/>
      <c r="DX266" s="131"/>
      <c r="DY266" s="131"/>
      <c r="DZ266" s="131"/>
      <c r="EA266" s="131"/>
      <c r="EB266" s="131"/>
      <c r="EC266" s="131"/>
      <c r="ED266" s="131"/>
      <c r="EE266" s="131"/>
      <c r="EF266" s="131"/>
      <c r="EG266" s="131"/>
      <c r="EH266" s="131"/>
      <c r="EI266" s="131"/>
      <c r="EJ266" s="131"/>
      <c r="EK266" s="131"/>
      <c r="EL266" s="131"/>
      <c r="EM266" s="131"/>
      <c r="EN266" s="131"/>
      <c r="EO266" s="131"/>
      <c r="EP266" s="131"/>
      <c r="EQ266" s="131"/>
      <c r="ER266" s="131"/>
      <c r="ES266" s="131"/>
      <c r="ET266" s="131"/>
      <c r="EU266" s="131"/>
      <c r="EV266" s="131"/>
      <c r="EW266" s="131"/>
      <c r="EX266" s="131"/>
      <c r="EY266" s="131"/>
      <c r="EZ266" s="131"/>
      <c r="FA266" s="131"/>
      <c r="FB266" s="131"/>
      <c r="FC266" s="131"/>
      <c r="FD266" s="131"/>
      <c r="FE266" s="131"/>
      <c r="FF266" s="131"/>
      <c r="FG266" s="131"/>
      <c r="FH266" s="131"/>
      <c r="FI266" s="131"/>
      <c r="FJ266" s="131"/>
      <c r="FK266" s="131"/>
      <c r="FL266" s="131"/>
      <c r="FM266" s="131"/>
      <c r="FN266" s="131"/>
      <c r="FO266" s="131"/>
      <c r="FP266" s="131"/>
      <c r="FQ266" s="131"/>
      <c r="FR266" s="131"/>
      <c r="FS266" s="131"/>
      <c r="FT266" s="131"/>
      <c r="FU266" s="131"/>
      <c r="FV266" s="131"/>
      <c r="FW266" s="131"/>
    </row>
    <row r="267">
      <c r="A267" s="131"/>
      <c r="B267" s="131"/>
      <c r="C267" s="131"/>
      <c r="D267" s="131"/>
      <c r="E267" s="131"/>
      <c r="F267" s="131"/>
      <c r="G267" s="131"/>
      <c r="H267" s="131"/>
      <c r="I267" s="131"/>
      <c r="J267" s="131"/>
      <c r="K267" s="131"/>
      <c r="L267" s="131"/>
      <c r="M267" s="131"/>
      <c r="N267" s="131"/>
      <c r="O267" s="131"/>
      <c r="P267" s="131"/>
      <c r="Q267" s="131"/>
      <c r="R267" s="131"/>
      <c r="S267" s="131"/>
      <c r="T267" s="131"/>
      <c r="U267" s="131"/>
      <c r="V267" s="131"/>
      <c r="W267" s="131"/>
      <c r="X267" s="131"/>
      <c r="Y267" s="131"/>
      <c r="Z267" s="131"/>
      <c r="AA267" s="131"/>
      <c r="AB267" s="131"/>
      <c r="AC267" s="131"/>
      <c r="AD267" s="131"/>
      <c r="AE267" s="131"/>
      <c r="AF267" s="131"/>
      <c r="AG267" s="131"/>
      <c r="AH267" s="131"/>
      <c r="AI267" s="131"/>
      <c r="AJ267" s="131"/>
      <c r="AK267" s="131"/>
      <c r="AL267" s="131"/>
      <c r="AM267" s="131"/>
      <c r="AN267" s="131"/>
      <c r="AO267" s="131"/>
      <c r="AP267" s="131"/>
      <c r="AQ267" s="131"/>
      <c r="AR267" s="131"/>
      <c r="AS267" s="131"/>
      <c r="AT267" s="131"/>
      <c r="AU267" s="131"/>
      <c r="AV267" s="131"/>
      <c r="AW267" s="131"/>
      <c r="AX267" s="131"/>
      <c r="AY267" s="131"/>
      <c r="AZ267" s="131"/>
      <c r="BA267" s="131"/>
      <c r="BB267" s="131"/>
      <c r="BC267" s="131"/>
      <c r="BD267" s="131"/>
      <c r="BE267" s="131"/>
      <c r="BF267" s="131"/>
      <c r="BG267" s="131"/>
      <c r="BH267" s="131"/>
      <c r="BI267" s="131"/>
      <c r="BJ267" s="131"/>
      <c r="BK267" s="131"/>
      <c r="BL267" s="131"/>
      <c r="BM267" s="131"/>
      <c r="BN267" s="131"/>
      <c r="BO267" s="131"/>
      <c r="BP267" s="131"/>
      <c r="BQ267" s="131"/>
      <c r="BR267" s="131"/>
      <c r="BS267" s="131"/>
      <c r="BT267" s="131"/>
      <c r="BU267" s="131"/>
      <c r="BV267" s="131"/>
      <c r="BW267" s="131"/>
      <c r="BX267" s="131"/>
      <c r="BY267" s="131"/>
      <c r="BZ267" s="131"/>
      <c r="CA267" s="131"/>
      <c r="CB267" s="131"/>
      <c r="CC267" s="131"/>
      <c r="CD267" s="131"/>
      <c r="CE267" s="131"/>
      <c r="CF267" s="131"/>
      <c r="CG267" s="131"/>
      <c r="CH267" s="131"/>
      <c r="CI267" s="131"/>
      <c r="CJ267" s="131"/>
      <c r="CK267" s="131"/>
      <c r="CL267" s="131"/>
      <c r="CM267" s="131"/>
      <c r="CN267" s="131"/>
      <c r="CO267" s="131"/>
      <c r="CP267" s="131"/>
      <c r="CQ267" s="131"/>
      <c r="CR267" s="131"/>
      <c r="CS267" s="131"/>
      <c r="CT267" s="131"/>
      <c r="CU267" s="131"/>
      <c r="CV267" s="131"/>
      <c r="CW267" s="131"/>
      <c r="CX267" s="131"/>
      <c r="CY267" s="131"/>
      <c r="CZ267" s="131"/>
      <c r="DA267" s="131"/>
      <c r="DB267" s="131"/>
      <c r="DC267" s="131"/>
      <c r="DD267" s="131"/>
      <c r="DE267" s="131"/>
      <c r="DF267" s="131"/>
      <c r="DG267" s="131"/>
      <c r="DH267" s="131"/>
      <c r="DI267" s="131"/>
      <c r="DJ267" s="131"/>
      <c r="DK267" s="131"/>
      <c r="DL267" s="131"/>
      <c r="DM267" s="131"/>
      <c r="DN267" s="131"/>
      <c r="DO267" s="131"/>
      <c r="DP267" s="131"/>
      <c r="DQ267" s="131"/>
      <c r="DR267" s="131"/>
      <c r="DS267" s="131"/>
      <c r="DT267" s="131"/>
      <c r="DU267" s="131"/>
      <c r="DV267" s="131"/>
      <c r="DW267" s="131"/>
      <c r="DX267" s="131"/>
      <c r="DY267" s="131"/>
      <c r="DZ267" s="131"/>
      <c r="EA267" s="131"/>
      <c r="EB267" s="131"/>
      <c r="EC267" s="131"/>
      <c r="ED267" s="131"/>
      <c r="EE267" s="131"/>
      <c r="EF267" s="131"/>
      <c r="EG267" s="131"/>
      <c r="EH267" s="131"/>
      <c r="EI267" s="131"/>
      <c r="EJ267" s="131"/>
      <c r="EK267" s="131"/>
      <c r="EL267" s="131"/>
      <c r="EM267" s="131"/>
      <c r="EN267" s="131"/>
      <c r="EO267" s="131"/>
      <c r="EP267" s="131"/>
      <c r="EQ267" s="131"/>
      <c r="ER267" s="131"/>
      <c r="ES267" s="131"/>
      <c r="ET267" s="131"/>
      <c r="EU267" s="131"/>
      <c r="EV267" s="131"/>
      <c r="EW267" s="131"/>
      <c r="EX267" s="131"/>
      <c r="EY267" s="131"/>
      <c r="EZ267" s="131"/>
      <c r="FA267" s="131"/>
      <c r="FB267" s="131"/>
      <c r="FC267" s="131"/>
      <c r="FD267" s="131"/>
      <c r="FE267" s="131"/>
      <c r="FF267" s="131"/>
      <c r="FG267" s="131"/>
      <c r="FH267" s="131"/>
      <c r="FI267" s="131"/>
      <c r="FJ267" s="131"/>
      <c r="FK267" s="131"/>
      <c r="FL267" s="131"/>
      <c r="FM267" s="131"/>
      <c r="FN267" s="131"/>
      <c r="FO267" s="131"/>
      <c r="FP267" s="131"/>
      <c r="FQ267" s="131"/>
      <c r="FR267" s="131"/>
      <c r="FS267" s="131"/>
      <c r="FT267" s="131"/>
      <c r="FU267" s="131"/>
      <c r="FV267" s="131"/>
      <c r="FW267" s="131"/>
    </row>
    <row r="268">
      <c r="A268" s="131"/>
      <c r="B268" s="131"/>
      <c r="C268" s="131"/>
      <c r="D268" s="131"/>
      <c r="E268" s="131"/>
      <c r="F268" s="131"/>
      <c r="G268" s="131"/>
      <c r="H268" s="131"/>
      <c r="I268" s="131"/>
      <c r="J268" s="131"/>
      <c r="K268" s="131"/>
      <c r="L268" s="131"/>
      <c r="M268" s="131"/>
      <c r="N268" s="131"/>
      <c r="O268" s="131"/>
      <c r="P268" s="131"/>
      <c r="Q268" s="131"/>
      <c r="R268" s="131"/>
      <c r="S268" s="131"/>
      <c r="T268" s="131"/>
      <c r="U268" s="131"/>
      <c r="V268" s="131"/>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131"/>
      <c r="AT268" s="131"/>
      <c r="AU268" s="131"/>
      <c r="AV268" s="131"/>
      <c r="AW268" s="131"/>
      <c r="AX268" s="131"/>
      <c r="AY268" s="131"/>
      <c r="AZ268" s="131"/>
      <c r="BA268" s="131"/>
      <c r="BB268" s="131"/>
      <c r="BC268" s="131"/>
      <c r="BD268" s="131"/>
      <c r="BE268" s="131"/>
      <c r="BF268" s="131"/>
      <c r="BG268" s="131"/>
      <c r="BH268" s="131"/>
      <c r="BI268" s="131"/>
      <c r="BJ268" s="131"/>
      <c r="BK268" s="131"/>
      <c r="BL268" s="131"/>
      <c r="BM268" s="131"/>
      <c r="BN268" s="131"/>
      <c r="BO268" s="131"/>
      <c r="BP268" s="131"/>
      <c r="BQ268" s="131"/>
      <c r="BR268" s="131"/>
      <c r="BS268" s="131"/>
      <c r="BT268" s="131"/>
      <c r="BU268" s="131"/>
      <c r="BV268" s="131"/>
      <c r="BW268" s="131"/>
      <c r="BX268" s="131"/>
      <c r="BY268" s="131"/>
      <c r="BZ268" s="131"/>
      <c r="CA268" s="131"/>
      <c r="CB268" s="131"/>
      <c r="CC268" s="131"/>
      <c r="CD268" s="131"/>
      <c r="CE268" s="131"/>
      <c r="CF268" s="131"/>
      <c r="CG268" s="131"/>
      <c r="CH268" s="131"/>
      <c r="CI268" s="131"/>
      <c r="CJ268" s="131"/>
      <c r="CK268" s="131"/>
      <c r="CL268" s="131"/>
      <c r="CM268" s="131"/>
      <c r="CN268" s="131"/>
      <c r="CO268" s="131"/>
      <c r="CP268" s="131"/>
      <c r="CQ268" s="131"/>
      <c r="CR268" s="131"/>
      <c r="CS268" s="131"/>
      <c r="CT268" s="131"/>
      <c r="CU268" s="131"/>
      <c r="CV268" s="131"/>
      <c r="CW268" s="131"/>
      <c r="CX268" s="131"/>
      <c r="CY268" s="131"/>
      <c r="CZ268" s="131"/>
      <c r="DA268" s="131"/>
      <c r="DB268" s="131"/>
      <c r="DC268" s="131"/>
      <c r="DD268" s="131"/>
      <c r="DE268" s="131"/>
      <c r="DF268" s="131"/>
      <c r="DG268" s="131"/>
      <c r="DH268" s="131"/>
      <c r="DI268" s="131"/>
      <c r="DJ268" s="131"/>
      <c r="DK268" s="131"/>
      <c r="DL268" s="131"/>
      <c r="DM268" s="131"/>
      <c r="DN268" s="131"/>
      <c r="DO268" s="131"/>
      <c r="DP268" s="131"/>
      <c r="DQ268" s="131"/>
      <c r="DR268" s="131"/>
      <c r="DS268" s="131"/>
      <c r="DT268" s="131"/>
      <c r="DU268" s="131"/>
      <c r="DV268" s="131"/>
      <c r="DW268" s="131"/>
      <c r="DX268" s="131"/>
      <c r="DY268" s="131"/>
      <c r="DZ268" s="131"/>
      <c r="EA268" s="131"/>
      <c r="EB268" s="131"/>
      <c r="EC268" s="131"/>
      <c r="ED268" s="131"/>
      <c r="EE268" s="131"/>
      <c r="EF268" s="131"/>
      <c r="EG268" s="131"/>
      <c r="EH268" s="131"/>
      <c r="EI268" s="131"/>
      <c r="EJ268" s="131"/>
      <c r="EK268" s="131"/>
      <c r="EL268" s="131"/>
      <c r="EM268" s="131"/>
      <c r="EN268" s="131"/>
      <c r="EO268" s="131"/>
      <c r="EP268" s="131"/>
      <c r="EQ268" s="131"/>
      <c r="ER268" s="131"/>
      <c r="ES268" s="131"/>
      <c r="ET268" s="131"/>
      <c r="EU268" s="131"/>
      <c r="EV268" s="131"/>
      <c r="EW268" s="131"/>
      <c r="EX268" s="131"/>
      <c r="EY268" s="131"/>
      <c r="EZ268" s="131"/>
      <c r="FA268" s="131"/>
      <c r="FB268" s="131"/>
      <c r="FC268" s="131"/>
      <c r="FD268" s="131"/>
      <c r="FE268" s="131"/>
      <c r="FF268" s="131"/>
      <c r="FG268" s="131"/>
      <c r="FH268" s="131"/>
      <c r="FI268" s="131"/>
      <c r="FJ268" s="131"/>
      <c r="FK268" s="131"/>
      <c r="FL268" s="131"/>
      <c r="FM268" s="131"/>
      <c r="FN268" s="131"/>
      <c r="FO268" s="131"/>
      <c r="FP268" s="131"/>
      <c r="FQ268" s="131"/>
      <c r="FR268" s="131"/>
      <c r="FS268" s="131"/>
      <c r="FT268" s="131"/>
      <c r="FU268" s="131"/>
      <c r="FV268" s="131"/>
      <c r="FW268" s="131"/>
    </row>
    <row r="269">
      <c r="A269" s="131"/>
      <c r="B269" s="131"/>
      <c r="C269" s="131"/>
      <c r="D269" s="131"/>
      <c r="E269" s="131"/>
      <c r="F269" s="131"/>
      <c r="G269" s="131"/>
      <c r="H269" s="131"/>
      <c r="I269" s="131"/>
      <c r="J269" s="131"/>
      <c r="K269" s="131"/>
      <c r="L269" s="131"/>
      <c r="M269" s="131"/>
      <c r="N269" s="131"/>
      <c r="O269" s="131"/>
      <c r="P269" s="131"/>
      <c r="Q269" s="131"/>
      <c r="R269" s="131"/>
      <c r="S269" s="131"/>
      <c r="T269" s="131"/>
      <c r="U269" s="131"/>
      <c r="V269" s="131"/>
      <c r="W269" s="131"/>
      <c r="X269" s="131"/>
      <c r="Y269" s="131"/>
      <c r="Z269" s="131"/>
      <c r="AA269" s="131"/>
      <c r="AB269" s="131"/>
      <c r="AC269" s="131"/>
      <c r="AD269" s="131"/>
      <c r="AE269" s="131"/>
      <c r="AF269" s="131"/>
      <c r="AG269" s="131"/>
      <c r="AH269" s="131"/>
      <c r="AI269" s="131"/>
      <c r="AJ269" s="131"/>
      <c r="AK269" s="131"/>
      <c r="AL269" s="131"/>
      <c r="AM269" s="131"/>
      <c r="AN269" s="131"/>
      <c r="AO269" s="131"/>
      <c r="AP269" s="131"/>
      <c r="AQ269" s="131"/>
      <c r="AR269" s="131"/>
      <c r="AS269" s="131"/>
      <c r="AT269" s="131"/>
      <c r="AU269" s="131"/>
      <c r="AV269" s="131"/>
      <c r="AW269" s="131"/>
      <c r="AX269" s="131"/>
      <c r="AY269" s="131"/>
      <c r="AZ269" s="131"/>
      <c r="BA269" s="131"/>
      <c r="BB269" s="131"/>
      <c r="BC269" s="131"/>
      <c r="BD269" s="131"/>
      <c r="BE269" s="131"/>
      <c r="BF269" s="131"/>
      <c r="BG269" s="131"/>
      <c r="BH269" s="131"/>
      <c r="BI269" s="131"/>
      <c r="BJ269" s="131"/>
      <c r="BK269" s="131"/>
      <c r="BL269" s="131"/>
      <c r="BM269" s="131"/>
      <c r="BN269" s="131"/>
      <c r="BO269" s="131"/>
      <c r="BP269" s="131"/>
      <c r="BQ269" s="131"/>
      <c r="BR269" s="131"/>
      <c r="BS269" s="131"/>
      <c r="BT269" s="131"/>
      <c r="BU269" s="131"/>
      <c r="BV269" s="131"/>
      <c r="BW269" s="131"/>
      <c r="BX269" s="131"/>
      <c r="BY269" s="131"/>
      <c r="BZ269" s="131"/>
      <c r="CA269" s="131"/>
      <c r="CB269" s="131"/>
      <c r="CC269" s="131"/>
      <c r="CD269" s="131"/>
      <c r="CE269" s="131"/>
      <c r="CF269" s="131"/>
      <c r="CG269" s="131"/>
      <c r="CH269" s="131"/>
      <c r="CI269" s="131"/>
      <c r="CJ269" s="131"/>
      <c r="CK269" s="131"/>
      <c r="CL269" s="131"/>
      <c r="CM269" s="131"/>
      <c r="CN269" s="131"/>
      <c r="CO269" s="131"/>
      <c r="CP269" s="131"/>
      <c r="CQ269" s="131"/>
      <c r="CR269" s="131"/>
      <c r="CS269" s="131"/>
      <c r="CT269" s="131"/>
      <c r="CU269" s="131"/>
      <c r="CV269" s="131"/>
      <c r="CW269" s="131"/>
      <c r="CX269" s="131"/>
      <c r="CY269" s="131"/>
      <c r="CZ269" s="131"/>
      <c r="DA269" s="131"/>
      <c r="DB269" s="131"/>
      <c r="DC269" s="131"/>
      <c r="DD269" s="131"/>
      <c r="DE269" s="131"/>
      <c r="DF269" s="131"/>
      <c r="DG269" s="131"/>
      <c r="DH269" s="131"/>
      <c r="DI269" s="131"/>
      <c r="DJ269" s="131"/>
      <c r="DK269" s="131"/>
      <c r="DL269" s="131"/>
      <c r="DM269" s="131"/>
      <c r="DN269" s="131"/>
      <c r="DO269" s="131"/>
      <c r="DP269" s="131"/>
      <c r="DQ269" s="131"/>
      <c r="DR269" s="131"/>
      <c r="DS269" s="131"/>
      <c r="DT269" s="131"/>
      <c r="DU269" s="131"/>
      <c r="DV269" s="131"/>
      <c r="DW269" s="131"/>
      <c r="DX269" s="131"/>
      <c r="DY269" s="131"/>
      <c r="DZ269" s="131"/>
      <c r="EA269" s="131"/>
      <c r="EB269" s="131"/>
      <c r="EC269" s="131"/>
      <c r="ED269" s="131"/>
      <c r="EE269" s="131"/>
      <c r="EF269" s="131"/>
      <c r="EG269" s="131"/>
      <c r="EH269" s="131"/>
      <c r="EI269" s="131"/>
      <c r="EJ269" s="131"/>
      <c r="EK269" s="131"/>
      <c r="EL269" s="131"/>
      <c r="EM269" s="131"/>
      <c r="EN269" s="131"/>
      <c r="EO269" s="131"/>
      <c r="EP269" s="131"/>
      <c r="EQ269" s="131"/>
      <c r="ER269" s="131"/>
      <c r="ES269" s="131"/>
      <c r="ET269" s="131"/>
      <c r="EU269" s="131"/>
      <c r="EV269" s="131"/>
      <c r="EW269" s="131"/>
      <c r="EX269" s="131"/>
      <c r="EY269" s="131"/>
      <c r="EZ269" s="131"/>
      <c r="FA269" s="131"/>
      <c r="FB269" s="131"/>
      <c r="FC269" s="131"/>
      <c r="FD269" s="131"/>
      <c r="FE269" s="131"/>
      <c r="FF269" s="131"/>
      <c r="FG269" s="131"/>
      <c r="FH269" s="131"/>
      <c r="FI269" s="131"/>
      <c r="FJ269" s="131"/>
      <c r="FK269" s="131"/>
      <c r="FL269" s="131"/>
      <c r="FM269" s="131"/>
      <c r="FN269" s="131"/>
      <c r="FO269" s="131"/>
      <c r="FP269" s="131"/>
      <c r="FQ269" s="131"/>
      <c r="FR269" s="131"/>
      <c r="FS269" s="131"/>
      <c r="FT269" s="131"/>
      <c r="FU269" s="131"/>
      <c r="FV269" s="131"/>
      <c r="FW269" s="131"/>
    </row>
    <row r="270">
      <c r="A270" s="131"/>
      <c r="B270" s="131"/>
      <c r="C270" s="131"/>
      <c r="D270" s="131"/>
      <c r="E270" s="131"/>
      <c r="F270" s="131"/>
      <c r="G270" s="131"/>
      <c r="H270" s="131"/>
      <c r="I270" s="131"/>
      <c r="J270" s="131"/>
      <c r="K270" s="131"/>
      <c r="L270" s="131"/>
      <c r="M270" s="131"/>
      <c r="N270" s="131"/>
      <c r="O270" s="131"/>
      <c r="P270" s="131"/>
      <c r="Q270" s="131"/>
      <c r="R270" s="131"/>
      <c r="S270" s="131"/>
      <c r="T270" s="131"/>
      <c r="U270" s="131"/>
      <c r="V270" s="131"/>
      <c r="W270" s="131"/>
      <c r="X270" s="131"/>
      <c r="Y270" s="131"/>
      <c r="Z270" s="131"/>
      <c r="AA270" s="131"/>
      <c r="AB270" s="131"/>
      <c r="AC270" s="131"/>
      <c r="AD270" s="131"/>
      <c r="AE270" s="131"/>
      <c r="AF270" s="131"/>
      <c r="AG270" s="131"/>
      <c r="AH270" s="131"/>
      <c r="AI270" s="131"/>
      <c r="AJ270" s="131"/>
      <c r="AK270" s="131"/>
      <c r="AL270" s="131"/>
      <c r="AM270" s="131"/>
      <c r="AN270" s="131"/>
      <c r="AO270" s="131"/>
      <c r="AP270" s="131"/>
      <c r="AQ270" s="131"/>
      <c r="AR270" s="131"/>
      <c r="AS270" s="131"/>
      <c r="AT270" s="131"/>
      <c r="AU270" s="131"/>
      <c r="AV270" s="131"/>
      <c r="AW270" s="131"/>
      <c r="AX270" s="131"/>
      <c r="AY270" s="131"/>
      <c r="AZ270" s="131"/>
      <c r="BA270" s="131"/>
      <c r="BB270" s="131"/>
      <c r="BC270" s="131"/>
      <c r="BD270" s="131"/>
      <c r="BE270" s="131"/>
      <c r="BF270" s="131"/>
      <c r="BG270" s="131"/>
      <c r="BH270" s="131"/>
      <c r="BI270" s="131"/>
      <c r="BJ270" s="131"/>
      <c r="BK270" s="131"/>
      <c r="BL270" s="131"/>
      <c r="BM270" s="131"/>
      <c r="BN270" s="131"/>
      <c r="BO270" s="131"/>
      <c r="BP270" s="131"/>
      <c r="BQ270" s="131"/>
      <c r="BR270" s="131"/>
      <c r="BS270" s="131"/>
      <c r="BT270" s="131"/>
      <c r="BU270" s="131"/>
      <c r="BV270" s="131"/>
      <c r="BW270" s="131"/>
      <c r="BX270" s="131"/>
      <c r="BY270" s="131"/>
      <c r="BZ270" s="131"/>
      <c r="CA270" s="131"/>
      <c r="CB270" s="131"/>
      <c r="CC270" s="131"/>
      <c r="CD270" s="131"/>
      <c r="CE270" s="131"/>
      <c r="CF270" s="131"/>
      <c r="CG270" s="131"/>
      <c r="CH270" s="131"/>
      <c r="CI270" s="131"/>
      <c r="CJ270" s="131"/>
      <c r="CK270" s="131"/>
      <c r="CL270" s="131"/>
      <c r="CM270" s="131"/>
      <c r="CN270" s="131"/>
      <c r="CO270" s="131"/>
      <c r="CP270" s="131"/>
      <c r="CQ270" s="131"/>
      <c r="CR270" s="131"/>
      <c r="CS270" s="131"/>
      <c r="CT270" s="131"/>
      <c r="CU270" s="131"/>
      <c r="CV270" s="131"/>
      <c r="CW270" s="131"/>
      <c r="CX270" s="131"/>
      <c r="CY270" s="131"/>
      <c r="CZ270" s="131"/>
      <c r="DA270" s="131"/>
      <c r="DB270" s="131"/>
      <c r="DC270" s="131"/>
      <c r="DD270" s="131"/>
      <c r="DE270" s="131"/>
      <c r="DF270" s="131"/>
      <c r="DG270" s="131"/>
      <c r="DH270" s="131"/>
      <c r="DI270" s="131"/>
      <c r="DJ270" s="131"/>
      <c r="DK270" s="131"/>
      <c r="DL270" s="131"/>
      <c r="DM270" s="131"/>
      <c r="DN270" s="131"/>
      <c r="DO270" s="131"/>
      <c r="DP270" s="131"/>
      <c r="DQ270" s="131"/>
      <c r="DR270" s="131"/>
      <c r="DS270" s="131"/>
      <c r="DT270" s="131"/>
      <c r="DU270" s="131"/>
      <c r="DV270" s="131"/>
      <c r="DW270" s="131"/>
      <c r="DX270" s="131"/>
      <c r="DY270" s="131"/>
      <c r="DZ270" s="131"/>
      <c r="EA270" s="131"/>
      <c r="EB270" s="131"/>
      <c r="EC270" s="131"/>
      <c r="ED270" s="131"/>
      <c r="EE270" s="131"/>
      <c r="EF270" s="131"/>
      <c r="EG270" s="131"/>
      <c r="EH270" s="131"/>
      <c r="EI270" s="131"/>
      <c r="EJ270" s="131"/>
      <c r="EK270" s="131"/>
      <c r="EL270" s="131"/>
      <c r="EM270" s="131"/>
      <c r="EN270" s="131"/>
      <c r="EO270" s="131"/>
      <c r="EP270" s="131"/>
      <c r="EQ270" s="131"/>
      <c r="ER270" s="131"/>
      <c r="ES270" s="131"/>
      <c r="ET270" s="131"/>
      <c r="EU270" s="131"/>
      <c r="EV270" s="131"/>
      <c r="EW270" s="131"/>
      <c r="EX270" s="131"/>
      <c r="EY270" s="131"/>
      <c r="EZ270" s="131"/>
      <c r="FA270" s="131"/>
      <c r="FB270" s="131"/>
      <c r="FC270" s="131"/>
      <c r="FD270" s="131"/>
      <c r="FE270" s="131"/>
      <c r="FF270" s="131"/>
      <c r="FG270" s="131"/>
      <c r="FH270" s="131"/>
      <c r="FI270" s="131"/>
      <c r="FJ270" s="131"/>
      <c r="FK270" s="131"/>
      <c r="FL270" s="131"/>
      <c r="FM270" s="131"/>
      <c r="FN270" s="131"/>
      <c r="FO270" s="131"/>
      <c r="FP270" s="131"/>
      <c r="FQ270" s="131"/>
      <c r="FR270" s="131"/>
      <c r="FS270" s="131"/>
      <c r="FT270" s="131"/>
      <c r="FU270" s="131"/>
      <c r="FV270" s="131"/>
      <c r="FW270" s="131"/>
    </row>
    <row r="271">
      <c r="A271" s="131"/>
      <c r="B271" s="131"/>
      <c r="C271" s="131"/>
      <c r="D271" s="131"/>
      <c r="E271" s="131"/>
      <c r="F271" s="131"/>
      <c r="G271" s="131"/>
      <c r="H271" s="131"/>
      <c r="I271" s="131"/>
      <c r="J271" s="131"/>
      <c r="K271" s="131"/>
      <c r="L271" s="131"/>
      <c r="M271" s="131"/>
      <c r="N271" s="131"/>
      <c r="O271" s="131"/>
      <c r="P271" s="131"/>
      <c r="Q271" s="131"/>
      <c r="R271" s="131"/>
      <c r="S271" s="131"/>
      <c r="T271" s="131"/>
      <c r="U271" s="131"/>
      <c r="V271" s="131"/>
      <c r="W271" s="131"/>
      <c r="X271" s="131"/>
      <c r="Y271" s="131"/>
      <c r="Z271" s="131"/>
      <c r="AA271" s="131"/>
      <c r="AB271" s="131"/>
      <c r="AC271" s="131"/>
      <c r="AD271" s="131"/>
      <c r="AE271" s="131"/>
      <c r="AF271" s="131"/>
      <c r="AG271" s="131"/>
      <c r="AH271" s="131"/>
      <c r="AI271" s="131"/>
      <c r="AJ271" s="131"/>
      <c r="AK271" s="131"/>
      <c r="AL271" s="131"/>
      <c r="AM271" s="131"/>
      <c r="AN271" s="131"/>
      <c r="AO271" s="131"/>
      <c r="AP271" s="131"/>
      <c r="AQ271" s="131"/>
      <c r="AR271" s="131"/>
      <c r="AS271" s="131"/>
      <c r="AT271" s="131"/>
      <c r="AU271" s="131"/>
      <c r="AV271" s="131"/>
      <c r="AW271" s="131"/>
      <c r="AX271" s="131"/>
      <c r="AY271" s="131"/>
      <c r="AZ271" s="131"/>
      <c r="BA271" s="131"/>
      <c r="BB271" s="131"/>
      <c r="BC271" s="131"/>
      <c r="BD271" s="131"/>
      <c r="BE271" s="131"/>
      <c r="BF271" s="131"/>
      <c r="BG271" s="131"/>
      <c r="BH271" s="131"/>
      <c r="BI271" s="131"/>
      <c r="BJ271" s="131"/>
      <c r="BK271" s="131"/>
      <c r="BL271" s="131"/>
      <c r="BM271" s="131"/>
      <c r="BN271" s="131"/>
      <c r="BO271" s="131"/>
      <c r="BP271" s="131"/>
      <c r="BQ271" s="131"/>
      <c r="BR271" s="131"/>
      <c r="BS271" s="131"/>
      <c r="BT271" s="131"/>
      <c r="BU271" s="131"/>
      <c r="BV271" s="131"/>
      <c r="BW271" s="131"/>
      <c r="BX271" s="131"/>
      <c r="BY271" s="131"/>
      <c r="BZ271" s="131"/>
      <c r="CA271" s="131"/>
      <c r="CB271" s="131"/>
      <c r="CC271" s="131"/>
      <c r="CD271" s="131"/>
      <c r="CE271" s="131"/>
      <c r="CF271" s="131"/>
      <c r="CG271" s="131"/>
      <c r="CH271" s="131"/>
      <c r="CI271" s="131"/>
      <c r="CJ271" s="131"/>
      <c r="CK271" s="131"/>
      <c r="CL271" s="131"/>
      <c r="CM271" s="131"/>
      <c r="CN271" s="131"/>
      <c r="CO271" s="131"/>
      <c r="CP271" s="131"/>
      <c r="CQ271" s="131"/>
      <c r="CR271" s="131"/>
      <c r="CS271" s="131"/>
      <c r="CT271" s="131"/>
      <c r="CU271" s="131"/>
      <c r="CV271" s="131"/>
      <c r="CW271" s="131"/>
      <c r="CX271" s="131"/>
      <c r="CY271" s="131"/>
      <c r="CZ271" s="131"/>
      <c r="DA271" s="131"/>
      <c r="DB271" s="131"/>
      <c r="DC271" s="131"/>
      <c r="DD271" s="131"/>
      <c r="DE271" s="131"/>
      <c r="DF271" s="131"/>
      <c r="DG271" s="131"/>
      <c r="DH271" s="131"/>
      <c r="DI271" s="131"/>
      <c r="DJ271" s="131"/>
      <c r="DK271" s="131"/>
      <c r="DL271" s="131"/>
      <c r="DM271" s="131"/>
      <c r="DN271" s="131"/>
      <c r="DO271" s="131"/>
      <c r="DP271" s="131"/>
      <c r="DQ271" s="131"/>
      <c r="DR271" s="131"/>
      <c r="DS271" s="131"/>
      <c r="DT271" s="131"/>
      <c r="DU271" s="131"/>
      <c r="DV271" s="131"/>
      <c r="DW271" s="131"/>
      <c r="DX271" s="131"/>
      <c r="DY271" s="131"/>
      <c r="DZ271" s="131"/>
      <c r="EA271" s="131"/>
      <c r="EB271" s="131"/>
      <c r="EC271" s="131"/>
      <c r="ED271" s="131"/>
      <c r="EE271" s="131"/>
      <c r="EF271" s="131"/>
      <c r="EG271" s="131"/>
      <c r="EH271" s="131"/>
      <c r="EI271" s="131"/>
      <c r="EJ271" s="131"/>
      <c r="EK271" s="131"/>
      <c r="EL271" s="131"/>
      <c r="EM271" s="131"/>
      <c r="EN271" s="131"/>
      <c r="EO271" s="131"/>
      <c r="EP271" s="131"/>
      <c r="EQ271" s="131"/>
      <c r="ER271" s="131"/>
      <c r="ES271" s="131"/>
      <c r="ET271" s="131"/>
      <c r="EU271" s="131"/>
      <c r="EV271" s="131"/>
      <c r="EW271" s="131"/>
      <c r="EX271" s="131"/>
      <c r="EY271" s="131"/>
      <c r="EZ271" s="131"/>
      <c r="FA271" s="131"/>
      <c r="FB271" s="131"/>
      <c r="FC271" s="131"/>
      <c r="FD271" s="131"/>
      <c r="FE271" s="131"/>
      <c r="FF271" s="131"/>
      <c r="FG271" s="131"/>
      <c r="FH271" s="131"/>
      <c r="FI271" s="131"/>
      <c r="FJ271" s="131"/>
      <c r="FK271" s="131"/>
      <c r="FL271" s="131"/>
      <c r="FM271" s="131"/>
      <c r="FN271" s="131"/>
      <c r="FO271" s="131"/>
      <c r="FP271" s="131"/>
      <c r="FQ271" s="131"/>
      <c r="FR271" s="131"/>
      <c r="FS271" s="131"/>
      <c r="FT271" s="131"/>
      <c r="FU271" s="131"/>
      <c r="FV271" s="131"/>
      <c r="FW271" s="131"/>
    </row>
    <row r="272">
      <c r="A272" s="131"/>
      <c r="B272" s="131"/>
      <c r="C272" s="131"/>
      <c r="D272" s="131"/>
      <c r="E272" s="131"/>
      <c r="F272" s="131"/>
      <c r="G272" s="131"/>
      <c r="H272" s="131"/>
      <c r="I272" s="131"/>
      <c r="J272" s="131"/>
      <c r="K272" s="131"/>
      <c r="L272" s="131"/>
      <c r="M272" s="131"/>
      <c r="N272" s="131"/>
      <c r="O272" s="131"/>
      <c r="P272" s="131"/>
      <c r="Q272" s="131"/>
      <c r="R272" s="131"/>
      <c r="S272" s="131"/>
      <c r="T272" s="131"/>
      <c r="U272" s="131"/>
      <c r="V272" s="131"/>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131"/>
      <c r="AT272" s="131"/>
      <c r="AU272" s="131"/>
      <c r="AV272" s="131"/>
      <c r="AW272" s="131"/>
      <c r="AX272" s="131"/>
      <c r="AY272" s="131"/>
      <c r="AZ272" s="131"/>
      <c r="BA272" s="131"/>
      <c r="BB272" s="131"/>
      <c r="BC272" s="131"/>
      <c r="BD272" s="131"/>
      <c r="BE272" s="131"/>
      <c r="BF272" s="131"/>
      <c r="BG272" s="131"/>
      <c r="BH272" s="131"/>
      <c r="BI272" s="131"/>
      <c r="BJ272" s="131"/>
      <c r="BK272" s="131"/>
      <c r="BL272" s="131"/>
      <c r="BM272" s="131"/>
      <c r="BN272" s="131"/>
      <c r="BO272" s="131"/>
      <c r="BP272" s="131"/>
      <c r="BQ272" s="131"/>
      <c r="BR272" s="131"/>
      <c r="BS272" s="131"/>
      <c r="BT272" s="131"/>
      <c r="BU272" s="131"/>
      <c r="BV272" s="131"/>
      <c r="BW272" s="131"/>
      <c r="BX272" s="131"/>
      <c r="BY272" s="131"/>
      <c r="BZ272" s="131"/>
      <c r="CA272" s="131"/>
      <c r="CB272" s="131"/>
      <c r="CC272" s="131"/>
      <c r="CD272" s="131"/>
      <c r="CE272" s="131"/>
      <c r="CF272" s="131"/>
      <c r="CG272" s="131"/>
      <c r="CH272" s="131"/>
      <c r="CI272" s="131"/>
      <c r="CJ272" s="131"/>
      <c r="CK272" s="131"/>
      <c r="CL272" s="131"/>
      <c r="CM272" s="131"/>
      <c r="CN272" s="131"/>
      <c r="CO272" s="131"/>
      <c r="CP272" s="131"/>
      <c r="CQ272" s="131"/>
      <c r="CR272" s="131"/>
      <c r="CS272" s="131"/>
      <c r="CT272" s="131"/>
      <c r="CU272" s="131"/>
      <c r="CV272" s="131"/>
      <c r="CW272" s="131"/>
      <c r="CX272" s="131"/>
      <c r="CY272" s="131"/>
      <c r="CZ272" s="131"/>
      <c r="DA272" s="131"/>
      <c r="DB272" s="131"/>
      <c r="DC272" s="131"/>
      <c r="DD272" s="131"/>
      <c r="DE272" s="131"/>
      <c r="DF272" s="131"/>
      <c r="DG272" s="131"/>
      <c r="DH272" s="131"/>
      <c r="DI272" s="131"/>
      <c r="DJ272" s="131"/>
      <c r="DK272" s="131"/>
      <c r="DL272" s="131"/>
      <c r="DM272" s="131"/>
      <c r="DN272" s="131"/>
      <c r="DO272" s="131"/>
      <c r="DP272" s="131"/>
      <c r="DQ272" s="131"/>
      <c r="DR272" s="131"/>
      <c r="DS272" s="131"/>
      <c r="DT272" s="131"/>
      <c r="DU272" s="131"/>
      <c r="DV272" s="131"/>
      <c r="DW272" s="131"/>
      <c r="DX272" s="131"/>
      <c r="DY272" s="131"/>
      <c r="DZ272" s="131"/>
      <c r="EA272" s="131"/>
      <c r="EB272" s="131"/>
      <c r="EC272" s="131"/>
      <c r="ED272" s="131"/>
      <c r="EE272" s="131"/>
      <c r="EF272" s="131"/>
      <c r="EG272" s="131"/>
      <c r="EH272" s="131"/>
      <c r="EI272" s="131"/>
      <c r="EJ272" s="131"/>
      <c r="EK272" s="131"/>
      <c r="EL272" s="131"/>
      <c r="EM272" s="131"/>
      <c r="EN272" s="131"/>
      <c r="EO272" s="131"/>
      <c r="EP272" s="131"/>
      <c r="EQ272" s="131"/>
      <c r="ER272" s="131"/>
      <c r="ES272" s="131"/>
      <c r="ET272" s="131"/>
      <c r="EU272" s="131"/>
      <c r="EV272" s="131"/>
      <c r="EW272" s="131"/>
      <c r="EX272" s="131"/>
      <c r="EY272" s="131"/>
      <c r="EZ272" s="131"/>
      <c r="FA272" s="131"/>
      <c r="FB272" s="131"/>
      <c r="FC272" s="131"/>
      <c r="FD272" s="131"/>
      <c r="FE272" s="131"/>
      <c r="FF272" s="131"/>
      <c r="FG272" s="131"/>
      <c r="FH272" s="131"/>
      <c r="FI272" s="131"/>
      <c r="FJ272" s="131"/>
      <c r="FK272" s="131"/>
      <c r="FL272" s="131"/>
      <c r="FM272" s="131"/>
      <c r="FN272" s="131"/>
      <c r="FO272" s="131"/>
      <c r="FP272" s="131"/>
      <c r="FQ272" s="131"/>
      <c r="FR272" s="131"/>
      <c r="FS272" s="131"/>
      <c r="FT272" s="131"/>
      <c r="FU272" s="131"/>
      <c r="FV272" s="131"/>
      <c r="FW272" s="131"/>
    </row>
    <row r="273">
      <c r="A273" s="131"/>
      <c r="B273" s="131"/>
      <c r="C273" s="131"/>
      <c r="D273" s="131"/>
      <c r="E273" s="131"/>
      <c r="F273" s="131"/>
      <c r="G273" s="131"/>
      <c r="H273" s="131"/>
      <c r="I273" s="131"/>
      <c r="J273" s="131"/>
      <c r="K273" s="131"/>
      <c r="L273" s="131"/>
      <c r="M273" s="131"/>
      <c r="N273" s="131"/>
      <c r="O273" s="131"/>
      <c r="P273" s="131"/>
      <c r="Q273" s="131"/>
      <c r="R273" s="131"/>
      <c r="S273" s="131"/>
      <c r="T273" s="131"/>
      <c r="U273" s="131"/>
      <c r="V273" s="131"/>
      <c r="W273" s="131"/>
      <c r="X273" s="131"/>
      <c r="Y273" s="131"/>
      <c r="Z273" s="131"/>
      <c r="AA273" s="131"/>
      <c r="AB273" s="131"/>
      <c r="AC273" s="131"/>
      <c r="AD273" s="131"/>
      <c r="AE273" s="131"/>
      <c r="AF273" s="131"/>
      <c r="AG273" s="131"/>
      <c r="AH273" s="131"/>
      <c r="AI273" s="131"/>
      <c r="AJ273" s="131"/>
      <c r="AK273" s="131"/>
      <c r="AL273" s="131"/>
      <c r="AM273" s="131"/>
      <c r="AN273" s="131"/>
      <c r="AO273" s="131"/>
      <c r="AP273" s="131"/>
      <c r="AQ273" s="131"/>
      <c r="AR273" s="131"/>
      <c r="AS273" s="131"/>
      <c r="AT273" s="131"/>
      <c r="AU273" s="131"/>
      <c r="AV273" s="131"/>
      <c r="AW273" s="131"/>
      <c r="AX273" s="131"/>
      <c r="AY273" s="131"/>
      <c r="AZ273" s="131"/>
      <c r="BA273" s="131"/>
      <c r="BB273" s="131"/>
      <c r="BC273" s="131"/>
      <c r="BD273" s="131"/>
      <c r="BE273" s="131"/>
      <c r="BF273" s="131"/>
      <c r="BG273" s="131"/>
      <c r="BH273" s="131"/>
      <c r="BI273" s="131"/>
      <c r="BJ273" s="131"/>
      <c r="BK273" s="131"/>
      <c r="BL273" s="131"/>
      <c r="BM273" s="131"/>
      <c r="BN273" s="131"/>
      <c r="BO273" s="131"/>
      <c r="BP273" s="131"/>
      <c r="BQ273" s="131"/>
      <c r="BR273" s="131"/>
      <c r="BS273" s="131"/>
      <c r="BT273" s="131"/>
      <c r="BU273" s="131"/>
      <c r="BV273" s="131"/>
      <c r="BW273" s="131"/>
      <c r="BX273" s="131"/>
      <c r="BY273" s="131"/>
      <c r="BZ273" s="131"/>
      <c r="CA273" s="131"/>
      <c r="CB273" s="131"/>
      <c r="CC273" s="131"/>
      <c r="CD273" s="131"/>
      <c r="CE273" s="131"/>
      <c r="CF273" s="131"/>
      <c r="CG273" s="131"/>
      <c r="CH273" s="131"/>
      <c r="CI273" s="131"/>
      <c r="CJ273" s="131"/>
      <c r="CK273" s="131"/>
      <c r="CL273" s="131"/>
      <c r="CM273" s="131"/>
      <c r="CN273" s="131"/>
      <c r="CO273" s="131"/>
      <c r="CP273" s="131"/>
      <c r="CQ273" s="131"/>
      <c r="CR273" s="131"/>
      <c r="CS273" s="131"/>
      <c r="CT273" s="131"/>
      <c r="CU273" s="131"/>
      <c r="CV273" s="131"/>
      <c r="CW273" s="131"/>
      <c r="CX273" s="131"/>
      <c r="CY273" s="131"/>
      <c r="CZ273" s="131"/>
      <c r="DA273" s="131"/>
      <c r="DB273" s="131"/>
      <c r="DC273" s="131"/>
      <c r="DD273" s="131"/>
      <c r="DE273" s="131"/>
      <c r="DF273" s="131"/>
      <c r="DG273" s="131"/>
      <c r="DH273" s="131"/>
      <c r="DI273" s="131"/>
      <c r="DJ273" s="131"/>
      <c r="DK273" s="131"/>
      <c r="DL273" s="131"/>
      <c r="DM273" s="131"/>
      <c r="DN273" s="131"/>
      <c r="DO273" s="131"/>
      <c r="DP273" s="131"/>
      <c r="DQ273" s="131"/>
      <c r="DR273" s="131"/>
      <c r="DS273" s="131"/>
      <c r="DT273" s="131"/>
      <c r="DU273" s="131"/>
      <c r="DV273" s="131"/>
      <c r="DW273" s="131"/>
      <c r="DX273" s="131"/>
      <c r="DY273" s="131"/>
      <c r="DZ273" s="131"/>
      <c r="EA273" s="131"/>
      <c r="EB273" s="131"/>
      <c r="EC273" s="131"/>
      <c r="ED273" s="131"/>
      <c r="EE273" s="131"/>
      <c r="EF273" s="131"/>
      <c r="EG273" s="131"/>
      <c r="EH273" s="131"/>
      <c r="EI273" s="131"/>
      <c r="EJ273" s="131"/>
      <c r="EK273" s="131"/>
      <c r="EL273" s="131"/>
      <c r="EM273" s="131"/>
      <c r="EN273" s="131"/>
      <c r="EO273" s="131"/>
      <c r="EP273" s="131"/>
      <c r="EQ273" s="131"/>
      <c r="ER273" s="131"/>
      <c r="ES273" s="131"/>
      <c r="ET273" s="131"/>
      <c r="EU273" s="131"/>
      <c r="EV273" s="131"/>
      <c r="EW273" s="131"/>
      <c r="EX273" s="131"/>
      <c r="EY273" s="131"/>
      <c r="EZ273" s="131"/>
      <c r="FA273" s="131"/>
      <c r="FB273" s="131"/>
      <c r="FC273" s="131"/>
      <c r="FD273" s="131"/>
      <c r="FE273" s="131"/>
      <c r="FF273" s="131"/>
      <c r="FG273" s="131"/>
      <c r="FH273" s="131"/>
      <c r="FI273" s="131"/>
      <c r="FJ273" s="131"/>
      <c r="FK273" s="131"/>
      <c r="FL273" s="131"/>
      <c r="FM273" s="131"/>
      <c r="FN273" s="131"/>
      <c r="FO273" s="131"/>
      <c r="FP273" s="131"/>
      <c r="FQ273" s="131"/>
      <c r="FR273" s="131"/>
      <c r="FS273" s="131"/>
      <c r="FT273" s="131"/>
      <c r="FU273" s="131"/>
      <c r="FV273" s="131"/>
      <c r="FW273" s="131"/>
    </row>
    <row r="274">
      <c r="A274" s="131"/>
      <c r="B274" s="131"/>
      <c r="C274" s="131"/>
      <c r="D274" s="131"/>
      <c r="E274" s="131"/>
      <c r="F274" s="131"/>
      <c r="G274" s="131"/>
      <c r="H274" s="131"/>
      <c r="I274" s="131"/>
      <c r="J274" s="131"/>
      <c r="K274" s="131"/>
      <c r="L274" s="131"/>
      <c r="M274" s="131"/>
      <c r="N274" s="131"/>
      <c r="O274" s="131"/>
      <c r="P274" s="131"/>
      <c r="Q274" s="131"/>
      <c r="R274" s="131"/>
      <c r="S274" s="131"/>
      <c r="T274" s="131"/>
      <c r="U274" s="131"/>
      <c r="V274" s="131"/>
      <c r="W274" s="131"/>
      <c r="X274" s="131"/>
      <c r="Y274" s="131"/>
      <c r="Z274" s="131"/>
      <c r="AA274" s="131"/>
      <c r="AB274" s="131"/>
      <c r="AC274" s="131"/>
      <c r="AD274" s="131"/>
      <c r="AE274" s="131"/>
      <c r="AF274" s="131"/>
      <c r="AG274" s="131"/>
      <c r="AH274" s="131"/>
      <c r="AI274" s="131"/>
      <c r="AJ274" s="131"/>
      <c r="AK274" s="131"/>
      <c r="AL274" s="131"/>
      <c r="AM274" s="131"/>
      <c r="AN274" s="131"/>
      <c r="AO274" s="131"/>
      <c r="AP274" s="131"/>
      <c r="AQ274" s="131"/>
      <c r="AR274" s="131"/>
      <c r="AS274" s="131"/>
      <c r="AT274" s="131"/>
      <c r="AU274" s="131"/>
      <c r="AV274" s="131"/>
      <c r="AW274" s="131"/>
      <c r="AX274" s="131"/>
      <c r="AY274" s="131"/>
      <c r="AZ274" s="131"/>
      <c r="BA274" s="131"/>
      <c r="BB274" s="131"/>
      <c r="BC274" s="131"/>
      <c r="BD274" s="131"/>
      <c r="BE274" s="131"/>
      <c r="BF274" s="131"/>
      <c r="BG274" s="131"/>
      <c r="BH274" s="131"/>
      <c r="BI274" s="131"/>
      <c r="BJ274" s="131"/>
      <c r="BK274" s="131"/>
      <c r="BL274" s="131"/>
      <c r="BM274" s="131"/>
      <c r="BN274" s="131"/>
      <c r="BO274" s="131"/>
      <c r="BP274" s="131"/>
      <c r="BQ274" s="131"/>
      <c r="BR274" s="131"/>
      <c r="BS274" s="131"/>
      <c r="BT274" s="131"/>
      <c r="BU274" s="131"/>
      <c r="BV274" s="131"/>
      <c r="BW274" s="131"/>
      <c r="BX274" s="131"/>
      <c r="BY274" s="131"/>
      <c r="BZ274" s="131"/>
      <c r="CA274" s="131"/>
      <c r="CB274" s="131"/>
      <c r="CC274" s="131"/>
      <c r="CD274" s="131"/>
      <c r="CE274" s="131"/>
      <c r="CF274" s="131"/>
      <c r="CG274" s="131"/>
      <c r="CH274" s="131"/>
      <c r="CI274" s="131"/>
      <c r="CJ274" s="131"/>
      <c r="CK274" s="131"/>
      <c r="CL274" s="131"/>
      <c r="CM274" s="131"/>
      <c r="CN274" s="131"/>
      <c r="CO274" s="131"/>
      <c r="CP274" s="131"/>
      <c r="CQ274" s="131"/>
      <c r="CR274" s="131"/>
      <c r="CS274" s="131"/>
      <c r="CT274" s="131"/>
      <c r="CU274" s="131"/>
      <c r="CV274" s="131"/>
      <c r="CW274" s="131"/>
      <c r="CX274" s="131"/>
      <c r="CY274" s="131"/>
      <c r="CZ274" s="131"/>
      <c r="DA274" s="131"/>
      <c r="DB274" s="131"/>
      <c r="DC274" s="131"/>
      <c r="DD274" s="131"/>
      <c r="DE274" s="131"/>
      <c r="DF274" s="131"/>
      <c r="DG274" s="131"/>
      <c r="DH274" s="131"/>
      <c r="DI274" s="131"/>
      <c r="DJ274" s="131"/>
      <c r="DK274" s="131"/>
      <c r="DL274" s="131"/>
      <c r="DM274" s="131"/>
      <c r="DN274" s="131"/>
      <c r="DO274" s="131"/>
      <c r="DP274" s="131"/>
      <c r="DQ274" s="131"/>
      <c r="DR274" s="131"/>
      <c r="DS274" s="131"/>
      <c r="DT274" s="131"/>
      <c r="DU274" s="131"/>
      <c r="DV274" s="131"/>
      <c r="DW274" s="131"/>
      <c r="DX274" s="131"/>
      <c r="DY274" s="131"/>
      <c r="DZ274" s="131"/>
      <c r="EA274" s="131"/>
      <c r="EB274" s="131"/>
      <c r="EC274" s="131"/>
      <c r="ED274" s="131"/>
      <c r="EE274" s="131"/>
      <c r="EF274" s="131"/>
      <c r="EG274" s="131"/>
      <c r="EH274" s="131"/>
      <c r="EI274" s="131"/>
      <c r="EJ274" s="131"/>
      <c r="EK274" s="131"/>
      <c r="EL274" s="131"/>
      <c r="EM274" s="131"/>
      <c r="EN274" s="131"/>
      <c r="EO274" s="131"/>
      <c r="EP274" s="131"/>
      <c r="EQ274" s="131"/>
      <c r="ER274" s="131"/>
      <c r="ES274" s="131"/>
      <c r="ET274" s="131"/>
      <c r="EU274" s="131"/>
      <c r="EV274" s="131"/>
      <c r="EW274" s="131"/>
      <c r="EX274" s="131"/>
      <c r="EY274" s="131"/>
      <c r="EZ274" s="131"/>
      <c r="FA274" s="131"/>
      <c r="FB274" s="131"/>
      <c r="FC274" s="131"/>
      <c r="FD274" s="131"/>
      <c r="FE274" s="131"/>
      <c r="FF274" s="131"/>
      <c r="FG274" s="131"/>
      <c r="FH274" s="131"/>
      <c r="FI274" s="131"/>
      <c r="FJ274" s="131"/>
      <c r="FK274" s="131"/>
      <c r="FL274" s="131"/>
      <c r="FM274" s="131"/>
      <c r="FN274" s="131"/>
      <c r="FO274" s="131"/>
      <c r="FP274" s="131"/>
      <c r="FQ274" s="131"/>
      <c r="FR274" s="131"/>
      <c r="FS274" s="131"/>
      <c r="FT274" s="131"/>
      <c r="FU274" s="131"/>
      <c r="FV274" s="131"/>
      <c r="FW274" s="131"/>
    </row>
    <row r="275">
      <c r="A275" s="131"/>
      <c r="B275" s="131"/>
      <c r="C275" s="131"/>
      <c r="D275" s="131"/>
      <c r="E275" s="131"/>
      <c r="F275" s="131"/>
      <c r="G275" s="131"/>
      <c r="H275" s="131"/>
      <c r="I275" s="131"/>
      <c r="J275" s="131"/>
      <c r="K275" s="131"/>
      <c r="L275" s="131"/>
      <c r="M275" s="131"/>
      <c r="N275" s="131"/>
      <c r="O275" s="131"/>
      <c r="P275" s="131"/>
      <c r="Q275" s="131"/>
      <c r="R275" s="131"/>
      <c r="S275" s="131"/>
      <c r="T275" s="131"/>
      <c r="U275" s="131"/>
      <c r="V275" s="131"/>
      <c r="W275" s="131"/>
      <c r="X275" s="131"/>
      <c r="Y275" s="131"/>
      <c r="Z275" s="131"/>
      <c r="AA275" s="131"/>
      <c r="AB275" s="131"/>
      <c r="AC275" s="131"/>
      <c r="AD275" s="131"/>
      <c r="AE275" s="131"/>
      <c r="AF275" s="131"/>
      <c r="AG275" s="131"/>
      <c r="AH275" s="131"/>
      <c r="AI275" s="131"/>
      <c r="AJ275" s="131"/>
      <c r="AK275" s="131"/>
      <c r="AL275" s="131"/>
      <c r="AM275" s="131"/>
      <c r="AN275" s="131"/>
      <c r="AO275" s="131"/>
      <c r="AP275" s="131"/>
      <c r="AQ275" s="131"/>
      <c r="AR275" s="131"/>
      <c r="AS275" s="131"/>
      <c r="AT275" s="131"/>
      <c r="AU275" s="131"/>
      <c r="AV275" s="131"/>
      <c r="AW275" s="131"/>
      <c r="AX275" s="131"/>
      <c r="AY275" s="131"/>
      <c r="AZ275" s="131"/>
      <c r="BA275" s="131"/>
      <c r="BB275" s="131"/>
      <c r="BC275" s="131"/>
      <c r="BD275" s="131"/>
      <c r="BE275" s="131"/>
      <c r="BF275" s="131"/>
      <c r="BG275" s="131"/>
      <c r="BH275" s="131"/>
      <c r="BI275" s="131"/>
      <c r="BJ275" s="131"/>
      <c r="BK275" s="131"/>
      <c r="BL275" s="131"/>
      <c r="BM275" s="131"/>
      <c r="BN275" s="131"/>
      <c r="BO275" s="131"/>
      <c r="BP275" s="131"/>
      <c r="BQ275" s="131"/>
      <c r="BR275" s="131"/>
      <c r="BS275" s="131"/>
      <c r="BT275" s="131"/>
      <c r="BU275" s="131"/>
      <c r="BV275" s="131"/>
      <c r="BW275" s="131"/>
      <c r="BX275" s="131"/>
      <c r="BY275" s="131"/>
      <c r="BZ275" s="131"/>
      <c r="CA275" s="131"/>
      <c r="CB275" s="131"/>
      <c r="CC275" s="131"/>
      <c r="CD275" s="131"/>
      <c r="CE275" s="131"/>
      <c r="CF275" s="131"/>
      <c r="CG275" s="131"/>
      <c r="CH275" s="131"/>
      <c r="CI275" s="131"/>
      <c r="CJ275" s="131"/>
      <c r="CK275" s="131"/>
      <c r="CL275" s="131"/>
      <c r="CM275" s="131"/>
      <c r="CN275" s="131"/>
      <c r="CO275" s="131"/>
      <c r="CP275" s="131"/>
      <c r="CQ275" s="131"/>
      <c r="CR275" s="131"/>
      <c r="CS275" s="131"/>
      <c r="CT275" s="131"/>
      <c r="CU275" s="131"/>
      <c r="CV275" s="131"/>
      <c r="CW275" s="131"/>
      <c r="CX275" s="131"/>
      <c r="CY275" s="131"/>
      <c r="CZ275" s="131"/>
      <c r="DA275" s="131"/>
      <c r="DB275" s="131"/>
      <c r="DC275" s="131"/>
      <c r="DD275" s="131"/>
      <c r="DE275" s="131"/>
      <c r="DF275" s="131"/>
      <c r="DG275" s="131"/>
      <c r="DH275" s="131"/>
      <c r="DI275" s="131"/>
      <c r="DJ275" s="131"/>
      <c r="DK275" s="131"/>
      <c r="DL275" s="131"/>
      <c r="DM275" s="131"/>
      <c r="DN275" s="131"/>
      <c r="DO275" s="131"/>
      <c r="DP275" s="131"/>
      <c r="DQ275" s="131"/>
      <c r="DR275" s="131"/>
      <c r="DS275" s="131"/>
      <c r="DT275" s="131"/>
      <c r="DU275" s="131"/>
      <c r="DV275" s="131"/>
      <c r="DW275" s="131"/>
      <c r="DX275" s="131"/>
      <c r="DY275" s="131"/>
      <c r="DZ275" s="131"/>
      <c r="EA275" s="131"/>
      <c r="EB275" s="131"/>
      <c r="EC275" s="131"/>
      <c r="ED275" s="131"/>
      <c r="EE275" s="131"/>
      <c r="EF275" s="131"/>
      <c r="EG275" s="131"/>
      <c r="EH275" s="131"/>
      <c r="EI275" s="131"/>
      <c r="EJ275" s="131"/>
      <c r="EK275" s="131"/>
      <c r="EL275" s="131"/>
      <c r="EM275" s="131"/>
      <c r="EN275" s="131"/>
      <c r="EO275" s="131"/>
      <c r="EP275" s="131"/>
      <c r="EQ275" s="131"/>
      <c r="ER275" s="131"/>
      <c r="ES275" s="131"/>
      <c r="ET275" s="131"/>
      <c r="EU275" s="131"/>
      <c r="EV275" s="131"/>
      <c r="EW275" s="131"/>
      <c r="EX275" s="131"/>
      <c r="EY275" s="131"/>
      <c r="EZ275" s="131"/>
      <c r="FA275" s="131"/>
      <c r="FB275" s="131"/>
      <c r="FC275" s="131"/>
      <c r="FD275" s="131"/>
      <c r="FE275" s="131"/>
      <c r="FF275" s="131"/>
      <c r="FG275" s="131"/>
      <c r="FH275" s="131"/>
      <c r="FI275" s="131"/>
      <c r="FJ275" s="131"/>
      <c r="FK275" s="131"/>
      <c r="FL275" s="131"/>
      <c r="FM275" s="131"/>
      <c r="FN275" s="131"/>
      <c r="FO275" s="131"/>
      <c r="FP275" s="131"/>
      <c r="FQ275" s="131"/>
      <c r="FR275" s="131"/>
      <c r="FS275" s="131"/>
      <c r="FT275" s="131"/>
      <c r="FU275" s="131"/>
      <c r="FV275" s="131"/>
      <c r="FW275" s="131"/>
    </row>
    <row r="276">
      <c r="A276" s="131"/>
      <c r="B276" s="131"/>
      <c r="C276" s="131"/>
      <c r="D276" s="131"/>
      <c r="E276" s="131"/>
      <c r="F276" s="131"/>
      <c r="G276" s="131"/>
      <c r="H276" s="131"/>
      <c r="I276" s="131"/>
      <c r="J276" s="131"/>
      <c r="K276" s="131"/>
      <c r="L276" s="131"/>
      <c r="M276" s="131"/>
      <c r="N276" s="131"/>
      <c r="O276" s="131"/>
      <c r="P276" s="131"/>
      <c r="Q276" s="131"/>
      <c r="R276" s="131"/>
      <c r="S276" s="131"/>
      <c r="T276" s="131"/>
      <c r="U276" s="131"/>
      <c r="V276" s="131"/>
      <c r="W276" s="131"/>
      <c r="X276" s="131"/>
      <c r="Y276" s="131"/>
      <c r="Z276" s="131"/>
      <c r="AA276" s="131"/>
      <c r="AB276" s="131"/>
      <c r="AC276" s="131"/>
      <c r="AD276" s="131"/>
      <c r="AE276" s="131"/>
      <c r="AF276" s="131"/>
      <c r="AG276" s="131"/>
      <c r="AH276" s="131"/>
      <c r="AI276" s="131"/>
      <c r="AJ276" s="131"/>
      <c r="AK276" s="131"/>
      <c r="AL276" s="131"/>
      <c r="AM276" s="131"/>
      <c r="AN276" s="131"/>
      <c r="AO276" s="131"/>
      <c r="AP276" s="131"/>
      <c r="AQ276" s="131"/>
      <c r="AR276" s="131"/>
      <c r="AS276" s="131"/>
      <c r="AT276" s="131"/>
      <c r="AU276" s="131"/>
      <c r="AV276" s="131"/>
      <c r="AW276" s="131"/>
      <c r="AX276" s="131"/>
      <c r="AY276" s="131"/>
      <c r="AZ276" s="131"/>
      <c r="BA276" s="131"/>
      <c r="BB276" s="131"/>
      <c r="BC276" s="131"/>
      <c r="BD276" s="131"/>
      <c r="BE276" s="131"/>
      <c r="BF276" s="131"/>
      <c r="BG276" s="131"/>
      <c r="BH276" s="131"/>
      <c r="BI276" s="131"/>
      <c r="BJ276" s="131"/>
      <c r="BK276" s="131"/>
      <c r="BL276" s="131"/>
      <c r="BM276" s="131"/>
      <c r="BN276" s="131"/>
      <c r="BO276" s="131"/>
      <c r="BP276" s="131"/>
      <c r="BQ276" s="131"/>
      <c r="BR276" s="131"/>
      <c r="BS276" s="131"/>
      <c r="BT276" s="131"/>
      <c r="BU276" s="131"/>
      <c r="BV276" s="131"/>
      <c r="BW276" s="131"/>
      <c r="BX276" s="131"/>
      <c r="BY276" s="131"/>
      <c r="BZ276" s="131"/>
      <c r="CA276" s="131"/>
      <c r="CB276" s="131"/>
      <c r="CC276" s="131"/>
      <c r="CD276" s="131"/>
      <c r="CE276" s="131"/>
      <c r="CF276" s="131"/>
      <c r="CG276" s="131"/>
      <c r="CH276" s="131"/>
      <c r="CI276" s="131"/>
      <c r="CJ276" s="131"/>
      <c r="CK276" s="131"/>
      <c r="CL276" s="131"/>
      <c r="CM276" s="131"/>
      <c r="CN276" s="131"/>
      <c r="CO276" s="131"/>
      <c r="CP276" s="131"/>
      <c r="CQ276" s="131"/>
      <c r="CR276" s="131"/>
      <c r="CS276" s="131"/>
      <c r="CT276" s="131"/>
      <c r="CU276" s="131"/>
      <c r="CV276" s="131"/>
      <c r="CW276" s="131"/>
      <c r="CX276" s="131"/>
      <c r="CY276" s="131"/>
      <c r="CZ276" s="131"/>
      <c r="DA276" s="131"/>
      <c r="DB276" s="131"/>
      <c r="DC276" s="131"/>
      <c r="DD276" s="131"/>
      <c r="DE276" s="131"/>
      <c r="DF276" s="131"/>
      <c r="DG276" s="131"/>
      <c r="DH276" s="131"/>
      <c r="DI276" s="131"/>
      <c r="DJ276" s="131"/>
      <c r="DK276" s="131"/>
      <c r="DL276" s="131"/>
      <c r="DM276" s="131"/>
      <c r="DN276" s="131"/>
      <c r="DO276" s="131"/>
      <c r="DP276" s="131"/>
      <c r="DQ276" s="131"/>
      <c r="DR276" s="131"/>
      <c r="DS276" s="131"/>
      <c r="DT276" s="131"/>
      <c r="DU276" s="131"/>
      <c r="DV276" s="131"/>
      <c r="DW276" s="131"/>
      <c r="DX276" s="131"/>
      <c r="DY276" s="131"/>
      <c r="DZ276" s="131"/>
      <c r="EA276" s="131"/>
      <c r="EB276" s="131"/>
      <c r="EC276" s="131"/>
      <c r="ED276" s="131"/>
      <c r="EE276" s="131"/>
      <c r="EF276" s="131"/>
      <c r="EG276" s="131"/>
      <c r="EH276" s="131"/>
      <c r="EI276" s="131"/>
      <c r="EJ276" s="131"/>
      <c r="EK276" s="131"/>
      <c r="EL276" s="131"/>
      <c r="EM276" s="131"/>
      <c r="EN276" s="131"/>
      <c r="EO276" s="131"/>
      <c r="EP276" s="131"/>
      <c r="EQ276" s="131"/>
      <c r="ER276" s="131"/>
      <c r="ES276" s="131"/>
      <c r="ET276" s="131"/>
      <c r="EU276" s="131"/>
      <c r="EV276" s="131"/>
      <c r="EW276" s="131"/>
      <c r="EX276" s="131"/>
      <c r="EY276" s="131"/>
      <c r="EZ276" s="131"/>
      <c r="FA276" s="131"/>
      <c r="FB276" s="131"/>
      <c r="FC276" s="131"/>
      <c r="FD276" s="131"/>
      <c r="FE276" s="131"/>
      <c r="FF276" s="131"/>
      <c r="FG276" s="131"/>
      <c r="FH276" s="131"/>
      <c r="FI276" s="131"/>
      <c r="FJ276" s="131"/>
      <c r="FK276" s="131"/>
      <c r="FL276" s="131"/>
      <c r="FM276" s="131"/>
      <c r="FN276" s="131"/>
      <c r="FO276" s="131"/>
      <c r="FP276" s="131"/>
      <c r="FQ276" s="131"/>
      <c r="FR276" s="131"/>
      <c r="FS276" s="131"/>
      <c r="FT276" s="131"/>
      <c r="FU276" s="131"/>
      <c r="FV276" s="131"/>
      <c r="FW276" s="131"/>
    </row>
    <row r="277">
      <c r="A277" s="131"/>
      <c r="B277" s="131"/>
      <c r="C277" s="131"/>
      <c r="D277" s="131"/>
      <c r="E277" s="131"/>
      <c r="F277" s="131"/>
      <c r="G277" s="131"/>
      <c r="H277" s="131"/>
      <c r="I277" s="131"/>
      <c r="J277" s="131"/>
      <c r="K277" s="131"/>
      <c r="L277" s="131"/>
      <c r="M277" s="131"/>
      <c r="N277" s="131"/>
      <c r="O277" s="131"/>
      <c r="P277" s="131"/>
      <c r="Q277" s="131"/>
      <c r="R277" s="131"/>
      <c r="S277" s="131"/>
      <c r="T277" s="131"/>
      <c r="U277" s="131"/>
      <c r="V277" s="131"/>
      <c r="W277" s="131"/>
      <c r="X277" s="131"/>
      <c r="Y277" s="131"/>
      <c r="Z277" s="131"/>
      <c r="AA277" s="131"/>
      <c r="AB277" s="131"/>
      <c r="AC277" s="131"/>
      <c r="AD277" s="131"/>
      <c r="AE277" s="131"/>
      <c r="AF277" s="131"/>
      <c r="AG277" s="131"/>
      <c r="AH277" s="131"/>
      <c r="AI277" s="131"/>
      <c r="AJ277" s="131"/>
      <c r="AK277" s="131"/>
      <c r="AL277" s="131"/>
      <c r="AM277" s="131"/>
      <c r="AN277" s="131"/>
      <c r="AO277" s="131"/>
      <c r="AP277" s="131"/>
      <c r="AQ277" s="131"/>
      <c r="AR277" s="131"/>
      <c r="AS277" s="131"/>
      <c r="AT277" s="131"/>
      <c r="AU277" s="131"/>
      <c r="AV277" s="131"/>
      <c r="AW277" s="131"/>
      <c r="AX277" s="131"/>
      <c r="AY277" s="131"/>
      <c r="AZ277" s="131"/>
      <c r="BA277" s="131"/>
      <c r="BB277" s="131"/>
      <c r="BC277" s="131"/>
      <c r="BD277" s="131"/>
      <c r="BE277" s="131"/>
      <c r="BF277" s="131"/>
      <c r="BG277" s="131"/>
      <c r="BH277" s="131"/>
      <c r="BI277" s="131"/>
      <c r="BJ277" s="131"/>
      <c r="BK277" s="131"/>
      <c r="BL277" s="131"/>
      <c r="BM277" s="131"/>
      <c r="BN277" s="131"/>
      <c r="BO277" s="131"/>
      <c r="BP277" s="131"/>
      <c r="BQ277" s="131"/>
      <c r="BR277" s="131"/>
      <c r="BS277" s="131"/>
      <c r="BT277" s="131"/>
      <c r="BU277" s="131"/>
      <c r="BV277" s="131"/>
      <c r="BW277" s="131"/>
      <c r="BX277" s="131"/>
      <c r="BY277" s="131"/>
      <c r="BZ277" s="131"/>
      <c r="CA277" s="131"/>
      <c r="CB277" s="131"/>
      <c r="CC277" s="131"/>
      <c r="CD277" s="131"/>
      <c r="CE277" s="131"/>
      <c r="CF277" s="131"/>
      <c r="CG277" s="131"/>
      <c r="CH277" s="131"/>
      <c r="CI277" s="131"/>
      <c r="CJ277" s="131"/>
      <c r="CK277" s="131"/>
      <c r="CL277" s="131"/>
      <c r="CM277" s="131"/>
      <c r="CN277" s="131"/>
      <c r="CO277" s="131"/>
      <c r="CP277" s="131"/>
      <c r="CQ277" s="131"/>
      <c r="CR277" s="131"/>
      <c r="CS277" s="131"/>
      <c r="CT277" s="131"/>
      <c r="CU277" s="131"/>
      <c r="CV277" s="131"/>
      <c r="CW277" s="131"/>
      <c r="CX277" s="131"/>
      <c r="CY277" s="131"/>
      <c r="CZ277" s="131"/>
      <c r="DA277" s="131"/>
      <c r="DB277" s="131"/>
      <c r="DC277" s="131"/>
      <c r="DD277" s="131"/>
      <c r="DE277" s="131"/>
      <c r="DF277" s="131"/>
      <c r="DG277" s="131"/>
      <c r="DH277" s="131"/>
      <c r="DI277" s="131"/>
      <c r="DJ277" s="131"/>
      <c r="DK277" s="131"/>
      <c r="DL277" s="131"/>
      <c r="DM277" s="131"/>
      <c r="DN277" s="131"/>
      <c r="DO277" s="131"/>
      <c r="DP277" s="131"/>
      <c r="DQ277" s="131"/>
      <c r="DR277" s="131"/>
      <c r="DS277" s="131"/>
      <c r="DT277" s="131"/>
      <c r="DU277" s="131"/>
      <c r="DV277" s="131"/>
      <c r="DW277" s="131"/>
      <c r="DX277" s="131"/>
      <c r="DY277" s="131"/>
      <c r="DZ277" s="131"/>
      <c r="EA277" s="131"/>
      <c r="EB277" s="131"/>
      <c r="EC277" s="131"/>
      <c r="ED277" s="131"/>
      <c r="EE277" s="131"/>
      <c r="EF277" s="131"/>
      <c r="EG277" s="131"/>
      <c r="EH277" s="131"/>
      <c r="EI277" s="131"/>
      <c r="EJ277" s="131"/>
      <c r="EK277" s="131"/>
      <c r="EL277" s="131"/>
      <c r="EM277" s="131"/>
      <c r="EN277" s="131"/>
      <c r="EO277" s="131"/>
      <c r="EP277" s="131"/>
      <c r="EQ277" s="131"/>
      <c r="ER277" s="131"/>
      <c r="ES277" s="131"/>
      <c r="ET277" s="131"/>
      <c r="EU277" s="131"/>
      <c r="EV277" s="131"/>
      <c r="EW277" s="131"/>
      <c r="EX277" s="131"/>
      <c r="EY277" s="131"/>
      <c r="EZ277" s="131"/>
      <c r="FA277" s="131"/>
      <c r="FB277" s="131"/>
      <c r="FC277" s="131"/>
      <c r="FD277" s="131"/>
      <c r="FE277" s="131"/>
      <c r="FF277" s="131"/>
      <c r="FG277" s="131"/>
      <c r="FH277" s="131"/>
      <c r="FI277" s="131"/>
      <c r="FJ277" s="131"/>
      <c r="FK277" s="131"/>
      <c r="FL277" s="131"/>
      <c r="FM277" s="131"/>
      <c r="FN277" s="131"/>
      <c r="FO277" s="131"/>
      <c r="FP277" s="131"/>
      <c r="FQ277" s="131"/>
      <c r="FR277" s="131"/>
      <c r="FS277" s="131"/>
      <c r="FT277" s="131"/>
      <c r="FU277" s="131"/>
      <c r="FV277" s="131"/>
      <c r="FW277" s="131"/>
    </row>
    <row r="278">
      <c r="A278" s="131"/>
      <c r="B278" s="131"/>
      <c r="C278" s="131"/>
      <c r="D278" s="131"/>
      <c r="E278" s="131"/>
      <c r="F278" s="131"/>
      <c r="G278" s="131"/>
      <c r="H278" s="131"/>
      <c r="I278" s="131"/>
      <c r="J278" s="131"/>
      <c r="K278" s="131"/>
      <c r="L278" s="131"/>
      <c r="M278" s="131"/>
      <c r="N278" s="131"/>
      <c r="O278" s="131"/>
      <c r="P278" s="131"/>
      <c r="Q278" s="131"/>
      <c r="R278" s="131"/>
      <c r="S278" s="131"/>
      <c r="T278" s="131"/>
      <c r="U278" s="131"/>
      <c r="V278" s="131"/>
      <c r="W278" s="131"/>
      <c r="X278" s="131"/>
      <c r="Y278" s="131"/>
      <c r="Z278" s="131"/>
      <c r="AA278" s="131"/>
      <c r="AB278" s="131"/>
      <c r="AC278" s="131"/>
      <c r="AD278" s="131"/>
      <c r="AE278" s="131"/>
      <c r="AF278" s="131"/>
      <c r="AG278" s="131"/>
      <c r="AH278" s="131"/>
      <c r="AI278" s="131"/>
      <c r="AJ278" s="131"/>
      <c r="AK278" s="131"/>
      <c r="AL278" s="131"/>
      <c r="AM278" s="131"/>
      <c r="AN278" s="131"/>
      <c r="AO278" s="131"/>
      <c r="AP278" s="131"/>
      <c r="AQ278" s="131"/>
      <c r="AR278" s="131"/>
      <c r="AS278" s="131"/>
      <c r="AT278" s="131"/>
      <c r="AU278" s="131"/>
      <c r="AV278" s="131"/>
      <c r="AW278" s="131"/>
      <c r="AX278" s="131"/>
      <c r="AY278" s="131"/>
      <c r="AZ278" s="131"/>
      <c r="BA278" s="131"/>
      <c r="BB278" s="131"/>
      <c r="BC278" s="131"/>
      <c r="BD278" s="131"/>
      <c r="BE278" s="131"/>
      <c r="BF278" s="131"/>
      <c r="BG278" s="131"/>
      <c r="BH278" s="131"/>
      <c r="BI278" s="131"/>
      <c r="BJ278" s="131"/>
      <c r="BK278" s="131"/>
      <c r="BL278" s="131"/>
      <c r="BM278" s="131"/>
      <c r="BN278" s="131"/>
      <c r="BO278" s="131"/>
      <c r="BP278" s="131"/>
      <c r="BQ278" s="131"/>
      <c r="BR278" s="131"/>
      <c r="BS278" s="131"/>
      <c r="BT278" s="131"/>
      <c r="BU278" s="131"/>
      <c r="BV278" s="131"/>
      <c r="BW278" s="131"/>
      <c r="BX278" s="131"/>
      <c r="BY278" s="131"/>
      <c r="BZ278" s="131"/>
      <c r="CA278" s="131"/>
      <c r="CB278" s="131"/>
      <c r="CC278" s="131"/>
      <c r="CD278" s="131"/>
      <c r="CE278" s="131"/>
      <c r="CF278" s="131"/>
      <c r="CG278" s="131"/>
      <c r="CH278" s="131"/>
      <c r="CI278" s="131"/>
      <c r="CJ278" s="131"/>
      <c r="CK278" s="131"/>
      <c r="CL278" s="131"/>
      <c r="CM278" s="131"/>
      <c r="CN278" s="131"/>
      <c r="CO278" s="131"/>
      <c r="CP278" s="131"/>
      <c r="CQ278" s="131"/>
      <c r="CR278" s="131"/>
      <c r="CS278" s="131"/>
      <c r="CT278" s="131"/>
      <c r="CU278" s="131"/>
      <c r="CV278" s="131"/>
      <c r="CW278" s="131"/>
      <c r="CX278" s="131"/>
      <c r="CY278" s="131"/>
      <c r="CZ278" s="131"/>
      <c r="DA278" s="131"/>
      <c r="DB278" s="131"/>
      <c r="DC278" s="131"/>
      <c r="DD278" s="131"/>
      <c r="DE278" s="131"/>
      <c r="DF278" s="131"/>
      <c r="DG278" s="131"/>
      <c r="DH278" s="131"/>
      <c r="DI278" s="131"/>
      <c r="DJ278" s="131"/>
      <c r="DK278" s="131"/>
      <c r="DL278" s="131"/>
      <c r="DM278" s="131"/>
      <c r="DN278" s="131"/>
      <c r="DO278" s="131"/>
      <c r="DP278" s="131"/>
      <c r="DQ278" s="131"/>
      <c r="DR278" s="131"/>
      <c r="DS278" s="131"/>
      <c r="DT278" s="131"/>
      <c r="DU278" s="131"/>
      <c r="DV278" s="131"/>
      <c r="DW278" s="131"/>
      <c r="DX278" s="131"/>
      <c r="DY278" s="131"/>
      <c r="DZ278" s="131"/>
      <c r="EA278" s="131"/>
      <c r="EB278" s="131"/>
      <c r="EC278" s="131"/>
      <c r="ED278" s="131"/>
      <c r="EE278" s="131"/>
      <c r="EF278" s="131"/>
      <c r="EG278" s="131"/>
      <c r="EH278" s="131"/>
      <c r="EI278" s="131"/>
      <c r="EJ278" s="131"/>
      <c r="EK278" s="131"/>
      <c r="EL278" s="131"/>
      <c r="EM278" s="131"/>
      <c r="EN278" s="131"/>
      <c r="EO278" s="131"/>
      <c r="EP278" s="131"/>
      <c r="EQ278" s="131"/>
      <c r="ER278" s="131"/>
      <c r="ES278" s="131"/>
      <c r="ET278" s="131"/>
      <c r="EU278" s="131"/>
      <c r="EV278" s="131"/>
      <c r="EW278" s="131"/>
      <c r="EX278" s="131"/>
      <c r="EY278" s="131"/>
      <c r="EZ278" s="131"/>
      <c r="FA278" s="131"/>
      <c r="FB278" s="131"/>
      <c r="FC278" s="131"/>
      <c r="FD278" s="131"/>
      <c r="FE278" s="131"/>
      <c r="FF278" s="131"/>
      <c r="FG278" s="131"/>
      <c r="FH278" s="131"/>
      <c r="FI278" s="131"/>
      <c r="FJ278" s="131"/>
      <c r="FK278" s="131"/>
      <c r="FL278" s="131"/>
      <c r="FM278" s="131"/>
      <c r="FN278" s="131"/>
      <c r="FO278" s="131"/>
      <c r="FP278" s="131"/>
      <c r="FQ278" s="131"/>
      <c r="FR278" s="131"/>
      <c r="FS278" s="131"/>
      <c r="FT278" s="131"/>
      <c r="FU278" s="131"/>
      <c r="FV278" s="131"/>
      <c r="FW278" s="131"/>
    </row>
    <row r="279">
      <c r="A279" s="131"/>
      <c r="B279" s="131"/>
      <c r="C279" s="131"/>
      <c r="D279" s="131"/>
      <c r="E279" s="131"/>
      <c r="F279" s="131"/>
      <c r="G279" s="131"/>
      <c r="H279" s="131"/>
      <c r="I279" s="131"/>
      <c r="J279" s="131"/>
      <c r="K279" s="131"/>
      <c r="L279" s="131"/>
      <c r="M279" s="131"/>
      <c r="N279" s="131"/>
      <c r="O279" s="131"/>
      <c r="P279" s="131"/>
      <c r="Q279" s="131"/>
      <c r="R279" s="131"/>
      <c r="S279" s="131"/>
      <c r="T279" s="131"/>
      <c r="U279" s="131"/>
      <c r="V279" s="131"/>
      <c r="W279" s="131"/>
      <c r="X279" s="131"/>
      <c r="Y279" s="131"/>
      <c r="Z279" s="131"/>
      <c r="AA279" s="131"/>
      <c r="AB279" s="131"/>
      <c r="AC279" s="131"/>
      <c r="AD279" s="131"/>
      <c r="AE279" s="131"/>
      <c r="AF279" s="131"/>
      <c r="AG279" s="131"/>
      <c r="AH279" s="131"/>
      <c r="AI279" s="131"/>
      <c r="AJ279" s="131"/>
      <c r="AK279" s="131"/>
      <c r="AL279" s="131"/>
      <c r="AM279" s="131"/>
      <c r="AN279" s="131"/>
      <c r="AO279" s="131"/>
      <c r="AP279" s="131"/>
      <c r="AQ279" s="131"/>
      <c r="AR279" s="131"/>
      <c r="AS279" s="131"/>
      <c r="AT279" s="131"/>
      <c r="AU279" s="131"/>
      <c r="AV279" s="131"/>
      <c r="AW279" s="131"/>
      <c r="AX279" s="131"/>
      <c r="AY279" s="131"/>
      <c r="AZ279" s="131"/>
      <c r="BA279" s="131"/>
      <c r="BB279" s="131"/>
      <c r="BC279" s="131"/>
      <c r="BD279" s="131"/>
      <c r="BE279" s="131"/>
      <c r="BF279" s="131"/>
      <c r="BG279" s="131"/>
      <c r="BH279" s="131"/>
      <c r="BI279" s="131"/>
      <c r="BJ279" s="131"/>
      <c r="BK279" s="131"/>
      <c r="BL279" s="131"/>
      <c r="BM279" s="131"/>
      <c r="BN279" s="131"/>
      <c r="BO279" s="131"/>
      <c r="BP279" s="131"/>
      <c r="BQ279" s="131"/>
      <c r="BR279" s="131"/>
      <c r="BS279" s="131"/>
      <c r="BT279" s="131"/>
      <c r="BU279" s="131"/>
      <c r="BV279" s="131"/>
      <c r="BW279" s="131"/>
      <c r="BX279" s="131"/>
      <c r="BY279" s="131"/>
      <c r="BZ279" s="131"/>
      <c r="CA279" s="131"/>
      <c r="CB279" s="131"/>
      <c r="CC279" s="131"/>
      <c r="CD279" s="131"/>
      <c r="CE279" s="131"/>
      <c r="CF279" s="131"/>
      <c r="CG279" s="131"/>
      <c r="CH279" s="131"/>
      <c r="CI279" s="131"/>
      <c r="CJ279" s="131"/>
      <c r="CK279" s="131"/>
      <c r="CL279" s="131"/>
      <c r="CM279" s="131"/>
      <c r="CN279" s="131"/>
      <c r="CO279" s="131"/>
      <c r="CP279" s="131"/>
      <c r="CQ279" s="131"/>
      <c r="CR279" s="131"/>
      <c r="CS279" s="131"/>
      <c r="CT279" s="131"/>
      <c r="CU279" s="131"/>
      <c r="CV279" s="131"/>
      <c r="CW279" s="131"/>
      <c r="CX279" s="131"/>
      <c r="CY279" s="131"/>
      <c r="CZ279" s="131"/>
      <c r="DA279" s="131"/>
      <c r="DB279" s="131"/>
      <c r="DC279" s="131"/>
      <c r="DD279" s="131"/>
      <c r="DE279" s="131"/>
      <c r="DF279" s="131"/>
      <c r="DG279" s="131"/>
      <c r="DH279" s="131"/>
      <c r="DI279" s="131"/>
      <c r="DJ279" s="131"/>
      <c r="DK279" s="131"/>
      <c r="DL279" s="131"/>
      <c r="DM279" s="131"/>
      <c r="DN279" s="131"/>
      <c r="DO279" s="131"/>
      <c r="DP279" s="131"/>
      <c r="DQ279" s="131"/>
      <c r="DR279" s="131"/>
      <c r="DS279" s="131"/>
      <c r="DT279" s="131"/>
      <c r="DU279" s="131"/>
      <c r="DV279" s="131"/>
      <c r="DW279" s="131"/>
      <c r="DX279" s="131"/>
      <c r="DY279" s="131"/>
      <c r="DZ279" s="131"/>
      <c r="EA279" s="131"/>
      <c r="EB279" s="131"/>
      <c r="EC279" s="131"/>
      <c r="ED279" s="131"/>
      <c r="EE279" s="131"/>
      <c r="EF279" s="131"/>
      <c r="EG279" s="131"/>
      <c r="EH279" s="131"/>
      <c r="EI279" s="131"/>
      <c r="EJ279" s="131"/>
      <c r="EK279" s="131"/>
      <c r="EL279" s="131"/>
      <c r="EM279" s="131"/>
      <c r="EN279" s="131"/>
      <c r="EO279" s="131"/>
      <c r="EP279" s="131"/>
      <c r="EQ279" s="131"/>
      <c r="ER279" s="131"/>
      <c r="ES279" s="131"/>
      <c r="ET279" s="131"/>
      <c r="EU279" s="131"/>
      <c r="EV279" s="131"/>
      <c r="EW279" s="131"/>
      <c r="EX279" s="131"/>
      <c r="EY279" s="131"/>
      <c r="EZ279" s="131"/>
      <c r="FA279" s="131"/>
      <c r="FB279" s="131"/>
      <c r="FC279" s="131"/>
      <c r="FD279" s="131"/>
      <c r="FE279" s="131"/>
      <c r="FF279" s="131"/>
      <c r="FG279" s="131"/>
      <c r="FH279" s="131"/>
      <c r="FI279" s="131"/>
      <c r="FJ279" s="131"/>
      <c r="FK279" s="131"/>
      <c r="FL279" s="131"/>
      <c r="FM279" s="131"/>
      <c r="FN279" s="131"/>
      <c r="FO279" s="131"/>
      <c r="FP279" s="131"/>
      <c r="FQ279" s="131"/>
      <c r="FR279" s="131"/>
      <c r="FS279" s="131"/>
      <c r="FT279" s="131"/>
      <c r="FU279" s="131"/>
      <c r="FV279" s="131"/>
      <c r="FW279" s="131"/>
    </row>
    <row r="280">
      <c r="A280" s="131"/>
      <c r="B280" s="131"/>
      <c r="C280" s="131"/>
      <c r="D280" s="131"/>
      <c r="E280" s="131"/>
      <c r="F280" s="131"/>
      <c r="G280" s="131"/>
      <c r="H280" s="131"/>
      <c r="I280" s="131"/>
      <c r="J280" s="131"/>
      <c r="K280" s="131"/>
      <c r="L280" s="131"/>
      <c r="M280" s="131"/>
      <c r="N280" s="131"/>
      <c r="O280" s="131"/>
      <c r="P280" s="131"/>
      <c r="Q280" s="131"/>
      <c r="R280" s="131"/>
      <c r="S280" s="131"/>
      <c r="T280" s="131"/>
      <c r="U280" s="131"/>
      <c r="V280" s="131"/>
      <c r="W280" s="131"/>
      <c r="X280" s="131"/>
      <c r="Y280" s="131"/>
      <c r="Z280" s="131"/>
      <c r="AA280" s="131"/>
      <c r="AB280" s="131"/>
      <c r="AC280" s="131"/>
      <c r="AD280" s="131"/>
      <c r="AE280" s="131"/>
      <c r="AF280" s="131"/>
      <c r="AG280" s="131"/>
      <c r="AH280" s="131"/>
      <c r="AI280" s="131"/>
      <c r="AJ280" s="131"/>
      <c r="AK280" s="131"/>
      <c r="AL280" s="131"/>
      <c r="AM280" s="131"/>
      <c r="AN280" s="131"/>
      <c r="AO280" s="131"/>
      <c r="AP280" s="131"/>
      <c r="AQ280" s="131"/>
      <c r="AR280" s="131"/>
      <c r="AS280" s="131"/>
      <c r="AT280" s="131"/>
      <c r="AU280" s="131"/>
      <c r="AV280" s="131"/>
      <c r="AW280" s="131"/>
      <c r="AX280" s="131"/>
      <c r="AY280" s="131"/>
      <c r="AZ280" s="131"/>
      <c r="BA280" s="131"/>
      <c r="BB280" s="131"/>
      <c r="BC280" s="131"/>
      <c r="BD280" s="131"/>
      <c r="BE280" s="131"/>
      <c r="BF280" s="131"/>
      <c r="BG280" s="131"/>
      <c r="BH280" s="131"/>
      <c r="BI280" s="131"/>
      <c r="BJ280" s="131"/>
      <c r="BK280" s="131"/>
      <c r="BL280" s="131"/>
      <c r="BM280" s="131"/>
      <c r="BN280" s="131"/>
      <c r="BO280" s="131"/>
      <c r="BP280" s="131"/>
      <c r="BQ280" s="131"/>
      <c r="BR280" s="131"/>
      <c r="BS280" s="131"/>
      <c r="BT280" s="131"/>
      <c r="BU280" s="131"/>
      <c r="BV280" s="131"/>
      <c r="BW280" s="131"/>
      <c r="BX280" s="131"/>
      <c r="BY280" s="131"/>
      <c r="BZ280" s="131"/>
      <c r="CA280" s="131"/>
      <c r="CB280" s="131"/>
      <c r="CC280" s="131"/>
      <c r="CD280" s="131"/>
      <c r="CE280" s="131"/>
      <c r="CF280" s="131"/>
      <c r="CG280" s="131"/>
      <c r="CH280" s="131"/>
      <c r="CI280" s="131"/>
      <c r="CJ280" s="131"/>
      <c r="CK280" s="131"/>
      <c r="CL280" s="131"/>
      <c r="CM280" s="131"/>
      <c r="CN280" s="131"/>
      <c r="CO280" s="131"/>
      <c r="CP280" s="131"/>
      <c r="CQ280" s="131"/>
      <c r="CR280" s="131"/>
      <c r="CS280" s="131"/>
      <c r="CT280" s="131"/>
      <c r="CU280" s="131"/>
      <c r="CV280" s="131"/>
      <c r="CW280" s="131"/>
      <c r="CX280" s="131"/>
      <c r="CY280" s="131"/>
      <c r="CZ280" s="131"/>
      <c r="DA280" s="131"/>
      <c r="DB280" s="131"/>
      <c r="DC280" s="131"/>
      <c r="DD280" s="131"/>
      <c r="DE280" s="131"/>
      <c r="DF280" s="131"/>
      <c r="DG280" s="131"/>
      <c r="DH280" s="131"/>
      <c r="DI280" s="131"/>
      <c r="DJ280" s="131"/>
      <c r="DK280" s="131"/>
      <c r="DL280" s="131"/>
      <c r="DM280" s="131"/>
      <c r="DN280" s="131"/>
      <c r="DO280" s="131"/>
      <c r="DP280" s="131"/>
      <c r="DQ280" s="131"/>
      <c r="DR280" s="131"/>
      <c r="DS280" s="131"/>
      <c r="DT280" s="131"/>
      <c r="DU280" s="131"/>
      <c r="DV280" s="131"/>
      <c r="DW280" s="131"/>
      <c r="DX280" s="131"/>
      <c r="DY280" s="131"/>
      <c r="DZ280" s="131"/>
      <c r="EA280" s="131"/>
      <c r="EB280" s="131"/>
      <c r="EC280" s="131"/>
      <c r="ED280" s="131"/>
      <c r="EE280" s="131"/>
      <c r="EF280" s="131"/>
      <c r="EG280" s="131"/>
      <c r="EH280" s="131"/>
      <c r="EI280" s="131"/>
      <c r="EJ280" s="131"/>
      <c r="EK280" s="131"/>
      <c r="EL280" s="131"/>
      <c r="EM280" s="131"/>
      <c r="EN280" s="131"/>
      <c r="EO280" s="131"/>
      <c r="EP280" s="131"/>
      <c r="EQ280" s="131"/>
      <c r="ER280" s="131"/>
      <c r="ES280" s="131"/>
      <c r="ET280" s="131"/>
      <c r="EU280" s="131"/>
      <c r="EV280" s="131"/>
      <c r="EW280" s="131"/>
      <c r="EX280" s="131"/>
      <c r="EY280" s="131"/>
      <c r="EZ280" s="131"/>
      <c r="FA280" s="131"/>
      <c r="FB280" s="131"/>
      <c r="FC280" s="131"/>
      <c r="FD280" s="131"/>
      <c r="FE280" s="131"/>
      <c r="FF280" s="131"/>
      <c r="FG280" s="131"/>
      <c r="FH280" s="131"/>
      <c r="FI280" s="131"/>
      <c r="FJ280" s="131"/>
      <c r="FK280" s="131"/>
      <c r="FL280" s="131"/>
      <c r="FM280" s="131"/>
      <c r="FN280" s="131"/>
      <c r="FO280" s="131"/>
      <c r="FP280" s="131"/>
      <c r="FQ280" s="131"/>
      <c r="FR280" s="131"/>
      <c r="FS280" s="131"/>
      <c r="FT280" s="131"/>
      <c r="FU280" s="131"/>
      <c r="FV280" s="131"/>
      <c r="FW280" s="131"/>
    </row>
    <row r="281">
      <c r="A281" s="131"/>
      <c r="B281" s="131"/>
      <c r="C281" s="131"/>
      <c r="D281" s="131"/>
      <c r="E281" s="131"/>
      <c r="F281" s="131"/>
      <c r="G281" s="131"/>
      <c r="H281" s="131"/>
      <c r="I281" s="131"/>
      <c r="J281" s="131"/>
      <c r="K281" s="131"/>
      <c r="L281" s="131"/>
      <c r="M281" s="131"/>
      <c r="N281" s="131"/>
      <c r="O281" s="131"/>
      <c r="P281" s="131"/>
      <c r="Q281" s="131"/>
      <c r="R281" s="131"/>
      <c r="S281" s="131"/>
      <c r="T281" s="131"/>
      <c r="U281" s="131"/>
      <c r="V281" s="131"/>
      <c r="W281" s="131"/>
      <c r="X281" s="131"/>
      <c r="Y281" s="131"/>
      <c r="Z281" s="131"/>
      <c r="AA281" s="131"/>
      <c r="AB281" s="131"/>
      <c r="AC281" s="131"/>
      <c r="AD281" s="131"/>
      <c r="AE281" s="131"/>
      <c r="AF281" s="131"/>
      <c r="AG281" s="131"/>
      <c r="AH281" s="131"/>
      <c r="AI281" s="131"/>
      <c r="AJ281" s="131"/>
      <c r="AK281" s="131"/>
      <c r="AL281" s="131"/>
      <c r="AM281" s="131"/>
      <c r="AN281" s="131"/>
      <c r="AO281" s="131"/>
      <c r="AP281" s="131"/>
      <c r="AQ281" s="131"/>
      <c r="AR281" s="131"/>
      <c r="AS281" s="131"/>
      <c r="AT281" s="131"/>
      <c r="AU281" s="131"/>
      <c r="AV281" s="131"/>
      <c r="AW281" s="131"/>
      <c r="AX281" s="131"/>
      <c r="AY281" s="131"/>
      <c r="AZ281" s="131"/>
      <c r="BA281" s="131"/>
      <c r="BB281" s="131"/>
      <c r="BC281" s="131"/>
      <c r="BD281" s="131"/>
      <c r="BE281" s="131"/>
      <c r="BF281" s="131"/>
      <c r="BG281" s="131"/>
      <c r="BH281" s="131"/>
      <c r="BI281" s="131"/>
      <c r="BJ281" s="131"/>
      <c r="BK281" s="131"/>
      <c r="BL281" s="131"/>
      <c r="BM281" s="131"/>
      <c r="BN281" s="131"/>
      <c r="BO281" s="131"/>
      <c r="BP281" s="131"/>
      <c r="BQ281" s="131"/>
      <c r="BR281" s="131"/>
      <c r="BS281" s="131"/>
      <c r="BT281" s="131"/>
      <c r="BU281" s="131"/>
      <c r="BV281" s="131"/>
      <c r="BW281" s="131"/>
      <c r="BX281" s="131"/>
      <c r="BY281" s="131"/>
      <c r="BZ281" s="131"/>
      <c r="CA281" s="131"/>
      <c r="CB281" s="131"/>
      <c r="CC281" s="131"/>
      <c r="CD281" s="131"/>
      <c r="CE281" s="131"/>
      <c r="CF281" s="131"/>
      <c r="CG281" s="131"/>
      <c r="CH281" s="131"/>
      <c r="CI281" s="131"/>
      <c r="CJ281" s="131"/>
      <c r="CK281" s="131"/>
      <c r="CL281" s="131"/>
      <c r="CM281" s="131"/>
      <c r="CN281" s="131"/>
      <c r="CO281" s="131"/>
      <c r="CP281" s="131"/>
      <c r="CQ281" s="131"/>
      <c r="CR281" s="131"/>
      <c r="CS281" s="131"/>
      <c r="CT281" s="131"/>
      <c r="CU281" s="131"/>
      <c r="CV281" s="131"/>
      <c r="CW281" s="131"/>
      <c r="CX281" s="131"/>
      <c r="CY281" s="131"/>
      <c r="CZ281" s="131"/>
      <c r="DA281" s="131"/>
      <c r="DB281" s="131"/>
      <c r="DC281" s="131"/>
      <c r="DD281" s="131"/>
      <c r="DE281" s="131"/>
      <c r="DF281" s="131"/>
      <c r="DG281" s="131"/>
      <c r="DH281" s="131"/>
      <c r="DI281" s="131"/>
      <c r="DJ281" s="131"/>
      <c r="DK281" s="131"/>
      <c r="DL281" s="131"/>
      <c r="DM281" s="131"/>
      <c r="DN281" s="131"/>
      <c r="DO281" s="131"/>
      <c r="DP281" s="131"/>
      <c r="DQ281" s="131"/>
      <c r="DR281" s="131"/>
      <c r="DS281" s="131"/>
      <c r="DT281" s="131"/>
      <c r="DU281" s="131"/>
      <c r="DV281" s="131"/>
      <c r="DW281" s="131"/>
      <c r="DX281" s="131"/>
      <c r="DY281" s="131"/>
      <c r="DZ281" s="131"/>
      <c r="EA281" s="131"/>
      <c r="EB281" s="131"/>
      <c r="EC281" s="131"/>
      <c r="ED281" s="131"/>
      <c r="EE281" s="131"/>
      <c r="EF281" s="131"/>
      <c r="EG281" s="131"/>
      <c r="EH281" s="131"/>
      <c r="EI281" s="131"/>
      <c r="EJ281" s="131"/>
      <c r="EK281" s="131"/>
      <c r="EL281" s="131"/>
      <c r="EM281" s="131"/>
      <c r="EN281" s="131"/>
      <c r="EO281" s="131"/>
      <c r="EP281" s="131"/>
      <c r="EQ281" s="131"/>
      <c r="ER281" s="131"/>
      <c r="ES281" s="131"/>
      <c r="ET281" s="131"/>
      <c r="EU281" s="131"/>
      <c r="EV281" s="131"/>
      <c r="EW281" s="131"/>
      <c r="EX281" s="131"/>
      <c r="EY281" s="131"/>
      <c r="EZ281" s="131"/>
      <c r="FA281" s="131"/>
      <c r="FB281" s="131"/>
      <c r="FC281" s="131"/>
      <c r="FD281" s="131"/>
      <c r="FE281" s="131"/>
      <c r="FF281" s="131"/>
      <c r="FG281" s="131"/>
      <c r="FH281" s="131"/>
      <c r="FI281" s="131"/>
      <c r="FJ281" s="131"/>
      <c r="FK281" s="131"/>
      <c r="FL281" s="131"/>
      <c r="FM281" s="131"/>
      <c r="FN281" s="131"/>
      <c r="FO281" s="131"/>
      <c r="FP281" s="131"/>
      <c r="FQ281" s="131"/>
      <c r="FR281" s="131"/>
      <c r="FS281" s="131"/>
      <c r="FT281" s="131"/>
      <c r="FU281" s="131"/>
      <c r="FV281" s="131"/>
      <c r="FW281" s="131"/>
    </row>
    <row r="282">
      <c r="A282" s="131"/>
      <c r="B282" s="131"/>
      <c r="C282" s="131"/>
      <c r="D282" s="131"/>
      <c r="E282" s="131"/>
      <c r="F282" s="131"/>
      <c r="G282" s="131"/>
      <c r="H282" s="131"/>
      <c r="I282" s="131"/>
      <c r="J282" s="131"/>
      <c r="K282" s="131"/>
      <c r="L282" s="131"/>
      <c r="M282" s="131"/>
      <c r="N282" s="131"/>
      <c r="O282" s="131"/>
      <c r="P282" s="131"/>
      <c r="Q282" s="131"/>
      <c r="R282" s="131"/>
      <c r="S282" s="131"/>
      <c r="T282" s="131"/>
      <c r="U282" s="131"/>
      <c r="V282" s="131"/>
      <c r="W282" s="131"/>
      <c r="X282" s="131"/>
      <c r="Y282" s="131"/>
      <c r="Z282" s="131"/>
      <c r="AA282" s="131"/>
      <c r="AB282" s="131"/>
      <c r="AC282" s="131"/>
      <c r="AD282" s="131"/>
      <c r="AE282" s="131"/>
      <c r="AF282" s="131"/>
      <c r="AG282" s="131"/>
      <c r="AH282" s="131"/>
      <c r="AI282" s="131"/>
      <c r="AJ282" s="131"/>
      <c r="AK282" s="131"/>
      <c r="AL282" s="131"/>
      <c r="AM282" s="131"/>
      <c r="AN282" s="131"/>
      <c r="AO282" s="131"/>
      <c r="AP282" s="131"/>
      <c r="AQ282" s="131"/>
      <c r="AR282" s="131"/>
      <c r="AS282" s="131"/>
      <c r="AT282" s="131"/>
      <c r="AU282" s="131"/>
      <c r="AV282" s="131"/>
      <c r="AW282" s="131"/>
      <c r="AX282" s="131"/>
      <c r="AY282" s="131"/>
      <c r="AZ282" s="131"/>
      <c r="BA282" s="131"/>
      <c r="BB282" s="131"/>
      <c r="BC282" s="131"/>
      <c r="BD282" s="131"/>
      <c r="BE282" s="131"/>
      <c r="BF282" s="131"/>
      <c r="BG282" s="131"/>
      <c r="BH282" s="131"/>
      <c r="BI282" s="131"/>
      <c r="BJ282" s="131"/>
      <c r="BK282" s="131"/>
      <c r="BL282" s="131"/>
      <c r="BM282" s="131"/>
      <c r="BN282" s="131"/>
      <c r="BO282" s="131"/>
      <c r="BP282" s="131"/>
      <c r="BQ282" s="131"/>
      <c r="BR282" s="131"/>
      <c r="BS282" s="131"/>
      <c r="BT282" s="131"/>
      <c r="BU282" s="131"/>
      <c r="BV282" s="131"/>
      <c r="BW282" s="131"/>
      <c r="BX282" s="131"/>
      <c r="BY282" s="131"/>
      <c r="BZ282" s="131"/>
      <c r="CA282" s="131"/>
      <c r="CB282" s="131"/>
      <c r="CC282" s="131"/>
      <c r="CD282" s="131"/>
      <c r="CE282" s="131"/>
      <c r="CF282" s="131"/>
      <c r="CG282" s="131"/>
      <c r="CH282" s="131"/>
      <c r="CI282" s="131"/>
      <c r="CJ282" s="131"/>
      <c r="CK282" s="131"/>
      <c r="CL282" s="131"/>
      <c r="CM282" s="131"/>
      <c r="CN282" s="131"/>
      <c r="CO282" s="131"/>
      <c r="CP282" s="131"/>
      <c r="CQ282" s="131"/>
      <c r="CR282" s="131"/>
      <c r="CS282" s="131"/>
      <c r="CT282" s="131"/>
      <c r="CU282" s="131"/>
      <c r="CV282" s="131"/>
      <c r="CW282" s="131"/>
      <c r="CX282" s="131"/>
      <c r="CY282" s="131"/>
      <c r="CZ282" s="131"/>
      <c r="DA282" s="131"/>
      <c r="DB282" s="131"/>
      <c r="DC282" s="131"/>
      <c r="DD282" s="131"/>
      <c r="DE282" s="131"/>
      <c r="DF282" s="131"/>
      <c r="DG282" s="131"/>
      <c r="DH282" s="131"/>
      <c r="DI282" s="131"/>
      <c r="DJ282" s="131"/>
      <c r="DK282" s="131"/>
      <c r="DL282" s="131"/>
      <c r="DM282" s="131"/>
      <c r="DN282" s="131"/>
      <c r="DO282" s="131"/>
      <c r="DP282" s="131"/>
      <c r="DQ282" s="131"/>
      <c r="DR282" s="131"/>
      <c r="DS282" s="131"/>
      <c r="DT282" s="131"/>
      <c r="DU282" s="131"/>
      <c r="DV282" s="131"/>
      <c r="DW282" s="131"/>
      <c r="DX282" s="131"/>
      <c r="DY282" s="131"/>
      <c r="DZ282" s="131"/>
      <c r="EA282" s="131"/>
      <c r="EB282" s="131"/>
      <c r="EC282" s="131"/>
      <c r="ED282" s="131"/>
      <c r="EE282" s="131"/>
      <c r="EF282" s="131"/>
      <c r="EG282" s="131"/>
      <c r="EH282" s="131"/>
      <c r="EI282" s="131"/>
      <c r="EJ282" s="131"/>
      <c r="EK282" s="131"/>
      <c r="EL282" s="131"/>
      <c r="EM282" s="131"/>
      <c r="EN282" s="131"/>
      <c r="EO282" s="131"/>
      <c r="EP282" s="131"/>
      <c r="EQ282" s="131"/>
      <c r="ER282" s="131"/>
      <c r="ES282" s="131"/>
      <c r="ET282" s="131"/>
      <c r="EU282" s="131"/>
      <c r="EV282" s="131"/>
      <c r="EW282" s="131"/>
      <c r="EX282" s="131"/>
      <c r="EY282" s="131"/>
      <c r="EZ282" s="131"/>
      <c r="FA282" s="131"/>
      <c r="FB282" s="131"/>
      <c r="FC282" s="131"/>
      <c r="FD282" s="131"/>
      <c r="FE282" s="131"/>
      <c r="FF282" s="131"/>
      <c r="FG282" s="131"/>
      <c r="FH282" s="131"/>
      <c r="FI282" s="131"/>
      <c r="FJ282" s="131"/>
      <c r="FK282" s="131"/>
      <c r="FL282" s="131"/>
      <c r="FM282" s="131"/>
      <c r="FN282" s="131"/>
      <c r="FO282" s="131"/>
      <c r="FP282" s="131"/>
      <c r="FQ282" s="131"/>
      <c r="FR282" s="131"/>
      <c r="FS282" s="131"/>
      <c r="FT282" s="131"/>
      <c r="FU282" s="131"/>
      <c r="FV282" s="131"/>
      <c r="FW282" s="131"/>
    </row>
    <row r="283">
      <c r="A283" s="131"/>
      <c r="B283" s="131"/>
      <c r="C283" s="131"/>
      <c r="D283" s="131"/>
      <c r="E283" s="131"/>
      <c r="F283" s="131"/>
      <c r="G283" s="131"/>
      <c r="H283" s="131"/>
      <c r="I283" s="131"/>
      <c r="J283" s="131"/>
      <c r="K283" s="131"/>
      <c r="L283" s="131"/>
      <c r="M283" s="131"/>
      <c r="N283" s="131"/>
      <c r="O283" s="131"/>
      <c r="P283" s="131"/>
      <c r="Q283" s="131"/>
      <c r="R283" s="131"/>
      <c r="S283" s="131"/>
      <c r="T283" s="131"/>
      <c r="U283" s="131"/>
      <c r="V283" s="131"/>
      <c r="W283" s="131"/>
      <c r="X283" s="131"/>
      <c r="Y283" s="131"/>
      <c r="Z283" s="131"/>
      <c r="AA283" s="131"/>
      <c r="AB283" s="131"/>
      <c r="AC283" s="131"/>
      <c r="AD283" s="131"/>
      <c r="AE283" s="131"/>
      <c r="AF283" s="131"/>
      <c r="AG283" s="131"/>
      <c r="AH283" s="131"/>
      <c r="AI283" s="131"/>
      <c r="AJ283" s="131"/>
      <c r="AK283" s="131"/>
      <c r="AL283" s="131"/>
      <c r="AM283" s="131"/>
      <c r="AN283" s="131"/>
      <c r="AO283" s="131"/>
      <c r="AP283" s="131"/>
      <c r="AQ283" s="131"/>
      <c r="AR283" s="131"/>
      <c r="AS283" s="131"/>
      <c r="AT283" s="131"/>
      <c r="AU283" s="131"/>
      <c r="AV283" s="131"/>
      <c r="AW283" s="131"/>
      <c r="AX283" s="131"/>
      <c r="AY283" s="131"/>
      <c r="AZ283" s="131"/>
      <c r="BA283" s="131"/>
      <c r="BB283" s="131"/>
      <c r="BC283" s="131"/>
      <c r="BD283" s="131"/>
      <c r="BE283" s="131"/>
      <c r="BF283" s="131"/>
      <c r="BG283" s="131"/>
      <c r="BH283" s="131"/>
      <c r="BI283" s="131"/>
      <c r="BJ283" s="131"/>
      <c r="BK283" s="131"/>
      <c r="BL283" s="131"/>
      <c r="BM283" s="131"/>
      <c r="BN283" s="131"/>
      <c r="BO283" s="131"/>
      <c r="BP283" s="131"/>
      <c r="BQ283" s="131"/>
      <c r="BR283" s="131"/>
      <c r="BS283" s="131"/>
      <c r="BT283" s="131"/>
      <c r="BU283" s="131"/>
      <c r="BV283" s="131"/>
      <c r="BW283" s="131"/>
      <c r="BX283" s="131"/>
      <c r="BY283" s="131"/>
      <c r="BZ283" s="131"/>
      <c r="CA283" s="131"/>
      <c r="CB283" s="131"/>
      <c r="CC283" s="131"/>
      <c r="CD283" s="131"/>
      <c r="CE283" s="131"/>
      <c r="CF283" s="131"/>
      <c r="CG283" s="131"/>
      <c r="CH283" s="131"/>
      <c r="CI283" s="131"/>
      <c r="CJ283" s="131"/>
      <c r="CK283" s="131"/>
      <c r="CL283" s="131"/>
      <c r="CM283" s="131"/>
      <c r="CN283" s="131"/>
      <c r="CO283" s="131"/>
      <c r="CP283" s="131"/>
      <c r="CQ283" s="131"/>
      <c r="CR283" s="131"/>
      <c r="CS283" s="131"/>
      <c r="CT283" s="131"/>
      <c r="CU283" s="131"/>
      <c r="CV283" s="131"/>
      <c r="CW283" s="131"/>
      <c r="CX283" s="131"/>
      <c r="CY283" s="131"/>
      <c r="CZ283" s="131"/>
      <c r="DA283" s="131"/>
      <c r="DB283" s="131"/>
      <c r="DC283" s="131"/>
      <c r="DD283" s="131"/>
      <c r="DE283" s="131"/>
      <c r="DF283" s="131"/>
      <c r="DG283" s="131"/>
      <c r="DH283" s="131"/>
      <c r="DI283" s="131"/>
      <c r="DJ283" s="131"/>
      <c r="DK283" s="131"/>
      <c r="DL283" s="131"/>
      <c r="DM283" s="131"/>
      <c r="DN283" s="131"/>
      <c r="DO283" s="131"/>
      <c r="DP283" s="131"/>
      <c r="DQ283" s="131"/>
      <c r="DR283" s="131"/>
      <c r="DS283" s="131"/>
      <c r="DT283" s="131"/>
      <c r="DU283" s="131"/>
      <c r="DV283" s="131"/>
      <c r="DW283" s="131"/>
      <c r="DX283" s="131"/>
      <c r="DY283" s="131"/>
      <c r="DZ283" s="131"/>
      <c r="EA283" s="131"/>
      <c r="EB283" s="131"/>
      <c r="EC283" s="131"/>
      <c r="ED283" s="131"/>
      <c r="EE283" s="131"/>
      <c r="EF283" s="131"/>
      <c r="EG283" s="131"/>
      <c r="EH283" s="131"/>
      <c r="EI283" s="131"/>
      <c r="EJ283" s="131"/>
      <c r="EK283" s="131"/>
      <c r="EL283" s="131"/>
      <c r="EM283" s="131"/>
      <c r="EN283" s="131"/>
      <c r="EO283" s="131"/>
      <c r="EP283" s="131"/>
      <c r="EQ283" s="131"/>
      <c r="ER283" s="131"/>
      <c r="ES283" s="131"/>
      <c r="ET283" s="131"/>
      <c r="EU283" s="131"/>
      <c r="EV283" s="131"/>
      <c r="EW283" s="131"/>
      <c r="EX283" s="131"/>
      <c r="EY283" s="131"/>
      <c r="EZ283" s="131"/>
      <c r="FA283" s="131"/>
      <c r="FB283" s="131"/>
      <c r="FC283" s="131"/>
      <c r="FD283" s="131"/>
      <c r="FE283" s="131"/>
      <c r="FF283" s="131"/>
      <c r="FG283" s="131"/>
      <c r="FH283" s="131"/>
      <c r="FI283" s="131"/>
      <c r="FJ283" s="131"/>
      <c r="FK283" s="131"/>
      <c r="FL283" s="131"/>
      <c r="FM283" s="131"/>
      <c r="FN283" s="131"/>
      <c r="FO283" s="131"/>
      <c r="FP283" s="131"/>
      <c r="FQ283" s="131"/>
      <c r="FR283" s="131"/>
      <c r="FS283" s="131"/>
      <c r="FT283" s="131"/>
      <c r="FU283" s="131"/>
      <c r="FV283" s="131"/>
      <c r="FW283" s="131"/>
    </row>
    <row r="284">
      <c r="A284" s="131"/>
      <c r="B284" s="131"/>
      <c r="C284" s="131"/>
      <c r="D284" s="131"/>
      <c r="E284" s="131"/>
      <c r="F284" s="131"/>
      <c r="G284" s="131"/>
      <c r="H284" s="131"/>
      <c r="I284" s="131"/>
      <c r="J284" s="131"/>
      <c r="K284" s="131"/>
      <c r="L284" s="131"/>
      <c r="M284" s="131"/>
      <c r="N284" s="131"/>
      <c r="O284" s="131"/>
      <c r="P284" s="131"/>
      <c r="Q284" s="131"/>
      <c r="R284" s="131"/>
      <c r="S284" s="131"/>
      <c r="T284" s="131"/>
      <c r="U284" s="131"/>
      <c r="V284" s="131"/>
      <c r="W284" s="131"/>
      <c r="X284" s="131"/>
      <c r="Y284" s="131"/>
      <c r="Z284" s="131"/>
      <c r="AA284" s="131"/>
      <c r="AB284" s="131"/>
      <c r="AC284" s="131"/>
      <c r="AD284" s="131"/>
      <c r="AE284" s="131"/>
      <c r="AF284" s="131"/>
      <c r="AG284" s="131"/>
      <c r="AH284" s="131"/>
      <c r="AI284" s="131"/>
      <c r="AJ284" s="131"/>
      <c r="AK284" s="131"/>
      <c r="AL284" s="131"/>
      <c r="AM284" s="131"/>
      <c r="AN284" s="131"/>
      <c r="AO284" s="131"/>
      <c r="AP284" s="131"/>
      <c r="AQ284" s="131"/>
      <c r="AR284" s="131"/>
      <c r="AS284" s="131"/>
      <c r="AT284" s="131"/>
      <c r="AU284" s="131"/>
      <c r="AV284" s="131"/>
      <c r="AW284" s="131"/>
      <c r="AX284" s="131"/>
      <c r="AY284" s="131"/>
      <c r="AZ284" s="131"/>
      <c r="BA284" s="131"/>
      <c r="BB284" s="131"/>
      <c r="BC284" s="131"/>
      <c r="BD284" s="131"/>
      <c r="BE284" s="131"/>
      <c r="BF284" s="131"/>
      <c r="BG284" s="131"/>
      <c r="BH284" s="131"/>
      <c r="BI284" s="131"/>
      <c r="BJ284" s="131"/>
      <c r="BK284" s="131"/>
      <c r="BL284" s="131"/>
      <c r="BM284" s="131"/>
      <c r="BN284" s="131"/>
      <c r="BO284" s="131"/>
      <c r="BP284" s="131"/>
      <c r="BQ284" s="131"/>
      <c r="BR284" s="131"/>
      <c r="BS284" s="131"/>
      <c r="BT284" s="131"/>
      <c r="BU284" s="131"/>
      <c r="BV284" s="131"/>
      <c r="BW284" s="131"/>
      <c r="BX284" s="131"/>
      <c r="BY284" s="131"/>
      <c r="BZ284" s="131"/>
      <c r="CA284" s="131"/>
      <c r="CB284" s="131"/>
      <c r="CC284" s="131"/>
      <c r="CD284" s="131"/>
      <c r="CE284" s="131"/>
      <c r="CF284" s="131"/>
      <c r="CG284" s="131"/>
      <c r="CH284" s="131"/>
      <c r="CI284" s="131"/>
      <c r="CJ284" s="131"/>
      <c r="CK284" s="131"/>
      <c r="CL284" s="131"/>
      <c r="CM284" s="131"/>
      <c r="CN284" s="131"/>
      <c r="CO284" s="131"/>
      <c r="CP284" s="131"/>
      <c r="CQ284" s="131"/>
      <c r="CR284" s="131"/>
      <c r="CS284" s="131"/>
      <c r="CT284" s="131"/>
      <c r="CU284" s="131"/>
      <c r="CV284" s="131"/>
      <c r="CW284" s="131"/>
      <c r="CX284" s="131"/>
      <c r="CY284" s="131"/>
      <c r="CZ284" s="131"/>
      <c r="DA284" s="131"/>
      <c r="DB284" s="131"/>
      <c r="DC284" s="131"/>
      <c r="DD284" s="131"/>
      <c r="DE284" s="131"/>
      <c r="DF284" s="131"/>
      <c r="DG284" s="131"/>
      <c r="DH284" s="131"/>
      <c r="DI284" s="131"/>
      <c r="DJ284" s="131"/>
      <c r="DK284" s="131"/>
      <c r="DL284" s="131"/>
      <c r="DM284" s="131"/>
      <c r="DN284" s="131"/>
      <c r="DO284" s="131"/>
      <c r="DP284" s="131"/>
      <c r="DQ284" s="131"/>
      <c r="DR284" s="131"/>
      <c r="DS284" s="131"/>
      <c r="DT284" s="131"/>
      <c r="DU284" s="131"/>
      <c r="DV284" s="131"/>
      <c r="DW284" s="131"/>
      <c r="DX284" s="131"/>
      <c r="DY284" s="131"/>
      <c r="DZ284" s="131"/>
      <c r="EA284" s="131"/>
      <c r="EB284" s="131"/>
      <c r="EC284" s="131"/>
      <c r="ED284" s="131"/>
      <c r="EE284" s="131"/>
      <c r="EF284" s="131"/>
      <c r="EG284" s="131"/>
      <c r="EH284" s="131"/>
      <c r="EI284" s="131"/>
      <c r="EJ284" s="131"/>
      <c r="EK284" s="131"/>
      <c r="EL284" s="131"/>
      <c r="EM284" s="131"/>
      <c r="EN284" s="131"/>
      <c r="EO284" s="131"/>
      <c r="EP284" s="131"/>
      <c r="EQ284" s="131"/>
      <c r="ER284" s="131"/>
      <c r="ES284" s="131"/>
      <c r="ET284" s="131"/>
      <c r="EU284" s="131"/>
      <c r="EV284" s="131"/>
      <c r="EW284" s="131"/>
      <c r="EX284" s="131"/>
      <c r="EY284" s="131"/>
      <c r="EZ284" s="131"/>
      <c r="FA284" s="131"/>
      <c r="FB284" s="131"/>
      <c r="FC284" s="131"/>
      <c r="FD284" s="131"/>
      <c r="FE284" s="131"/>
      <c r="FF284" s="131"/>
      <c r="FG284" s="131"/>
      <c r="FH284" s="131"/>
      <c r="FI284" s="131"/>
      <c r="FJ284" s="131"/>
      <c r="FK284" s="131"/>
      <c r="FL284" s="131"/>
      <c r="FM284" s="131"/>
      <c r="FN284" s="131"/>
      <c r="FO284" s="131"/>
      <c r="FP284" s="131"/>
      <c r="FQ284" s="131"/>
      <c r="FR284" s="131"/>
      <c r="FS284" s="131"/>
      <c r="FT284" s="131"/>
      <c r="FU284" s="131"/>
      <c r="FV284" s="131"/>
      <c r="FW284" s="131"/>
    </row>
    <row r="285">
      <c r="A285" s="131"/>
      <c r="B285" s="131"/>
      <c r="C285" s="131"/>
      <c r="D285" s="131"/>
      <c r="E285" s="131"/>
      <c r="F285" s="131"/>
      <c r="G285" s="131"/>
      <c r="H285" s="131"/>
      <c r="I285" s="131"/>
      <c r="J285" s="131"/>
      <c r="K285" s="131"/>
      <c r="L285" s="131"/>
      <c r="M285" s="131"/>
      <c r="N285" s="131"/>
      <c r="O285" s="131"/>
      <c r="P285" s="131"/>
      <c r="Q285" s="131"/>
      <c r="R285" s="131"/>
      <c r="S285" s="131"/>
      <c r="T285" s="131"/>
      <c r="U285" s="131"/>
      <c r="V285" s="131"/>
      <c r="W285" s="131"/>
      <c r="X285" s="131"/>
      <c r="Y285" s="131"/>
      <c r="Z285" s="131"/>
      <c r="AA285" s="131"/>
      <c r="AB285" s="131"/>
      <c r="AC285" s="131"/>
      <c r="AD285" s="131"/>
      <c r="AE285" s="131"/>
      <c r="AF285" s="131"/>
      <c r="AG285" s="131"/>
      <c r="AH285" s="131"/>
      <c r="AI285" s="131"/>
      <c r="AJ285" s="131"/>
      <c r="AK285" s="131"/>
      <c r="AL285" s="131"/>
      <c r="AM285" s="131"/>
      <c r="AN285" s="131"/>
      <c r="AO285" s="131"/>
      <c r="AP285" s="131"/>
      <c r="AQ285" s="131"/>
      <c r="AR285" s="131"/>
      <c r="AS285" s="131"/>
      <c r="AT285" s="131"/>
      <c r="AU285" s="131"/>
      <c r="AV285" s="131"/>
      <c r="AW285" s="131"/>
      <c r="AX285" s="131"/>
      <c r="AY285" s="131"/>
      <c r="AZ285" s="131"/>
      <c r="BA285" s="131"/>
      <c r="BB285" s="131"/>
      <c r="BC285" s="131"/>
      <c r="BD285" s="131"/>
      <c r="BE285" s="131"/>
      <c r="BF285" s="131"/>
      <c r="BG285" s="131"/>
      <c r="BH285" s="131"/>
      <c r="BI285" s="131"/>
      <c r="BJ285" s="131"/>
      <c r="BK285" s="131"/>
      <c r="BL285" s="131"/>
      <c r="BM285" s="131"/>
      <c r="BN285" s="131"/>
      <c r="BO285" s="131"/>
      <c r="BP285" s="131"/>
      <c r="BQ285" s="131"/>
      <c r="BR285" s="131"/>
      <c r="BS285" s="131"/>
      <c r="BT285" s="131"/>
      <c r="BU285" s="131"/>
      <c r="BV285" s="131"/>
      <c r="BW285" s="131"/>
      <c r="BX285" s="131"/>
      <c r="BY285" s="131"/>
      <c r="BZ285" s="131"/>
      <c r="CA285" s="131"/>
      <c r="CB285" s="131"/>
      <c r="CC285" s="131"/>
      <c r="CD285" s="131"/>
      <c r="CE285" s="131"/>
      <c r="CF285" s="131"/>
      <c r="CG285" s="131"/>
      <c r="CH285" s="131"/>
      <c r="CI285" s="131"/>
      <c r="CJ285" s="131"/>
      <c r="CK285" s="131"/>
      <c r="CL285" s="131"/>
      <c r="CM285" s="131"/>
      <c r="CN285" s="131"/>
      <c r="CO285" s="131"/>
      <c r="CP285" s="131"/>
      <c r="CQ285" s="131"/>
      <c r="CR285" s="131"/>
      <c r="CS285" s="131"/>
      <c r="CT285" s="131"/>
      <c r="CU285" s="131"/>
      <c r="CV285" s="131"/>
      <c r="CW285" s="131"/>
      <c r="CX285" s="131"/>
      <c r="CY285" s="131"/>
      <c r="CZ285" s="131"/>
      <c r="DA285" s="131"/>
      <c r="DB285" s="131"/>
      <c r="DC285" s="131"/>
      <c r="DD285" s="131"/>
      <c r="DE285" s="131"/>
      <c r="DF285" s="131"/>
      <c r="DG285" s="131"/>
      <c r="DH285" s="131"/>
      <c r="DI285" s="131"/>
      <c r="DJ285" s="131"/>
      <c r="DK285" s="131"/>
      <c r="DL285" s="131"/>
      <c r="DM285" s="131"/>
      <c r="DN285" s="131"/>
      <c r="DO285" s="131"/>
      <c r="DP285" s="131"/>
      <c r="DQ285" s="131"/>
      <c r="DR285" s="131"/>
      <c r="DS285" s="131"/>
      <c r="DT285" s="131"/>
      <c r="DU285" s="131"/>
      <c r="DV285" s="131"/>
      <c r="DW285" s="131"/>
      <c r="DX285" s="131"/>
      <c r="DY285" s="131"/>
      <c r="DZ285" s="131"/>
      <c r="EA285" s="131"/>
      <c r="EB285" s="131"/>
      <c r="EC285" s="131"/>
      <c r="ED285" s="131"/>
      <c r="EE285" s="131"/>
      <c r="EF285" s="131"/>
      <c r="EG285" s="131"/>
      <c r="EH285" s="131"/>
      <c r="EI285" s="131"/>
      <c r="EJ285" s="131"/>
      <c r="EK285" s="131"/>
      <c r="EL285" s="131"/>
      <c r="EM285" s="131"/>
      <c r="EN285" s="131"/>
      <c r="EO285" s="131"/>
      <c r="EP285" s="131"/>
      <c r="EQ285" s="131"/>
      <c r="ER285" s="131"/>
      <c r="ES285" s="131"/>
      <c r="ET285" s="131"/>
      <c r="EU285" s="131"/>
      <c r="EV285" s="131"/>
      <c r="EW285" s="131"/>
      <c r="EX285" s="131"/>
      <c r="EY285" s="131"/>
      <c r="EZ285" s="131"/>
      <c r="FA285" s="131"/>
      <c r="FB285" s="131"/>
      <c r="FC285" s="131"/>
      <c r="FD285" s="131"/>
      <c r="FE285" s="131"/>
      <c r="FF285" s="131"/>
      <c r="FG285" s="131"/>
      <c r="FH285" s="131"/>
      <c r="FI285" s="131"/>
      <c r="FJ285" s="131"/>
      <c r="FK285" s="131"/>
      <c r="FL285" s="131"/>
      <c r="FM285" s="131"/>
      <c r="FN285" s="131"/>
      <c r="FO285" s="131"/>
      <c r="FP285" s="131"/>
      <c r="FQ285" s="131"/>
      <c r="FR285" s="131"/>
      <c r="FS285" s="131"/>
      <c r="FT285" s="131"/>
      <c r="FU285" s="131"/>
      <c r="FV285" s="131"/>
      <c r="FW285" s="131"/>
    </row>
    <row r="286">
      <c r="A286" s="131"/>
      <c r="B286" s="131"/>
      <c r="C286" s="131"/>
      <c r="D286" s="131"/>
      <c r="E286" s="131"/>
      <c r="F286" s="131"/>
      <c r="G286" s="131"/>
      <c r="H286" s="131"/>
      <c r="I286" s="131"/>
      <c r="J286" s="131"/>
      <c r="K286" s="131"/>
      <c r="L286" s="131"/>
      <c r="M286" s="131"/>
      <c r="N286" s="131"/>
      <c r="O286" s="131"/>
      <c r="P286" s="131"/>
      <c r="Q286" s="131"/>
      <c r="R286" s="131"/>
      <c r="S286" s="131"/>
      <c r="T286" s="131"/>
      <c r="U286" s="131"/>
      <c r="V286" s="131"/>
      <c r="W286" s="131"/>
      <c r="X286" s="131"/>
      <c r="Y286" s="131"/>
      <c r="Z286" s="131"/>
      <c r="AA286" s="131"/>
      <c r="AB286" s="131"/>
      <c r="AC286" s="131"/>
      <c r="AD286" s="131"/>
      <c r="AE286" s="131"/>
      <c r="AF286" s="131"/>
      <c r="AG286" s="131"/>
      <c r="AH286" s="131"/>
      <c r="AI286" s="131"/>
      <c r="AJ286" s="131"/>
      <c r="AK286" s="131"/>
      <c r="AL286" s="131"/>
      <c r="AM286" s="131"/>
      <c r="AN286" s="131"/>
      <c r="AO286" s="131"/>
      <c r="AP286" s="131"/>
      <c r="AQ286" s="131"/>
      <c r="AR286" s="131"/>
      <c r="AS286" s="131"/>
      <c r="AT286" s="131"/>
      <c r="AU286" s="131"/>
      <c r="AV286" s="131"/>
      <c r="AW286" s="131"/>
      <c r="AX286" s="131"/>
      <c r="AY286" s="131"/>
      <c r="AZ286" s="131"/>
      <c r="BA286" s="131"/>
      <c r="BB286" s="131"/>
      <c r="BC286" s="131"/>
      <c r="BD286" s="131"/>
      <c r="BE286" s="131"/>
      <c r="BF286" s="131"/>
      <c r="BG286" s="131"/>
      <c r="BH286" s="131"/>
      <c r="BI286" s="131"/>
      <c r="BJ286" s="131"/>
      <c r="BK286" s="131"/>
      <c r="BL286" s="131"/>
      <c r="BM286" s="131"/>
      <c r="BN286" s="131"/>
      <c r="BO286" s="131"/>
      <c r="BP286" s="131"/>
      <c r="BQ286" s="131"/>
      <c r="BR286" s="131"/>
      <c r="BS286" s="131"/>
      <c r="BT286" s="131"/>
      <c r="BU286" s="131"/>
      <c r="BV286" s="131"/>
      <c r="BW286" s="131"/>
      <c r="BX286" s="131"/>
      <c r="BY286" s="131"/>
      <c r="BZ286" s="131"/>
      <c r="CA286" s="131"/>
      <c r="CB286" s="131"/>
      <c r="CC286" s="131"/>
      <c r="CD286" s="131"/>
      <c r="CE286" s="131"/>
      <c r="CF286" s="131"/>
      <c r="CG286" s="131"/>
      <c r="CH286" s="131"/>
      <c r="CI286" s="131"/>
      <c r="CJ286" s="131"/>
      <c r="CK286" s="131"/>
      <c r="CL286" s="131"/>
      <c r="CM286" s="131"/>
      <c r="CN286" s="131"/>
      <c r="CO286" s="131"/>
      <c r="CP286" s="131"/>
      <c r="CQ286" s="131"/>
      <c r="CR286" s="131"/>
      <c r="CS286" s="131"/>
      <c r="CT286" s="131"/>
      <c r="CU286" s="131"/>
      <c r="CV286" s="131"/>
      <c r="CW286" s="131"/>
      <c r="CX286" s="131"/>
      <c r="CY286" s="131"/>
      <c r="CZ286" s="131"/>
      <c r="DA286" s="131"/>
      <c r="DB286" s="131"/>
      <c r="DC286" s="131"/>
      <c r="DD286" s="131"/>
      <c r="DE286" s="131"/>
      <c r="DF286" s="131"/>
      <c r="DG286" s="131"/>
      <c r="DH286" s="131"/>
      <c r="DI286" s="131"/>
      <c r="DJ286" s="131"/>
      <c r="DK286" s="131"/>
      <c r="DL286" s="131"/>
      <c r="DM286" s="131"/>
      <c r="DN286" s="131"/>
      <c r="DO286" s="131"/>
      <c r="DP286" s="131"/>
      <c r="DQ286" s="131"/>
      <c r="DR286" s="131"/>
      <c r="DS286" s="131"/>
      <c r="DT286" s="131"/>
      <c r="DU286" s="131"/>
      <c r="DV286" s="131"/>
      <c r="DW286" s="131"/>
      <c r="DX286" s="131"/>
      <c r="DY286" s="131"/>
      <c r="DZ286" s="131"/>
      <c r="EA286" s="131"/>
      <c r="EB286" s="131"/>
      <c r="EC286" s="131"/>
      <c r="ED286" s="131"/>
      <c r="EE286" s="131"/>
      <c r="EF286" s="131"/>
      <c r="EG286" s="131"/>
      <c r="EH286" s="131"/>
      <c r="EI286" s="131"/>
      <c r="EJ286" s="131"/>
      <c r="EK286" s="131"/>
      <c r="EL286" s="131"/>
      <c r="EM286" s="131"/>
      <c r="EN286" s="131"/>
      <c r="EO286" s="131"/>
      <c r="EP286" s="131"/>
      <c r="EQ286" s="131"/>
      <c r="ER286" s="131"/>
      <c r="ES286" s="131"/>
      <c r="ET286" s="131"/>
      <c r="EU286" s="131"/>
      <c r="EV286" s="131"/>
      <c r="EW286" s="131"/>
      <c r="EX286" s="131"/>
      <c r="EY286" s="131"/>
      <c r="EZ286" s="131"/>
      <c r="FA286" s="131"/>
      <c r="FB286" s="131"/>
      <c r="FC286" s="131"/>
      <c r="FD286" s="131"/>
      <c r="FE286" s="131"/>
      <c r="FF286" s="131"/>
      <c r="FG286" s="131"/>
      <c r="FH286" s="131"/>
      <c r="FI286" s="131"/>
      <c r="FJ286" s="131"/>
      <c r="FK286" s="131"/>
      <c r="FL286" s="131"/>
      <c r="FM286" s="131"/>
      <c r="FN286" s="131"/>
      <c r="FO286" s="131"/>
      <c r="FP286" s="131"/>
      <c r="FQ286" s="131"/>
      <c r="FR286" s="131"/>
      <c r="FS286" s="131"/>
      <c r="FT286" s="131"/>
      <c r="FU286" s="131"/>
      <c r="FV286" s="131"/>
      <c r="FW286" s="131"/>
    </row>
    <row r="287">
      <c r="A287" s="131"/>
      <c r="B287" s="131"/>
      <c r="C287" s="131"/>
      <c r="D287" s="131"/>
      <c r="E287" s="131"/>
      <c r="F287" s="131"/>
      <c r="G287" s="131"/>
      <c r="H287" s="131"/>
      <c r="I287" s="131"/>
      <c r="J287" s="131"/>
      <c r="K287" s="131"/>
      <c r="L287" s="131"/>
      <c r="M287" s="131"/>
      <c r="N287" s="131"/>
      <c r="O287" s="131"/>
      <c r="P287" s="131"/>
      <c r="Q287" s="131"/>
      <c r="R287" s="131"/>
      <c r="S287" s="131"/>
      <c r="T287" s="131"/>
      <c r="U287" s="131"/>
      <c r="V287" s="131"/>
      <c r="W287" s="131"/>
      <c r="X287" s="131"/>
      <c r="Y287" s="131"/>
      <c r="Z287" s="131"/>
      <c r="AA287" s="131"/>
      <c r="AB287" s="131"/>
      <c r="AC287" s="131"/>
      <c r="AD287" s="131"/>
      <c r="AE287" s="131"/>
      <c r="AF287" s="131"/>
      <c r="AG287" s="131"/>
      <c r="AH287" s="131"/>
      <c r="AI287" s="131"/>
      <c r="AJ287" s="131"/>
      <c r="AK287" s="131"/>
      <c r="AL287" s="131"/>
      <c r="AM287" s="131"/>
      <c r="AN287" s="131"/>
      <c r="AO287" s="131"/>
      <c r="AP287" s="131"/>
      <c r="AQ287" s="131"/>
      <c r="AR287" s="131"/>
      <c r="AS287" s="131"/>
      <c r="AT287" s="131"/>
      <c r="AU287" s="131"/>
      <c r="AV287" s="131"/>
      <c r="AW287" s="131"/>
      <c r="AX287" s="131"/>
      <c r="AY287" s="131"/>
      <c r="AZ287" s="131"/>
      <c r="BA287" s="131"/>
      <c r="BB287" s="131"/>
      <c r="BC287" s="131"/>
      <c r="BD287" s="131"/>
      <c r="BE287" s="131"/>
      <c r="BF287" s="131"/>
      <c r="BG287" s="131"/>
      <c r="BH287" s="131"/>
      <c r="BI287" s="131"/>
      <c r="BJ287" s="131"/>
      <c r="BK287" s="131"/>
      <c r="BL287" s="131"/>
      <c r="BM287" s="131"/>
      <c r="BN287" s="131"/>
      <c r="BO287" s="131"/>
      <c r="BP287" s="131"/>
      <c r="BQ287" s="131"/>
      <c r="BR287" s="131"/>
      <c r="BS287" s="131"/>
      <c r="BT287" s="131"/>
      <c r="BU287" s="131"/>
      <c r="BV287" s="131"/>
      <c r="BW287" s="131"/>
      <c r="BX287" s="131"/>
      <c r="BY287" s="131"/>
      <c r="BZ287" s="131"/>
      <c r="CA287" s="131"/>
      <c r="CB287" s="131"/>
      <c r="CC287" s="131"/>
      <c r="CD287" s="131"/>
      <c r="CE287" s="131"/>
      <c r="CF287" s="131"/>
      <c r="CG287" s="131"/>
      <c r="CH287" s="131"/>
      <c r="CI287" s="131"/>
      <c r="CJ287" s="131"/>
      <c r="CK287" s="131"/>
      <c r="CL287" s="131"/>
      <c r="CM287" s="131"/>
      <c r="CN287" s="131"/>
      <c r="CO287" s="131"/>
      <c r="CP287" s="131"/>
      <c r="CQ287" s="131"/>
      <c r="CR287" s="131"/>
      <c r="CS287" s="131"/>
      <c r="CT287" s="131"/>
      <c r="CU287" s="131"/>
      <c r="CV287" s="131"/>
      <c r="CW287" s="131"/>
      <c r="CX287" s="131"/>
      <c r="CY287" s="131"/>
      <c r="CZ287" s="131"/>
      <c r="DA287" s="131"/>
      <c r="DB287" s="131"/>
      <c r="DC287" s="131"/>
      <c r="DD287" s="131"/>
      <c r="DE287" s="131"/>
      <c r="DF287" s="131"/>
      <c r="DG287" s="131"/>
      <c r="DH287" s="131"/>
      <c r="DI287" s="131"/>
      <c r="DJ287" s="131"/>
      <c r="DK287" s="131"/>
      <c r="DL287" s="131"/>
      <c r="DM287" s="131"/>
      <c r="DN287" s="131"/>
      <c r="DO287" s="131"/>
      <c r="DP287" s="131"/>
      <c r="DQ287" s="131"/>
      <c r="DR287" s="131"/>
      <c r="DS287" s="131"/>
      <c r="DT287" s="131"/>
      <c r="DU287" s="131"/>
      <c r="DV287" s="131"/>
      <c r="DW287" s="131"/>
      <c r="DX287" s="131"/>
      <c r="DY287" s="131"/>
      <c r="DZ287" s="131"/>
      <c r="EA287" s="131"/>
      <c r="EB287" s="131"/>
      <c r="EC287" s="131"/>
      <c r="ED287" s="131"/>
      <c r="EE287" s="131"/>
      <c r="EF287" s="131"/>
      <c r="EG287" s="131"/>
      <c r="EH287" s="131"/>
      <c r="EI287" s="131"/>
      <c r="EJ287" s="131"/>
      <c r="EK287" s="131"/>
      <c r="EL287" s="131"/>
      <c r="EM287" s="131"/>
      <c r="EN287" s="131"/>
      <c r="EO287" s="131"/>
      <c r="EP287" s="131"/>
      <c r="EQ287" s="131"/>
      <c r="ER287" s="131"/>
      <c r="ES287" s="131"/>
      <c r="ET287" s="131"/>
      <c r="EU287" s="131"/>
      <c r="EV287" s="131"/>
      <c r="EW287" s="131"/>
      <c r="EX287" s="131"/>
      <c r="EY287" s="131"/>
      <c r="EZ287" s="131"/>
      <c r="FA287" s="131"/>
      <c r="FB287" s="131"/>
      <c r="FC287" s="131"/>
      <c r="FD287" s="131"/>
      <c r="FE287" s="131"/>
      <c r="FF287" s="131"/>
      <c r="FG287" s="131"/>
      <c r="FH287" s="131"/>
      <c r="FI287" s="131"/>
      <c r="FJ287" s="131"/>
      <c r="FK287" s="131"/>
      <c r="FL287" s="131"/>
      <c r="FM287" s="131"/>
      <c r="FN287" s="131"/>
      <c r="FO287" s="131"/>
      <c r="FP287" s="131"/>
      <c r="FQ287" s="131"/>
      <c r="FR287" s="131"/>
      <c r="FS287" s="131"/>
      <c r="FT287" s="131"/>
      <c r="FU287" s="131"/>
      <c r="FV287" s="131"/>
      <c r="FW287" s="131"/>
    </row>
    <row r="288">
      <c r="A288" s="131"/>
      <c r="B288" s="131"/>
      <c r="C288" s="131"/>
      <c r="D288" s="131"/>
      <c r="E288" s="131"/>
      <c r="F288" s="131"/>
      <c r="G288" s="131"/>
      <c r="H288" s="131"/>
      <c r="I288" s="131"/>
      <c r="J288" s="131"/>
      <c r="K288" s="131"/>
      <c r="L288" s="131"/>
      <c r="M288" s="131"/>
      <c r="N288" s="131"/>
      <c r="O288" s="131"/>
      <c r="P288" s="131"/>
      <c r="Q288" s="131"/>
      <c r="R288" s="131"/>
      <c r="S288" s="131"/>
      <c r="T288" s="131"/>
      <c r="U288" s="131"/>
      <c r="V288" s="131"/>
      <c r="W288" s="131"/>
      <c r="X288" s="131"/>
      <c r="Y288" s="131"/>
      <c r="Z288" s="131"/>
      <c r="AA288" s="131"/>
      <c r="AB288" s="131"/>
      <c r="AC288" s="131"/>
      <c r="AD288" s="131"/>
      <c r="AE288" s="131"/>
      <c r="AF288" s="131"/>
      <c r="AG288" s="131"/>
      <c r="AH288" s="131"/>
      <c r="AI288" s="131"/>
      <c r="AJ288" s="131"/>
      <c r="AK288" s="131"/>
      <c r="AL288" s="131"/>
      <c r="AM288" s="131"/>
      <c r="AN288" s="131"/>
      <c r="AO288" s="131"/>
      <c r="AP288" s="131"/>
      <c r="AQ288" s="131"/>
      <c r="AR288" s="131"/>
      <c r="AS288" s="131"/>
      <c r="AT288" s="131"/>
      <c r="AU288" s="131"/>
      <c r="AV288" s="131"/>
      <c r="AW288" s="131"/>
      <c r="AX288" s="131"/>
      <c r="AY288" s="131"/>
      <c r="AZ288" s="131"/>
      <c r="BA288" s="131"/>
      <c r="BB288" s="131"/>
      <c r="BC288" s="131"/>
      <c r="BD288" s="131"/>
      <c r="BE288" s="131"/>
      <c r="BF288" s="131"/>
      <c r="BG288" s="131"/>
      <c r="BH288" s="131"/>
      <c r="BI288" s="131"/>
      <c r="BJ288" s="131"/>
      <c r="BK288" s="131"/>
      <c r="BL288" s="131"/>
      <c r="BM288" s="131"/>
      <c r="BN288" s="131"/>
      <c r="BO288" s="131"/>
      <c r="BP288" s="131"/>
      <c r="BQ288" s="131"/>
      <c r="BR288" s="131"/>
      <c r="BS288" s="131"/>
      <c r="BT288" s="131"/>
      <c r="BU288" s="131"/>
      <c r="BV288" s="131"/>
      <c r="BW288" s="131"/>
      <c r="BX288" s="131"/>
      <c r="BY288" s="131"/>
      <c r="BZ288" s="131"/>
      <c r="CA288" s="131"/>
      <c r="CB288" s="131"/>
      <c r="CC288" s="131"/>
      <c r="CD288" s="131"/>
      <c r="CE288" s="131"/>
      <c r="CF288" s="131"/>
      <c r="CG288" s="131"/>
      <c r="CH288" s="131"/>
      <c r="CI288" s="131"/>
      <c r="CJ288" s="131"/>
      <c r="CK288" s="131"/>
      <c r="CL288" s="131"/>
      <c r="CM288" s="131"/>
      <c r="CN288" s="131"/>
      <c r="CO288" s="131"/>
      <c r="CP288" s="131"/>
      <c r="CQ288" s="131"/>
      <c r="CR288" s="131"/>
      <c r="CS288" s="131"/>
      <c r="CT288" s="131"/>
      <c r="CU288" s="131"/>
      <c r="CV288" s="131"/>
      <c r="CW288" s="131"/>
      <c r="CX288" s="131"/>
      <c r="CY288" s="131"/>
      <c r="CZ288" s="131"/>
      <c r="DA288" s="131"/>
      <c r="DB288" s="131"/>
      <c r="DC288" s="131"/>
      <c r="DD288" s="131"/>
      <c r="DE288" s="131"/>
      <c r="DF288" s="131"/>
      <c r="DG288" s="131"/>
      <c r="DH288" s="131"/>
      <c r="DI288" s="131"/>
      <c r="DJ288" s="131"/>
      <c r="DK288" s="131"/>
      <c r="DL288" s="131"/>
      <c r="DM288" s="131"/>
      <c r="DN288" s="131"/>
      <c r="DO288" s="131"/>
      <c r="DP288" s="131"/>
      <c r="DQ288" s="131"/>
      <c r="DR288" s="131"/>
      <c r="DS288" s="131"/>
      <c r="DT288" s="131"/>
      <c r="DU288" s="131"/>
      <c r="DV288" s="131"/>
      <c r="DW288" s="131"/>
      <c r="DX288" s="131"/>
      <c r="DY288" s="131"/>
      <c r="DZ288" s="131"/>
      <c r="EA288" s="131"/>
      <c r="EB288" s="131"/>
      <c r="EC288" s="131"/>
      <c r="ED288" s="131"/>
      <c r="EE288" s="131"/>
      <c r="EF288" s="131"/>
      <c r="EG288" s="131"/>
      <c r="EH288" s="131"/>
      <c r="EI288" s="131"/>
      <c r="EJ288" s="131"/>
      <c r="EK288" s="131"/>
      <c r="EL288" s="131"/>
      <c r="EM288" s="131"/>
      <c r="EN288" s="131"/>
      <c r="EO288" s="131"/>
      <c r="EP288" s="131"/>
      <c r="EQ288" s="131"/>
      <c r="ER288" s="131"/>
      <c r="ES288" s="131"/>
      <c r="ET288" s="131"/>
      <c r="EU288" s="131"/>
      <c r="EV288" s="131"/>
      <c r="EW288" s="131"/>
      <c r="EX288" s="131"/>
      <c r="EY288" s="131"/>
      <c r="EZ288" s="131"/>
      <c r="FA288" s="131"/>
      <c r="FB288" s="131"/>
      <c r="FC288" s="131"/>
      <c r="FD288" s="131"/>
      <c r="FE288" s="131"/>
      <c r="FF288" s="131"/>
      <c r="FG288" s="131"/>
      <c r="FH288" s="131"/>
      <c r="FI288" s="131"/>
      <c r="FJ288" s="131"/>
      <c r="FK288" s="131"/>
      <c r="FL288" s="131"/>
      <c r="FM288" s="131"/>
      <c r="FN288" s="131"/>
      <c r="FO288" s="131"/>
      <c r="FP288" s="131"/>
      <c r="FQ288" s="131"/>
      <c r="FR288" s="131"/>
      <c r="FS288" s="131"/>
      <c r="FT288" s="131"/>
      <c r="FU288" s="131"/>
      <c r="FV288" s="131"/>
      <c r="FW288" s="131"/>
    </row>
    <row r="289">
      <c r="A289" s="131"/>
      <c r="B289" s="131"/>
      <c r="C289" s="131"/>
      <c r="D289" s="131"/>
      <c r="E289" s="131"/>
      <c r="F289" s="131"/>
      <c r="G289" s="131"/>
      <c r="H289" s="131"/>
      <c r="I289" s="131"/>
      <c r="J289" s="131"/>
      <c r="K289" s="131"/>
      <c r="L289" s="131"/>
      <c r="M289" s="131"/>
      <c r="N289" s="131"/>
      <c r="O289" s="131"/>
      <c r="P289" s="131"/>
      <c r="Q289" s="131"/>
      <c r="R289" s="131"/>
      <c r="S289" s="131"/>
      <c r="T289" s="131"/>
      <c r="U289" s="131"/>
      <c r="V289" s="131"/>
      <c r="W289" s="131"/>
      <c r="X289" s="131"/>
      <c r="Y289" s="131"/>
      <c r="Z289" s="131"/>
      <c r="AA289" s="131"/>
      <c r="AB289" s="131"/>
      <c r="AC289" s="131"/>
      <c r="AD289" s="131"/>
      <c r="AE289" s="131"/>
      <c r="AF289" s="131"/>
      <c r="AG289" s="131"/>
      <c r="AH289" s="131"/>
      <c r="AI289" s="131"/>
      <c r="AJ289" s="131"/>
      <c r="AK289" s="131"/>
      <c r="AL289" s="131"/>
      <c r="AM289" s="131"/>
      <c r="AN289" s="131"/>
      <c r="AO289" s="131"/>
      <c r="AP289" s="131"/>
      <c r="AQ289" s="131"/>
      <c r="AR289" s="131"/>
      <c r="AS289" s="131"/>
      <c r="AT289" s="131"/>
      <c r="AU289" s="131"/>
      <c r="AV289" s="131"/>
      <c r="AW289" s="131"/>
      <c r="AX289" s="131"/>
      <c r="AY289" s="131"/>
      <c r="AZ289" s="131"/>
      <c r="BA289" s="131"/>
      <c r="BB289" s="131"/>
      <c r="BC289" s="131"/>
      <c r="BD289" s="131"/>
      <c r="BE289" s="131"/>
      <c r="BF289" s="131"/>
      <c r="BG289" s="131"/>
      <c r="BH289" s="131"/>
      <c r="BI289" s="131"/>
      <c r="BJ289" s="131"/>
      <c r="BK289" s="131"/>
      <c r="BL289" s="131"/>
      <c r="BM289" s="131"/>
      <c r="BN289" s="131"/>
      <c r="BO289" s="131"/>
      <c r="BP289" s="131"/>
      <c r="BQ289" s="131"/>
      <c r="BR289" s="131"/>
      <c r="BS289" s="131"/>
      <c r="BT289" s="131"/>
      <c r="BU289" s="131"/>
      <c r="BV289" s="131"/>
      <c r="BW289" s="131"/>
      <c r="BX289" s="131"/>
      <c r="BY289" s="131"/>
      <c r="BZ289" s="131"/>
      <c r="CA289" s="131"/>
      <c r="CB289" s="131"/>
      <c r="CC289" s="131"/>
      <c r="CD289" s="131"/>
      <c r="CE289" s="131"/>
      <c r="CF289" s="131"/>
      <c r="CG289" s="131"/>
      <c r="CH289" s="131"/>
      <c r="CI289" s="131"/>
      <c r="CJ289" s="131"/>
      <c r="CK289" s="131"/>
      <c r="CL289" s="131"/>
      <c r="CM289" s="131"/>
      <c r="CN289" s="131"/>
      <c r="CO289" s="131"/>
      <c r="CP289" s="131"/>
      <c r="CQ289" s="131"/>
      <c r="CR289" s="131"/>
      <c r="CS289" s="131"/>
      <c r="CT289" s="131"/>
      <c r="CU289" s="131"/>
      <c r="CV289" s="131"/>
      <c r="CW289" s="131"/>
      <c r="CX289" s="131"/>
      <c r="CY289" s="131"/>
      <c r="CZ289" s="131"/>
      <c r="DA289" s="131"/>
      <c r="DB289" s="131"/>
      <c r="DC289" s="131"/>
      <c r="DD289" s="131"/>
      <c r="DE289" s="131"/>
      <c r="DF289" s="131"/>
      <c r="DG289" s="131"/>
      <c r="DH289" s="131"/>
      <c r="DI289" s="131"/>
      <c r="DJ289" s="131"/>
      <c r="DK289" s="131"/>
      <c r="DL289" s="131"/>
      <c r="DM289" s="131"/>
      <c r="DN289" s="131"/>
      <c r="DO289" s="131"/>
      <c r="DP289" s="131"/>
      <c r="DQ289" s="131"/>
      <c r="DR289" s="131"/>
      <c r="DS289" s="131"/>
      <c r="DT289" s="131"/>
      <c r="DU289" s="131"/>
      <c r="DV289" s="131"/>
      <c r="DW289" s="131"/>
      <c r="DX289" s="131"/>
      <c r="DY289" s="131"/>
      <c r="DZ289" s="131"/>
      <c r="EA289" s="131"/>
      <c r="EB289" s="131"/>
      <c r="EC289" s="131"/>
      <c r="ED289" s="131"/>
      <c r="EE289" s="131"/>
      <c r="EF289" s="131"/>
      <c r="EG289" s="131"/>
      <c r="EH289" s="131"/>
      <c r="EI289" s="131"/>
      <c r="EJ289" s="131"/>
      <c r="EK289" s="131"/>
      <c r="EL289" s="131"/>
      <c r="EM289" s="131"/>
      <c r="EN289" s="131"/>
      <c r="EO289" s="131"/>
      <c r="EP289" s="131"/>
      <c r="EQ289" s="131"/>
      <c r="ER289" s="131"/>
      <c r="ES289" s="131"/>
      <c r="ET289" s="131"/>
      <c r="EU289" s="131"/>
      <c r="EV289" s="131"/>
      <c r="EW289" s="131"/>
      <c r="EX289" s="131"/>
      <c r="EY289" s="131"/>
      <c r="EZ289" s="131"/>
      <c r="FA289" s="131"/>
      <c r="FB289" s="131"/>
      <c r="FC289" s="131"/>
      <c r="FD289" s="131"/>
      <c r="FE289" s="131"/>
      <c r="FF289" s="131"/>
      <c r="FG289" s="131"/>
      <c r="FH289" s="131"/>
      <c r="FI289" s="131"/>
      <c r="FJ289" s="131"/>
      <c r="FK289" s="131"/>
      <c r="FL289" s="131"/>
      <c r="FM289" s="131"/>
      <c r="FN289" s="131"/>
      <c r="FO289" s="131"/>
      <c r="FP289" s="131"/>
      <c r="FQ289" s="131"/>
      <c r="FR289" s="131"/>
      <c r="FS289" s="131"/>
      <c r="FT289" s="131"/>
      <c r="FU289" s="131"/>
      <c r="FV289" s="131"/>
      <c r="FW289" s="131"/>
    </row>
    <row r="290">
      <c r="A290" s="131"/>
      <c r="B290" s="131"/>
      <c r="C290" s="131"/>
      <c r="D290" s="131"/>
      <c r="E290" s="131"/>
      <c r="F290" s="131"/>
      <c r="G290" s="131"/>
      <c r="H290" s="131"/>
      <c r="I290" s="131"/>
      <c r="J290" s="131"/>
      <c r="K290" s="131"/>
      <c r="L290" s="131"/>
      <c r="M290" s="131"/>
      <c r="N290" s="131"/>
      <c r="O290" s="131"/>
      <c r="P290" s="131"/>
      <c r="Q290" s="131"/>
      <c r="R290" s="131"/>
      <c r="S290" s="131"/>
      <c r="T290" s="131"/>
      <c r="U290" s="131"/>
      <c r="V290" s="131"/>
      <c r="W290" s="131"/>
      <c r="X290" s="131"/>
      <c r="Y290" s="131"/>
      <c r="Z290" s="131"/>
      <c r="AA290" s="131"/>
      <c r="AB290" s="131"/>
      <c r="AC290" s="131"/>
      <c r="AD290" s="131"/>
      <c r="AE290" s="131"/>
      <c r="AF290" s="131"/>
      <c r="AG290" s="131"/>
      <c r="AH290" s="131"/>
      <c r="AI290" s="131"/>
      <c r="AJ290" s="131"/>
      <c r="AK290" s="131"/>
      <c r="AL290" s="131"/>
      <c r="AM290" s="131"/>
      <c r="AN290" s="131"/>
      <c r="AO290" s="131"/>
      <c r="AP290" s="131"/>
      <c r="AQ290" s="131"/>
      <c r="AR290" s="131"/>
      <c r="AS290" s="131"/>
      <c r="AT290" s="131"/>
      <c r="AU290" s="131"/>
      <c r="AV290" s="131"/>
      <c r="AW290" s="131"/>
      <c r="AX290" s="131"/>
      <c r="AY290" s="131"/>
      <c r="AZ290" s="131"/>
      <c r="BA290" s="131"/>
      <c r="BB290" s="131"/>
      <c r="BC290" s="131"/>
      <c r="BD290" s="131"/>
      <c r="BE290" s="131"/>
      <c r="BF290" s="131"/>
      <c r="BG290" s="131"/>
      <c r="BH290" s="131"/>
      <c r="BI290" s="131"/>
      <c r="BJ290" s="131"/>
      <c r="BK290" s="131"/>
      <c r="BL290" s="131"/>
      <c r="BM290" s="131"/>
      <c r="BN290" s="131"/>
      <c r="BO290" s="131"/>
      <c r="BP290" s="131"/>
      <c r="BQ290" s="131"/>
      <c r="BR290" s="131"/>
      <c r="BS290" s="131"/>
      <c r="BT290" s="131"/>
      <c r="BU290" s="131"/>
      <c r="BV290" s="131"/>
      <c r="BW290" s="131"/>
      <c r="BX290" s="131"/>
      <c r="BY290" s="131"/>
      <c r="BZ290" s="131"/>
      <c r="CA290" s="131"/>
      <c r="CB290" s="131"/>
      <c r="CC290" s="131"/>
      <c r="CD290" s="131"/>
      <c r="CE290" s="131"/>
      <c r="CF290" s="131"/>
      <c r="CG290" s="131"/>
      <c r="CH290" s="131"/>
      <c r="CI290" s="131"/>
      <c r="CJ290" s="131"/>
      <c r="CK290" s="131"/>
      <c r="CL290" s="131"/>
      <c r="CM290" s="131"/>
      <c r="CN290" s="131"/>
      <c r="CO290" s="131"/>
      <c r="CP290" s="131"/>
      <c r="CQ290" s="131"/>
      <c r="CR290" s="131"/>
      <c r="CS290" s="131"/>
      <c r="CT290" s="131"/>
      <c r="CU290" s="131"/>
      <c r="CV290" s="131"/>
      <c r="CW290" s="131"/>
      <c r="CX290" s="131"/>
      <c r="CY290" s="131"/>
      <c r="CZ290" s="131"/>
      <c r="DA290" s="131"/>
      <c r="DB290" s="131"/>
      <c r="DC290" s="131"/>
      <c r="DD290" s="131"/>
      <c r="DE290" s="131"/>
      <c r="DF290" s="131"/>
      <c r="DG290" s="131"/>
      <c r="DH290" s="131"/>
      <c r="DI290" s="131"/>
      <c r="DJ290" s="131"/>
      <c r="DK290" s="131"/>
      <c r="DL290" s="131"/>
      <c r="DM290" s="131"/>
      <c r="DN290" s="131"/>
      <c r="DO290" s="131"/>
      <c r="DP290" s="131"/>
      <c r="DQ290" s="131"/>
      <c r="DR290" s="131"/>
      <c r="DS290" s="131"/>
      <c r="DT290" s="131"/>
      <c r="DU290" s="131"/>
      <c r="DV290" s="131"/>
      <c r="DW290" s="131"/>
      <c r="DX290" s="131"/>
      <c r="DY290" s="131"/>
      <c r="DZ290" s="131"/>
      <c r="EA290" s="131"/>
      <c r="EB290" s="131"/>
      <c r="EC290" s="131"/>
      <c r="ED290" s="131"/>
      <c r="EE290" s="131"/>
      <c r="EF290" s="131"/>
      <c r="EG290" s="131"/>
      <c r="EH290" s="131"/>
      <c r="EI290" s="131"/>
      <c r="EJ290" s="131"/>
      <c r="EK290" s="131"/>
      <c r="EL290" s="131"/>
      <c r="EM290" s="131"/>
      <c r="EN290" s="131"/>
      <c r="EO290" s="131"/>
      <c r="EP290" s="131"/>
      <c r="EQ290" s="131"/>
      <c r="ER290" s="131"/>
      <c r="ES290" s="131"/>
      <c r="ET290" s="131"/>
      <c r="EU290" s="131"/>
      <c r="EV290" s="131"/>
      <c r="EW290" s="131"/>
      <c r="EX290" s="131"/>
      <c r="EY290" s="131"/>
      <c r="EZ290" s="131"/>
      <c r="FA290" s="131"/>
      <c r="FB290" s="131"/>
      <c r="FC290" s="131"/>
      <c r="FD290" s="131"/>
      <c r="FE290" s="131"/>
      <c r="FF290" s="131"/>
      <c r="FG290" s="131"/>
      <c r="FH290" s="131"/>
      <c r="FI290" s="131"/>
      <c r="FJ290" s="131"/>
      <c r="FK290" s="131"/>
      <c r="FL290" s="131"/>
      <c r="FM290" s="131"/>
      <c r="FN290" s="131"/>
      <c r="FO290" s="131"/>
      <c r="FP290" s="131"/>
      <c r="FQ290" s="131"/>
      <c r="FR290" s="131"/>
      <c r="FS290" s="131"/>
      <c r="FT290" s="131"/>
      <c r="FU290" s="131"/>
      <c r="FV290" s="131"/>
      <c r="FW290" s="131"/>
    </row>
    <row r="291">
      <c r="A291" s="131"/>
      <c r="B291" s="131"/>
      <c r="C291" s="131"/>
      <c r="D291" s="131"/>
      <c r="E291" s="131"/>
      <c r="F291" s="131"/>
      <c r="G291" s="131"/>
      <c r="H291" s="131"/>
      <c r="I291" s="131"/>
      <c r="J291" s="131"/>
      <c r="K291" s="131"/>
      <c r="L291" s="131"/>
      <c r="M291" s="131"/>
      <c r="N291" s="131"/>
      <c r="O291" s="131"/>
      <c r="P291" s="131"/>
      <c r="Q291" s="131"/>
      <c r="R291" s="131"/>
      <c r="S291" s="131"/>
      <c r="T291" s="131"/>
      <c r="U291" s="131"/>
      <c r="V291" s="131"/>
      <c r="W291" s="131"/>
      <c r="X291" s="131"/>
      <c r="Y291" s="131"/>
      <c r="Z291" s="131"/>
      <c r="AA291" s="131"/>
      <c r="AB291" s="131"/>
      <c r="AC291" s="131"/>
      <c r="AD291" s="131"/>
      <c r="AE291" s="131"/>
      <c r="AF291" s="131"/>
      <c r="AG291" s="131"/>
      <c r="AH291" s="131"/>
      <c r="AI291" s="131"/>
      <c r="AJ291" s="131"/>
      <c r="AK291" s="131"/>
      <c r="AL291" s="131"/>
      <c r="AM291" s="131"/>
      <c r="AN291" s="131"/>
      <c r="AO291" s="131"/>
      <c r="AP291" s="131"/>
      <c r="AQ291" s="131"/>
      <c r="AR291" s="131"/>
      <c r="AS291" s="131"/>
      <c r="AT291" s="131"/>
      <c r="AU291" s="131"/>
      <c r="AV291" s="131"/>
      <c r="AW291" s="131"/>
      <c r="AX291" s="131"/>
      <c r="AY291" s="131"/>
      <c r="AZ291" s="131"/>
      <c r="BA291" s="131"/>
      <c r="BB291" s="131"/>
      <c r="BC291" s="131"/>
      <c r="BD291" s="131"/>
      <c r="BE291" s="131"/>
      <c r="BF291" s="131"/>
      <c r="BG291" s="131"/>
      <c r="BH291" s="131"/>
      <c r="BI291" s="131"/>
      <c r="BJ291" s="131"/>
      <c r="BK291" s="131"/>
      <c r="BL291" s="131"/>
      <c r="BM291" s="131"/>
      <c r="BN291" s="131"/>
      <c r="BO291" s="131"/>
      <c r="BP291" s="131"/>
      <c r="BQ291" s="131"/>
      <c r="BR291" s="131"/>
      <c r="BS291" s="131"/>
      <c r="BT291" s="131"/>
      <c r="BU291" s="131"/>
      <c r="BV291" s="131"/>
      <c r="BW291" s="131"/>
      <c r="BX291" s="131"/>
      <c r="BY291" s="131"/>
      <c r="BZ291" s="131"/>
      <c r="CA291" s="131"/>
      <c r="CB291" s="131"/>
      <c r="CC291" s="131"/>
      <c r="CD291" s="131"/>
      <c r="CE291" s="131"/>
      <c r="CF291" s="131"/>
      <c r="CG291" s="131"/>
      <c r="CH291" s="131"/>
      <c r="CI291" s="131"/>
      <c r="CJ291" s="131"/>
      <c r="CK291" s="131"/>
      <c r="CL291" s="131"/>
      <c r="CM291" s="131"/>
      <c r="CN291" s="131"/>
      <c r="CO291" s="131"/>
      <c r="CP291" s="131"/>
      <c r="CQ291" s="131"/>
      <c r="CR291" s="131"/>
      <c r="CS291" s="131"/>
      <c r="CT291" s="131"/>
      <c r="CU291" s="131"/>
      <c r="CV291" s="131"/>
      <c r="CW291" s="131"/>
      <c r="CX291" s="131"/>
      <c r="CY291" s="131"/>
      <c r="CZ291" s="131"/>
      <c r="DA291" s="131"/>
      <c r="DB291" s="131"/>
      <c r="DC291" s="131"/>
      <c r="DD291" s="131"/>
      <c r="DE291" s="131"/>
      <c r="DF291" s="131"/>
      <c r="DG291" s="131"/>
      <c r="DH291" s="131"/>
      <c r="DI291" s="131"/>
      <c r="DJ291" s="131"/>
      <c r="DK291" s="131"/>
      <c r="DL291" s="131"/>
      <c r="DM291" s="131"/>
      <c r="DN291" s="131"/>
      <c r="DO291" s="131"/>
      <c r="DP291" s="131"/>
      <c r="DQ291" s="131"/>
      <c r="DR291" s="131"/>
      <c r="DS291" s="131"/>
      <c r="DT291" s="131"/>
      <c r="DU291" s="131"/>
      <c r="DV291" s="131"/>
      <c r="DW291" s="131"/>
      <c r="DX291" s="131"/>
      <c r="DY291" s="131"/>
      <c r="DZ291" s="131"/>
      <c r="EA291" s="131"/>
      <c r="EB291" s="131"/>
      <c r="EC291" s="131"/>
      <c r="ED291" s="131"/>
      <c r="EE291" s="131"/>
      <c r="EF291" s="131"/>
      <c r="EG291" s="131"/>
      <c r="EH291" s="131"/>
      <c r="EI291" s="131"/>
      <c r="EJ291" s="131"/>
      <c r="EK291" s="131"/>
      <c r="EL291" s="131"/>
      <c r="EM291" s="131"/>
      <c r="EN291" s="131"/>
      <c r="EO291" s="131"/>
      <c r="EP291" s="131"/>
      <c r="EQ291" s="131"/>
      <c r="ER291" s="131"/>
      <c r="ES291" s="131"/>
      <c r="ET291" s="131"/>
      <c r="EU291" s="131"/>
      <c r="EV291" s="131"/>
      <c r="EW291" s="131"/>
      <c r="EX291" s="131"/>
      <c r="EY291" s="131"/>
      <c r="EZ291" s="131"/>
      <c r="FA291" s="131"/>
      <c r="FB291" s="131"/>
      <c r="FC291" s="131"/>
      <c r="FD291" s="131"/>
      <c r="FE291" s="131"/>
      <c r="FF291" s="131"/>
      <c r="FG291" s="131"/>
      <c r="FH291" s="131"/>
      <c r="FI291" s="131"/>
      <c r="FJ291" s="131"/>
      <c r="FK291" s="131"/>
      <c r="FL291" s="131"/>
      <c r="FM291" s="131"/>
      <c r="FN291" s="131"/>
      <c r="FO291" s="131"/>
      <c r="FP291" s="131"/>
      <c r="FQ291" s="131"/>
      <c r="FR291" s="131"/>
      <c r="FS291" s="131"/>
      <c r="FT291" s="131"/>
      <c r="FU291" s="131"/>
      <c r="FV291" s="131"/>
      <c r="FW291" s="131"/>
    </row>
    <row r="292">
      <c r="A292" s="131"/>
      <c r="B292" s="131"/>
      <c r="C292" s="131"/>
      <c r="D292" s="131"/>
      <c r="E292" s="131"/>
      <c r="F292" s="131"/>
      <c r="G292" s="131"/>
      <c r="H292" s="131"/>
      <c r="I292" s="131"/>
      <c r="J292" s="131"/>
      <c r="K292" s="131"/>
      <c r="L292" s="131"/>
      <c r="M292" s="131"/>
      <c r="N292" s="131"/>
      <c r="O292" s="131"/>
      <c r="P292" s="131"/>
      <c r="Q292" s="131"/>
      <c r="R292" s="131"/>
      <c r="S292" s="131"/>
      <c r="T292" s="131"/>
      <c r="U292" s="131"/>
      <c r="V292" s="131"/>
      <c r="W292" s="131"/>
      <c r="X292" s="131"/>
      <c r="Y292" s="131"/>
      <c r="Z292" s="131"/>
      <c r="AA292" s="131"/>
      <c r="AB292" s="131"/>
      <c r="AC292" s="131"/>
      <c r="AD292" s="131"/>
      <c r="AE292" s="131"/>
      <c r="AF292" s="131"/>
      <c r="AG292" s="131"/>
      <c r="AH292" s="131"/>
      <c r="AI292" s="131"/>
      <c r="AJ292" s="131"/>
      <c r="AK292" s="131"/>
      <c r="AL292" s="131"/>
      <c r="AM292" s="131"/>
      <c r="AN292" s="131"/>
      <c r="AO292" s="131"/>
      <c r="AP292" s="131"/>
      <c r="AQ292" s="131"/>
      <c r="AR292" s="131"/>
      <c r="AS292" s="131"/>
      <c r="AT292" s="131"/>
      <c r="AU292" s="131"/>
      <c r="AV292" s="131"/>
      <c r="AW292" s="131"/>
      <c r="AX292" s="131"/>
      <c r="AY292" s="131"/>
      <c r="AZ292" s="131"/>
      <c r="BA292" s="131"/>
      <c r="BB292" s="131"/>
      <c r="BC292" s="131"/>
      <c r="BD292" s="131"/>
      <c r="BE292" s="131"/>
      <c r="BF292" s="131"/>
      <c r="BG292" s="131"/>
      <c r="BH292" s="131"/>
      <c r="BI292" s="131"/>
      <c r="BJ292" s="131"/>
      <c r="BK292" s="131"/>
      <c r="BL292" s="131"/>
      <c r="BM292" s="131"/>
      <c r="BN292" s="131"/>
      <c r="BO292" s="131"/>
      <c r="BP292" s="131"/>
      <c r="BQ292" s="131"/>
      <c r="BR292" s="131"/>
      <c r="BS292" s="131"/>
      <c r="BT292" s="131"/>
      <c r="BU292" s="131"/>
      <c r="BV292" s="131"/>
      <c r="BW292" s="131"/>
      <c r="BX292" s="131"/>
      <c r="BY292" s="131"/>
      <c r="BZ292" s="131"/>
      <c r="CA292" s="131"/>
      <c r="CB292" s="131"/>
      <c r="CC292" s="131"/>
      <c r="CD292" s="131"/>
      <c r="CE292" s="131"/>
      <c r="CF292" s="131"/>
      <c r="CG292" s="131"/>
      <c r="CH292" s="131"/>
      <c r="CI292" s="131"/>
      <c r="CJ292" s="131"/>
      <c r="CK292" s="131"/>
      <c r="CL292" s="131"/>
      <c r="CM292" s="131"/>
      <c r="CN292" s="131"/>
      <c r="CO292" s="131"/>
      <c r="CP292" s="131"/>
      <c r="CQ292" s="131"/>
      <c r="CR292" s="131"/>
      <c r="CS292" s="131"/>
      <c r="CT292" s="131"/>
      <c r="CU292" s="131"/>
      <c r="CV292" s="131"/>
      <c r="CW292" s="131"/>
      <c r="CX292" s="131"/>
      <c r="CY292" s="131"/>
      <c r="CZ292" s="131"/>
      <c r="DA292" s="131"/>
      <c r="DB292" s="131"/>
      <c r="DC292" s="131"/>
      <c r="DD292" s="131"/>
      <c r="DE292" s="131"/>
      <c r="DF292" s="131"/>
      <c r="DG292" s="131"/>
      <c r="DH292" s="131"/>
      <c r="DI292" s="131"/>
      <c r="DJ292" s="131"/>
      <c r="DK292" s="131"/>
      <c r="DL292" s="131"/>
      <c r="DM292" s="131"/>
      <c r="DN292" s="131"/>
      <c r="DO292" s="131"/>
      <c r="DP292" s="131"/>
      <c r="DQ292" s="131"/>
      <c r="DR292" s="131"/>
      <c r="DS292" s="131"/>
      <c r="DT292" s="131"/>
      <c r="DU292" s="131"/>
      <c r="DV292" s="131"/>
      <c r="DW292" s="131"/>
      <c r="DX292" s="131"/>
      <c r="DY292" s="131"/>
      <c r="DZ292" s="131"/>
      <c r="EA292" s="131"/>
      <c r="EB292" s="131"/>
      <c r="EC292" s="131"/>
      <c r="ED292" s="131"/>
      <c r="EE292" s="131"/>
      <c r="EF292" s="131"/>
      <c r="EG292" s="131"/>
      <c r="EH292" s="131"/>
      <c r="EI292" s="131"/>
      <c r="EJ292" s="131"/>
      <c r="EK292" s="131"/>
      <c r="EL292" s="131"/>
      <c r="EM292" s="131"/>
      <c r="EN292" s="131"/>
      <c r="EO292" s="131"/>
      <c r="EP292" s="131"/>
      <c r="EQ292" s="131"/>
      <c r="ER292" s="131"/>
      <c r="ES292" s="131"/>
      <c r="ET292" s="131"/>
      <c r="EU292" s="131"/>
      <c r="EV292" s="131"/>
      <c r="EW292" s="131"/>
      <c r="EX292" s="131"/>
      <c r="EY292" s="131"/>
      <c r="EZ292" s="131"/>
      <c r="FA292" s="131"/>
      <c r="FB292" s="131"/>
      <c r="FC292" s="131"/>
      <c r="FD292" s="131"/>
      <c r="FE292" s="131"/>
      <c r="FF292" s="131"/>
      <c r="FG292" s="131"/>
      <c r="FH292" s="131"/>
      <c r="FI292" s="131"/>
      <c r="FJ292" s="131"/>
      <c r="FK292" s="131"/>
      <c r="FL292" s="131"/>
      <c r="FM292" s="131"/>
      <c r="FN292" s="131"/>
      <c r="FO292" s="131"/>
      <c r="FP292" s="131"/>
      <c r="FQ292" s="131"/>
      <c r="FR292" s="131"/>
      <c r="FS292" s="131"/>
      <c r="FT292" s="131"/>
      <c r="FU292" s="131"/>
      <c r="FV292" s="131"/>
      <c r="FW292" s="131"/>
    </row>
    <row r="293">
      <c r="A293" s="131"/>
      <c r="B293" s="131"/>
      <c r="C293" s="131"/>
      <c r="D293" s="131"/>
      <c r="E293" s="131"/>
      <c r="F293" s="131"/>
      <c r="G293" s="131"/>
      <c r="H293" s="131"/>
      <c r="I293" s="131"/>
      <c r="J293" s="131"/>
      <c r="K293" s="131"/>
      <c r="L293" s="131"/>
      <c r="M293" s="131"/>
      <c r="N293" s="131"/>
      <c r="O293" s="131"/>
      <c r="P293" s="131"/>
      <c r="Q293" s="131"/>
      <c r="R293" s="131"/>
      <c r="S293" s="131"/>
      <c r="T293" s="131"/>
      <c r="U293" s="131"/>
      <c r="V293" s="131"/>
      <c r="W293" s="131"/>
      <c r="X293" s="131"/>
      <c r="Y293" s="131"/>
      <c r="Z293" s="131"/>
      <c r="AA293" s="131"/>
      <c r="AB293" s="131"/>
      <c r="AC293" s="131"/>
      <c r="AD293" s="131"/>
      <c r="AE293" s="131"/>
      <c r="AF293" s="131"/>
      <c r="AG293" s="131"/>
      <c r="AH293" s="131"/>
      <c r="AI293" s="131"/>
      <c r="AJ293" s="131"/>
      <c r="AK293" s="131"/>
      <c r="AL293" s="131"/>
      <c r="AM293" s="131"/>
      <c r="AN293" s="131"/>
      <c r="AO293" s="131"/>
      <c r="AP293" s="131"/>
      <c r="AQ293" s="131"/>
      <c r="AR293" s="131"/>
      <c r="AS293" s="131"/>
      <c r="AT293" s="131"/>
      <c r="AU293" s="131"/>
      <c r="AV293" s="131"/>
      <c r="AW293" s="131"/>
      <c r="AX293" s="131"/>
      <c r="AY293" s="131"/>
      <c r="AZ293" s="131"/>
      <c r="BA293" s="131"/>
      <c r="BB293" s="131"/>
      <c r="BC293" s="131"/>
      <c r="BD293" s="131"/>
      <c r="BE293" s="131"/>
      <c r="BF293" s="131"/>
      <c r="BG293" s="131"/>
      <c r="BH293" s="131"/>
      <c r="BI293" s="131"/>
      <c r="BJ293" s="131"/>
      <c r="BK293" s="131"/>
      <c r="BL293" s="131"/>
      <c r="BM293" s="131"/>
      <c r="BN293" s="131"/>
      <c r="BO293" s="131"/>
      <c r="BP293" s="131"/>
      <c r="BQ293" s="131"/>
      <c r="BR293" s="131"/>
      <c r="BS293" s="131"/>
      <c r="BT293" s="131"/>
      <c r="BU293" s="131"/>
      <c r="BV293" s="131"/>
      <c r="BW293" s="131"/>
      <c r="BX293" s="131"/>
      <c r="BY293" s="131"/>
      <c r="BZ293" s="131"/>
      <c r="CA293" s="131"/>
      <c r="CB293" s="131"/>
      <c r="CC293" s="131"/>
      <c r="CD293" s="131"/>
      <c r="CE293" s="131"/>
      <c r="CF293" s="131"/>
      <c r="CG293" s="131"/>
      <c r="CH293" s="131"/>
      <c r="CI293" s="131"/>
      <c r="CJ293" s="131"/>
      <c r="CK293" s="131"/>
      <c r="CL293" s="131"/>
      <c r="CM293" s="131"/>
      <c r="CN293" s="131"/>
      <c r="CO293" s="131"/>
      <c r="CP293" s="131"/>
      <c r="CQ293" s="131"/>
      <c r="CR293" s="131"/>
      <c r="CS293" s="131"/>
      <c r="CT293" s="131"/>
      <c r="CU293" s="131"/>
      <c r="CV293" s="131"/>
      <c r="CW293" s="131"/>
      <c r="CX293" s="131"/>
      <c r="CY293" s="131"/>
      <c r="CZ293" s="131"/>
      <c r="DA293" s="131"/>
      <c r="DB293" s="131"/>
      <c r="DC293" s="131"/>
      <c r="DD293" s="131"/>
      <c r="DE293" s="131"/>
      <c r="DF293" s="131"/>
      <c r="DG293" s="131"/>
      <c r="DH293" s="131"/>
      <c r="DI293" s="131"/>
      <c r="DJ293" s="131"/>
      <c r="DK293" s="131"/>
      <c r="DL293" s="131"/>
      <c r="DM293" s="131"/>
      <c r="DN293" s="131"/>
      <c r="DO293" s="131"/>
      <c r="DP293" s="131"/>
      <c r="DQ293" s="131"/>
      <c r="DR293" s="131"/>
      <c r="DS293" s="131"/>
      <c r="DT293" s="131"/>
      <c r="DU293" s="131"/>
      <c r="DV293" s="131"/>
      <c r="DW293" s="131"/>
      <c r="DX293" s="131"/>
      <c r="DY293" s="131"/>
      <c r="DZ293" s="131"/>
      <c r="EA293" s="131"/>
      <c r="EB293" s="131"/>
      <c r="EC293" s="131"/>
      <c r="ED293" s="131"/>
      <c r="EE293" s="131"/>
      <c r="EF293" s="131"/>
      <c r="EG293" s="131"/>
      <c r="EH293" s="131"/>
      <c r="EI293" s="131"/>
      <c r="EJ293" s="131"/>
      <c r="EK293" s="131"/>
      <c r="EL293" s="131"/>
      <c r="EM293" s="131"/>
      <c r="EN293" s="131"/>
      <c r="EO293" s="131"/>
      <c r="EP293" s="131"/>
      <c r="EQ293" s="131"/>
      <c r="ER293" s="131"/>
      <c r="ES293" s="131"/>
      <c r="ET293" s="131"/>
      <c r="EU293" s="131"/>
      <c r="EV293" s="131"/>
      <c r="EW293" s="131"/>
      <c r="EX293" s="131"/>
      <c r="EY293" s="131"/>
      <c r="EZ293" s="131"/>
      <c r="FA293" s="131"/>
      <c r="FB293" s="131"/>
      <c r="FC293" s="131"/>
      <c r="FD293" s="131"/>
      <c r="FE293" s="131"/>
      <c r="FF293" s="131"/>
      <c r="FG293" s="131"/>
      <c r="FH293" s="131"/>
      <c r="FI293" s="131"/>
      <c r="FJ293" s="131"/>
      <c r="FK293" s="131"/>
      <c r="FL293" s="131"/>
      <c r="FM293" s="131"/>
      <c r="FN293" s="131"/>
      <c r="FO293" s="131"/>
      <c r="FP293" s="131"/>
      <c r="FQ293" s="131"/>
      <c r="FR293" s="131"/>
      <c r="FS293" s="131"/>
      <c r="FT293" s="131"/>
      <c r="FU293" s="131"/>
      <c r="FV293" s="131"/>
      <c r="FW293" s="131"/>
    </row>
    <row r="294">
      <c r="A294" s="131"/>
      <c r="B294" s="131"/>
      <c r="C294" s="131"/>
      <c r="D294" s="131"/>
      <c r="E294" s="131"/>
      <c r="F294" s="131"/>
      <c r="G294" s="131"/>
      <c r="H294" s="131"/>
      <c r="I294" s="131"/>
      <c r="J294" s="131"/>
      <c r="K294" s="131"/>
      <c r="L294" s="131"/>
      <c r="M294" s="131"/>
      <c r="N294" s="131"/>
      <c r="O294" s="131"/>
      <c r="P294" s="131"/>
      <c r="Q294" s="131"/>
      <c r="R294" s="131"/>
      <c r="S294" s="131"/>
      <c r="T294" s="131"/>
      <c r="U294" s="131"/>
      <c r="V294" s="131"/>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131"/>
      <c r="AT294" s="131"/>
      <c r="AU294" s="131"/>
      <c r="AV294" s="131"/>
      <c r="AW294" s="131"/>
      <c r="AX294" s="131"/>
      <c r="AY294" s="131"/>
      <c r="AZ294" s="131"/>
      <c r="BA294" s="131"/>
      <c r="BB294" s="131"/>
      <c r="BC294" s="131"/>
      <c r="BD294" s="131"/>
      <c r="BE294" s="131"/>
      <c r="BF294" s="131"/>
      <c r="BG294" s="131"/>
      <c r="BH294" s="131"/>
      <c r="BI294" s="131"/>
      <c r="BJ294" s="131"/>
      <c r="BK294" s="131"/>
      <c r="BL294" s="131"/>
      <c r="BM294" s="131"/>
      <c r="BN294" s="131"/>
      <c r="BO294" s="131"/>
      <c r="BP294" s="131"/>
      <c r="BQ294" s="131"/>
      <c r="BR294" s="131"/>
      <c r="BS294" s="131"/>
      <c r="BT294" s="131"/>
      <c r="BU294" s="131"/>
      <c r="BV294" s="131"/>
      <c r="BW294" s="131"/>
      <c r="BX294" s="131"/>
      <c r="BY294" s="131"/>
      <c r="BZ294" s="131"/>
      <c r="CA294" s="131"/>
      <c r="CB294" s="131"/>
      <c r="CC294" s="131"/>
      <c r="CD294" s="131"/>
      <c r="CE294" s="131"/>
      <c r="CF294" s="131"/>
      <c r="CG294" s="131"/>
      <c r="CH294" s="131"/>
      <c r="CI294" s="131"/>
      <c r="CJ294" s="131"/>
      <c r="CK294" s="131"/>
      <c r="CL294" s="131"/>
      <c r="CM294" s="131"/>
      <c r="CN294" s="131"/>
      <c r="CO294" s="131"/>
      <c r="CP294" s="131"/>
      <c r="CQ294" s="131"/>
      <c r="CR294" s="131"/>
      <c r="CS294" s="131"/>
      <c r="CT294" s="131"/>
      <c r="CU294" s="131"/>
      <c r="CV294" s="131"/>
      <c r="CW294" s="131"/>
      <c r="CX294" s="131"/>
      <c r="CY294" s="131"/>
      <c r="CZ294" s="131"/>
      <c r="DA294" s="131"/>
      <c r="DB294" s="131"/>
      <c r="DC294" s="131"/>
      <c r="DD294" s="131"/>
      <c r="DE294" s="131"/>
      <c r="DF294" s="131"/>
      <c r="DG294" s="131"/>
      <c r="DH294" s="131"/>
      <c r="DI294" s="131"/>
      <c r="DJ294" s="131"/>
      <c r="DK294" s="131"/>
      <c r="DL294" s="131"/>
      <c r="DM294" s="131"/>
      <c r="DN294" s="131"/>
      <c r="DO294" s="131"/>
      <c r="DP294" s="131"/>
      <c r="DQ294" s="131"/>
      <c r="DR294" s="131"/>
      <c r="DS294" s="131"/>
      <c r="DT294" s="131"/>
      <c r="DU294" s="131"/>
      <c r="DV294" s="131"/>
      <c r="DW294" s="131"/>
      <c r="DX294" s="131"/>
      <c r="DY294" s="131"/>
      <c r="DZ294" s="131"/>
      <c r="EA294" s="131"/>
      <c r="EB294" s="131"/>
      <c r="EC294" s="131"/>
      <c r="ED294" s="131"/>
      <c r="EE294" s="131"/>
      <c r="EF294" s="131"/>
      <c r="EG294" s="131"/>
      <c r="EH294" s="131"/>
      <c r="EI294" s="131"/>
      <c r="EJ294" s="131"/>
      <c r="EK294" s="131"/>
      <c r="EL294" s="131"/>
      <c r="EM294" s="131"/>
      <c r="EN294" s="131"/>
      <c r="EO294" s="131"/>
      <c r="EP294" s="131"/>
      <c r="EQ294" s="131"/>
      <c r="ER294" s="131"/>
      <c r="ES294" s="131"/>
      <c r="ET294" s="131"/>
      <c r="EU294" s="131"/>
      <c r="EV294" s="131"/>
      <c r="EW294" s="131"/>
      <c r="EX294" s="131"/>
      <c r="EY294" s="131"/>
      <c r="EZ294" s="131"/>
      <c r="FA294" s="131"/>
      <c r="FB294" s="131"/>
      <c r="FC294" s="131"/>
      <c r="FD294" s="131"/>
      <c r="FE294" s="131"/>
      <c r="FF294" s="131"/>
      <c r="FG294" s="131"/>
      <c r="FH294" s="131"/>
      <c r="FI294" s="131"/>
      <c r="FJ294" s="131"/>
      <c r="FK294" s="131"/>
      <c r="FL294" s="131"/>
      <c r="FM294" s="131"/>
      <c r="FN294" s="131"/>
      <c r="FO294" s="131"/>
      <c r="FP294" s="131"/>
      <c r="FQ294" s="131"/>
      <c r="FR294" s="131"/>
      <c r="FS294" s="131"/>
      <c r="FT294" s="131"/>
      <c r="FU294" s="131"/>
      <c r="FV294" s="131"/>
      <c r="FW294" s="131"/>
    </row>
    <row r="295">
      <c r="A295" s="131"/>
      <c r="B295" s="131"/>
      <c r="C295" s="131"/>
      <c r="D295" s="131"/>
      <c r="E295" s="131"/>
      <c r="F295" s="131"/>
      <c r="G295" s="131"/>
      <c r="H295" s="131"/>
      <c r="I295" s="131"/>
      <c r="J295" s="131"/>
      <c r="K295" s="131"/>
      <c r="L295" s="131"/>
      <c r="M295" s="131"/>
      <c r="N295" s="131"/>
      <c r="O295" s="131"/>
      <c r="P295" s="131"/>
      <c r="Q295" s="131"/>
      <c r="R295" s="131"/>
      <c r="S295" s="131"/>
      <c r="T295" s="131"/>
      <c r="U295" s="131"/>
      <c r="V295" s="131"/>
      <c r="W295" s="131"/>
      <c r="X295" s="131"/>
      <c r="Y295" s="131"/>
      <c r="Z295" s="131"/>
      <c r="AA295" s="131"/>
      <c r="AB295" s="131"/>
      <c r="AC295" s="131"/>
      <c r="AD295" s="131"/>
      <c r="AE295" s="131"/>
      <c r="AF295" s="131"/>
      <c r="AG295" s="131"/>
      <c r="AH295" s="131"/>
      <c r="AI295" s="131"/>
      <c r="AJ295" s="131"/>
      <c r="AK295" s="131"/>
      <c r="AL295" s="131"/>
      <c r="AM295" s="131"/>
      <c r="AN295" s="131"/>
      <c r="AO295" s="131"/>
      <c r="AP295" s="131"/>
      <c r="AQ295" s="131"/>
      <c r="AR295" s="131"/>
      <c r="AS295" s="131"/>
      <c r="AT295" s="131"/>
      <c r="AU295" s="131"/>
      <c r="AV295" s="131"/>
      <c r="AW295" s="131"/>
      <c r="AX295" s="131"/>
      <c r="AY295" s="131"/>
      <c r="AZ295" s="131"/>
      <c r="BA295" s="131"/>
      <c r="BB295" s="131"/>
      <c r="BC295" s="131"/>
      <c r="BD295" s="131"/>
      <c r="BE295" s="131"/>
      <c r="BF295" s="131"/>
      <c r="BG295" s="131"/>
      <c r="BH295" s="131"/>
      <c r="BI295" s="131"/>
      <c r="BJ295" s="131"/>
      <c r="BK295" s="131"/>
      <c r="BL295" s="131"/>
      <c r="BM295" s="131"/>
      <c r="BN295" s="131"/>
      <c r="BO295" s="131"/>
      <c r="BP295" s="131"/>
      <c r="BQ295" s="131"/>
      <c r="BR295" s="131"/>
      <c r="BS295" s="131"/>
      <c r="BT295" s="131"/>
      <c r="BU295" s="131"/>
      <c r="BV295" s="131"/>
      <c r="BW295" s="131"/>
      <c r="BX295" s="131"/>
      <c r="BY295" s="131"/>
      <c r="BZ295" s="131"/>
      <c r="CA295" s="131"/>
      <c r="CB295" s="131"/>
      <c r="CC295" s="131"/>
      <c r="CD295" s="131"/>
      <c r="CE295" s="131"/>
      <c r="CF295" s="131"/>
      <c r="CG295" s="131"/>
      <c r="CH295" s="131"/>
      <c r="CI295" s="131"/>
      <c r="CJ295" s="131"/>
      <c r="CK295" s="131"/>
      <c r="CL295" s="131"/>
      <c r="CM295" s="131"/>
      <c r="CN295" s="131"/>
      <c r="CO295" s="131"/>
      <c r="CP295" s="131"/>
      <c r="CQ295" s="131"/>
      <c r="CR295" s="131"/>
      <c r="CS295" s="131"/>
      <c r="CT295" s="131"/>
      <c r="CU295" s="131"/>
      <c r="CV295" s="131"/>
      <c r="CW295" s="131"/>
      <c r="CX295" s="131"/>
      <c r="CY295" s="131"/>
      <c r="CZ295" s="131"/>
      <c r="DA295" s="131"/>
      <c r="DB295" s="131"/>
      <c r="DC295" s="131"/>
      <c r="DD295" s="131"/>
      <c r="DE295" s="131"/>
      <c r="DF295" s="131"/>
      <c r="DG295" s="131"/>
      <c r="DH295" s="131"/>
      <c r="DI295" s="131"/>
      <c r="DJ295" s="131"/>
      <c r="DK295" s="131"/>
      <c r="DL295" s="131"/>
      <c r="DM295" s="131"/>
      <c r="DN295" s="131"/>
      <c r="DO295" s="131"/>
      <c r="DP295" s="131"/>
      <c r="DQ295" s="131"/>
      <c r="DR295" s="131"/>
      <c r="DS295" s="131"/>
      <c r="DT295" s="131"/>
      <c r="DU295" s="131"/>
      <c r="DV295" s="131"/>
      <c r="DW295" s="131"/>
      <c r="DX295" s="131"/>
      <c r="DY295" s="131"/>
      <c r="DZ295" s="131"/>
      <c r="EA295" s="131"/>
      <c r="EB295" s="131"/>
      <c r="EC295" s="131"/>
      <c r="ED295" s="131"/>
      <c r="EE295" s="131"/>
      <c r="EF295" s="131"/>
      <c r="EG295" s="131"/>
      <c r="EH295" s="131"/>
      <c r="EI295" s="131"/>
      <c r="EJ295" s="131"/>
      <c r="EK295" s="131"/>
      <c r="EL295" s="131"/>
      <c r="EM295" s="131"/>
      <c r="EN295" s="131"/>
      <c r="EO295" s="131"/>
      <c r="EP295" s="131"/>
      <c r="EQ295" s="131"/>
      <c r="ER295" s="131"/>
      <c r="ES295" s="131"/>
      <c r="ET295" s="131"/>
      <c r="EU295" s="131"/>
      <c r="EV295" s="131"/>
      <c r="EW295" s="131"/>
      <c r="EX295" s="131"/>
      <c r="EY295" s="131"/>
      <c r="EZ295" s="131"/>
      <c r="FA295" s="131"/>
      <c r="FB295" s="131"/>
      <c r="FC295" s="131"/>
      <c r="FD295" s="131"/>
      <c r="FE295" s="131"/>
      <c r="FF295" s="131"/>
      <c r="FG295" s="131"/>
      <c r="FH295" s="131"/>
      <c r="FI295" s="131"/>
      <c r="FJ295" s="131"/>
      <c r="FK295" s="131"/>
      <c r="FL295" s="131"/>
      <c r="FM295" s="131"/>
      <c r="FN295" s="131"/>
      <c r="FO295" s="131"/>
      <c r="FP295" s="131"/>
      <c r="FQ295" s="131"/>
      <c r="FR295" s="131"/>
      <c r="FS295" s="131"/>
      <c r="FT295" s="131"/>
      <c r="FU295" s="131"/>
      <c r="FV295" s="131"/>
      <c r="FW295" s="131"/>
    </row>
    <row r="296">
      <c r="A296" s="131"/>
      <c r="B296" s="131"/>
      <c r="C296" s="131"/>
      <c r="D296" s="131"/>
      <c r="E296" s="131"/>
      <c r="F296" s="131"/>
      <c r="G296" s="131"/>
      <c r="H296" s="131"/>
      <c r="I296" s="131"/>
      <c r="J296" s="131"/>
      <c r="K296" s="131"/>
      <c r="L296" s="131"/>
      <c r="M296" s="131"/>
      <c r="N296" s="131"/>
      <c r="O296" s="131"/>
      <c r="P296" s="131"/>
      <c r="Q296" s="131"/>
      <c r="R296" s="131"/>
      <c r="S296" s="131"/>
      <c r="T296" s="131"/>
      <c r="U296" s="131"/>
      <c r="V296" s="131"/>
      <c r="W296" s="131"/>
      <c r="X296" s="131"/>
      <c r="Y296" s="131"/>
      <c r="Z296" s="131"/>
      <c r="AA296" s="131"/>
      <c r="AB296" s="131"/>
      <c r="AC296" s="131"/>
      <c r="AD296" s="131"/>
      <c r="AE296" s="131"/>
      <c r="AF296" s="131"/>
      <c r="AG296" s="131"/>
      <c r="AH296" s="131"/>
      <c r="AI296" s="131"/>
      <c r="AJ296" s="131"/>
      <c r="AK296" s="131"/>
      <c r="AL296" s="131"/>
      <c r="AM296" s="131"/>
      <c r="AN296" s="131"/>
      <c r="AO296" s="131"/>
      <c r="AP296" s="131"/>
      <c r="AQ296" s="131"/>
      <c r="AR296" s="131"/>
      <c r="AS296" s="131"/>
      <c r="AT296" s="131"/>
      <c r="AU296" s="131"/>
      <c r="AV296" s="131"/>
      <c r="AW296" s="131"/>
      <c r="AX296" s="131"/>
      <c r="AY296" s="131"/>
      <c r="AZ296" s="131"/>
      <c r="BA296" s="131"/>
      <c r="BB296" s="131"/>
      <c r="BC296" s="131"/>
      <c r="BD296" s="131"/>
      <c r="BE296" s="131"/>
      <c r="BF296" s="131"/>
      <c r="BG296" s="131"/>
      <c r="BH296" s="131"/>
      <c r="BI296" s="131"/>
      <c r="BJ296" s="131"/>
      <c r="BK296" s="131"/>
      <c r="BL296" s="131"/>
      <c r="BM296" s="131"/>
      <c r="BN296" s="131"/>
      <c r="BO296" s="131"/>
      <c r="BP296" s="131"/>
      <c r="BQ296" s="131"/>
      <c r="BR296" s="131"/>
      <c r="BS296" s="131"/>
      <c r="BT296" s="131"/>
      <c r="BU296" s="131"/>
      <c r="BV296" s="131"/>
      <c r="BW296" s="131"/>
      <c r="BX296" s="131"/>
      <c r="BY296" s="131"/>
      <c r="BZ296" s="131"/>
      <c r="CA296" s="131"/>
      <c r="CB296" s="131"/>
      <c r="CC296" s="131"/>
      <c r="CD296" s="131"/>
      <c r="CE296" s="131"/>
      <c r="CF296" s="131"/>
      <c r="CG296" s="131"/>
      <c r="CH296" s="131"/>
      <c r="CI296" s="131"/>
      <c r="CJ296" s="131"/>
      <c r="CK296" s="131"/>
      <c r="CL296" s="131"/>
      <c r="CM296" s="131"/>
      <c r="CN296" s="131"/>
      <c r="CO296" s="131"/>
      <c r="CP296" s="131"/>
      <c r="CQ296" s="131"/>
      <c r="CR296" s="131"/>
      <c r="CS296" s="131"/>
      <c r="CT296" s="131"/>
      <c r="CU296" s="131"/>
      <c r="CV296" s="131"/>
      <c r="CW296" s="131"/>
      <c r="CX296" s="131"/>
      <c r="CY296" s="131"/>
      <c r="CZ296" s="131"/>
      <c r="DA296" s="131"/>
      <c r="DB296" s="131"/>
      <c r="DC296" s="131"/>
      <c r="DD296" s="131"/>
      <c r="DE296" s="131"/>
      <c r="DF296" s="131"/>
      <c r="DG296" s="131"/>
      <c r="DH296" s="131"/>
      <c r="DI296" s="131"/>
      <c r="DJ296" s="131"/>
      <c r="DK296" s="131"/>
      <c r="DL296" s="131"/>
      <c r="DM296" s="131"/>
      <c r="DN296" s="131"/>
      <c r="DO296" s="131"/>
      <c r="DP296" s="131"/>
      <c r="DQ296" s="131"/>
      <c r="DR296" s="131"/>
      <c r="DS296" s="131"/>
      <c r="DT296" s="131"/>
      <c r="DU296" s="131"/>
      <c r="DV296" s="131"/>
      <c r="DW296" s="131"/>
      <c r="DX296" s="131"/>
      <c r="DY296" s="131"/>
      <c r="DZ296" s="131"/>
      <c r="EA296" s="131"/>
      <c r="EB296" s="131"/>
      <c r="EC296" s="131"/>
      <c r="ED296" s="131"/>
      <c r="EE296" s="131"/>
      <c r="EF296" s="131"/>
      <c r="EG296" s="131"/>
      <c r="EH296" s="131"/>
      <c r="EI296" s="131"/>
      <c r="EJ296" s="131"/>
      <c r="EK296" s="131"/>
      <c r="EL296" s="131"/>
      <c r="EM296" s="131"/>
      <c r="EN296" s="131"/>
      <c r="EO296" s="131"/>
      <c r="EP296" s="131"/>
      <c r="EQ296" s="131"/>
      <c r="ER296" s="131"/>
      <c r="ES296" s="131"/>
      <c r="ET296" s="131"/>
      <c r="EU296" s="131"/>
      <c r="EV296" s="131"/>
      <c r="EW296" s="131"/>
      <c r="EX296" s="131"/>
      <c r="EY296" s="131"/>
      <c r="EZ296" s="131"/>
      <c r="FA296" s="131"/>
      <c r="FB296" s="131"/>
      <c r="FC296" s="131"/>
      <c r="FD296" s="131"/>
      <c r="FE296" s="131"/>
      <c r="FF296" s="131"/>
      <c r="FG296" s="131"/>
      <c r="FH296" s="131"/>
      <c r="FI296" s="131"/>
      <c r="FJ296" s="131"/>
      <c r="FK296" s="131"/>
      <c r="FL296" s="131"/>
      <c r="FM296" s="131"/>
      <c r="FN296" s="131"/>
      <c r="FO296" s="131"/>
      <c r="FP296" s="131"/>
      <c r="FQ296" s="131"/>
      <c r="FR296" s="131"/>
      <c r="FS296" s="131"/>
      <c r="FT296" s="131"/>
      <c r="FU296" s="131"/>
      <c r="FV296" s="131"/>
      <c r="FW296" s="131"/>
    </row>
    <row r="297">
      <c r="A297" s="131"/>
      <c r="B297" s="131"/>
      <c r="C297" s="131"/>
      <c r="D297" s="131"/>
      <c r="E297" s="131"/>
      <c r="F297" s="131"/>
      <c r="G297" s="131"/>
      <c r="H297" s="131"/>
      <c r="I297" s="131"/>
      <c r="J297" s="131"/>
      <c r="K297" s="131"/>
      <c r="L297" s="131"/>
      <c r="M297" s="131"/>
      <c r="N297" s="131"/>
      <c r="O297" s="131"/>
      <c r="P297" s="131"/>
      <c r="Q297" s="131"/>
      <c r="R297" s="131"/>
      <c r="S297" s="131"/>
      <c r="T297" s="131"/>
      <c r="U297" s="131"/>
      <c r="V297" s="131"/>
      <c r="W297" s="131"/>
      <c r="X297" s="131"/>
      <c r="Y297" s="131"/>
      <c r="Z297" s="131"/>
      <c r="AA297" s="131"/>
      <c r="AB297" s="131"/>
      <c r="AC297" s="131"/>
      <c r="AD297" s="131"/>
      <c r="AE297" s="131"/>
      <c r="AF297" s="131"/>
      <c r="AG297" s="131"/>
      <c r="AH297" s="131"/>
      <c r="AI297" s="131"/>
      <c r="AJ297" s="131"/>
      <c r="AK297" s="131"/>
      <c r="AL297" s="131"/>
      <c r="AM297" s="131"/>
      <c r="AN297" s="131"/>
      <c r="AO297" s="131"/>
      <c r="AP297" s="131"/>
      <c r="AQ297" s="131"/>
      <c r="AR297" s="131"/>
      <c r="AS297" s="131"/>
      <c r="AT297" s="131"/>
      <c r="AU297" s="131"/>
      <c r="AV297" s="131"/>
      <c r="AW297" s="131"/>
      <c r="AX297" s="131"/>
      <c r="AY297" s="131"/>
      <c r="AZ297" s="131"/>
      <c r="BA297" s="131"/>
      <c r="BB297" s="131"/>
      <c r="BC297" s="131"/>
      <c r="BD297" s="131"/>
      <c r="BE297" s="131"/>
      <c r="BF297" s="131"/>
      <c r="BG297" s="131"/>
      <c r="BH297" s="131"/>
      <c r="BI297" s="131"/>
      <c r="BJ297" s="131"/>
      <c r="BK297" s="131"/>
      <c r="BL297" s="131"/>
      <c r="BM297" s="131"/>
      <c r="BN297" s="131"/>
      <c r="BO297" s="131"/>
      <c r="BP297" s="131"/>
      <c r="BQ297" s="131"/>
      <c r="BR297" s="131"/>
      <c r="BS297" s="131"/>
      <c r="BT297" s="131"/>
      <c r="BU297" s="131"/>
      <c r="BV297" s="131"/>
      <c r="BW297" s="131"/>
      <c r="BX297" s="131"/>
      <c r="BY297" s="131"/>
      <c r="BZ297" s="131"/>
      <c r="CA297" s="131"/>
      <c r="CB297" s="131"/>
      <c r="CC297" s="131"/>
      <c r="CD297" s="131"/>
      <c r="CE297" s="131"/>
      <c r="CF297" s="131"/>
      <c r="CG297" s="131"/>
      <c r="CH297" s="131"/>
      <c r="CI297" s="131"/>
      <c r="CJ297" s="131"/>
      <c r="CK297" s="131"/>
      <c r="CL297" s="131"/>
      <c r="CM297" s="131"/>
      <c r="CN297" s="131"/>
      <c r="CO297" s="131"/>
      <c r="CP297" s="131"/>
      <c r="CQ297" s="131"/>
      <c r="CR297" s="131"/>
      <c r="CS297" s="131"/>
      <c r="CT297" s="131"/>
      <c r="CU297" s="131"/>
      <c r="CV297" s="131"/>
      <c r="CW297" s="131"/>
      <c r="CX297" s="131"/>
      <c r="CY297" s="131"/>
      <c r="CZ297" s="131"/>
      <c r="DA297" s="131"/>
      <c r="DB297" s="131"/>
      <c r="DC297" s="131"/>
      <c r="DD297" s="131"/>
      <c r="DE297" s="131"/>
      <c r="DF297" s="131"/>
      <c r="DG297" s="131"/>
      <c r="DH297" s="131"/>
      <c r="DI297" s="131"/>
      <c r="DJ297" s="131"/>
      <c r="DK297" s="131"/>
      <c r="DL297" s="131"/>
      <c r="DM297" s="131"/>
      <c r="DN297" s="131"/>
      <c r="DO297" s="131"/>
      <c r="DP297" s="131"/>
      <c r="DQ297" s="131"/>
      <c r="DR297" s="131"/>
      <c r="DS297" s="131"/>
      <c r="DT297" s="131"/>
      <c r="DU297" s="131"/>
      <c r="DV297" s="131"/>
      <c r="DW297" s="131"/>
      <c r="DX297" s="131"/>
      <c r="DY297" s="131"/>
      <c r="DZ297" s="131"/>
      <c r="EA297" s="131"/>
      <c r="EB297" s="131"/>
      <c r="EC297" s="131"/>
      <c r="ED297" s="131"/>
      <c r="EE297" s="131"/>
      <c r="EF297" s="131"/>
      <c r="EG297" s="131"/>
      <c r="EH297" s="131"/>
      <c r="EI297" s="131"/>
      <c r="EJ297" s="131"/>
      <c r="EK297" s="131"/>
      <c r="EL297" s="131"/>
      <c r="EM297" s="131"/>
      <c r="EN297" s="131"/>
      <c r="EO297" s="131"/>
      <c r="EP297" s="131"/>
      <c r="EQ297" s="131"/>
      <c r="ER297" s="131"/>
      <c r="ES297" s="131"/>
      <c r="ET297" s="131"/>
      <c r="EU297" s="131"/>
      <c r="EV297" s="131"/>
      <c r="EW297" s="131"/>
      <c r="EX297" s="131"/>
      <c r="EY297" s="131"/>
      <c r="EZ297" s="131"/>
      <c r="FA297" s="131"/>
      <c r="FB297" s="131"/>
      <c r="FC297" s="131"/>
      <c r="FD297" s="131"/>
      <c r="FE297" s="131"/>
      <c r="FF297" s="131"/>
      <c r="FG297" s="131"/>
      <c r="FH297" s="131"/>
      <c r="FI297" s="131"/>
      <c r="FJ297" s="131"/>
      <c r="FK297" s="131"/>
      <c r="FL297" s="131"/>
      <c r="FM297" s="131"/>
      <c r="FN297" s="131"/>
      <c r="FO297" s="131"/>
      <c r="FP297" s="131"/>
      <c r="FQ297" s="131"/>
      <c r="FR297" s="131"/>
      <c r="FS297" s="131"/>
      <c r="FT297" s="131"/>
      <c r="FU297" s="131"/>
      <c r="FV297" s="131"/>
      <c r="FW297" s="131"/>
    </row>
    <row r="298">
      <c r="A298" s="131"/>
      <c r="B298" s="131"/>
      <c r="C298" s="131"/>
      <c r="D298" s="131"/>
      <c r="E298" s="131"/>
      <c r="F298" s="131"/>
      <c r="G298" s="131"/>
      <c r="H298" s="131"/>
      <c r="I298" s="131"/>
      <c r="J298" s="131"/>
      <c r="K298" s="131"/>
      <c r="L298" s="131"/>
      <c r="M298" s="131"/>
      <c r="N298" s="131"/>
      <c r="O298" s="131"/>
      <c r="P298" s="131"/>
      <c r="Q298" s="131"/>
      <c r="R298" s="131"/>
      <c r="S298" s="131"/>
      <c r="T298" s="131"/>
      <c r="U298" s="131"/>
      <c r="V298" s="131"/>
      <c r="W298" s="131"/>
      <c r="X298" s="131"/>
      <c r="Y298" s="131"/>
      <c r="Z298" s="131"/>
      <c r="AA298" s="131"/>
      <c r="AB298" s="131"/>
      <c r="AC298" s="131"/>
      <c r="AD298" s="131"/>
      <c r="AE298" s="131"/>
      <c r="AF298" s="131"/>
      <c r="AG298" s="131"/>
      <c r="AH298" s="131"/>
      <c r="AI298" s="131"/>
      <c r="AJ298" s="131"/>
      <c r="AK298" s="131"/>
      <c r="AL298" s="131"/>
      <c r="AM298" s="131"/>
      <c r="AN298" s="131"/>
      <c r="AO298" s="131"/>
      <c r="AP298" s="131"/>
      <c r="AQ298" s="131"/>
      <c r="AR298" s="131"/>
      <c r="AS298" s="131"/>
      <c r="AT298" s="131"/>
      <c r="AU298" s="131"/>
      <c r="AV298" s="131"/>
      <c r="AW298" s="131"/>
      <c r="AX298" s="131"/>
      <c r="AY298" s="131"/>
      <c r="AZ298" s="131"/>
      <c r="BA298" s="131"/>
      <c r="BB298" s="131"/>
      <c r="BC298" s="131"/>
      <c r="BD298" s="131"/>
      <c r="BE298" s="131"/>
      <c r="BF298" s="131"/>
      <c r="BG298" s="131"/>
      <c r="BH298" s="131"/>
      <c r="BI298" s="131"/>
      <c r="BJ298" s="131"/>
      <c r="BK298" s="131"/>
      <c r="BL298" s="131"/>
      <c r="BM298" s="131"/>
      <c r="BN298" s="131"/>
      <c r="BO298" s="131"/>
      <c r="BP298" s="131"/>
      <c r="BQ298" s="131"/>
      <c r="BR298" s="131"/>
      <c r="BS298" s="131"/>
      <c r="BT298" s="131"/>
      <c r="BU298" s="131"/>
      <c r="BV298" s="131"/>
      <c r="BW298" s="131"/>
      <c r="BX298" s="131"/>
      <c r="BY298" s="131"/>
      <c r="BZ298" s="131"/>
      <c r="CA298" s="131"/>
      <c r="CB298" s="131"/>
      <c r="CC298" s="131"/>
      <c r="CD298" s="131"/>
      <c r="CE298" s="131"/>
      <c r="CF298" s="131"/>
      <c r="CG298" s="131"/>
      <c r="CH298" s="131"/>
      <c r="CI298" s="131"/>
      <c r="CJ298" s="131"/>
      <c r="CK298" s="131"/>
      <c r="CL298" s="131"/>
      <c r="CM298" s="131"/>
      <c r="CN298" s="131"/>
      <c r="CO298" s="131"/>
      <c r="CP298" s="131"/>
      <c r="CQ298" s="131"/>
      <c r="CR298" s="131"/>
      <c r="CS298" s="131"/>
      <c r="CT298" s="131"/>
      <c r="CU298" s="131"/>
      <c r="CV298" s="131"/>
      <c r="CW298" s="131"/>
      <c r="CX298" s="131"/>
      <c r="CY298" s="131"/>
      <c r="CZ298" s="131"/>
      <c r="DA298" s="131"/>
      <c r="DB298" s="131"/>
      <c r="DC298" s="131"/>
      <c r="DD298" s="131"/>
      <c r="DE298" s="131"/>
      <c r="DF298" s="131"/>
      <c r="DG298" s="131"/>
      <c r="DH298" s="131"/>
      <c r="DI298" s="131"/>
      <c r="DJ298" s="131"/>
      <c r="DK298" s="131"/>
      <c r="DL298" s="131"/>
      <c r="DM298" s="131"/>
      <c r="DN298" s="131"/>
      <c r="DO298" s="131"/>
      <c r="DP298" s="131"/>
      <c r="DQ298" s="131"/>
      <c r="DR298" s="131"/>
      <c r="DS298" s="131"/>
      <c r="DT298" s="131"/>
      <c r="DU298" s="131"/>
      <c r="DV298" s="131"/>
      <c r="DW298" s="131"/>
      <c r="DX298" s="131"/>
      <c r="DY298" s="131"/>
      <c r="DZ298" s="131"/>
      <c r="EA298" s="131"/>
      <c r="EB298" s="131"/>
      <c r="EC298" s="131"/>
      <c r="ED298" s="131"/>
      <c r="EE298" s="131"/>
      <c r="EF298" s="131"/>
      <c r="EG298" s="131"/>
      <c r="EH298" s="131"/>
      <c r="EI298" s="131"/>
      <c r="EJ298" s="131"/>
      <c r="EK298" s="131"/>
      <c r="EL298" s="131"/>
      <c r="EM298" s="131"/>
      <c r="EN298" s="131"/>
      <c r="EO298" s="131"/>
      <c r="EP298" s="131"/>
      <c r="EQ298" s="131"/>
      <c r="ER298" s="131"/>
      <c r="ES298" s="131"/>
      <c r="ET298" s="131"/>
      <c r="EU298" s="131"/>
      <c r="EV298" s="131"/>
      <c r="EW298" s="131"/>
      <c r="EX298" s="131"/>
      <c r="EY298" s="131"/>
      <c r="EZ298" s="131"/>
      <c r="FA298" s="131"/>
      <c r="FB298" s="131"/>
      <c r="FC298" s="131"/>
      <c r="FD298" s="131"/>
      <c r="FE298" s="131"/>
      <c r="FF298" s="131"/>
      <c r="FG298" s="131"/>
      <c r="FH298" s="131"/>
      <c r="FI298" s="131"/>
      <c r="FJ298" s="131"/>
      <c r="FK298" s="131"/>
      <c r="FL298" s="131"/>
      <c r="FM298" s="131"/>
      <c r="FN298" s="131"/>
      <c r="FO298" s="131"/>
      <c r="FP298" s="131"/>
      <c r="FQ298" s="131"/>
      <c r="FR298" s="131"/>
      <c r="FS298" s="131"/>
      <c r="FT298" s="131"/>
      <c r="FU298" s="131"/>
      <c r="FV298" s="131"/>
      <c r="FW298" s="131"/>
    </row>
    <row r="299">
      <c r="A299" s="131"/>
      <c r="B299" s="131"/>
      <c r="C299" s="131"/>
      <c r="D299" s="131"/>
      <c r="E299" s="131"/>
      <c r="F299" s="131"/>
      <c r="G299" s="131"/>
      <c r="H299" s="131"/>
      <c r="I299" s="131"/>
      <c r="J299" s="131"/>
      <c r="K299" s="131"/>
      <c r="L299" s="131"/>
      <c r="M299" s="131"/>
      <c r="N299" s="131"/>
      <c r="O299" s="131"/>
      <c r="P299" s="131"/>
      <c r="Q299" s="131"/>
      <c r="R299" s="131"/>
      <c r="S299" s="131"/>
      <c r="T299" s="131"/>
      <c r="U299" s="131"/>
      <c r="V299" s="131"/>
      <c r="W299" s="131"/>
      <c r="X299" s="131"/>
      <c r="Y299" s="131"/>
      <c r="Z299" s="131"/>
      <c r="AA299" s="131"/>
      <c r="AB299" s="131"/>
      <c r="AC299" s="131"/>
      <c r="AD299" s="131"/>
      <c r="AE299" s="131"/>
      <c r="AF299" s="131"/>
      <c r="AG299" s="131"/>
      <c r="AH299" s="131"/>
      <c r="AI299" s="131"/>
      <c r="AJ299" s="131"/>
      <c r="AK299" s="131"/>
      <c r="AL299" s="131"/>
      <c r="AM299" s="131"/>
      <c r="AN299" s="131"/>
      <c r="AO299" s="131"/>
      <c r="AP299" s="131"/>
      <c r="AQ299" s="131"/>
      <c r="AR299" s="131"/>
      <c r="AS299" s="131"/>
      <c r="AT299" s="131"/>
      <c r="AU299" s="131"/>
      <c r="AV299" s="131"/>
      <c r="AW299" s="131"/>
      <c r="AX299" s="131"/>
      <c r="AY299" s="131"/>
      <c r="AZ299" s="131"/>
      <c r="BA299" s="131"/>
      <c r="BB299" s="131"/>
      <c r="BC299" s="131"/>
      <c r="BD299" s="131"/>
      <c r="BE299" s="131"/>
      <c r="BF299" s="131"/>
      <c r="BG299" s="131"/>
      <c r="BH299" s="131"/>
      <c r="BI299" s="131"/>
      <c r="BJ299" s="131"/>
      <c r="BK299" s="131"/>
      <c r="BL299" s="131"/>
      <c r="BM299" s="131"/>
      <c r="BN299" s="131"/>
      <c r="BO299" s="131"/>
      <c r="BP299" s="131"/>
      <c r="BQ299" s="131"/>
      <c r="BR299" s="131"/>
      <c r="BS299" s="131"/>
      <c r="BT299" s="131"/>
      <c r="BU299" s="131"/>
      <c r="BV299" s="131"/>
      <c r="BW299" s="131"/>
      <c r="BX299" s="131"/>
      <c r="BY299" s="131"/>
      <c r="BZ299" s="131"/>
      <c r="CA299" s="131"/>
      <c r="CB299" s="131"/>
      <c r="CC299" s="131"/>
      <c r="CD299" s="131"/>
      <c r="CE299" s="131"/>
      <c r="CF299" s="131"/>
      <c r="CG299" s="131"/>
      <c r="CH299" s="131"/>
      <c r="CI299" s="131"/>
      <c r="CJ299" s="131"/>
      <c r="CK299" s="131"/>
      <c r="CL299" s="131"/>
      <c r="CM299" s="131"/>
      <c r="CN299" s="131"/>
      <c r="CO299" s="131"/>
      <c r="CP299" s="131"/>
      <c r="CQ299" s="131"/>
      <c r="CR299" s="131"/>
      <c r="CS299" s="131"/>
      <c r="CT299" s="131"/>
      <c r="CU299" s="131"/>
      <c r="CV299" s="131"/>
      <c r="CW299" s="131"/>
      <c r="CX299" s="131"/>
      <c r="CY299" s="131"/>
      <c r="CZ299" s="131"/>
      <c r="DA299" s="131"/>
      <c r="DB299" s="131"/>
      <c r="DC299" s="131"/>
      <c r="DD299" s="131"/>
      <c r="DE299" s="131"/>
      <c r="DF299" s="131"/>
      <c r="DG299" s="131"/>
      <c r="DH299" s="131"/>
      <c r="DI299" s="131"/>
      <c r="DJ299" s="131"/>
      <c r="DK299" s="131"/>
      <c r="DL299" s="131"/>
      <c r="DM299" s="131"/>
      <c r="DN299" s="131"/>
      <c r="DO299" s="131"/>
      <c r="DP299" s="131"/>
      <c r="DQ299" s="131"/>
      <c r="DR299" s="131"/>
      <c r="DS299" s="131"/>
      <c r="DT299" s="131"/>
      <c r="DU299" s="131"/>
      <c r="DV299" s="131"/>
      <c r="DW299" s="131"/>
      <c r="DX299" s="131"/>
      <c r="DY299" s="131"/>
      <c r="DZ299" s="131"/>
      <c r="EA299" s="131"/>
      <c r="EB299" s="131"/>
      <c r="EC299" s="131"/>
      <c r="ED299" s="131"/>
      <c r="EE299" s="131"/>
      <c r="EF299" s="131"/>
      <c r="EG299" s="131"/>
      <c r="EH299" s="131"/>
      <c r="EI299" s="131"/>
      <c r="EJ299" s="131"/>
      <c r="EK299" s="131"/>
      <c r="EL299" s="131"/>
      <c r="EM299" s="131"/>
      <c r="EN299" s="131"/>
      <c r="EO299" s="131"/>
      <c r="EP299" s="131"/>
      <c r="EQ299" s="131"/>
      <c r="ER299" s="131"/>
      <c r="ES299" s="131"/>
      <c r="ET299" s="131"/>
      <c r="EU299" s="131"/>
      <c r="EV299" s="131"/>
      <c r="EW299" s="131"/>
      <c r="EX299" s="131"/>
      <c r="EY299" s="131"/>
      <c r="EZ299" s="131"/>
      <c r="FA299" s="131"/>
      <c r="FB299" s="131"/>
      <c r="FC299" s="131"/>
      <c r="FD299" s="131"/>
      <c r="FE299" s="131"/>
      <c r="FF299" s="131"/>
      <c r="FG299" s="131"/>
      <c r="FH299" s="131"/>
      <c r="FI299" s="131"/>
      <c r="FJ299" s="131"/>
      <c r="FK299" s="131"/>
      <c r="FL299" s="131"/>
      <c r="FM299" s="131"/>
      <c r="FN299" s="131"/>
      <c r="FO299" s="131"/>
      <c r="FP299" s="131"/>
      <c r="FQ299" s="131"/>
      <c r="FR299" s="131"/>
      <c r="FS299" s="131"/>
      <c r="FT299" s="131"/>
      <c r="FU299" s="131"/>
      <c r="FV299" s="131"/>
      <c r="FW299" s="131"/>
    </row>
    <row r="300">
      <c r="A300" s="131"/>
      <c r="B300" s="131"/>
      <c r="C300" s="131"/>
      <c r="D300" s="131"/>
      <c r="E300" s="131"/>
      <c r="F300" s="131"/>
      <c r="G300" s="131"/>
      <c r="H300" s="131"/>
      <c r="I300" s="131"/>
      <c r="J300" s="131"/>
      <c r="K300" s="131"/>
      <c r="L300" s="131"/>
      <c r="M300" s="131"/>
      <c r="N300" s="131"/>
      <c r="O300" s="131"/>
      <c r="P300" s="131"/>
      <c r="Q300" s="131"/>
      <c r="R300" s="131"/>
      <c r="S300" s="131"/>
      <c r="T300" s="131"/>
      <c r="U300" s="131"/>
      <c r="V300" s="131"/>
      <c r="W300" s="131"/>
      <c r="X300" s="131"/>
      <c r="Y300" s="131"/>
      <c r="Z300" s="131"/>
      <c r="AA300" s="131"/>
      <c r="AB300" s="131"/>
      <c r="AC300" s="131"/>
      <c r="AD300" s="131"/>
      <c r="AE300" s="131"/>
      <c r="AF300" s="131"/>
      <c r="AG300" s="131"/>
      <c r="AH300" s="131"/>
      <c r="AI300" s="131"/>
      <c r="AJ300" s="131"/>
      <c r="AK300" s="131"/>
      <c r="AL300" s="131"/>
      <c r="AM300" s="131"/>
      <c r="AN300" s="131"/>
      <c r="AO300" s="131"/>
      <c r="AP300" s="131"/>
      <c r="AQ300" s="131"/>
      <c r="AR300" s="131"/>
      <c r="AS300" s="131"/>
      <c r="AT300" s="131"/>
      <c r="AU300" s="131"/>
      <c r="AV300" s="131"/>
      <c r="AW300" s="131"/>
      <c r="AX300" s="131"/>
      <c r="AY300" s="131"/>
      <c r="AZ300" s="131"/>
      <c r="BA300" s="131"/>
      <c r="BB300" s="131"/>
      <c r="BC300" s="131"/>
      <c r="BD300" s="131"/>
      <c r="BE300" s="131"/>
      <c r="BF300" s="131"/>
      <c r="BG300" s="131"/>
      <c r="BH300" s="131"/>
      <c r="BI300" s="131"/>
      <c r="BJ300" s="131"/>
      <c r="BK300" s="131"/>
      <c r="BL300" s="131"/>
      <c r="BM300" s="131"/>
      <c r="BN300" s="131"/>
      <c r="BO300" s="131"/>
      <c r="BP300" s="131"/>
      <c r="BQ300" s="131"/>
      <c r="BR300" s="131"/>
      <c r="BS300" s="131"/>
      <c r="BT300" s="131"/>
      <c r="BU300" s="131"/>
      <c r="BV300" s="131"/>
      <c r="BW300" s="131"/>
      <c r="BX300" s="131"/>
      <c r="BY300" s="131"/>
      <c r="BZ300" s="131"/>
      <c r="CA300" s="131"/>
      <c r="CB300" s="131"/>
      <c r="CC300" s="131"/>
      <c r="CD300" s="131"/>
      <c r="CE300" s="131"/>
      <c r="CF300" s="131"/>
      <c r="CG300" s="131"/>
      <c r="CH300" s="131"/>
      <c r="CI300" s="131"/>
      <c r="CJ300" s="131"/>
      <c r="CK300" s="131"/>
      <c r="CL300" s="131"/>
      <c r="CM300" s="131"/>
      <c r="CN300" s="131"/>
      <c r="CO300" s="131"/>
      <c r="CP300" s="131"/>
      <c r="CQ300" s="131"/>
      <c r="CR300" s="131"/>
      <c r="CS300" s="131"/>
      <c r="CT300" s="131"/>
      <c r="CU300" s="131"/>
      <c r="CV300" s="131"/>
      <c r="CW300" s="131"/>
      <c r="CX300" s="131"/>
      <c r="CY300" s="131"/>
      <c r="CZ300" s="131"/>
      <c r="DA300" s="131"/>
      <c r="DB300" s="131"/>
      <c r="DC300" s="131"/>
      <c r="DD300" s="131"/>
      <c r="DE300" s="131"/>
      <c r="DF300" s="131"/>
      <c r="DG300" s="131"/>
      <c r="DH300" s="131"/>
      <c r="DI300" s="131"/>
      <c r="DJ300" s="131"/>
      <c r="DK300" s="131"/>
      <c r="DL300" s="131"/>
      <c r="DM300" s="131"/>
      <c r="DN300" s="131"/>
      <c r="DO300" s="131"/>
      <c r="DP300" s="131"/>
      <c r="DQ300" s="131"/>
      <c r="DR300" s="131"/>
      <c r="DS300" s="131"/>
      <c r="DT300" s="131"/>
      <c r="DU300" s="131"/>
      <c r="DV300" s="131"/>
      <c r="DW300" s="131"/>
      <c r="DX300" s="131"/>
      <c r="DY300" s="131"/>
      <c r="DZ300" s="131"/>
      <c r="EA300" s="131"/>
      <c r="EB300" s="131"/>
      <c r="EC300" s="131"/>
      <c r="ED300" s="131"/>
      <c r="EE300" s="131"/>
      <c r="EF300" s="131"/>
      <c r="EG300" s="131"/>
      <c r="EH300" s="131"/>
      <c r="EI300" s="131"/>
      <c r="EJ300" s="131"/>
      <c r="EK300" s="131"/>
      <c r="EL300" s="131"/>
      <c r="EM300" s="131"/>
      <c r="EN300" s="131"/>
      <c r="EO300" s="131"/>
      <c r="EP300" s="131"/>
      <c r="EQ300" s="131"/>
      <c r="ER300" s="131"/>
      <c r="ES300" s="131"/>
      <c r="ET300" s="131"/>
      <c r="EU300" s="131"/>
      <c r="EV300" s="131"/>
      <c r="EW300" s="131"/>
      <c r="EX300" s="131"/>
      <c r="EY300" s="131"/>
      <c r="EZ300" s="131"/>
      <c r="FA300" s="131"/>
      <c r="FB300" s="131"/>
      <c r="FC300" s="131"/>
      <c r="FD300" s="131"/>
      <c r="FE300" s="131"/>
      <c r="FF300" s="131"/>
      <c r="FG300" s="131"/>
      <c r="FH300" s="131"/>
      <c r="FI300" s="131"/>
      <c r="FJ300" s="131"/>
      <c r="FK300" s="131"/>
      <c r="FL300" s="131"/>
      <c r="FM300" s="131"/>
      <c r="FN300" s="131"/>
      <c r="FO300" s="131"/>
      <c r="FP300" s="131"/>
      <c r="FQ300" s="131"/>
      <c r="FR300" s="131"/>
      <c r="FS300" s="131"/>
      <c r="FT300" s="131"/>
      <c r="FU300" s="131"/>
      <c r="FV300" s="131"/>
      <c r="FW300" s="131"/>
    </row>
    <row r="301">
      <c r="A301" s="131"/>
      <c r="B301" s="131"/>
      <c r="C301" s="131"/>
      <c r="D301" s="131"/>
      <c r="E301" s="131"/>
      <c r="F301" s="131"/>
      <c r="G301" s="131"/>
      <c r="H301" s="131"/>
      <c r="I301" s="131"/>
      <c r="J301" s="131"/>
      <c r="K301" s="131"/>
      <c r="L301" s="131"/>
      <c r="M301" s="131"/>
      <c r="N301" s="131"/>
      <c r="O301" s="131"/>
      <c r="P301" s="131"/>
      <c r="Q301" s="131"/>
      <c r="R301" s="131"/>
      <c r="S301" s="131"/>
      <c r="T301" s="131"/>
      <c r="U301" s="131"/>
      <c r="V301" s="131"/>
      <c r="W301" s="131"/>
      <c r="X301" s="131"/>
      <c r="Y301" s="131"/>
      <c r="Z301" s="131"/>
      <c r="AA301" s="131"/>
      <c r="AB301" s="131"/>
      <c r="AC301" s="131"/>
      <c r="AD301" s="131"/>
      <c r="AE301" s="131"/>
      <c r="AF301" s="131"/>
      <c r="AG301" s="131"/>
      <c r="AH301" s="131"/>
      <c r="AI301" s="131"/>
      <c r="AJ301" s="131"/>
      <c r="AK301" s="131"/>
      <c r="AL301" s="131"/>
      <c r="AM301" s="131"/>
      <c r="AN301" s="131"/>
      <c r="AO301" s="131"/>
      <c r="AP301" s="131"/>
      <c r="AQ301" s="131"/>
      <c r="AR301" s="131"/>
      <c r="AS301" s="131"/>
      <c r="AT301" s="131"/>
      <c r="AU301" s="131"/>
      <c r="AV301" s="131"/>
      <c r="AW301" s="131"/>
      <c r="AX301" s="131"/>
      <c r="AY301" s="131"/>
      <c r="AZ301" s="131"/>
      <c r="BA301" s="131"/>
      <c r="BB301" s="131"/>
      <c r="BC301" s="131"/>
      <c r="BD301" s="131"/>
      <c r="BE301" s="131"/>
      <c r="BF301" s="131"/>
      <c r="BG301" s="131"/>
      <c r="BH301" s="131"/>
      <c r="BI301" s="131"/>
      <c r="BJ301" s="131"/>
      <c r="BK301" s="131"/>
      <c r="BL301" s="131"/>
      <c r="BM301" s="131"/>
      <c r="BN301" s="131"/>
      <c r="BO301" s="131"/>
      <c r="BP301" s="131"/>
      <c r="BQ301" s="131"/>
      <c r="BR301" s="131"/>
      <c r="BS301" s="131"/>
      <c r="BT301" s="131"/>
      <c r="BU301" s="131"/>
      <c r="BV301" s="131"/>
      <c r="BW301" s="131"/>
      <c r="BX301" s="131"/>
      <c r="BY301" s="131"/>
      <c r="BZ301" s="131"/>
      <c r="CA301" s="131"/>
      <c r="CB301" s="131"/>
      <c r="CC301" s="131"/>
      <c r="CD301" s="131"/>
      <c r="CE301" s="131"/>
      <c r="CF301" s="131"/>
      <c r="CG301" s="131"/>
      <c r="CH301" s="131"/>
      <c r="CI301" s="131"/>
      <c r="CJ301" s="131"/>
      <c r="CK301" s="131"/>
      <c r="CL301" s="131"/>
      <c r="CM301" s="131"/>
      <c r="CN301" s="131"/>
      <c r="CO301" s="131"/>
      <c r="CP301" s="131"/>
      <c r="CQ301" s="131"/>
      <c r="CR301" s="131"/>
      <c r="CS301" s="131"/>
      <c r="CT301" s="131"/>
      <c r="CU301" s="131"/>
      <c r="CV301" s="131"/>
      <c r="CW301" s="131"/>
      <c r="CX301" s="131"/>
      <c r="CY301" s="131"/>
      <c r="CZ301" s="131"/>
      <c r="DA301" s="131"/>
      <c r="DB301" s="131"/>
      <c r="DC301" s="131"/>
      <c r="DD301" s="131"/>
      <c r="DE301" s="131"/>
      <c r="DF301" s="131"/>
      <c r="DG301" s="131"/>
      <c r="DH301" s="131"/>
      <c r="DI301" s="131"/>
      <c r="DJ301" s="131"/>
      <c r="DK301" s="131"/>
      <c r="DL301" s="131"/>
      <c r="DM301" s="131"/>
      <c r="DN301" s="131"/>
      <c r="DO301" s="131"/>
      <c r="DP301" s="131"/>
      <c r="DQ301" s="131"/>
      <c r="DR301" s="131"/>
      <c r="DS301" s="131"/>
      <c r="DT301" s="131"/>
      <c r="DU301" s="131"/>
      <c r="DV301" s="131"/>
      <c r="DW301" s="131"/>
      <c r="DX301" s="131"/>
      <c r="DY301" s="131"/>
      <c r="DZ301" s="131"/>
      <c r="EA301" s="131"/>
      <c r="EB301" s="131"/>
      <c r="EC301" s="131"/>
      <c r="ED301" s="131"/>
      <c r="EE301" s="131"/>
      <c r="EF301" s="131"/>
      <c r="EG301" s="131"/>
      <c r="EH301" s="131"/>
      <c r="EI301" s="131"/>
      <c r="EJ301" s="131"/>
      <c r="EK301" s="131"/>
      <c r="EL301" s="131"/>
      <c r="EM301" s="131"/>
      <c r="EN301" s="131"/>
      <c r="EO301" s="131"/>
      <c r="EP301" s="131"/>
      <c r="EQ301" s="131"/>
      <c r="ER301" s="131"/>
      <c r="ES301" s="131"/>
      <c r="ET301" s="131"/>
      <c r="EU301" s="131"/>
      <c r="EV301" s="131"/>
      <c r="EW301" s="131"/>
      <c r="EX301" s="131"/>
      <c r="EY301" s="131"/>
      <c r="EZ301" s="131"/>
      <c r="FA301" s="131"/>
      <c r="FB301" s="131"/>
      <c r="FC301" s="131"/>
      <c r="FD301" s="131"/>
      <c r="FE301" s="131"/>
      <c r="FF301" s="131"/>
      <c r="FG301" s="131"/>
      <c r="FH301" s="131"/>
      <c r="FI301" s="131"/>
      <c r="FJ301" s="131"/>
      <c r="FK301" s="131"/>
      <c r="FL301" s="131"/>
      <c r="FM301" s="131"/>
      <c r="FN301" s="131"/>
      <c r="FO301" s="131"/>
      <c r="FP301" s="131"/>
      <c r="FQ301" s="131"/>
      <c r="FR301" s="131"/>
      <c r="FS301" s="131"/>
      <c r="FT301" s="131"/>
      <c r="FU301" s="131"/>
      <c r="FV301" s="131"/>
      <c r="FW301" s="131"/>
    </row>
    <row r="302">
      <c r="A302" s="131"/>
      <c r="B302" s="131"/>
      <c r="C302" s="131"/>
      <c r="D302" s="131"/>
      <c r="E302" s="131"/>
      <c r="F302" s="131"/>
      <c r="G302" s="131"/>
      <c r="H302" s="131"/>
      <c r="I302" s="131"/>
      <c r="J302" s="131"/>
      <c r="K302" s="131"/>
      <c r="L302" s="131"/>
      <c r="M302" s="131"/>
      <c r="N302" s="131"/>
      <c r="O302" s="131"/>
      <c r="P302" s="131"/>
      <c r="Q302" s="131"/>
      <c r="R302" s="131"/>
      <c r="S302" s="131"/>
      <c r="T302" s="131"/>
      <c r="U302" s="131"/>
      <c r="V302" s="131"/>
      <c r="W302" s="131"/>
      <c r="X302" s="131"/>
      <c r="Y302" s="131"/>
      <c r="Z302" s="131"/>
      <c r="AA302" s="131"/>
      <c r="AB302" s="131"/>
      <c r="AC302" s="131"/>
      <c r="AD302" s="131"/>
      <c r="AE302" s="131"/>
      <c r="AF302" s="131"/>
      <c r="AG302" s="131"/>
      <c r="AH302" s="131"/>
      <c r="AI302" s="131"/>
      <c r="AJ302" s="131"/>
      <c r="AK302" s="131"/>
      <c r="AL302" s="131"/>
      <c r="AM302" s="131"/>
      <c r="AN302" s="131"/>
      <c r="AO302" s="131"/>
      <c r="AP302" s="131"/>
      <c r="AQ302" s="131"/>
      <c r="AR302" s="131"/>
      <c r="AS302" s="131"/>
      <c r="AT302" s="131"/>
      <c r="AU302" s="131"/>
      <c r="AV302" s="131"/>
      <c r="AW302" s="131"/>
      <c r="AX302" s="131"/>
      <c r="AY302" s="131"/>
      <c r="AZ302" s="131"/>
      <c r="BA302" s="131"/>
      <c r="BB302" s="131"/>
      <c r="BC302" s="131"/>
      <c r="BD302" s="131"/>
      <c r="BE302" s="131"/>
      <c r="BF302" s="131"/>
      <c r="BG302" s="131"/>
      <c r="BH302" s="131"/>
      <c r="BI302" s="131"/>
      <c r="BJ302" s="131"/>
      <c r="BK302" s="131"/>
      <c r="BL302" s="131"/>
      <c r="BM302" s="131"/>
      <c r="BN302" s="131"/>
      <c r="BO302" s="131"/>
      <c r="BP302" s="131"/>
      <c r="BQ302" s="131"/>
      <c r="BR302" s="131"/>
      <c r="BS302" s="131"/>
      <c r="BT302" s="131"/>
      <c r="BU302" s="131"/>
      <c r="BV302" s="131"/>
      <c r="BW302" s="131"/>
      <c r="BX302" s="131"/>
      <c r="BY302" s="131"/>
      <c r="BZ302" s="131"/>
      <c r="CA302" s="131"/>
      <c r="CB302" s="131"/>
      <c r="CC302" s="131"/>
      <c r="CD302" s="131"/>
      <c r="CE302" s="131"/>
      <c r="CF302" s="131"/>
      <c r="CG302" s="131"/>
      <c r="CH302" s="131"/>
      <c r="CI302" s="131"/>
      <c r="CJ302" s="131"/>
      <c r="CK302" s="131"/>
      <c r="CL302" s="131"/>
      <c r="CM302" s="131"/>
      <c r="CN302" s="131"/>
      <c r="CO302" s="131"/>
      <c r="CP302" s="131"/>
      <c r="CQ302" s="131"/>
      <c r="CR302" s="131"/>
      <c r="CS302" s="131"/>
      <c r="CT302" s="131"/>
      <c r="CU302" s="131"/>
      <c r="CV302" s="131"/>
      <c r="CW302" s="131"/>
      <c r="CX302" s="131"/>
      <c r="CY302" s="131"/>
      <c r="CZ302" s="131"/>
      <c r="DA302" s="131"/>
      <c r="DB302" s="131"/>
      <c r="DC302" s="131"/>
      <c r="DD302" s="131"/>
      <c r="DE302" s="131"/>
      <c r="DF302" s="131"/>
      <c r="DG302" s="131"/>
      <c r="DH302" s="131"/>
      <c r="DI302" s="131"/>
      <c r="DJ302" s="131"/>
      <c r="DK302" s="131"/>
      <c r="DL302" s="131"/>
      <c r="DM302" s="131"/>
      <c r="DN302" s="131"/>
      <c r="DO302" s="131"/>
      <c r="DP302" s="131"/>
      <c r="DQ302" s="131"/>
      <c r="DR302" s="131"/>
      <c r="DS302" s="131"/>
      <c r="DT302" s="131"/>
      <c r="DU302" s="131"/>
      <c r="DV302" s="131"/>
      <c r="DW302" s="131"/>
      <c r="DX302" s="131"/>
      <c r="DY302" s="131"/>
      <c r="DZ302" s="131"/>
      <c r="EA302" s="131"/>
      <c r="EB302" s="131"/>
      <c r="EC302" s="131"/>
      <c r="ED302" s="131"/>
      <c r="EE302" s="131"/>
      <c r="EF302" s="131"/>
      <c r="EG302" s="131"/>
      <c r="EH302" s="131"/>
      <c r="EI302" s="131"/>
      <c r="EJ302" s="131"/>
      <c r="EK302" s="131"/>
      <c r="EL302" s="131"/>
      <c r="EM302" s="131"/>
      <c r="EN302" s="131"/>
      <c r="EO302" s="131"/>
      <c r="EP302" s="131"/>
      <c r="EQ302" s="131"/>
      <c r="ER302" s="131"/>
      <c r="ES302" s="131"/>
      <c r="ET302" s="131"/>
      <c r="EU302" s="131"/>
      <c r="EV302" s="131"/>
      <c r="EW302" s="131"/>
      <c r="EX302" s="131"/>
      <c r="EY302" s="131"/>
      <c r="EZ302" s="131"/>
      <c r="FA302" s="131"/>
      <c r="FB302" s="131"/>
      <c r="FC302" s="131"/>
      <c r="FD302" s="131"/>
      <c r="FE302" s="131"/>
      <c r="FF302" s="131"/>
      <c r="FG302" s="131"/>
      <c r="FH302" s="131"/>
      <c r="FI302" s="131"/>
      <c r="FJ302" s="131"/>
      <c r="FK302" s="131"/>
      <c r="FL302" s="131"/>
      <c r="FM302" s="131"/>
      <c r="FN302" s="131"/>
      <c r="FO302" s="131"/>
      <c r="FP302" s="131"/>
      <c r="FQ302" s="131"/>
      <c r="FR302" s="131"/>
      <c r="FS302" s="131"/>
      <c r="FT302" s="131"/>
      <c r="FU302" s="131"/>
      <c r="FV302" s="131"/>
      <c r="FW302" s="131"/>
    </row>
    <row r="303">
      <c r="A303" s="131"/>
      <c r="B303" s="131"/>
      <c r="C303" s="131"/>
      <c r="D303" s="131"/>
      <c r="E303" s="131"/>
      <c r="F303" s="131"/>
      <c r="G303" s="131"/>
      <c r="H303" s="131"/>
      <c r="I303" s="131"/>
      <c r="J303" s="131"/>
      <c r="K303" s="131"/>
      <c r="L303" s="131"/>
      <c r="M303" s="131"/>
      <c r="N303" s="131"/>
      <c r="O303" s="131"/>
      <c r="P303" s="131"/>
      <c r="Q303" s="131"/>
      <c r="R303" s="131"/>
      <c r="S303" s="131"/>
      <c r="T303" s="131"/>
      <c r="U303" s="131"/>
      <c r="V303" s="131"/>
      <c r="W303" s="131"/>
      <c r="X303" s="131"/>
      <c r="Y303" s="131"/>
      <c r="Z303" s="131"/>
      <c r="AA303" s="131"/>
      <c r="AB303" s="131"/>
      <c r="AC303" s="131"/>
      <c r="AD303" s="131"/>
      <c r="AE303" s="131"/>
      <c r="AF303" s="131"/>
      <c r="AG303" s="131"/>
      <c r="AH303" s="131"/>
      <c r="AI303" s="131"/>
      <c r="AJ303" s="131"/>
      <c r="AK303" s="131"/>
      <c r="AL303" s="131"/>
      <c r="AM303" s="131"/>
      <c r="AN303" s="131"/>
      <c r="AO303" s="131"/>
      <c r="AP303" s="131"/>
      <c r="AQ303" s="131"/>
      <c r="AR303" s="131"/>
      <c r="AS303" s="131"/>
      <c r="AT303" s="131"/>
      <c r="AU303" s="131"/>
      <c r="AV303" s="131"/>
      <c r="AW303" s="131"/>
      <c r="AX303" s="131"/>
      <c r="AY303" s="131"/>
      <c r="AZ303" s="131"/>
      <c r="BA303" s="131"/>
      <c r="BB303" s="131"/>
      <c r="BC303" s="131"/>
      <c r="BD303" s="131"/>
      <c r="BE303" s="131"/>
      <c r="BF303" s="131"/>
      <c r="BG303" s="131"/>
      <c r="BH303" s="131"/>
      <c r="BI303" s="131"/>
      <c r="BJ303" s="131"/>
      <c r="BK303" s="131"/>
      <c r="BL303" s="131"/>
      <c r="BM303" s="131"/>
      <c r="BN303" s="131"/>
      <c r="BO303" s="131"/>
      <c r="BP303" s="131"/>
      <c r="BQ303" s="131"/>
      <c r="BR303" s="131"/>
      <c r="BS303" s="131"/>
      <c r="BT303" s="131"/>
      <c r="BU303" s="131"/>
      <c r="BV303" s="131"/>
      <c r="BW303" s="131"/>
      <c r="BX303" s="131"/>
      <c r="BY303" s="131"/>
      <c r="BZ303" s="131"/>
      <c r="CA303" s="131"/>
      <c r="CB303" s="131"/>
      <c r="CC303" s="131"/>
      <c r="CD303" s="131"/>
      <c r="CE303" s="131"/>
      <c r="CF303" s="131"/>
      <c r="CG303" s="131"/>
      <c r="CH303" s="131"/>
      <c r="CI303" s="131"/>
      <c r="CJ303" s="131"/>
      <c r="CK303" s="131"/>
      <c r="CL303" s="131"/>
      <c r="CM303" s="131"/>
      <c r="CN303" s="131"/>
      <c r="CO303" s="131"/>
      <c r="CP303" s="131"/>
      <c r="CQ303" s="131"/>
      <c r="CR303" s="131"/>
      <c r="CS303" s="131"/>
      <c r="CT303" s="131"/>
      <c r="CU303" s="131"/>
      <c r="CV303" s="131"/>
      <c r="CW303" s="131"/>
      <c r="CX303" s="131"/>
      <c r="CY303" s="131"/>
      <c r="CZ303" s="131"/>
      <c r="DA303" s="131"/>
      <c r="DB303" s="131"/>
      <c r="DC303" s="131"/>
      <c r="DD303" s="131"/>
      <c r="DE303" s="131"/>
      <c r="DF303" s="131"/>
      <c r="DG303" s="131"/>
      <c r="DH303" s="131"/>
      <c r="DI303" s="131"/>
      <c r="DJ303" s="131"/>
      <c r="DK303" s="131"/>
      <c r="DL303" s="131"/>
      <c r="DM303" s="131"/>
      <c r="DN303" s="131"/>
      <c r="DO303" s="131"/>
      <c r="DP303" s="131"/>
      <c r="DQ303" s="131"/>
      <c r="DR303" s="131"/>
      <c r="DS303" s="131"/>
      <c r="DT303" s="131"/>
      <c r="DU303" s="131"/>
      <c r="DV303" s="131"/>
      <c r="DW303" s="131"/>
      <c r="DX303" s="131"/>
      <c r="DY303" s="131"/>
      <c r="DZ303" s="131"/>
      <c r="EA303" s="131"/>
      <c r="EB303" s="131"/>
      <c r="EC303" s="131"/>
      <c r="ED303" s="131"/>
      <c r="EE303" s="131"/>
      <c r="EF303" s="131"/>
      <c r="EG303" s="131"/>
      <c r="EH303" s="131"/>
      <c r="EI303" s="131"/>
      <c r="EJ303" s="131"/>
      <c r="EK303" s="131"/>
      <c r="EL303" s="131"/>
      <c r="EM303" s="131"/>
      <c r="EN303" s="131"/>
      <c r="EO303" s="131"/>
      <c r="EP303" s="131"/>
      <c r="EQ303" s="131"/>
      <c r="ER303" s="131"/>
      <c r="ES303" s="131"/>
      <c r="ET303" s="131"/>
      <c r="EU303" s="131"/>
      <c r="EV303" s="131"/>
      <c r="EW303" s="131"/>
      <c r="EX303" s="131"/>
      <c r="EY303" s="131"/>
      <c r="EZ303" s="131"/>
      <c r="FA303" s="131"/>
      <c r="FB303" s="131"/>
      <c r="FC303" s="131"/>
      <c r="FD303" s="131"/>
      <c r="FE303" s="131"/>
      <c r="FF303" s="131"/>
      <c r="FG303" s="131"/>
      <c r="FH303" s="131"/>
      <c r="FI303" s="131"/>
      <c r="FJ303" s="131"/>
      <c r="FK303" s="131"/>
      <c r="FL303" s="131"/>
      <c r="FM303" s="131"/>
      <c r="FN303" s="131"/>
      <c r="FO303" s="131"/>
      <c r="FP303" s="131"/>
      <c r="FQ303" s="131"/>
      <c r="FR303" s="131"/>
      <c r="FS303" s="131"/>
      <c r="FT303" s="131"/>
      <c r="FU303" s="131"/>
      <c r="FV303" s="131"/>
      <c r="FW303" s="131"/>
    </row>
    <row r="304">
      <c r="A304" s="131"/>
      <c r="B304" s="131"/>
      <c r="C304" s="131"/>
      <c r="D304" s="131"/>
      <c r="E304" s="131"/>
      <c r="F304" s="131"/>
      <c r="G304" s="131"/>
      <c r="H304" s="131"/>
      <c r="I304" s="131"/>
      <c r="J304" s="131"/>
      <c r="K304" s="131"/>
      <c r="L304" s="131"/>
      <c r="M304" s="131"/>
      <c r="N304" s="131"/>
      <c r="O304" s="131"/>
      <c r="P304" s="131"/>
      <c r="Q304" s="131"/>
      <c r="R304" s="131"/>
      <c r="S304" s="131"/>
      <c r="T304" s="131"/>
      <c r="U304" s="131"/>
      <c r="V304" s="131"/>
      <c r="W304" s="131"/>
      <c r="X304" s="131"/>
      <c r="Y304" s="131"/>
      <c r="Z304" s="131"/>
      <c r="AA304" s="131"/>
      <c r="AB304" s="131"/>
      <c r="AC304" s="131"/>
      <c r="AD304" s="131"/>
      <c r="AE304" s="131"/>
      <c r="AF304" s="131"/>
      <c r="AG304" s="131"/>
      <c r="AH304" s="131"/>
      <c r="AI304" s="131"/>
      <c r="AJ304" s="131"/>
      <c r="AK304" s="131"/>
      <c r="AL304" s="131"/>
      <c r="AM304" s="131"/>
      <c r="AN304" s="131"/>
      <c r="AO304" s="131"/>
      <c r="AP304" s="131"/>
      <c r="AQ304" s="131"/>
      <c r="AR304" s="131"/>
      <c r="AS304" s="131"/>
      <c r="AT304" s="131"/>
      <c r="AU304" s="131"/>
      <c r="AV304" s="131"/>
      <c r="AW304" s="131"/>
      <c r="AX304" s="131"/>
      <c r="AY304" s="131"/>
      <c r="AZ304" s="131"/>
      <c r="BA304" s="131"/>
      <c r="BB304" s="131"/>
      <c r="BC304" s="131"/>
      <c r="BD304" s="131"/>
      <c r="BE304" s="131"/>
      <c r="BF304" s="131"/>
      <c r="BG304" s="131"/>
      <c r="BH304" s="131"/>
      <c r="BI304" s="131"/>
      <c r="BJ304" s="131"/>
      <c r="BK304" s="131"/>
      <c r="BL304" s="131"/>
      <c r="BM304" s="131"/>
      <c r="BN304" s="131"/>
      <c r="BO304" s="131"/>
      <c r="BP304" s="131"/>
      <c r="BQ304" s="131"/>
      <c r="BR304" s="131"/>
      <c r="BS304" s="131"/>
      <c r="BT304" s="131"/>
      <c r="BU304" s="131"/>
      <c r="BV304" s="131"/>
      <c r="BW304" s="131"/>
      <c r="BX304" s="131"/>
      <c r="BY304" s="131"/>
      <c r="BZ304" s="131"/>
      <c r="CA304" s="131"/>
      <c r="CB304" s="131"/>
      <c r="CC304" s="131"/>
      <c r="CD304" s="131"/>
      <c r="CE304" s="131"/>
      <c r="CF304" s="131"/>
      <c r="CG304" s="131"/>
      <c r="CH304" s="131"/>
      <c r="CI304" s="131"/>
      <c r="CJ304" s="131"/>
      <c r="CK304" s="131"/>
      <c r="CL304" s="131"/>
      <c r="CM304" s="131"/>
      <c r="CN304" s="131"/>
      <c r="CO304" s="131"/>
      <c r="CP304" s="131"/>
      <c r="CQ304" s="131"/>
      <c r="CR304" s="131"/>
      <c r="CS304" s="131"/>
      <c r="CT304" s="131"/>
      <c r="CU304" s="131"/>
      <c r="CV304" s="131"/>
      <c r="CW304" s="131"/>
      <c r="CX304" s="131"/>
      <c r="CY304" s="131"/>
      <c r="CZ304" s="131"/>
      <c r="DA304" s="131"/>
      <c r="DB304" s="131"/>
      <c r="DC304" s="131"/>
      <c r="DD304" s="131"/>
      <c r="DE304" s="131"/>
      <c r="DF304" s="131"/>
      <c r="DG304" s="131"/>
      <c r="DH304" s="131"/>
      <c r="DI304" s="131"/>
      <c r="DJ304" s="131"/>
      <c r="DK304" s="131"/>
      <c r="DL304" s="131"/>
      <c r="DM304" s="131"/>
      <c r="DN304" s="131"/>
      <c r="DO304" s="131"/>
      <c r="DP304" s="131"/>
      <c r="DQ304" s="131"/>
      <c r="DR304" s="131"/>
      <c r="DS304" s="131"/>
      <c r="DT304" s="131"/>
      <c r="DU304" s="131"/>
      <c r="DV304" s="131"/>
      <c r="DW304" s="131"/>
      <c r="DX304" s="131"/>
      <c r="DY304" s="131"/>
      <c r="DZ304" s="131"/>
      <c r="EA304" s="131"/>
      <c r="EB304" s="131"/>
      <c r="EC304" s="131"/>
      <c r="ED304" s="131"/>
      <c r="EE304" s="131"/>
      <c r="EF304" s="131"/>
      <c r="EG304" s="131"/>
      <c r="EH304" s="131"/>
      <c r="EI304" s="131"/>
      <c r="EJ304" s="131"/>
      <c r="EK304" s="131"/>
      <c r="EL304" s="131"/>
      <c r="EM304" s="131"/>
      <c r="EN304" s="131"/>
      <c r="EO304" s="131"/>
      <c r="EP304" s="131"/>
      <c r="EQ304" s="131"/>
      <c r="ER304" s="131"/>
      <c r="ES304" s="131"/>
      <c r="ET304" s="131"/>
      <c r="EU304" s="131"/>
      <c r="EV304" s="131"/>
      <c r="EW304" s="131"/>
      <c r="EX304" s="131"/>
      <c r="EY304" s="131"/>
      <c r="EZ304" s="131"/>
      <c r="FA304" s="131"/>
      <c r="FB304" s="131"/>
      <c r="FC304" s="131"/>
      <c r="FD304" s="131"/>
      <c r="FE304" s="131"/>
      <c r="FF304" s="131"/>
      <c r="FG304" s="131"/>
      <c r="FH304" s="131"/>
      <c r="FI304" s="131"/>
      <c r="FJ304" s="131"/>
      <c r="FK304" s="131"/>
      <c r="FL304" s="131"/>
      <c r="FM304" s="131"/>
      <c r="FN304" s="131"/>
      <c r="FO304" s="131"/>
      <c r="FP304" s="131"/>
      <c r="FQ304" s="131"/>
      <c r="FR304" s="131"/>
      <c r="FS304" s="131"/>
      <c r="FT304" s="131"/>
      <c r="FU304" s="131"/>
      <c r="FV304" s="131"/>
      <c r="FW304" s="131"/>
    </row>
    <row r="305">
      <c r="A305" s="131"/>
      <c r="B305" s="131"/>
      <c r="C305" s="131"/>
      <c r="D305" s="131"/>
      <c r="E305" s="131"/>
      <c r="F305" s="131"/>
      <c r="G305" s="131"/>
      <c r="H305" s="131"/>
      <c r="I305" s="131"/>
      <c r="J305" s="131"/>
      <c r="K305" s="131"/>
      <c r="L305" s="131"/>
      <c r="M305" s="131"/>
      <c r="N305" s="131"/>
      <c r="O305" s="131"/>
      <c r="P305" s="131"/>
      <c r="Q305" s="131"/>
      <c r="R305" s="131"/>
      <c r="S305" s="131"/>
      <c r="T305" s="131"/>
      <c r="U305" s="131"/>
      <c r="V305" s="131"/>
      <c r="W305" s="131"/>
      <c r="X305" s="131"/>
      <c r="Y305" s="131"/>
      <c r="Z305" s="131"/>
      <c r="AA305" s="131"/>
      <c r="AB305" s="131"/>
      <c r="AC305" s="131"/>
      <c r="AD305" s="131"/>
      <c r="AE305" s="131"/>
      <c r="AF305" s="131"/>
      <c r="AG305" s="131"/>
      <c r="AH305" s="131"/>
      <c r="AI305" s="131"/>
      <c r="AJ305" s="131"/>
      <c r="AK305" s="131"/>
      <c r="AL305" s="131"/>
      <c r="AM305" s="131"/>
      <c r="AN305" s="131"/>
      <c r="AO305" s="131"/>
      <c r="AP305" s="131"/>
      <c r="AQ305" s="131"/>
      <c r="AR305" s="131"/>
      <c r="AS305" s="131"/>
      <c r="AT305" s="131"/>
      <c r="AU305" s="131"/>
      <c r="AV305" s="131"/>
      <c r="AW305" s="131"/>
      <c r="AX305" s="131"/>
      <c r="AY305" s="131"/>
      <c r="AZ305" s="131"/>
      <c r="BA305" s="131"/>
      <c r="BB305" s="131"/>
      <c r="BC305" s="131"/>
      <c r="BD305" s="131"/>
      <c r="BE305" s="131"/>
      <c r="BF305" s="131"/>
      <c r="BG305" s="131"/>
      <c r="BH305" s="131"/>
      <c r="BI305" s="131"/>
      <c r="BJ305" s="131"/>
      <c r="BK305" s="131"/>
      <c r="BL305" s="131"/>
      <c r="BM305" s="131"/>
      <c r="BN305" s="131"/>
      <c r="BO305" s="131"/>
      <c r="BP305" s="131"/>
      <c r="BQ305" s="131"/>
      <c r="BR305" s="131"/>
      <c r="BS305" s="131"/>
      <c r="BT305" s="131"/>
      <c r="BU305" s="131"/>
      <c r="BV305" s="131"/>
      <c r="BW305" s="131"/>
      <c r="BX305" s="131"/>
      <c r="BY305" s="131"/>
      <c r="BZ305" s="131"/>
      <c r="CA305" s="131"/>
      <c r="CB305" s="131"/>
      <c r="CC305" s="131"/>
      <c r="CD305" s="131"/>
      <c r="CE305" s="131"/>
      <c r="CF305" s="131"/>
      <c r="CG305" s="131"/>
      <c r="CH305" s="131"/>
      <c r="CI305" s="131"/>
      <c r="CJ305" s="131"/>
      <c r="CK305" s="131"/>
      <c r="CL305" s="131"/>
      <c r="CM305" s="131"/>
      <c r="CN305" s="131"/>
      <c r="CO305" s="131"/>
      <c r="CP305" s="131"/>
      <c r="CQ305" s="131"/>
      <c r="CR305" s="131"/>
      <c r="CS305" s="131"/>
      <c r="CT305" s="131"/>
      <c r="CU305" s="131"/>
      <c r="CV305" s="131"/>
      <c r="CW305" s="131"/>
      <c r="CX305" s="131"/>
      <c r="CY305" s="131"/>
      <c r="CZ305" s="131"/>
      <c r="DA305" s="131"/>
      <c r="DB305" s="131"/>
      <c r="DC305" s="131"/>
      <c r="DD305" s="131"/>
      <c r="DE305" s="131"/>
      <c r="DF305" s="131"/>
      <c r="DG305" s="131"/>
      <c r="DH305" s="131"/>
      <c r="DI305" s="131"/>
      <c r="DJ305" s="131"/>
      <c r="DK305" s="131"/>
      <c r="DL305" s="131"/>
      <c r="DM305" s="131"/>
      <c r="DN305" s="131"/>
      <c r="DO305" s="131"/>
      <c r="DP305" s="131"/>
      <c r="DQ305" s="131"/>
      <c r="DR305" s="131"/>
      <c r="DS305" s="131"/>
      <c r="DT305" s="131"/>
      <c r="DU305" s="131"/>
      <c r="DV305" s="131"/>
      <c r="DW305" s="131"/>
      <c r="DX305" s="131"/>
      <c r="DY305" s="131"/>
      <c r="DZ305" s="131"/>
      <c r="EA305" s="131"/>
      <c r="EB305" s="131"/>
      <c r="EC305" s="131"/>
      <c r="ED305" s="131"/>
      <c r="EE305" s="131"/>
      <c r="EF305" s="131"/>
      <c r="EG305" s="131"/>
      <c r="EH305" s="131"/>
      <c r="EI305" s="131"/>
      <c r="EJ305" s="131"/>
      <c r="EK305" s="131"/>
      <c r="EL305" s="131"/>
      <c r="EM305" s="131"/>
      <c r="EN305" s="131"/>
      <c r="EO305" s="131"/>
      <c r="EP305" s="131"/>
      <c r="EQ305" s="131"/>
      <c r="ER305" s="131"/>
      <c r="ES305" s="131"/>
      <c r="ET305" s="131"/>
      <c r="EU305" s="131"/>
      <c r="EV305" s="131"/>
      <c r="EW305" s="131"/>
      <c r="EX305" s="131"/>
      <c r="EY305" s="131"/>
      <c r="EZ305" s="131"/>
      <c r="FA305" s="131"/>
      <c r="FB305" s="131"/>
      <c r="FC305" s="131"/>
      <c r="FD305" s="131"/>
      <c r="FE305" s="131"/>
      <c r="FF305" s="131"/>
      <c r="FG305" s="131"/>
      <c r="FH305" s="131"/>
      <c r="FI305" s="131"/>
      <c r="FJ305" s="131"/>
      <c r="FK305" s="131"/>
      <c r="FL305" s="131"/>
      <c r="FM305" s="131"/>
      <c r="FN305" s="131"/>
      <c r="FO305" s="131"/>
      <c r="FP305" s="131"/>
      <c r="FQ305" s="131"/>
      <c r="FR305" s="131"/>
      <c r="FS305" s="131"/>
      <c r="FT305" s="131"/>
      <c r="FU305" s="131"/>
      <c r="FV305" s="131"/>
      <c r="FW305" s="131"/>
    </row>
    <row r="306">
      <c r="A306" s="131"/>
      <c r="B306" s="131"/>
      <c r="C306" s="131"/>
      <c r="D306" s="131"/>
      <c r="E306" s="131"/>
      <c r="F306" s="131"/>
      <c r="G306" s="131"/>
      <c r="H306" s="131"/>
      <c r="I306" s="131"/>
      <c r="J306" s="131"/>
      <c r="K306" s="131"/>
      <c r="L306" s="131"/>
      <c r="M306" s="131"/>
      <c r="N306" s="131"/>
      <c r="O306" s="131"/>
      <c r="P306" s="131"/>
      <c r="Q306" s="131"/>
      <c r="R306" s="131"/>
      <c r="S306" s="131"/>
      <c r="T306" s="131"/>
      <c r="U306" s="131"/>
      <c r="V306" s="131"/>
      <c r="W306" s="131"/>
      <c r="X306" s="131"/>
      <c r="Y306" s="131"/>
      <c r="Z306" s="131"/>
      <c r="AA306" s="131"/>
      <c r="AB306" s="131"/>
      <c r="AC306" s="131"/>
      <c r="AD306" s="131"/>
      <c r="AE306" s="131"/>
      <c r="AF306" s="131"/>
      <c r="AG306" s="131"/>
      <c r="AH306" s="131"/>
      <c r="AI306" s="131"/>
      <c r="AJ306" s="131"/>
      <c r="AK306" s="131"/>
      <c r="AL306" s="131"/>
      <c r="AM306" s="131"/>
      <c r="AN306" s="131"/>
      <c r="AO306" s="131"/>
      <c r="AP306" s="131"/>
      <c r="AQ306" s="131"/>
      <c r="AR306" s="131"/>
      <c r="AS306" s="131"/>
      <c r="AT306" s="131"/>
      <c r="AU306" s="131"/>
      <c r="AV306" s="131"/>
      <c r="AW306" s="131"/>
      <c r="AX306" s="131"/>
      <c r="AY306" s="131"/>
      <c r="AZ306" s="131"/>
      <c r="BA306" s="131"/>
      <c r="BB306" s="131"/>
      <c r="BC306" s="131"/>
      <c r="BD306" s="131"/>
      <c r="BE306" s="131"/>
      <c r="BF306" s="131"/>
      <c r="BG306" s="131"/>
      <c r="BH306" s="131"/>
      <c r="BI306" s="131"/>
      <c r="BJ306" s="131"/>
      <c r="BK306" s="131"/>
      <c r="BL306" s="131"/>
      <c r="BM306" s="131"/>
      <c r="BN306" s="131"/>
      <c r="BO306" s="131"/>
      <c r="BP306" s="131"/>
      <c r="BQ306" s="131"/>
      <c r="BR306" s="131"/>
      <c r="BS306" s="131"/>
      <c r="BT306" s="131"/>
      <c r="BU306" s="131"/>
      <c r="BV306" s="131"/>
      <c r="BW306" s="131"/>
      <c r="BX306" s="131"/>
      <c r="BY306" s="131"/>
      <c r="BZ306" s="131"/>
      <c r="CA306" s="131"/>
      <c r="CB306" s="131"/>
      <c r="CC306" s="131"/>
      <c r="CD306" s="131"/>
      <c r="CE306" s="131"/>
      <c r="CF306" s="131"/>
      <c r="CG306" s="131"/>
      <c r="CH306" s="131"/>
      <c r="CI306" s="131"/>
      <c r="CJ306" s="131"/>
      <c r="CK306" s="131"/>
      <c r="CL306" s="131"/>
      <c r="CM306" s="131"/>
      <c r="CN306" s="131"/>
      <c r="CO306" s="131"/>
      <c r="CP306" s="131"/>
      <c r="CQ306" s="131"/>
      <c r="CR306" s="131"/>
      <c r="CS306" s="131"/>
      <c r="CT306" s="131"/>
      <c r="CU306" s="131"/>
      <c r="CV306" s="131"/>
      <c r="CW306" s="131"/>
      <c r="CX306" s="131"/>
      <c r="CY306" s="131"/>
      <c r="CZ306" s="131"/>
      <c r="DA306" s="131"/>
      <c r="DB306" s="131"/>
      <c r="DC306" s="131"/>
      <c r="DD306" s="131"/>
      <c r="DE306" s="131"/>
      <c r="DF306" s="131"/>
      <c r="DG306" s="131"/>
      <c r="DH306" s="131"/>
      <c r="DI306" s="131"/>
      <c r="DJ306" s="131"/>
      <c r="DK306" s="131"/>
      <c r="DL306" s="131"/>
      <c r="DM306" s="131"/>
      <c r="DN306" s="131"/>
      <c r="DO306" s="131"/>
      <c r="DP306" s="131"/>
      <c r="DQ306" s="131"/>
      <c r="DR306" s="131"/>
      <c r="DS306" s="131"/>
      <c r="DT306" s="131"/>
      <c r="DU306" s="131"/>
      <c r="DV306" s="131"/>
      <c r="DW306" s="131"/>
      <c r="DX306" s="131"/>
      <c r="DY306" s="131"/>
      <c r="DZ306" s="131"/>
      <c r="EA306" s="131"/>
      <c r="EB306" s="131"/>
      <c r="EC306" s="131"/>
      <c r="ED306" s="131"/>
      <c r="EE306" s="131"/>
      <c r="EF306" s="131"/>
      <c r="EG306" s="131"/>
      <c r="EH306" s="131"/>
      <c r="EI306" s="131"/>
      <c r="EJ306" s="131"/>
      <c r="EK306" s="131"/>
      <c r="EL306" s="131"/>
      <c r="EM306" s="131"/>
      <c r="EN306" s="131"/>
      <c r="EO306" s="131"/>
      <c r="EP306" s="131"/>
      <c r="EQ306" s="131"/>
      <c r="ER306" s="131"/>
      <c r="ES306" s="131"/>
      <c r="ET306" s="131"/>
      <c r="EU306" s="131"/>
      <c r="EV306" s="131"/>
      <c r="EW306" s="131"/>
      <c r="EX306" s="131"/>
      <c r="EY306" s="131"/>
      <c r="EZ306" s="131"/>
      <c r="FA306" s="131"/>
      <c r="FB306" s="131"/>
      <c r="FC306" s="131"/>
      <c r="FD306" s="131"/>
      <c r="FE306" s="131"/>
      <c r="FF306" s="131"/>
      <c r="FG306" s="131"/>
      <c r="FH306" s="131"/>
      <c r="FI306" s="131"/>
      <c r="FJ306" s="131"/>
      <c r="FK306" s="131"/>
      <c r="FL306" s="131"/>
      <c r="FM306" s="131"/>
      <c r="FN306" s="131"/>
      <c r="FO306" s="131"/>
      <c r="FP306" s="131"/>
      <c r="FQ306" s="131"/>
      <c r="FR306" s="131"/>
      <c r="FS306" s="131"/>
      <c r="FT306" s="131"/>
      <c r="FU306" s="131"/>
      <c r="FV306" s="131"/>
      <c r="FW306" s="131"/>
    </row>
    <row r="307">
      <c r="A307" s="131"/>
      <c r="B307" s="131"/>
      <c r="C307" s="131"/>
      <c r="D307" s="131"/>
      <c r="E307" s="131"/>
      <c r="F307" s="131"/>
      <c r="G307" s="131"/>
      <c r="H307" s="131"/>
      <c r="I307" s="131"/>
      <c r="J307" s="131"/>
      <c r="K307" s="131"/>
      <c r="L307" s="131"/>
      <c r="M307" s="131"/>
      <c r="N307" s="131"/>
      <c r="O307" s="131"/>
      <c r="P307" s="131"/>
      <c r="Q307" s="131"/>
      <c r="R307" s="131"/>
      <c r="S307" s="131"/>
      <c r="T307" s="131"/>
      <c r="U307" s="131"/>
      <c r="V307" s="131"/>
      <c r="W307" s="131"/>
      <c r="X307" s="131"/>
      <c r="Y307" s="131"/>
      <c r="Z307" s="131"/>
      <c r="AA307" s="131"/>
      <c r="AB307" s="131"/>
      <c r="AC307" s="131"/>
      <c r="AD307" s="131"/>
      <c r="AE307" s="131"/>
      <c r="AF307" s="131"/>
      <c r="AG307" s="131"/>
      <c r="AH307" s="131"/>
      <c r="AI307" s="131"/>
      <c r="AJ307" s="131"/>
      <c r="AK307" s="131"/>
      <c r="AL307" s="131"/>
      <c r="AM307" s="131"/>
      <c r="AN307" s="131"/>
      <c r="AO307" s="131"/>
      <c r="AP307" s="131"/>
      <c r="AQ307" s="131"/>
      <c r="AR307" s="131"/>
      <c r="AS307" s="131"/>
      <c r="AT307" s="131"/>
      <c r="AU307" s="131"/>
      <c r="AV307" s="131"/>
      <c r="AW307" s="131"/>
      <c r="AX307" s="131"/>
      <c r="AY307" s="131"/>
      <c r="AZ307" s="131"/>
      <c r="BA307" s="131"/>
      <c r="BB307" s="131"/>
      <c r="BC307" s="131"/>
      <c r="BD307" s="131"/>
      <c r="BE307" s="131"/>
      <c r="BF307" s="131"/>
      <c r="BG307" s="131"/>
      <c r="BH307" s="131"/>
      <c r="BI307" s="131"/>
      <c r="BJ307" s="131"/>
      <c r="BK307" s="131"/>
      <c r="BL307" s="131"/>
      <c r="BM307" s="131"/>
      <c r="BN307" s="131"/>
      <c r="BO307" s="131"/>
      <c r="BP307" s="131"/>
      <c r="BQ307" s="131"/>
      <c r="BR307" s="131"/>
      <c r="BS307" s="131"/>
      <c r="BT307" s="131"/>
      <c r="BU307" s="131"/>
      <c r="BV307" s="131"/>
      <c r="BW307" s="131"/>
      <c r="BX307" s="131"/>
      <c r="BY307" s="131"/>
      <c r="BZ307" s="131"/>
      <c r="CA307" s="131"/>
      <c r="CB307" s="131"/>
      <c r="CC307" s="131"/>
      <c r="CD307" s="131"/>
      <c r="CE307" s="131"/>
      <c r="CF307" s="131"/>
      <c r="CG307" s="131"/>
      <c r="CH307" s="131"/>
      <c r="CI307" s="131"/>
      <c r="CJ307" s="131"/>
      <c r="CK307" s="131"/>
      <c r="CL307" s="131"/>
      <c r="CM307" s="131"/>
      <c r="CN307" s="131"/>
      <c r="CO307" s="131"/>
      <c r="CP307" s="131"/>
      <c r="CQ307" s="131"/>
      <c r="CR307" s="131"/>
      <c r="CS307" s="131"/>
      <c r="CT307" s="131"/>
      <c r="CU307" s="131"/>
      <c r="CV307" s="131"/>
      <c r="CW307" s="131"/>
      <c r="CX307" s="131"/>
      <c r="CY307" s="131"/>
      <c r="CZ307" s="131"/>
      <c r="DA307" s="131"/>
      <c r="DB307" s="131"/>
      <c r="DC307" s="131"/>
      <c r="DD307" s="131"/>
      <c r="DE307" s="131"/>
      <c r="DF307" s="131"/>
      <c r="DG307" s="131"/>
      <c r="DH307" s="131"/>
      <c r="DI307" s="131"/>
      <c r="DJ307" s="131"/>
      <c r="DK307" s="131"/>
      <c r="DL307" s="131"/>
      <c r="DM307" s="131"/>
      <c r="DN307" s="131"/>
      <c r="DO307" s="131"/>
      <c r="DP307" s="131"/>
      <c r="DQ307" s="131"/>
      <c r="DR307" s="131"/>
      <c r="DS307" s="131"/>
      <c r="DT307" s="131"/>
      <c r="DU307" s="131"/>
      <c r="DV307" s="131"/>
      <c r="DW307" s="131"/>
      <c r="DX307" s="131"/>
      <c r="DY307" s="131"/>
      <c r="DZ307" s="131"/>
      <c r="EA307" s="131"/>
      <c r="EB307" s="131"/>
      <c r="EC307" s="131"/>
      <c r="ED307" s="131"/>
      <c r="EE307" s="131"/>
      <c r="EF307" s="131"/>
      <c r="EG307" s="131"/>
      <c r="EH307" s="131"/>
      <c r="EI307" s="131"/>
      <c r="EJ307" s="131"/>
      <c r="EK307" s="131"/>
      <c r="EL307" s="131"/>
      <c r="EM307" s="131"/>
      <c r="EN307" s="131"/>
      <c r="EO307" s="131"/>
      <c r="EP307" s="131"/>
      <c r="EQ307" s="131"/>
      <c r="ER307" s="131"/>
      <c r="ES307" s="131"/>
      <c r="ET307" s="131"/>
      <c r="EU307" s="131"/>
      <c r="EV307" s="131"/>
      <c r="EW307" s="131"/>
      <c r="EX307" s="131"/>
      <c r="EY307" s="131"/>
      <c r="EZ307" s="131"/>
      <c r="FA307" s="131"/>
      <c r="FB307" s="131"/>
      <c r="FC307" s="131"/>
      <c r="FD307" s="131"/>
      <c r="FE307" s="131"/>
      <c r="FF307" s="131"/>
      <c r="FG307" s="131"/>
      <c r="FH307" s="131"/>
      <c r="FI307" s="131"/>
      <c r="FJ307" s="131"/>
      <c r="FK307" s="131"/>
      <c r="FL307" s="131"/>
      <c r="FM307" s="131"/>
      <c r="FN307" s="131"/>
      <c r="FO307" s="131"/>
      <c r="FP307" s="131"/>
      <c r="FQ307" s="131"/>
      <c r="FR307" s="131"/>
      <c r="FS307" s="131"/>
      <c r="FT307" s="131"/>
      <c r="FU307" s="131"/>
      <c r="FV307" s="131"/>
      <c r="FW307" s="131"/>
    </row>
    <row r="308">
      <c r="A308" s="131"/>
      <c r="B308" s="131"/>
      <c r="C308" s="131"/>
      <c r="D308" s="131"/>
      <c r="E308" s="131"/>
      <c r="F308" s="131"/>
      <c r="G308" s="131"/>
      <c r="H308" s="131"/>
      <c r="I308" s="131"/>
      <c r="J308" s="131"/>
      <c r="K308" s="131"/>
      <c r="L308" s="131"/>
      <c r="M308" s="131"/>
      <c r="N308" s="131"/>
      <c r="O308" s="131"/>
      <c r="P308" s="131"/>
      <c r="Q308" s="131"/>
      <c r="R308" s="131"/>
      <c r="S308" s="131"/>
      <c r="T308" s="131"/>
      <c r="U308" s="131"/>
      <c r="V308" s="131"/>
      <c r="W308" s="131"/>
      <c r="X308" s="131"/>
      <c r="Y308" s="131"/>
      <c r="Z308" s="131"/>
      <c r="AA308" s="131"/>
      <c r="AB308" s="131"/>
      <c r="AC308" s="131"/>
      <c r="AD308" s="131"/>
      <c r="AE308" s="131"/>
      <c r="AF308" s="131"/>
      <c r="AG308" s="131"/>
      <c r="AH308" s="131"/>
      <c r="AI308" s="131"/>
      <c r="AJ308" s="131"/>
      <c r="AK308" s="131"/>
      <c r="AL308" s="131"/>
      <c r="AM308" s="131"/>
      <c r="AN308" s="131"/>
      <c r="AO308" s="131"/>
      <c r="AP308" s="131"/>
      <c r="AQ308" s="131"/>
      <c r="AR308" s="131"/>
      <c r="AS308" s="131"/>
      <c r="AT308" s="131"/>
      <c r="AU308" s="131"/>
      <c r="AV308" s="131"/>
      <c r="AW308" s="131"/>
      <c r="AX308" s="131"/>
      <c r="AY308" s="131"/>
      <c r="AZ308" s="131"/>
      <c r="BA308" s="131"/>
      <c r="BB308" s="131"/>
      <c r="BC308" s="131"/>
      <c r="BD308" s="131"/>
      <c r="BE308" s="131"/>
      <c r="BF308" s="131"/>
      <c r="BG308" s="131"/>
      <c r="BH308" s="131"/>
      <c r="BI308" s="131"/>
      <c r="BJ308" s="131"/>
      <c r="BK308" s="131"/>
      <c r="BL308" s="131"/>
      <c r="BM308" s="131"/>
      <c r="BN308" s="131"/>
      <c r="BO308" s="131"/>
      <c r="BP308" s="131"/>
      <c r="BQ308" s="131"/>
      <c r="BR308" s="131"/>
      <c r="BS308" s="131"/>
      <c r="BT308" s="131"/>
      <c r="BU308" s="131"/>
      <c r="BV308" s="131"/>
      <c r="BW308" s="131"/>
      <c r="BX308" s="131"/>
      <c r="BY308" s="131"/>
      <c r="BZ308" s="131"/>
      <c r="CA308" s="131"/>
      <c r="CB308" s="131"/>
      <c r="CC308" s="131"/>
      <c r="CD308" s="131"/>
      <c r="CE308" s="131"/>
      <c r="CF308" s="131"/>
      <c r="CG308" s="131"/>
      <c r="CH308" s="131"/>
      <c r="CI308" s="131"/>
      <c r="CJ308" s="131"/>
      <c r="CK308" s="131"/>
      <c r="CL308" s="131"/>
      <c r="CM308" s="131"/>
      <c r="CN308" s="131"/>
      <c r="CO308" s="131"/>
      <c r="CP308" s="131"/>
      <c r="CQ308" s="131"/>
      <c r="CR308" s="131"/>
      <c r="CS308" s="131"/>
      <c r="CT308" s="131"/>
      <c r="CU308" s="131"/>
      <c r="CV308" s="131"/>
      <c r="CW308" s="131"/>
      <c r="CX308" s="131"/>
      <c r="CY308" s="131"/>
      <c r="CZ308" s="131"/>
      <c r="DA308" s="131"/>
      <c r="DB308" s="131"/>
      <c r="DC308" s="131"/>
      <c r="DD308" s="131"/>
      <c r="DE308" s="131"/>
      <c r="DF308" s="131"/>
      <c r="DG308" s="131"/>
      <c r="DH308" s="131"/>
      <c r="DI308" s="131"/>
      <c r="DJ308" s="131"/>
      <c r="DK308" s="131"/>
      <c r="DL308" s="131"/>
      <c r="DM308" s="131"/>
      <c r="DN308" s="131"/>
      <c r="DO308" s="131"/>
      <c r="DP308" s="131"/>
      <c r="DQ308" s="131"/>
      <c r="DR308" s="131"/>
      <c r="DS308" s="131"/>
      <c r="DT308" s="131"/>
      <c r="DU308" s="131"/>
      <c r="DV308" s="131"/>
      <c r="DW308" s="131"/>
      <c r="DX308" s="131"/>
      <c r="DY308" s="131"/>
      <c r="DZ308" s="131"/>
      <c r="EA308" s="131"/>
      <c r="EB308" s="131"/>
      <c r="EC308" s="131"/>
      <c r="ED308" s="131"/>
      <c r="EE308" s="131"/>
      <c r="EF308" s="131"/>
      <c r="EG308" s="131"/>
      <c r="EH308" s="131"/>
      <c r="EI308" s="131"/>
      <c r="EJ308" s="131"/>
      <c r="EK308" s="131"/>
      <c r="EL308" s="131"/>
      <c r="EM308" s="131"/>
      <c r="EN308" s="131"/>
      <c r="EO308" s="131"/>
      <c r="EP308" s="131"/>
      <c r="EQ308" s="131"/>
      <c r="ER308" s="131"/>
      <c r="ES308" s="131"/>
      <c r="ET308" s="131"/>
      <c r="EU308" s="131"/>
      <c r="EV308" s="131"/>
      <c r="EW308" s="131"/>
      <c r="EX308" s="131"/>
      <c r="EY308" s="131"/>
      <c r="EZ308" s="131"/>
      <c r="FA308" s="131"/>
      <c r="FB308" s="131"/>
      <c r="FC308" s="131"/>
      <c r="FD308" s="131"/>
      <c r="FE308" s="131"/>
      <c r="FF308" s="131"/>
      <c r="FG308" s="131"/>
      <c r="FH308" s="131"/>
      <c r="FI308" s="131"/>
      <c r="FJ308" s="131"/>
      <c r="FK308" s="131"/>
      <c r="FL308" s="131"/>
      <c r="FM308" s="131"/>
      <c r="FN308" s="131"/>
      <c r="FO308" s="131"/>
      <c r="FP308" s="131"/>
      <c r="FQ308" s="131"/>
      <c r="FR308" s="131"/>
      <c r="FS308" s="131"/>
      <c r="FT308" s="131"/>
      <c r="FU308" s="131"/>
      <c r="FV308" s="131"/>
      <c r="FW308" s="131"/>
    </row>
    <row r="309">
      <c r="A309" s="131"/>
      <c r="B309" s="131"/>
      <c r="C309" s="131"/>
      <c r="D309" s="131"/>
      <c r="E309" s="131"/>
      <c r="F309" s="131"/>
      <c r="G309" s="131"/>
      <c r="H309" s="131"/>
      <c r="I309" s="131"/>
      <c r="J309" s="131"/>
      <c r="K309" s="131"/>
      <c r="L309" s="131"/>
      <c r="M309" s="131"/>
      <c r="N309" s="131"/>
      <c r="O309" s="131"/>
      <c r="P309" s="131"/>
      <c r="Q309" s="131"/>
      <c r="R309" s="131"/>
      <c r="S309" s="131"/>
      <c r="T309" s="131"/>
      <c r="U309" s="131"/>
      <c r="V309" s="131"/>
      <c r="W309" s="131"/>
      <c r="X309" s="131"/>
      <c r="Y309" s="131"/>
      <c r="Z309" s="131"/>
      <c r="AA309" s="131"/>
      <c r="AB309" s="131"/>
      <c r="AC309" s="131"/>
      <c r="AD309" s="131"/>
      <c r="AE309" s="131"/>
      <c r="AF309" s="131"/>
      <c r="AG309" s="131"/>
      <c r="AH309" s="131"/>
      <c r="AI309" s="131"/>
      <c r="AJ309" s="131"/>
      <c r="AK309" s="131"/>
      <c r="AL309" s="131"/>
      <c r="AM309" s="131"/>
      <c r="AN309" s="131"/>
      <c r="AO309" s="131"/>
      <c r="AP309" s="131"/>
      <c r="AQ309" s="131"/>
      <c r="AR309" s="131"/>
      <c r="AS309" s="131"/>
      <c r="AT309" s="131"/>
      <c r="AU309" s="131"/>
      <c r="AV309" s="131"/>
      <c r="AW309" s="131"/>
      <c r="AX309" s="131"/>
      <c r="AY309" s="131"/>
      <c r="AZ309" s="131"/>
      <c r="BA309" s="131"/>
      <c r="BB309" s="131"/>
      <c r="BC309" s="131"/>
      <c r="BD309" s="131"/>
      <c r="BE309" s="131"/>
      <c r="BF309" s="131"/>
      <c r="BG309" s="131"/>
      <c r="BH309" s="131"/>
      <c r="BI309" s="131"/>
      <c r="BJ309" s="131"/>
      <c r="BK309" s="131"/>
      <c r="BL309" s="131"/>
      <c r="BM309" s="131"/>
      <c r="BN309" s="131"/>
      <c r="BO309" s="131"/>
      <c r="BP309" s="131"/>
      <c r="BQ309" s="131"/>
      <c r="BR309" s="131"/>
      <c r="BS309" s="131"/>
      <c r="BT309" s="131"/>
      <c r="BU309" s="131"/>
      <c r="BV309" s="131"/>
      <c r="BW309" s="131"/>
      <c r="BX309" s="131"/>
      <c r="BY309" s="131"/>
      <c r="BZ309" s="131"/>
      <c r="CA309" s="131"/>
      <c r="CB309" s="131"/>
      <c r="CC309" s="131"/>
      <c r="CD309" s="131"/>
      <c r="CE309" s="131"/>
      <c r="CF309" s="131"/>
      <c r="CG309" s="131"/>
      <c r="CH309" s="131"/>
      <c r="CI309" s="131"/>
      <c r="CJ309" s="131"/>
      <c r="CK309" s="131"/>
      <c r="CL309" s="131"/>
      <c r="CM309" s="131"/>
      <c r="CN309" s="131"/>
      <c r="CO309" s="131"/>
      <c r="CP309" s="131"/>
      <c r="CQ309" s="131"/>
      <c r="CR309" s="131"/>
      <c r="CS309" s="131"/>
      <c r="CT309" s="131"/>
      <c r="CU309" s="131"/>
      <c r="CV309" s="131"/>
      <c r="CW309" s="131"/>
      <c r="CX309" s="131"/>
      <c r="CY309" s="131"/>
      <c r="CZ309" s="131"/>
      <c r="DA309" s="131"/>
      <c r="DB309" s="131"/>
      <c r="DC309" s="131"/>
      <c r="DD309" s="131"/>
      <c r="DE309" s="131"/>
      <c r="DF309" s="131"/>
      <c r="DG309" s="131"/>
      <c r="DH309" s="131"/>
      <c r="DI309" s="131"/>
      <c r="DJ309" s="131"/>
      <c r="DK309" s="131"/>
      <c r="DL309" s="131"/>
      <c r="DM309" s="131"/>
      <c r="DN309" s="131"/>
      <c r="DO309" s="131"/>
      <c r="DP309" s="131"/>
      <c r="DQ309" s="131"/>
      <c r="DR309" s="131"/>
      <c r="DS309" s="131"/>
      <c r="DT309" s="131"/>
      <c r="DU309" s="131"/>
      <c r="DV309" s="131"/>
      <c r="DW309" s="131"/>
      <c r="DX309" s="131"/>
      <c r="DY309" s="131"/>
      <c r="DZ309" s="131"/>
      <c r="EA309" s="131"/>
      <c r="EB309" s="131"/>
      <c r="EC309" s="131"/>
      <c r="ED309" s="131"/>
      <c r="EE309" s="131"/>
      <c r="EF309" s="131"/>
      <c r="EG309" s="131"/>
      <c r="EH309" s="131"/>
      <c r="EI309" s="131"/>
      <c r="EJ309" s="131"/>
      <c r="EK309" s="131"/>
      <c r="EL309" s="131"/>
      <c r="EM309" s="131"/>
      <c r="EN309" s="131"/>
      <c r="EO309" s="131"/>
      <c r="EP309" s="131"/>
      <c r="EQ309" s="131"/>
      <c r="ER309" s="131"/>
      <c r="ES309" s="131"/>
      <c r="ET309" s="131"/>
      <c r="EU309" s="131"/>
      <c r="EV309" s="131"/>
      <c r="EW309" s="131"/>
      <c r="EX309" s="131"/>
      <c r="EY309" s="131"/>
      <c r="EZ309" s="131"/>
      <c r="FA309" s="131"/>
      <c r="FB309" s="131"/>
      <c r="FC309" s="131"/>
      <c r="FD309" s="131"/>
      <c r="FE309" s="131"/>
      <c r="FF309" s="131"/>
      <c r="FG309" s="131"/>
      <c r="FH309" s="131"/>
      <c r="FI309" s="131"/>
      <c r="FJ309" s="131"/>
      <c r="FK309" s="131"/>
      <c r="FL309" s="131"/>
      <c r="FM309" s="131"/>
      <c r="FN309" s="131"/>
      <c r="FO309" s="131"/>
      <c r="FP309" s="131"/>
      <c r="FQ309" s="131"/>
      <c r="FR309" s="131"/>
      <c r="FS309" s="131"/>
      <c r="FT309" s="131"/>
      <c r="FU309" s="131"/>
      <c r="FV309" s="131"/>
      <c r="FW309" s="131"/>
    </row>
    <row r="310">
      <c r="A310" s="131"/>
      <c r="B310" s="131"/>
      <c r="C310" s="131"/>
      <c r="D310" s="131"/>
      <c r="E310" s="131"/>
      <c r="F310" s="131"/>
      <c r="G310" s="131"/>
      <c r="H310" s="131"/>
      <c r="I310" s="131"/>
      <c r="J310" s="131"/>
      <c r="K310" s="131"/>
      <c r="L310" s="131"/>
      <c r="M310" s="131"/>
      <c r="N310" s="131"/>
      <c r="O310" s="131"/>
      <c r="P310" s="131"/>
      <c r="Q310" s="131"/>
      <c r="R310" s="131"/>
      <c r="S310" s="131"/>
      <c r="T310" s="131"/>
      <c r="U310" s="131"/>
      <c r="V310" s="131"/>
      <c r="W310" s="131"/>
      <c r="X310" s="131"/>
      <c r="Y310" s="131"/>
      <c r="Z310" s="131"/>
      <c r="AA310" s="131"/>
      <c r="AB310" s="131"/>
      <c r="AC310" s="131"/>
      <c r="AD310" s="131"/>
      <c r="AE310" s="131"/>
      <c r="AF310" s="131"/>
      <c r="AG310" s="131"/>
      <c r="AH310" s="131"/>
      <c r="AI310" s="131"/>
      <c r="AJ310" s="131"/>
      <c r="AK310" s="131"/>
      <c r="AL310" s="131"/>
      <c r="AM310" s="131"/>
      <c r="AN310" s="131"/>
      <c r="AO310" s="131"/>
      <c r="AP310" s="131"/>
      <c r="AQ310" s="131"/>
      <c r="AR310" s="131"/>
      <c r="AS310" s="131"/>
      <c r="AT310" s="131"/>
      <c r="AU310" s="131"/>
      <c r="AV310" s="131"/>
      <c r="AW310" s="131"/>
      <c r="AX310" s="131"/>
      <c r="AY310" s="131"/>
      <c r="AZ310" s="131"/>
      <c r="BA310" s="131"/>
      <c r="BB310" s="131"/>
      <c r="BC310" s="131"/>
      <c r="BD310" s="131"/>
      <c r="BE310" s="131"/>
      <c r="BF310" s="131"/>
      <c r="BG310" s="131"/>
      <c r="BH310" s="131"/>
      <c r="BI310" s="131"/>
      <c r="BJ310" s="131"/>
      <c r="BK310" s="131"/>
      <c r="BL310" s="131"/>
      <c r="BM310" s="131"/>
      <c r="BN310" s="131"/>
      <c r="BO310" s="131"/>
      <c r="BP310" s="131"/>
      <c r="BQ310" s="131"/>
      <c r="BR310" s="131"/>
      <c r="BS310" s="131"/>
      <c r="BT310" s="131"/>
      <c r="BU310" s="131"/>
      <c r="BV310" s="131"/>
      <c r="BW310" s="131"/>
      <c r="BX310" s="131"/>
      <c r="BY310" s="131"/>
      <c r="BZ310" s="131"/>
      <c r="CA310" s="131"/>
      <c r="CB310" s="131"/>
      <c r="CC310" s="131"/>
      <c r="CD310" s="131"/>
      <c r="CE310" s="131"/>
      <c r="CF310" s="131"/>
      <c r="CG310" s="131"/>
      <c r="CH310" s="131"/>
      <c r="CI310" s="131"/>
      <c r="CJ310" s="131"/>
      <c r="CK310" s="131"/>
      <c r="CL310" s="131"/>
      <c r="CM310" s="131"/>
      <c r="CN310" s="131"/>
      <c r="CO310" s="131"/>
      <c r="CP310" s="131"/>
      <c r="CQ310" s="131"/>
      <c r="CR310" s="131"/>
      <c r="CS310" s="131"/>
      <c r="CT310" s="131"/>
      <c r="CU310" s="131"/>
      <c r="CV310" s="131"/>
      <c r="CW310" s="131"/>
      <c r="CX310" s="131"/>
      <c r="CY310" s="131"/>
      <c r="CZ310" s="131"/>
      <c r="DA310" s="131"/>
      <c r="DB310" s="131"/>
      <c r="DC310" s="131"/>
      <c r="DD310" s="131"/>
      <c r="DE310" s="131"/>
      <c r="DF310" s="131"/>
      <c r="DG310" s="131"/>
      <c r="DH310" s="131"/>
      <c r="DI310" s="131"/>
      <c r="DJ310" s="131"/>
      <c r="DK310" s="131"/>
      <c r="DL310" s="131"/>
      <c r="DM310" s="131"/>
      <c r="DN310" s="131"/>
      <c r="DO310" s="131"/>
      <c r="DP310" s="131"/>
      <c r="DQ310" s="131"/>
      <c r="DR310" s="131"/>
      <c r="DS310" s="131"/>
      <c r="DT310" s="131"/>
      <c r="DU310" s="131"/>
      <c r="DV310" s="131"/>
      <c r="DW310" s="131"/>
      <c r="DX310" s="131"/>
      <c r="DY310" s="131"/>
      <c r="DZ310" s="131"/>
      <c r="EA310" s="131"/>
      <c r="EB310" s="131"/>
      <c r="EC310" s="131"/>
      <c r="ED310" s="131"/>
      <c r="EE310" s="131"/>
      <c r="EF310" s="131"/>
      <c r="EG310" s="131"/>
      <c r="EH310" s="131"/>
      <c r="EI310" s="131"/>
      <c r="EJ310" s="131"/>
      <c r="EK310" s="131"/>
      <c r="EL310" s="131"/>
      <c r="EM310" s="131"/>
      <c r="EN310" s="131"/>
      <c r="EO310" s="131"/>
      <c r="EP310" s="131"/>
      <c r="EQ310" s="131"/>
      <c r="ER310" s="131"/>
      <c r="ES310" s="131"/>
      <c r="ET310" s="131"/>
      <c r="EU310" s="131"/>
      <c r="EV310" s="131"/>
      <c r="EW310" s="131"/>
      <c r="EX310" s="131"/>
      <c r="EY310" s="131"/>
      <c r="EZ310" s="131"/>
      <c r="FA310" s="131"/>
      <c r="FB310" s="131"/>
      <c r="FC310" s="131"/>
      <c r="FD310" s="131"/>
      <c r="FE310" s="131"/>
      <c r="FF310" s="131"/>
      <c r="FG310" s="131"/>
      <c r="FH310" s="131"/>
      <c r="FI310" s="131"/>
      <c r="FJ310" s="131"/>
      <c r="FK310" s="131"/>
      <c r="FL310" s="131"/>
      <c r="FM310" s="131"/>
      <c r="FN310" s="131"/>
      <c r="FO310" s="131"/>
      <c r="FP310" s="131"/>
      <c r="FQ310" s="131"/>
      <c r="FR310" s="131"/>
      <c r="FS310" s="131"/>
      <c r="FT310" s="131"/>
      <c r="FU310" s="131"/>
      <c r="FV310" s="131"/>
      <c r="FW310" s="131"/>
    </row>
    <row r="311">
      <c r="A311" s="131"/>
      <c r="B311" s="131"/>
      <c r="C311" s="131"/>
      <c r="D311" s="131"/>
      <c r="E311" s="131"/>
      <c r="F311" s="131"/>
      <c r="G311" s="131"/>
      <c r="H311" s="131"/>
      <c r="I311" s="131"/>
      <c r="J311" s="131"/>
      <c r="K311" s="131"/>
      <c r="L311" s="131"/>
      <c r="M311" s="131"/>
      <c r="N311" s="131"/>
      <c r="O311" s="131"/>
      <c r="P311" s="131"/>
      <c r="Q311" s="131"/>
      <c r="R311" s="131"/>
      <c r="S311" s="131"/>
      <c r="T311" s="131"/>
      <c r="U311" s="131"/>
      <c r="V311" s="131"/>
      <c r="W311" s="131"/>
      <c r="X311" s="131"/>
      <c r="Y311" s="131"/>
      <c r="Z311" s="131"/>
      <c r="AA311" s="131"/>
      <c r="AB311" s="131"/>
      <c r="AC311" s="131"/>
      <c r="AD311" s="131"/>
      <c r="AE311" s="131"/>
      <c r="AF311" s="131"/>
      <c r="AG311" s="131"/>
      <c r="AH311" s="131"/>
      <c r="AI311" s="131"/>
      <c r="AJ311" s="131"/>
      <c r="AK311" s="131"/>
      <c r="AL311" s="131"/>
      <c r="AM311" s="131"/>
      <c r="AN311" s="131"/>
      <c r="AO311" s="131"/>
      <c r="AP311" s="131"/>
      <c r="AQ311" s="131"/>
      <c r="AR311" s="131"/>
      <c r="AS311" s="131"/>
      <c r="AT311" s="131"/>
      <c r="AU311" s="131"/>
      <c r="AV311" s="131"/>
      <c r="AW311" s="131"/>
      <c r="AX311" s="131"/>
      <c r="AY311" s="131"/>
      <c r="AZ311" s="131"/>
      <c r="BA311" s="131"/>
      <c r="BB311" s="131"/>
      <c r="BC311" s="131"/>
      <c r="BD311" s="131"/>
      <c r="BE311" s="131"/>
      <c r="BF311" s="131"/>
      <c r="BG311" s="131"/>
      <c r="BH311" s="131"/>
      <c r="BI311" s="131"/>
      <c r="BJ311" s="131"/>
      <c r="BK311" s="131"/>
      <c r="BL311" s="131"/>
      <c r="BM311" s="131"/>
      <c r="BN311" s="131"/>
      <c r="BO311" s="131"/>
      <c r="BP311" s="131"/>
      <c r="BQ311" s="131"/>
      <c r="BR311" s="131"/>
      <c r="BS311" s="131"/>
      <c r="BT311" s="131"/>
      <c r="BU311" s="131"/>
      <c r="BV311" s="131"/>
      <c r="BW311" s="131"/>
      <c r="BX311" s="131"/>
      <c r="BY311" s="131"/>
      <c r="BZ311" s="131"/>
      <c r="CA311" s="131"/>
      <c r="CB311" s="131"/>
      <c r="CC311" s="131"/>
      <c r="CD311" s="131"/>
      <c r="CE311" s="131"/>
      <c r="CF311" s="131"/>
      <c r="CG311" s="131"/>
      <c r="CH311" s="131"/>
      <c r="CI311" s="131"/>
      <c r="CJ311" s="131"/>
      <c r="CK311" s="131"/>
      <c r="CL311" s="131"/>
      <c r="CM311" s="131"/>
      <c r="CN311" s="131"/>
      <c r="CO311" s="131"/>
      <c r="CP311" s="131"/>
      <c r="CQ311" s="131"/>
      <c r="CR311" s="131"/>
      <c r="CS311" s="131"/>
      <c r="CT311" s="131"/>
      <c r="CU311" s="131"/>
      <c r="CV311" s="131"/>
      <c r="CW311" s="131"/>
      <c r="CX311" s="131"/>
      <c r="CY311" s="131"/>
      <c r="CZ311" s="131"/>
      <c r="DA311" s="131"/>
      <c r="DB311" s="131"/>
      <c r="DC311" s="131"/>
      <c r="DD311" s="131"/>
      <c r="DE311" s="131"/>
      <c r="DF311" s="131"/>
      <c r="DG311" s="131"/>
      <c r="DH311" s="131"/>
      <c r="DI311" s="131"/>
      <c r="DJ311" s="131"/>
      <c r="DK311" s="131"/>
      <c r="DL311" s="131"/>
      <c r="DM311" s="131"/>
      <c r="DN311" s="131"/>
      <c r="DO311" s="131"/>
      <c r="DP311" s="131"/>
      <c r="DQ311" s="131"/>
      <c r="DR311" s="131"/>
      <c r="DS311" s="131"/>
      <c r="DT311" s="131"/>
      <c r="DU311" s="131"/>
      <c r="DV311" s="131"/>
      <c r="DW311" s="131"/>
      <c r="DX311" s="131"/>
      <c r="DY311" s="131"/>
      <c r="DZ311" s="131"/>
      <c r="EA311" s="131"/>
      <c r="EB311" s="131"/>
      <c r="EC311" s="131"/>
      <c r="ED311" s="131"/>
      <c r="EE311" s="131"/>
      <c r="EF311" s="131"/>
      <c r="EG311" s="131"/>
      <c r="EH311" s="131"/>
      <c r="EI311" s="131"/>
      <c r="EJ311" s="131"/>
      <c r="EK311" s="131"/>
      <c r="EL311" s="131"/>
      <c r="EM311" s="131"/>
      <c r="EN311" s="131"/>
      <c r="EO311" s="131"/>
      <c r="EP311" s="131"/>
      <c r="EQ311" s="131"/>
      <c r="ER311" s="131"/>
      <c r="ES311" s="131"/>
      <c r="ET311" s="131"/>
      <c r="EU311" s="131"/>
      <c r="EV311" s="131"/>
      <c r="EW311" s="131"/>
      <c r="EX311" s="131"/>
      <c r="EY311" s="131"/>
      <c r="EZ311" s="131"/>
      <c r="FA311" s="131"/>
      <c r="FB311" s="131"/>
      <c r="FC311" s="131"/>
      <c r="FD311" s="131"/>
      <c r="FE311" s="131"/>
      <c r="FF311" s="131"/>
      <c r="FG311" s="131"/>
      <c r="FH311" s="131"/>
      <c r="FI311" s="131"/>
      <c r="FJ311" s="131"/>
      <c r="FK311" s="131"/>
      <c r="FL311" s="131"/>
      <c r="FM311" s="131"/>
      <c r="FN311" s="131"/>
      <c r="FO311" s="131"/>
      <c r="FP311" s="131"/>
      <c r="FQ311" s="131"/>
      <c r="FR311" s="131"/>
      <c r="FS311" s="131"/>
      <c r="FT311" s="131"/>
      <c r="FU311" s="131"/>
      <c r="FV311" s="131"/>
      <c r="FW311" s="131"/>
    </row>
    <row r="312">
      <c r="A312" s="131"/>
      <c r="B312" s="131"/>
      <c r="C312" s="131"/>
      <c r="D312" s="131"/>
      <c r="E312" s="131"/>
      <c r="F312" s="131"/>
      <c r="G312" s="131"/>
      <c r="H312" s="131"/>
      <c r="I312" s="131"/>
      <c r="J312" s="131"/>
      <c r="K312" s="131"/>
      <c r="L312" s="131"/>
      <c r="M312" s="131"/>
      <c r="N312" s="131"/>
      <c r="O312" s="131"/>
      <c r="P312" s="131"/>
      <c r="Q312" s="131"/>
      <c r="R312" s="131"/>
      <c r="S312" s="131"/>
      <c r="T312" s="131"/>
      <c r="U312" s="131"/>
      <c r="V312" s="131"/>
      <c r="W312" s="131"/>
      <c r="X312" s="131"/>
      <c r="Y312" s="131"/>
      <c r="Z312" s="131"/>
      <c r="AA312" s="131"/>
      <c r="AB312" s="131"/>
      <c r="AC312" s="131"/>
      <c r="AD312" s="131"/>
      <c r="AE312" s="131"/>
      <c r="AF312" s="131"/>
      <c r="AG312" s="131"/>
      <c r="AH312" s="131"/>
      <c r="AI312" s="131"/>
      <c r="AJ312" s="131"/>
      <c r="AK312" s="131"/>
      <c r="AL312" s="131"/>
      <c r="AM312" s="131"/>
      <c r="AN312" s="131"/>
      <c r="AO312" s="131"/>
      <c r="AP312" s="131"/>
      <c r="AQ312" s="131"/>
      <c r="AR312" s="131"/>
      <c r="AS312" s="131"/>
      <c r="AT312" s="131"/>
      <c r="AU312" s="131"/>
      <c r="AV312" s="131"/>
      <c r="AW312" s="131"/>
      <c r="AX312" s="131"/>
      <c r="AY312" s="131"/>
      <c r="AZ312" s="131"/>
      <c r="BA312" s="131"/>
      <c r="BB312" s="131"/>
      <c r="BC312" s="131"/>
      <c r="BD312" s="131"/>
      <c r="BE312" s="131"/>
      <c r="BF312" s="131"/>
      <c r="BG312" s="131"/>
      <c r="BH312" s="131"/>
      <c r="BI312" s="131"/>
      <c r="BJ312" s="131"/>
      <c r="BK312" s="131"/>
      <c r="BL312" s="131"/>
      <c r="BM312" s="131"/>
      <c r="BN312" s="131"/>
      <c r="BO312" s="131"/>
      <c r="BP312" s="131"/>
      <c r="BQ312" s="131"/>
      <c r="BR312" s="131"/>
      <c r="BS312" s="131"/>
      <c r="BT312" s="131"/>
      <c r="BU312" s="131"/>
      <c r="BV312" s="131"/>
      <c r="BW312" s="131"/>
      <c r="BX312" s="131"/>
      <c r="BY312" s="131"/>
      <c r="BZ312" s="131"/>
      <c r="CA312" s="131"/>
      <c r="CB312" s="131"/>
      <c r="CC312" s="131"/>
      <c r="CD312" s="131"/>
      <c r="CE312" s="131"/>
      <c r="CF312" s="131"/>
      <c r="CG312" s="131"/>
      <c r="CH312" s="131"/>
      <c r="CI312" s="131"/>
      <c r="CJ312" s="131"/>
      <c r="CK312" s="131"/>
      <c r="CL312" s="131"/>
      <c r="CM312" s="131"/>
      <c r="CN312" s="131"/>
      <c r="CO312" s="131"/>
      <c r="CP312" s="131"/>
      <c r="CQ312" s="131"/>
      <c r="CR312" s="131"/>
      <c r="CS312" s="131"/>
      <c r="CT312" s="131"/>
      <c r="CU312" s="131"/>
      <c r="CV312" s="131"/>
      <c r="CW312" s="131"/>
      <c r="CX312" s="131"/>
      <c r="CY312" s="131"/>
      <c r="CZ312" s="131"/>
      <c r="DA312" s="131"/>
      <c r="DB312" s="131"/>
      <c r="DC312" s="131"/>
      <c r="DD312" s="131"/>
      <c r="DE312" s="131"/>
      <c r="DF312" s="131"/>
      <c r="DG312" s="131"/>
      <c r="DH312" s="131"/>
      <c r="DI312" s="131"/>
      <c r="DJ312" s="131"/>
      <c r="DK312" s="131"/>
      <c r="DL312" s="131"/>
      <c r="DM312" s="131"/>
      <c r="DN312" s="131"/>
      <c r="DO312" s="131"/>
      <c r="DP312" s="131"/>
      <c r="DQ312" s="131"/>
      <c r="DR312" s="131"/>
      <c r="DS312" s="131"/>
      <c r="DT312" s="131"/>
      <c r="DU312" s="131"/>
      <c r="DV312" s="131"/>
      <c r="DW312" s="131"/>
      <c r="DX312" s="131"/>
      <c r="DY312" s="131"/>
      <c r="DZ312" s="131"/>
      <c r="EA312" s="131"/>
      <c r="EB312" s="131"/>
      <c r="EC312" s="131"/>
      <c r="ED312" s="131"/>
      <c r="EE312" s="131"/>
      <c r="EF312" s="131"/>
      <c r="EG312" s="131"/>
      <c r="EH312" s="131"/>
      <c r="EI312" s="131"/>
      <c r="EJ312" s="131"/>
      <c r="EK312" s="131"/>
      <c r="EL312" s="131"/>
      <c r="EM312" s="131"/>
      <c r="EN312" s="131"/>
      <c r="EO312" s="131"/>
      <c r="EP312" s="131"/>
      <c r="EQ312" s="131"/>
      <c r="ER312" s="131"/>
      <c r="ES312" s="131"/>
      <c r="ET312" s="131"/>
      <c r="EU312" s="131"/>
      <c r="EV312" s="131"/>
      <c r="EW312" s="131"/>
      <c r="EX312" s="131"/>
      <c r="EY312" s="131"/>
      <c r="EZ312" s="131"/>
      <c r="FA312" s="131"/>
      <c r="FB312" s="131"/>
      <c r="FC312" s="131"/>
      <c r="FD312" s="131"/>
      <c r="FE312" s="131"/>
      <c r="FF312" s="131"/>
      <c r="FG312" s="131"/>
      <c r="FH312" s="131"/>
      <c r="FI312" s="131"/>
      <c r="FJ312" s="131"/>
      <c r="FK312" s="131"/>
      <c r="FL312" s="131"/>
      <c r="FM312" s="131"/>
      <c r="FN312" s="131"/>
      <c r="FO312" s="131"/>
      <c r="FP312" s="131"/>
      <c r="FQ312" s="131"/>
      <c r="FR312" s="131"/>
      <c r="FS312" s="131"/>
      <c r="FT312" s="131"/>
      <c r="FU312" s="131"/>
      <c r="FV312" s="131"/>
      <c r="FW312" s="131"/>
    </row>
    <row r="313">
      <c r="A313" s="131"/>
      <c r="B313" s="131"/>
      <c r="C313" s="131"/>
      <c r="D313" s="131"/>
      <c r="E313" s="131"/>
      <c r="F313" s="131"/>
      <c r="G313" s="131"/>
      <c r="H313" s="131"/>
      <c r="I313" s="131"/>
      <c r="J313" s="131"/>
      <c r="K313" s="131"/>
      <c r="L313" s="131"/>
      <c r="M313" s="131"/>
      <c r="N313" s="131"/>
      <c r="O313" s="131"/>
      <c r="P313" s="131"/>
      <c r="Q313" s="131"/>
      <c r="R313" s="131"/>
      <c r="S313" s="131"/>
      <c r="T313" s="131"/>
      <c r="U313" s="131"/>
      <c r="V313" s="131"/>
      <c r="W313" s="131"/>
      <c r="X313" s="131"/>
      <c r="Y313" s="131"/>
      <c r="Z313" s="131"/>
      <c r="AA313" s="131"/>
      <c r="AB313" s="131"/>
      <c r="AC313" s="131"/>
      <c r="AD313" s="131"/>
      <c r="AE313" s="131"/>
      <c r="AF313" s="131"/>
      <c r="AG313" s="131"/>
      <c r="AH313" s="131"/>
      <c r="AI313" s="131"/>
      <c r="AJ313" s="131"/>
      <c r="AK313" s="131"/>
      <c r="AL313" s="131"/>
      <c r="AM313" s="131"/>
      <c r="AN313" s="131"/>
      <c r="AO313" s="131"/>
      <c r="AP313" s="131"/>
      <c r="AQ313" s="131"/>
      <c r="AR313" s="131"/>
      <c r="AS313" s="131"/>
      <c r="AT313" s="131"/>
      <c r="AU313" s="131"/>
      <c r="AV313" s="131"/>
      <c r="AW313" s="131"/>
      <c r="AX313" s="131"/>
      <c r="AY313" s="131"/>
      <c r="AZ313" s="131"/>
      <c r="BA313" s="131"/>
      <c r="BB313" s="131"/>
      <c r="BC313" s="131"/>
      <c r="BD313" s="131"/>
      <c r="BE313" s="131"/>
      <c r="BF313" s="131"/>
      <c r="BG313" s="131"/>
      <c r="BH313" s="131"/>
      <c r="BI313" s="131"/>
      <c r="BJ313" s="131"/>
      <c r="BK313" s="131"/>
      <c r="BL313" s="131"/>
      <c r="BM313" s="131"/>
      <c r="BN313" s="131"/>
      <c r="BO313" s="131"/>
      <c r="BP313" s="131"/>
      <c r="BQ313" s="131"/>
      <c r="BR313" s="131"/>
      <c r="BS313" s="131"/>
      <c r="BT313" s="131"/>
      <c r="BU313" s="131"/>
      <c r="BV313" s="131"/>
      <c r="BW313" s="131"/>
      <c r="BX313" s="131"/>
      <c r="BY313" s="131"/>
      <c r="BZ313" s="131"/>
      <c r="CA313" s="131"/>
      <c r="CB313" s="131"/>
      <c r="CC313" s="131"/>
      <c r="CD313" s="131"/>
      <c r="CE313" s="131"/>
      <c r="CF313" s="131"/>
      <c r="CG313" s="131"/>
      <c r="CH313" s="131"/>
      <c r="CI313" s="131"/>
      <c r="CJ313" s="131"/>
      <c r="CK313" s="131"/>
      <c r="CL313" s="131"/>
      <c r="CM313" s="131"/>
      <c r="CN313" s="131"/>
      <c r="CO313" s="131"/>
      <c r="CP313" s="131"/>
      <c r="CQ313" s="131"/>
      <c r="CR313" s="131"/>
      <c r="CS313" s="131"/>
      <c r="CT313" s="131"/>
      <c r="CU313" s="131"/>
      <c r="CV313" s="131"/>
      <c r="CW313" s="131"/>
      <c r="CX313" s="131"/>
      <c r="CY313" s="131"/>
      <c r="CZ313" s="131"/>
      <c r="DA313" s="131"/>
      <c r="DB313" s="131"/>
      <c r="DC313" s="131"/>
      <c r="DD313" s="131"/>
      <c r="DE313" s="131"/>
      <c r="DF313" s="131"/>
      <c r="DG313" s="131"/>
      <c r="DH313" s="131"/>
      <c r="DI313" s="131"/>
      <c r="DJ313" s="131"/>
      <c r="DK313" s="131"/>
      <c r="DL313" s="131"/>
      <c r="DM313" s="131"/>
      <c r="DN313" s="131"/>
      <c r="DO313" s="131"/>
      <c r="DP313" s="131"/>
      <c r="DQ313" s="131"/>
      <c r="DR313" s="131"/>
      <c r="DS313" s="131"/>
      <c r="DT313" s="131"/>
      <c r="DU313" s="131"/>
      <c r="DV313" s="131"/>
      <c r="DW313" s="131"/>
      <c r="DX313" s="131"/>
      <c r="DY313" s="131"/>
      <c r="DZ313" s="131"/>
      <c r="EA313" s="131"/>
      <c r="EB313" s="131"/>
      <c r="EC313" s="131"/>
      <c r="ED313" s="131"/>
      <c r="EE313" s="131"/>
      <c r="EF313" s="131"/>
      <c r="EG313" s="131"/>
      <c r="EH313" s="131"/>
      <c r="EI313" s="131"/>
      <c r="EJ313" s="131"/>
      <c r="EK313" s="131"/>
      <c r="EL313" s="131"/>
      <c r="EM313" s="131"/>
      <c r="EN313" s="131"/>
      <c r="EO313" s="131"/>
      <c r="EP313" s="131"/>
      <c r="EQ313" s="131"/>
      <c r="ER313" s="131"/>
      <c r="ES313" s="131"/>
      <c r="ET313" s="131"/>
      <c r="EU313" s="131"/>
      <c r="EV313" s="131"/>
      <c r="EW313" s="131"/>
      <c r="EX313" s="131"/>
      <c r="EY313" s="131"/>
      <c r="EZ313" s="131"/>
      <c r="FA313" s="131"/>
      <c r="FB313" s="131"/>
      <c r="FC313" s="131"/>
      <c r="FD313" s="131"/>
      <c r="FE313" s="131"/>
      <c r="FF313" s="131"/>
      <c r="FG313" s="131"/>
      <c r="FH313" s="131"/>
      <c r="FI313" s="131"/>
      <c r="FJ313" s="131"/>
      <c r="FK313" s="131"/>
      <c r="FL313" s="131"/>
      <c r="FM313" s="131"/>
      <c r="FN313" s="131"/>
      <c r="FO313" s="131"/>
      <c r="FP313" s="131"/>
      <c r="FQ313" s="131"/>
      <c r="FR313" s="131"/>
      <c r="FS313" s="131"/>
      <c r="FT313" s="131"/>
      <c r="FU313" s="131"/>
      <c r="FV313" s="131"/>
      <c r="FW313" s="131"/>
    </row>
    <row r="314">
      <c r="A314" s="131"/>
      <c r="B314" s="131"/>
      <c r="C314" s="131"/>
      <c r="D314" s="131"/>
      <c r="E314" s="131"/>
      <c r="F314" s="131"/>
      <c r="G314" s="131"/>
      <c r="H314" s="131"/>
      <c r="I314" s="131"/>
      <c r="J314" s="131"/>
      <c r="K314" s="131"/>
      <c r="L314" s="131"/>
      <c r="M314" s="131"/>
      <c r="N314" s="131"/>
      <c r="O314" s="131"/>
      <c r="P314" s="131"/>
      <c r="Q314" s="131"/>
      <c r="R314" s="131"/>
      <c r="S314" s="131"/>
      <c r="T314" s="131"/>
      <c r="U314" s="131"/>
      <c r="V314" s="131"/>
      <c r="W314" s="131"/>
      <c r="X314" s="131"/>
      <c r="Y314" s="131"/>
      <c r="Z314" s="131"/>
      <c r="AA314" s="131"/>
      <c r="AB314" s="131"/>
      <c r="AC314" s="131"/>
      <c r="AD314" s="131"/>
      <c r="AE314" s="131"/>
      <c r="AF314" s="131"/>
      <c r="AG314" s="131"/>
      <c r="AH314" s="131"/>
      <c r="AI314" s="131"/>
      <c r="AJ314" s="131"/>
      <c r="AK314" s="131"/>
      <c r="AL314" s="131"/>
      <c r="AM314" s="131"/>
      <c r="AN314" s="131"/>
      <c r="AO314" s="131"/>
      <c r="AP314" s="131"/>
      <c r="AQ314" s="131"/>
      <c r="AR314" s="131"/>
      <c r="AS314" s="131"/>
      <c r="AT314" s="131"/>
      <c r="AU314" s="131"/>
      <c r="AV314" s="131"/>
      <c r="AW314" s="131"/>
      <c r="AX314" s="131"/>
      <c r="AY314" s="131"/>
      <c r="AZ314" s="131"/>
      <c r="BA314" s="131"/>
      <c r="BB314" s="131"/>
      <c r="BC314" s="131"/>
      <c r="BD314" s="131"/>
      <c r="BE314" s="131"/>
      <c r="BF314" s="131"/>
      <c r="BG314" s="131"/>
      <c r="BH314" s="131"/>
      <c r="BI314" s="131"/>
      <c r="BJ314" s="131"/>
      <c r="BK314" s="131"/>
      <c r="BL314" s="131"/>
      <c r="BM314" s="131"/>
      <c r="BN314" s="131"/>
      <c r="BO314" s="131"/>
      <c r="BP314" s="131"/>
      <c r="BQ314" s="131"/>
      <c r="BR314" s="131"/>
      <c r="BS314" s="131"/>
      <c r="BT314" s="131"/>
      <c r="BU314" s="131"/>
      <c r="BV314" s="131"/>
      <c r="BW314" s="131"/>
      <c r="BX314" s="131"/>
      <c r="BY314" s="131"/>
      <c r="BZ314" s="131"/>
      <c r="CA314" s="131"/>
      <c r="CB314" s="131"/>
      <c r="CC314" s="131"/>
      <c r="CD314" s="131"/>
      <c r="CE314" s="131"/>
      <c r="CF314" s="131"/>
      <c r="CG314" s="131"/>
      <c r="CH314" s="131"/>
      <c r="CI314" s="131"/>
      <c r="CJ314" s="131"/>
      <c r="CK314" s="131"/>
      <c r="CL314" s="131"/>
      <c r="CM314" s="131"/>
      <c r="CN314" s="131"/>
      <c r="CO314" s="131"/>
      <c r="CP314" s="131"/>
      <c r="CQ314" s="131"/>
      <c r="CR314" s="131"/>
      <c r="CS314" s="131"/>
      <c r="CT314" s="131"/>
      <c r="CU314" s="131"/>
      <c r="CV314" s="131"/>
      <c r="CW314" s="131"/>
      <c r="CX314" s="131"/>
      <c r="CY314" s="131"/>
      <c r="CZ314" s="131"/>
      <c r="DA314" s="131"/>
      <c r="DB314" s="131"/>
      <c r="DC314" s="131"/>
      <c r="DD314" s="131"/>
      <c r="DE314" s="131"/>
      <c r="DF314" s="131"/>
      <c r="DG314" s="131"/>
      <c r="DH314" s="131"/>
      <c r="DI314" s="131"/>
      <c r="DJ314" s="131"/>
      <c r="DK314" s="131"/>
      <c r="DL314" s="131"/>
      <c r="DM314" s="131"/>
      <c r="DN314" s="131"/>
      <c r="DO314" s="131"/>
      <c r="DP314" s="131"/>
      <c r="DQ314" s="131"/>
      <c r="DR314" s="131"/>
      <c r="DS314" s="131"/>
      <c r="DT314" s="131"/>
      <c r="DU314" s="131"/>
      <c r="DV314" s="131"/>
      <c r="DW314" s="131"/>
      <c r="DX314" s="131"/>
      <c r="DY314" s="131"/>
      <c r="DZ314" s="131"/>
      <c r="EA314" s="131"/>
      <c r="EB314" s="131"/>
      <c r="EC314" s="131"/>
      <c r="ED314" s="131"/>
      <c r="EE314" s="131"/>
      <c r="EF314" s="131"/>
      <c r="EG314" s="131"/>
      <c r="EH314" s="131"/>
      <c r="EI314" s="131"/>
      <c r="EJ314" s="131"/>
      <c r="EK314" s="131"/>
      <c r="EL314" s="131"/>
      <c r="EM314" s="131"/>
      <c r="EN314" s="131"/>
      <c r="EO314" s="131"/>
      <c r="EP314" s="131"/>
      <c r="EQ314" s="131"/>
      <c r="ER314" s="131"/>
      <c r="ES314" s="131"/>
      <c r="ET314" s="131"/>
      <c r="EU314" s="131"/>
      <c r="EV314" s="131"/>
      <c r="EW314" s="131"/>
      <c r="EX314" s="131"/>
      <c r="EY314" s="131"/>
      <c r="EZ314" s="131"/>
      <c r="FA314" s="131"/>
      <c r="FB314" s="131"/>
      <c r="FC314" s="131"/>
      <c r="FD314" s="131"/>
      <c r="FE314" s="131"/>
      <c r="FF314" s="131"/>
      <c r="FG314" s="131"/>
      <c r="FH314" s="131"/>
      <c r="FI314" s="131"/>
      <c r="FJ314" s="131"/>
      <c r="FK314" s="131"/>
      <c r="FL314" s="131"/>
      <c r="FM314" s="131"/>
      <c r="FN314" s="131"/>
      <c r="FO314" s="131"/>
      <c r="FP314" s="131"/>
      <c r="FQ314" s="131"/>
      <c r="FR314" s="131"/>
      <c r="FS314" s="131"/>
      <c r="FT314" s="131"/>
      <c r="FU314" s="131"/>
      <c r="FV314" s="131"/>
      <c r="FW314" s="131"/>
    </row>
    <row r="315">
      <c r="A315" s="131"/>
      <c r="B315" s="131"/>
      <c r="C315" s="131"/>
      <c r="D315" s="131"/>
      <c r="E315" s="131"/>
      <c r="F315" s="131"/>
      <c r="G315" s="131"/>
      <c r="H315" s="131"/>
      <c r="I315" s="131"/>
      <c r="J315" s="131"/>
      <c r="K315" s="131"/>
      <c r="L315" s="131"/>
      <c r="M315" s="131"/>
      <c r="N315" s="131"/>
      <c r="O315" s="131"/>
      <c r="P315" s="131"/>
      <c r="Q315" s="131"/>
      <c r="R315" s="131"/>
      <c r="S315" s="131"/>
      <c r="T315" s="131"/>
      <c r="U315" s="131"/>
      <c r="V315" s="131"/>
      <c r="W315" s="131"/>
      <c r="X315" s="131"/>
      <c r="Y315" s="131"/>
      <c r="Z315" s="131"/>
      <c r="AA315" s="131"/>
      <c r="AB315" s="131"/>
      <c r="AC315" s="131"/>
      <c r="AD315" s="131"/>
      <c r="AE315" s="131"/>
      <c r="AF315" s="131"/>
      <c r="AG315" s="131"/>
      <c r="AH315" s="131"/>
      <c r="AI315" s="131"/>
      <c r="AJ315" s="131"/>
      <c r="AK315" s="131"/>
      <c r="AL315" s="131"/>
      <c r="AM315" s="131"/>
      <c r="AN315" s="131"/>
      <c r="AO315" s="131"/>
      <c r="AP315" s="131"/>
      <c r="AQ315" s="131"/>
      <c r="AR315" s="131"/>
      <c r="AS315" s="131"/>
      <c r="AT315" s="131"/>
      <c r="AU315" s="131"/>
      <c r="AV315" s="131"/>
      <c r="AW315" s="131"/>
      <c r="AX315" s="131"/>
      <c r="AY315" s="131"/>
      <c r="AZ315" s="131"/>
      <c r="BA315" s="131"/>
      <c r="BB315" s="131"/>
      <c r="BC315" s="131"/>
      <c r="BD315" s="131"/>
      <c r="BE315" s="131"/>
      <c r="BF315" s="131"/>
      <c r="BG315" s="131"/>
      <c r="BH315" s="131"/>
      <c r="BI315" s="131"/>
      <c r="BJ315" s="131"/>
      <c r="BK315" s="131"/>
      <c r="BL315" s="131"/>
      <c r="BM315" s="131"/>
      <c r="BN315" s="131"/>
      <c r="BO315" s="131"/>
      <c r="BP315" s="131"/>
      <c r="BQ315" s="131"/>
      <c r="BR315" s="131"/>
      <c r="BS315" s="131"/>
      <c r="BT315" s="131"/>
      <c r="BU315" s="131"/>
      <c r="BV315" s="131"/>
      <c r="BW315" s="131"/>
      <c r="BX315" s="131"/>
      <c r="BY315" s="131"/>
      <c r="BZ315" s="131"/>
      <c r="CA315" s="131"/>
      <c r="CB315" s="131"/>
      <c r="CC315" s="131"/>
      <c r="CD315" s="131"/>
      <c r="CE315" s="131"/>
      <c r="CF315" s="131"/>
      <c r="CG315" s="131"/>
      <c r="CH315" s="131"/>
      <c r="CI315" s="131"/>
      <c r="CJ315" s="131"/>
      <c r="CK315" s="131"/>
      <c r="CL315" s="131"/>
      <c r="CM315" s="131"/>
      <c r="CN315" s="131"/>
      <c r="CO315" s="131"/>
      <c r="CP315" s="131"/>
      <c r="CQ315" s="131"/>
      <c r="CR315" s="131"/>
      <c r="CS315" s="131"/>
      <c r="CT315" s="131"/>
      <c r="CU315" s="131"/>
      <c r="CV315" s="131"/>
      <c r="CW315" s="131"/>
      <c r="CX315" s="131"/>
      <c r="CY315" s="131"/>
      <c r="CZ315" s="131"/>
      <c r="DA315" s="131"/>
      <c r="DB315" s="131"/>
      <c r="DC315" s="131"/>
      <c r="DD315" s="131"/>
      <c r="DE315" s="131"/>
      <c r="DF315" s="131"/>
      <c r="DG315" s="131"/>
      <c r="DH315" s="131"/>
      <c r="DI315" s="131"/>
      <c r="DJ315" s="131"/>
      <c r="DK315" s="131"/>
      <c r="DL315" s="131"/>
      <c r="DM315" s="131"/>
      <c r="DN315" s="131"/>
      <c r="DO315" s="131"/>
      <c r="DP315" s="131"/>
      <c r="DQ315" s="131"/>
      <c r="DR315" s="131"/>
      <c r="DS315" s="131"/>
      <c r="DT315" s="131"/>
      <c r="DU315" s="131"/>
      <c r="DV315" s="131"/>
      <c r="DW315" s="131"/>
      <c r="DX315" s="131"/>
      <c r="DY315" s="131"/>
      <c r="DZ315" s="131"/>
      <c r="EA315" s="131"/>
      <c r="EB315" s="131"/>
      <c r="EC315" s="131"/>
      <c r="ED315" s="131"/>
      <c r="EE315" s="131"/>
      <c r="EF315" s="131"/>
      <c r="EG315" s="131"/>
      <c r="EH315" s="131"/>
      <c r="EI315" s="131"/>
      <c r="EJ315" s="131"/>
      <c r="EK315" s="131"/>
      <c r="EL315" s="131"/>
      <c r="EM315" s="131"/>
      <c r="EN315" s="131"/>
      <c r="EO315" s="131"/>
      <c r="EP315" s="131"/>
      <c r="EQ315" s="131"/>
      <c r="ER315" s="131"/>
      <c r="ES315" s="131"/>
      <c r="ET315" s="131"/>
      <c r="EU315" s="131"/>
      <c r="EV315" s="131"/>
      <c r="EW315" s="131"/>
      <c r="EX315" s="131"/>
      <c r="EY315" s="131"/>
      <c r="EZ315" s="131"/>
      <c r="FA315" s="131"/>
      <c r="FB315" s="131"/>
      <c r="FC315" s="131"/>
      <c r="FD315" s="131"/>
      <c r="FE315" s="131"/>
      <c r="FF315" s="131"/>
      <c r="FG315" s="131"/>
      <c r="FH315" s="131"/>
      <c r="FI315" s="131"/>
      <c r="FJ315" s="131"/>
      <c r="FK315" s="131"/>
      <c r="FL315" s="131"/>
      <c r="FM315" s="131"/>
      <c r="FN315" s="131"/>
      <c r="FO315" s="131"/>
      <c r="FP315" s="131"/>
      <c r="FQ315" s="131"/>
      <c r="FR315" s="131"/>
      <c r="FS315" s="131"/>
      <c r="FT315" s="131"/>
      <c r="FU315" s="131"/>
      <c r="FV315" s="131"/>
      <c r="FW315" s="131"/>
    </row>
    <row r="316">
      <c r="A316" s="131"/>
      <c r="B316" s="131"/>
      <c r="C316" s="131"/>
      <c r="D316" s="131"/>
      <c r="E316" s="131"/>
      <c r="F316" s="131"/>
      <c r="G316" s="131"/>
      <c r="H316" s="131"/>
      <c r="I316" s="131"/>
      <c r="J316" s="131"/>
      <c r="K316" s="131"/>
      <c r="L316" s="131"/>
      <c r="M316" s="131"/>
      <c r="N316" s="131"/>
      <c r="O316" s="131"/>
      <c r="P316" s="131"/>
      <c r="Q316" s="131"/>
      <c r="R316" s="131"/>
      <c r="S316" s="131"/>
      <c r="T316" s="131"/>
      <c r="U316" s="131"/>
      <c r="V316" s="131"/>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131"/>
      <c r="AT316" s="131"/>
      <c r="AU316" s="131"/>
      <c r="AV316" s="131"/>
      <c r="AW316" s="131"/>
      <c r="AX316" s="131"/>
      <c r="AY316" s="131"/>
      <c r="AZ316" s="131"/>
      <c r="BA316" s="131"/>
      <c r="BB316" s="131"/>
      <c r="BC316" s="131"/>
      <c r="BD316" s="131"/>
      <c r="BE316" s="131"/>
      <c r="BF316" s="131"/>
      <c r="BG316" s="131"/>
      <c r="BH316" s="131"/>
      <c r="BI316" s="131"/>
      <c r="BJ316" s="131"/>
      <c r="BK316" s="131"/>
      <c r="BL316" s="131"/>
      <c r="BM316" s="131"/>
      <c r="BN316" s="131"/>
      <c r="BO316" s="131"/>
      <c r="BP316" s="131"/>
      <c r="BQ316" s="131"/>
      <c r="BR316" s="131"/>
      <c r="BS316" s="131"/>
      <c r="BT316" s="131"/>
      <c r="BU316" s="131"/>
      <c r="BV316" s="131"/>
      <c r="BW316" s="131"/>
      <c r="BX316" s="131"/>
      <c r="BY316" s="131"/>
      <c r="BZ316" s="131"/>
      <c r="CA316" s="131"/>
      <c r="CB316" s="131"/>
      <c r="CC316" s="131"/>
      <c r="CD316" s="131"/>
      <c r="CE316" s="131"/>
      <c r="CF316" s="131"/>
      <c r="CG316" s="131"/>
      <c r="CH316" s="131"/>
      <c r="CI316" s="131"/>
      <c r="CJ316" s="131"/>
      <c r="CK316" s="131"/>
      <c r="CL316" s="131"/>
      <c r="CM316" s="131"/>
      <c r="CN316" s="131"/>
      <c r="CO316" s="131"/>
      <c r="CP316" s="131"/>
      <c r="CQ316" s="131"/>
      <c r="CR316" s="131"/>
      <c r="CS316" s="131"/>
      <c r="CT316" s="131"/>
      <c r="CU316" s="131"/>
      <c r="CV316" s="131"/>
      <c r="CW316" s="131"/>
      <c r="CX316" s="131"/>
      <c r="CY316" s="131"/>
      <c r="CZ316" s="131"/>
      <c r="DA316" s="131"/>
      <c r="DB316" s="131"/>
      <c r="DC316" s="131"/>
      <c r="DD316" s="131"/>
      <c r="DE316" s="131"/>
      <c r="DF316" s="131"/>
      <c r="DG316" s="131"/>
      <c r="DH316" s="131"/>
      <c r="DI316" s="131"/>
      <c r="DJ316" s="131"/>
      <c r="DK316" s="131"/>
      <c r="DL316" s="131"/>
      <c r="DM316" s="131"/>
      <c r="DN316" s="131"/>
      <c r="DO316" s="131"/>
      <c r="DP316" s="131"/>
      <c r="DQ316" s="131"/>
      <c r="DR316" s="131"/>
      <c r="DS316" s="131"/>
      <c r="DT316" s="131"/>
      <c r="DU316" s="131"/>
      <c r="DV316" s="131"/>
      <c r="DW316" s="131"/>
      <c r="DX316" s="131"/>
      <c r="DY316" s="131"/>
      <c r="DZ316" s="131"/>
      <c r="EA316" s="131"/>
      <c r="EB316" s="131"/>
      <c r="EC316" s="131"/>
      <c r="ED316" s="131"/>
      <c r="EE316" s="131"/>
      <c r="EF316" s="131"/>
      <c r="EG316" s="131"/>
      <c r="EH316" s="131"/>
      <c r="EI316" s="131"/>
      <c r="EJ316" s="131"/>
      <c r="EK316" s="131"/>
      <c r="EL316" s="131"/>
      <c r="EM316" s="131"/>
      <c r="EN316" s="131"/>
      <c r="EO316" s="131"/>
      <c r="EP316" s="131"/>
      <c r="EQ316" s="131"/>
      <c r="ER316" s="131"/>
      <c r="ES316" s="131"/>
      <c r="ET316" s="131"/>
      <c r="EU316" s="131"/>
      <c r="EV316" s="131"/>
      <c r="EW316" s="131"/>
      <c r="EX316" s="131"/>
      <c r="EY316" s="131"/>
      <c r="EZ316" s="131"/>
      <c r="FA316" s="131"/>
      <c r="FB316" s="131"/>
      <c r="FC316" s="131"/>
      <c r="FD316" s="131"/>
      <c r="FE316" s="131"/>
      <c r="FF316" s="131"/>
      <c r="FG316" s="131"/>
      <c r="FH316" s="131"/>
      <c r="FI316" s="131"/>
      <c r="FJ316" s="131"/>
      <c r="FK316" s="131"/>
      <c r="FL316" s="131"/>
      <c r="FM316" s="131"/>
      <c r="FN316" s="131"/>
      <c r="FO316" s="131"/>
      <c r="FP316" s="131"/>
      <c r="FQ316" s="131"/>
      <c r="FR316" s="131"/>
      <c r="FS316" s="131"/>
      <c r="FT316" s="131"/>
      <c r="FU316" s="131"/>
      <c r="FV316" s="131"/>
      <c r="FW316" s="131"/>
    </row>
    <row r="317">
      <c r="A317" s="131"/>
      <c r="B317" s="131"/>
      <c r="C317" s="131"/>
      <c r="D317" s="131"/>
      <c r="E317" s="131"/>
      <c r="F317" s="131"/>
      <c r="G317" s="131"/>
      <c r="H317" s="131"/>
      <c r="I317" s="131"/>
      <c r="J317" s="131"/>
      <c r="K317" s="131"/>
      <c r="L317" s="131"/>
      <c r="M317" s="131"/>
      <c r="N317" s="131"/>
      <c r="O317" s="131"/>
      <c r="P317" s="131"/>
      <c r="Q317" s="131"/>
      <c r="R317" s="131"/>
      <c r="S317" s="131"/>
      <c r="T317" s="131"/>
      <c r="U317" s="131"/>
      <c r="V317" s="131"/>
      <c r="W317" s="131"/>
      <c r="X317" s="131"/>
      <c r="Y317" s="131"/>
      <c r="Z317" s="131"/>
      <c r="AA317" s="131"/>
      <c r="AB317" s="131"/>
      <c r="AC317" s="131"/>
      <c r="AD317" s="131"/>
      <c r="AE317" s="131"/>
      <c r="AF317" s="131"/>
      <c r="AG317" s="131"/>
      <c r="AH317" s="131"/>
      <c r="AI317" s="131"/>
      <c r="AJ317" s="131"/>
      <c r="AK317" s="131"/>
      <c r="AL317" s="131"/>
      <c r="AM317" s="131"/>
      <c r="AN317" s="131"/>
      <c r="AO317" s="131"/>
      <c r="AP317" s="131"/>
      <c r="AQ317" s="131"/>
      <c r="AR317" s="131"/>
      <c r="AS317" s="131"/>
      <c r="AT317" s="131"/>
      <c r="AU317" s="131"/>
      <c r="AV317" s="131"/>
      <c r="AW317" s="131"/>
      <c r="AX317" s="131"/>
      <c r="AY317" s="131"/>
      <c r="AZ317" s="131"/>
      <c r="BA317" s="131"/>
      <c r="BB317" s="131"/>
      <c r="BC317" s="131"/>
      <c r="BD317" s="131"/>
      <c r="BE317" s="131"/>
      <c r="BF317" s="131"/>
      <c r="BG317" s="131"/>
      <c r="BH317" s="131"/>
      <c r="BI317" s="131"/>
      <c r="BJ317" s="131"/>
      <c r="BK317" s="131"/>
      <c r="BL317" s="131"/>
      <c r="BM317" s="131"/>
      <c r="BN317" s="131"/>
      <c r="BO317" s="131"/>
      <c r="BP317" s="131"/>
      <c r="BQ317" s="131"/>
      <c r="BR317" s="131"/>
      <c r="BS317" s="131"/>
      <c r="BT317" s="131"/>
      <c r="BU317" s="131"/>
      <c r="BV317" s="131"/>
      <c r="BW317" s="131"/>
      <c r="BX317" s="131"/>
      <c r="BY317" s="131"/>
      <c r="BZ317" s="131"/>
      <c r="CA317" s="131"/>
      <c r="CB317" s="131"/>
      <c r="CC317" s="131"/>
      <c r="CD317" s="131"/>
      <c r="CE317" s="131"/>
      <c r="CF317" s="131"/>
      <c r="CG317" s="131"/>
      <c r="CH317" s="131"/>
      <c r="CI317" s="131"/>
      <c r="CJ317" s="131"/>
      <c r="CK317" s="131"/>
      <c r="CL317" s="131"/>
      <c r="CM317" s="131"/>
      <c r="CN317" s="131"/>
      <c r="CO317" s="131"/>
      <c r="CP317" s="131"/>
      <c r="CQ317" s="131"/>
      <c r="CR317" s="131"/>
      <c r="CS317" s="131"/>
      <c r="CT317" s="131"/>
      <c r="CU317" s="131"/>
      <c r="CV317" s="131"/>
      <c r="CW317" s="131"/>
      <c r="CX317" s="131"/>
      <c r="CY317" s="131"/>
      <c r="CZ317" s="131"/>
      <c r="DA317" s="131"/>
      <c r="DB317" s="131"/>
      <c r="DC317" s="131"/>
      <c r="DD317" s="131"/>
      <c r="DE317" s="131"/>
      <c r="DF317" s="131"/>
      <c r="DG317" s="131"/>
      <c r="DH317" s="131"/>
      <c r="DI317" s="131"/>
      <c r="DJ317" s="131"/>
      <c r="DK317" s="131"/>
      <c r="DL317" s="131"/>
      <c r="DM317" s="131"/>
      <c r="DN317" s="131"/>
      <c r="DO317" s="131"/>
      <c r="DP317" s="131"/>
      <c r="DQ317" s="131"/>
      <c r="DR317" s="131"/>
      <c r="DS317" s="131"/>
      <c r="DT317" s="131"/>
      <c r="DU317" s="131"/>
      <c r="DV317" s="131"/>
      <c r="DW317" s="131"/>
      <c r="DX317" s="131"/>
      <c r="DY317" s="131"/>
      <c r="DZ317" s="131"/>
      <c r="EA317" s="131"/>
      <c r="EB317" s="131"/>
      <c r="EC317" s="131"/>
      <c r="ED317" s="131"/>
      <c r="EE317" s="131"/>
      <c r="EF317" s="131"/>
      <c r="EG317" s="131"/>
      <c r="EH317" s="131"/>
      <c r="EI317" s="131"/>
      <c r="EJ317" s="131"/>
      <c r="EK317" s="131"/>
      <c r="EL317" s="131"/>
      <c r="EM317" s="131"/>
      <c r="EN317" s="131"/>
      <c r="EO317" s="131"/>
      <c r="EP317" s="131"/>
      <c r="EQ317" s="131"/>
      <c r="ER317" s="131"/>
      <c r="ES317" s="131"/>
      <c r="ET317" s="131"/>
      <c r="EU317" s="131"/>
      <c r="EV317" s="131"/>
      <c r="EW317" s="131"/>
      <c r="EX317" s="131"/>
      <c r="EY317" s="131"/>
      <c r="EZ317" s="131"/>
      <c r="FA317" s="131"/>
      <c r="FB317" s="131"/>
      <c r="FC317" s="131"/>
      <c r="FD317" s="131"/>
      <c r="FE317" s="131"/>
      <c r="FF317" s="131"/>
      <c r="FG317" s="131"/>
      <c r="FH317" s="131"/>
      <c r="FI317" s="131"/>
      <c r="FJ317" s="131"/>
      <c r="FK317" s="131"/>
      <c r="FL317" s="131"/>
      <c r="FM317" s="131"/>
      <c r="FN317" s="131"/>
      <c r="FO317" s="131"/>
      <c r="FP317" s="131"/>
      <c r="FQ317" s="131"/>
      <c r="FR317" s="131"/>
      <c r="FS317" s="131"/>
      <c r="FT317" s="131"/>
      <c r="FU317" s="131"/>
      <c r="FV317" s="131"/>
      <c r="FW317" s="131"/>
    </row>
    <row r="318">
      <c r="A318" s="131"/>
      <c r="B318" s="131"/>
      <c r="C318" s="131"/>
      <c r="D318" s="131"/>
      <c r="E318" s="131"/>
      <c r="F318" s="131"/>
      <c r="G318" s="131"/>
      <c r="H318" s="131"/>
      <c r="I318" s="131"/>
      <c r="J318" s="131"/>
      <c r="K318" s="131"/>
      <c r="L318" s="131"/>
      <c r="M318" s="131"/>
      <c r="N318" s="131"/>
      <c r="O318" s="131"/>
      <c r="P318" s="131"/>
      <c r="Q318" s="131"/>
      <c r="R318" s="131"/>
      <c r="S318" s="131"/>
      <c r="T318" s="131"/>
      <c r="U318" s="131"/>
      <c r="V318" s="131"/>
      <c r="W318" s="131"/>
      <c r="X318" s="131"/>
      <c r="Y318" s="131"/>
      <c r="Z318" s="131"/>
      <c r="AA318" s="131"/>
      <c r="AB318" s="131"/>
      <c r="AC318" s="131"/>
      <c r="AD318" s="131"/>
      <c r="AE318" s="131"/>
      <c r="AF318" s="131"/>
      <c r="AG318" s="131"/>
      <c r="AH318" s="131"/>
      <c r="AI318" s="131"/>
      <c r="AJ318" s="131"/>
      <c r="AK318" s="131"/>
      <c r="AL318" s="131"/>
      <c r="AM318" s="131"/>
      <c r="AN318" s="131"/>
      <c r="AO318" s="131"/>
      <c r="AP318" s="131"/>
      <c r="AQ318" s="131"/>
      <c r="AR318" s="131"/>
      <c r="AS318" s="131"/>
      <c r="AT318" s="131"/>
      <c r="AU318" s="131"/>
      <c r="AV318" s="131"/>
      <c r="AW318" s="131"/>
      <c r="AX318" s="131"/>
      <c r="AY318" s="131"/>
      <c r="AZ318" s="131"/>
      <c r="BA318" s="131"/>
      <c r="BB318" s="131"/>
      <c r="BC318" s="131"/>
      <c r="BD318" s="131"/>
      <c r="BE318" s="131"/>
      <c r="BF318" s="131"/>
      <c r="BG318" s="131"/>
      <c r="BH318" s="131"/>
      <c r="BI318" s="131"/>
      <c r="BJ318" s="131"/>
      <c r="BK318" s="131"/>
      <c r="BL318" s="131"/>
      <c r="BM318" s="131"/>
      <c r="BN318" s="131"/>
      <c r="BO318" s="131"/>
      <c r="BP318" s="131"/>
      <c r="BQ318" s="131"/>
      <c r="BR318" s="131"/>
      <c r="BS318" s="131"/>
      <c r="BT318" s="131"/>
      <c r="BU318" s="131"/>
      <c r="BV318" s="131"/>
      <c r="BW318" s="131"/>
      <c r="BX318" s="131"/>
      <c r="BY318" s="131"/>
      <c r="BZ318" s="131"/>
      <c r="CA318" s="131"/>
      <c r="CB318" s="131"/>
      <c r="CC318" s="131"/>
      <c r="CD318" s="131"/>
      <c r="CE318" s="131"/>
      <c r="CF318" s="131"/>
      <c r="CG318" s="131"/>
      <c r="CH318" s="131"/>
      <c r="CI318" s="131"/>
      <c r="CJ318" s="131"/>
      <c r="CK318" s="131"/>
      <c r="CL318" s="131"/>
      <c r="CM318" s="131"/>
      <c r="CN318" s="131"/>
      <c r="CO318" s="131"/>
      <c r="CP318" s="131"/>
      <c r="CQ318" s="131"/>
      <c r="CR318" s="131"/>
      <c r="CS318" s="131"/>
      <c r="CT318" s="131"/>
      <c r="CU318" s="131"/>
      <c r="CV318" s="131"/>
      <c r="CW318" s="131"/>
      <c r="CX318" s="131"/>
      <c r="CY318" s="131"/>
      <c r="CZ318" s="131"/>
      <c r="DA318" s="131"/>
      <c r="DB318" s="131"/>
      <c r="DC318" s="131"/>
      <c r="DD318" s="131"/>
      <c r="DE318" s="131"/>
      <c r="DF318" s="131"/>
      <c r="DG318" s="131"/>
      <c r="DH318" s="131"/>
      <c r="DI318" s="131"/>
      <c r="DJ318" s="131"/>
      <c r="DK318" s="131"/>
      <c r="DL318" s="131"/>
      <c r="DM318" s="131"/>
      <c r="DN318" s="131"/>
      <c r="DO318" s="131"/>
      <c r="DP318" s="131"/>
      <c r="DQ318" s="131"/>
      <c r="DR318" s="131"/>
      <c r="DS318" s="131"/>
      <c r="DT318" s="131"/>
      <c r="DU318" s="131"/>
      <c r="DV318" s="131"/>
      <c r="DW318" s="131"/>
      <c r="DX318" s="131"/>
      <c r="DY318" s="131"/>
      <c r="DZ318" s="131"/>
      <c r="EA318" s="131"/>
      <c r="EB318" s="131"/>
      <c r="EC318" s="131"/>
      <c r="ED318" s="131"/>
      <c r="EE318" s="131"/>
      <c r="EF318" s="131"/>
      <c r="EG318" s="131"/>
      <c r="EH318" s="131"/>
      <c r="EI318" s="131"/>
      <c r="EJ318" s="131"/>
      <c r="EK318" s="131"/>
      <c r="EL318" s="131"/>
      <c r="EM318" s="131"/>
      <c r="EN318" s="131"/>
      <c r="EO318" s="131"/>
      <c r="EP318" s="131"/>
      <c r="EQ318" s="131"/>
      <c r="ER318" s="131"/>
      <c r="ES318" s="131"/>
      <c r="ET318" s="131"/>
      <c r="EU318" s="131"/>
      <c r="EV318" s="131"/>
      <c r="EW318" s="131"/>
      <c r="EX318" s="131"/>
      <c r="EY318" s="131"/>
      <c r="EZ318" s="131"/>
      <c r="FA318" s="131"/>
      <c r="FB318" s="131"/>
      <c r="FC318" s="131"/>
      <c r="FD318" s="131"/>
      <c r="FE318" s="131"/>
      <c r="FF318" s="131"/>
      <c r="FG318" s="131"/>
      <c r="FH318" s="131"/>
      <c r="FI318" s="131"/>
      <c r="FJ318" s="131"/>
      <c r="FK318" s="131"/>
      <c r="FL318" s="131"/>
      <c r="FM318" s="131"/>
      <c r="FN318" s="131"/>
      <c r="FO318" s="131"/>
      <c r="FP318" s="131"/>
      <c r="FQ318" s="131"/>
      <c r="FR318" s="131"/>
      <c r="FS318" s="131"/>
      <c r="FT318" s="131"/>
      <c r="FU318" s="131"/>
      <c r="FV318" s="131"/>
      <c r="FW318" s="131"/>
    </row>
    <row r="319">
      <c r="A319" s="131"/>
      <c r="B319" s="131"/>
      <c r="C319" s="131"/>
      <c r="D319" s="131"/>
      <c r="E319" s="131"/>
      <c r="F319" s="131"/>
      <c r="G319" s="131"/>
      <c r="H319" s="131"/>
      <c r="I319" s="131"/>
      <c r="J319" s="131"/>
      <c r="K319" s="131"/>
      <c r="L319" s="131"/>
      <c r="M319" s="131"/>
      <c r="N319" s="131"/>
      <c r="O319" s="131"/>
      <c r="P319" s="131"/>
      <c r="Q319" s="131"/>
      <c r="R319" s="131"/>
      <c r="S319" s="131"/>
      <c r="T319" s="131"/>
      <c r="U319" s="131"/>
      <c r="V319" s="131"/>
      <c r="W319" s="131"/>
      <c r="X319" s="131"/>
      <c r="Y319" s="131"/>
      <c r="Z319" s="131"/>
      <c r="AA319" s="131"/>
      <c r="AB319" s="131"/>
      <c r="AC319" s="131"/>
      <c r="AD319" s="131"/>
      <c r="AE319" s="131"/>
      <c r="AF319" s="131"/>
      <c r="AG319" s="131"/>
      <c r="AH319" s="131"/>
      <c r="AI319" s="131"/>
      <c r="AJ319" s="131"/>
      <c r="AK319" s="131"/>
      <c r="AL319" s="131"/>
      <c r="AM319" s="131"/>
      <c r="AN319" s="131"/>
      <c r="AO319" s="131"/>
      <c r="AP319" s="131"/>
      <c r="AQ319" s="131"/>
      <c r="AR319" s="131"/>
      <c r="AS319" s="131"/>
      <c r="AT319" s="131"/>
      <c r="AU319" s="131"/>
      <c r="AV319" s="131"/>
      <c r="AW319" s="131"/>
      <c r="AX319" s="131"/>
      <c r="AY319" s="131"/>
      <c r="AZ319" s="131"/>
      <c r="BA319" s="131"/>
      <c r="BB319" s="131"/>
      <c r="BC319" s="131"/>
      <c r="BD319" s="131"/>
      <c r="BE319" s="131"/>
      <c r="BF319" s="131"/>
      <c r="BG319" s="131"/>
      <c r="BH319" s="131"/>
      <c r="BI319" s="131"/>
      <c r="BJ319" s="131"/>
      <c r="BK319" s="131"/>
      <c r="BL319" s="131"/>
      <c r="BM319" s="131"/>
      <c r="BN319" s="131"/>
      <c r="BO319" s="131"/>
      <c r="BP319" s="131"/>
      <c r="BQ319" s="131"/>
      <c r="BR319" s="131"/>
      <c r="BS319" s="131"/>
      <c r="BT319" s="131"/>
      <c r="BU319" s="131"/>
      <c r="BV319" s="131"/>
      <c r="BW319" s="131"/>
      <c r="BX319" s="131"/>
      <c r="BY319" s="131"/>
      <c r="BZ319" s="131"/>
      <c r="CA319" s="131"/>
      <c r="CB319" s="131"/>
      <c r="CC319" s="131"/>
      <c r="CD319" s="131"/>
      <c r="CE319" s="131"/>
      <c r="CF319" s="131"/>
      <c r="CG319" s="131"/>
      <c r="CH319" s="131"/>
      <c r="CI319" s="131"/>
      <c r="CJ319" s="131"/>
      <c r="CK319" s="131"/>
      <c r="CL319" s="131"/>
      <c r="CM319" s="131"/>
      <c r="CN319" s="131"/>
      <c r="CO319" s="131"/>
      <c r="CP319" s="131"/>
      <c r="CQ319" s="131"/>
      <c r="CR319" s="131"/>
      <c r="CS319" s="131"/>
      <c r="CT319" s="131"/>
      <c r="CU319" s="131"/>
      <c r="CV319" s="131"/>
      <c r="CW319" s="131"/>
      <c r="CX319" s="131"/>
      <c r="CY319" s="131"/>
      <c r="CZ319" s="131"/>
      <c r="DA319" s="131"/>
      <c r="DB319" s="131"/>
      <c r="DC319" s="131"/>
      <c r="DD319" s="131"/>
      <c r="DE319" s="131"/>
      <c r="DF319" s="131"/>
      <c r="DG319" s="131"/>
      <c r="DH319" s="131"/>
      <c r="DI319" s="131"/>
      <c r="DJ319" s="131"/>
      <c r="DK319" s="131"/>
      <c r="DL319" s="131"/>
      <c r="DM319" s="131"/>
      <c r="DN319" s="131"/>
      <c r="DO319" s="131"/>
      <c r="DP319" s="131"/>
      <c r="DQ319" s="131"/>
      <c r="DR319" s="131"/>
      <c r="DS319" s="131"/>
      <c r="DT319" s="131"/>
      <c r="DU319" s="131"/>
      <c r="DV319" s="131"/>
      <c r="DW319" s="131"/>
      <c r="DX319" s="131"/>
      <c r="DY319" s="131"/>
      <c r="DZ319" s="131"/>
      <c r="EA319" s="131"/>
      <c r="EB319" s="131"/>
      <c r="EC319" s="131"/>
      <c r="ED319" s="131"/>
      <c r="EE319" s="131"/>
      <c r="EF319" s="131"/>
      <c r="EG319" s="131"/>
      <c r="EH319" s="131"/>
      <c r="EI319" s="131"/>
      <c r="EJ319" s="131"/>
      <c r="EK319" s="131"/>
      <c r="EL319" s="131"/>
      <c r="EM319" s="131"/>
      <c r="EN319" s="131"/>
      <c r="EO319" s="131"/>
      <c r="EP319" s="131"/>
      <c r="EQ319" s="131"/>
      <c r="ER319" s="131"/>
      <c r="ES319" s="131"/>
      <c r="ET319" s="131"/>
      <c r="EU319" s="131"/>
      <c r="EV319" s="131"/>
      <c r="EW319" s="131"/>
      <c r="EX319" s="131"/>
      <c r="EY319" s="131"/>
      <c r="EZ319" s="131"/>
      <c r="FA319" s="131"/>
      <c r="FB319" s="131"/>
      <c r="FC319" s="131"/>
      <c r="FD319" s="131"/>
      <c r="FE319" s="131"/>
      <c r="FF319" s="131"/>
      <c r="FG319" s="131"/>
      <c r="FH319" s="131"/>
      <c r="FI319" s="131"/>
      <c r="FJ319" s="131"/>
      <c r="FK319" s="131"/>
      <c r="FL319" s="131"/>
      <c r="FM319" s="131"/>
      <c r="FN319" s="131"/>
      <c r="FO319" s="131"/>
      <c r="FP319" s="131"/>
      <c r="FQ319" s="131"/>
      <c r="FR319" s="131"/>
      <c r="FS319" s="131"/>
      <c r="FT319" s="131"/>
      <c r="FU319" s="131"/>
      <c r="FV319" s="131"/>
      <c r="FW319" s="131"/>
    </row>
    <row r="320">
      <c r="A320" s="131"/>
      <c r="B320" s="131"/>
      <c r="C320" s="131"/>
      <c r="D320" s="131"/>
      <c r="E320" s="131"/>
      <c r="F320" s="131"/>
      <c r="G320" s="131"/>
      <c r="H320" s="131"/>
      <c r="I320" s="131"/>
      <c r="J320" s="131"/>
      <c r="K320" s="131"/>
      <c r="L320" s="131"/>
      <c r="M320" s="131"/>
      <c r="N320" s="131"/>
      <c r="O320" s="131"/>
      <c r="P320" s="131"/>
      <c r="Q320" s="131"/>
      <c r="R320" s="131"/>
      <c r="S320" s="131"/>
      <c r="T320" s="131"/>
      <c r="U320" s="131"/>
      <c r="V320" s="131"/>
      <c r="W320" s="131"/>
      <c r="X320" s="131"/>
      <c r="Y320" s="131"/>
      <c r="Z320" s="131"/>
      <c r="AA320" s="131"/>
      <c r="AB320" s="131"/>
      <c r="AC320" s="131"/>
      <c r="AD320" s="131"/>
      <c r="AE320" s="131"/>
      <c r="AF320" s="131"/>
      <c r="AG320" s="131"/>
      <c r="AH320" s="131"/>
      <c r="AI320" s="131"/>
      <c r="AJ320" s="131"/>
      <c r="AK320" s="131"/>
      <c r="AL320" s="131"/>
      <c r="AM320" s="131"/>
      <c r="AN320" s="131"/>
      <c r="AO320" s="131"/>
      <c r="AP320" s="131"/>
      <c r="AQ320" s="131"/>
      <c r="AR320" s="131"/>
      <c r="AS320" s="131"/>
      <c r="AT320" s="131"/>
      <c r="AU320" s="131"/>
      <c r="AV320" s="131"/>
      <c r="AW320" s="131"/>
      <c r="AX320" s="131"/>
      <c r="AY320" s="131"/>
      <c r="AZ320" s="131"/>
      <c r="BA320" s="131"/>
      <c r="BB320" s="131"/>
      <c r="BC320" s="131"/>
      <c r="BD320" s="131"/>
      <c r="BE320" s="131"/>
      <c r="BF320" s="131"/>
      <c r="BG320" s="131"/>
      <c r="BH320" s="131"/>
      <c r="BI320" s="131"/>
      <c r="BJ320" s="131"/>
      <c r="BK320" s="131"/>
      <c r="BL320" s="131"/>
      <c r="BM320" s="131"/>
      <c r="BN320" s="131"/>
      <c r="BO320" s="131"/>
      <c r="BP320" s="131"/>
      <c r="BQ320" s="131"/>
      <c r="BR320" s="131"/>
      <c r="BS320" s="131"/>
      <c r="BT320" s="131"/>
      <c r="BU320" s="131"/>
      <c r="BV320" s="131"/>
      <c r="BW320" s="131"/>
      <c r="BX320" s="131"/>
      <c r="BY320" s="131"/>
      <c r="BZ320" s="131"/>
      <c r="CA320" s="131"/>
      <c r="CB320" s="131"/>
      <c r="CC320" s="131"/>
      <c r="CD320" s="131"/>
      <c r="CE320" s="131"/>
      <c r="CF320" s="131"/>
      <c r="CG320" s="131"/>
      <c r="CH320" s="131"/>
      <c r="CI320" s="131"/>
      <c r="CJ320" s="131"/>
      <c r="CK320" s="131"/>
      <c r="CL320" s="131"/>
      <c r="CM320" s="131"/>
      <c r="CN320" s="131"/>
      <c r="CO320" s="131"/>
      <c r="CP320" s="131"/>
      <c r="CQ320" s="131"/>
      <c r="CR320" s="131"/>
      <c r="CS320" s="131"/>
      <c r="CT320" s="131"/>
      <c r="CU320" s="131"/>
      <c r="CV320" s="131"/>
      <c r="CW320" s="131"/>
      <c r="CX320" s="131"/>
      <c r="CY320" s="131"/>
      <c r="CZ320" s="131"/>
      <c r="DA320" s="131"/>
      <c r="DB320" s="131"/>
      <c r="DC320" s="131"/>
      <c r="DD320" s="131"/>
      <c r="DE320" s="131"/>
      <c r="DF320" s="131"/>
      <c r="DG320" s="131"/>
      <c r="DH320" s="131"/>
      <c r="DI320" s="131"/>
      <c r="DJ320" s="131"/>
      <c r="DK320" s="131"/>
      <c r="DL320" s="131"/>
      <c r="DM320" s="131"/>
      <c r="DN320" s="131"/>
      <c r="DO320" s="131"/>
      <c r="DP320" s="131"/>
      <c r="DQ320" s="131"/>
      <c r="DR320" s="131"/>
      <c r="DS320" s="131"/>
      <c r="DT320" s="131"/>
      <c r="DU320" s="131"/>
      <c r="DV320" s="131"/>
      <c r="DW320" s="131"/>
      <c r="DX320" s="131"/>
      <c r="DY320" s="131"/>
      <c r="DZ320" s="131"/>
      <c r="EA320" s="131"/>
      <c r="EB320" s="131"/>
      <c r="EC320" s="131"/>
      <c r="ED320" s="131"/>
      <c r="EE320" s="131"/>
      <c r="EF320" s="131"/>
      <c r="EG320" s="131"/>
      <c r="EH320" s="131"/>
      <c r="EI320" s="131"/>
      <c r="EJ320" s="131"/>
      <c r="EK320" s="131"/>
      <c r="EL320" s="131"/>
      <c r="EM320" s="131"/>
      <c r="EN320" s="131"/>
      <c r="EO320" s="131"/>
      <c r="EP320" s="131"/>
      <c r="EQ320" s="131"/>
      <c r="ER320" s="131"/>
      <c r="ES320" s="131"/>
      <c r="ET320" s="131"/>
      <c r="EU320" s="131"/>
      <c r="EV320" s="131"/>
      <c r="EW320" s="131"/>
      <c r="EX320" s="131"/>
      <c r="EY320" s="131"/>
      <c r="EZ320" s="131"/>
      <c r="FA320" s="131"/>
      <c r="FB320" s="131"/>
      <c r="FC320" s="131"/>
      <c r="FD320" s="131"/>
      <c r="FE320" s="131"/>
      <c r="FF320" s="131"/>
      <c r="FG320" s="131"/>
      <c r="FH320" s="131"/>
      <c r="FI320" s="131"/>
      <c r="FJ320" s="131"/>
      <c r="FK320" s="131"/>
      <c r="FL320" s="131"/>
      <c r="FM320" s="131"/>
      <c r="FN320" s="131"/>
      <c r="FO320" s="131"/>
      <c r="FP320" s="131"/>
      <c r="FQ320" s="131"/>
      <c r="FR320" s="131"/>
      <c r="FS320" s="131"/>
      <c r="FT320" s="131"/>
      <c r="FU320" s="131"/>
      <c r="FV320" s="131"/>
      <c r="FW320" s="131"/>
    </row>
    <row r="321">
      <c r="A321" s="131"/>
      <c r="B321" s="131"/>
      <c r="C321" s="131"/>
      <c r="D321" s="131"/>
      <c r="E321" s="131"/>
      <c r="F321" s="131"/>
      <c r="G321" s="131"/>
      <c r="H321" s="131"/>
      <c r="I321" s="131"/>
      <c r="J321" s="131"/>
      <c r="K321" s="131"/>
      <c r="L321" s="131"/>
      <c r="M321" s="131"/>
      <c r="N321" s="131"/>
      <c r="O321" s="131"/>
      <c r="P321" s="131"/>
      <c r="Q321" s="131"/>
      <c r="R321" s="131"/>
      <c r="S321" s="131"/>
      <c r="T321" s="131"/>
      <c r="U321" s="131"/>
      <c r="V321" s="131"/>
      <c r="W321" s="131"/>
      <c r="X321" s="131"/>
      <c r="Y321" s="131"/>
      <c r="Z321" s="131"/>
      <c r="AA321" s="131"/>
      <c r="AB321" s="131"/>
      <c r="AC321" s="131"/>
      <c r="AD321" s="131"/>
      <c r="AE321" s="131"/>
      <c r="AF321" s="131"/>
      <c r="AG321" s="131"/>
      <c r="AH321" s="131"/>
      <c r="AI321" s="131"/>
      <c r="AJ321" s="131"/>
      <c r="AK321" s="131"/>
      <c r="AL321" s="131"/>
      <c r="AM321" s="131"/>
      <c r="AN321" s="131"/>
      <c r="AO321" s="131"/>
      <c r="AP321" s="131"/>
      <c r="AQ321" s="131"/>
      <c r="AR321" s="131"/>
      <c r="AS321" s="131"/>
      <c r="AT321" s="131"/>
      <c r="AU321" s="131"/>
      <c r="AV321" s="131"/>
      <c r="AW321" s="131"/>
      <c r="AX321" s="131"/>
      <c r="AY321" s="131"/>
      <c r="AZ321" s="131"/>
      <c r="BA321" s="131"/>
      <c r="BB321" s="131"/>
      <c r="BC321" s="131"/>
      <c r="BD321" s="131"/>
      <c r="BE321" s="131"/>
      <c r="BF321" s="131"/>
      <c r="BG321" s="131"/>
      <c r="BH321" s="131"/>
      <c r="BI321" s="131"/>
      <c r="BJ321" s="131"/>
      <c r="BK321" s="131"/>
      <c r="BL321" s="131"/>
      <c r="BM321" s="131"/>
      <c r="BN321" s="131"/>
      <c r="BO321" s="131"/>
      <c r="BP321" s="131"/>
      <c r="BQ321" s="131"/>
      <c r="BR321" s="131"/>
      <c r="BS321" s="131"/>
      <c r="BT321" s="131"/>
      <c r="BU321" s="131"/>
      <c r="BV321" s="131"/>
      <c r="BW321" s="131"/>
      <c r="BX321" s="131"/>
      <c r="BY321" s="131"/>
      <c r="BZ321" s="131"/>
      <c r="CA321" s="131"/>
      <c r="CB321" s="131"/>
      <c r="CC321" s="131"/>
      <c r="CD321" s="131"/>
      <c r="CE321" s="131"/>
      <c r="CF321" s="131"/>
      <c r="CG321" s="131"/>
      <c r="CH321" s="131"/>
      <c r="CI321" s="131"/>
      <c r="CJ321" s="131"/>
      <c r="CK321" s="131"/>
      <c r="CL321" s="131"/>
      <c r="CM321" s="131"/>
      <c r="CN321" s="131"/>
      <c r="CO321" s="131"/>
      <c r="CP321" s="131"/>
      <c r="CQ321" s="131"/>
      <c r="CR321" s="131"/>
      <c r="CS321" s="131"/>
      <c r="CT321" s="131"/>
      <c r="CU321" s="131"/>
      <c r="CV321" s="131"/>
      <c r="CW321" s="131"/>
      <c r="CX321" s="131"/>
      <c r="CY321" s="131"/>
      <c r="CZ321" s="131"/>
      <c r="DA321" s="131"/>
      <c r="DB321" s="131"/>
      <c r="DC321" s="131"/>
      <c r="DD321" s="131"/>
      <c r="DE321" s="131"/>
      <c r="DF321" s="131"/>
      <c r="DG321" s="131"/>
      <c r="DH321" s="131"/>
      <c r="DI321" s="131"/>
      <c r="DJ321" s="131"/>
      <c r="DK321" s="131"/>
      <c r="DL321" s="131"/>
      <c r="DM321" s="131"/>
      <c r="DN321" s="131"/>
      <c r="DO321" s="131"/>
      <c r="DP321" s="131"/>
      <c r="DQ321" s="131"/>
      <c r="DR321" s="131"/>
      <c r="DS321" s="131"/>
      <c r="DT321" s="131"/>
      <c r="DU321" s="131"/>
      <c r="DV321" s="131"/>
      <c r="DW321" s="131"/>
      <c r="DX321" s="131"/>
      <c r="DY321" s="131"/>
      <c r="DZ321" s="131"/>
      <c r="EA321" s="131"/>
      <c r="EB321" s="131"/>
      <c r="EC321" s="131"/>
      <c r="ED321" s="131"/>
      <c r="EE321" s="131"/>
      <c r="EF321" s="131"/>
      <c r="EG321" s="131"/>
      <c r="EH321" s="131"/>
      <c r="EI321" s="131"/>
      <c r="EJ321" s="131"/>
      <c r="EK321" s="131"/>
      <c r="EL321" s="131"/>
      <c r="EM321" s="131"/>
      <c r="EN321" s="131"/>
      <c r="EO321" s="131"/>
      <c r="EP321" s="131"/>
      <c r="EQ321" s="131"/>
      <c r="ER321" s="131"/>
      <c r="ES321" s="131"/>
      <c r="ET321" s="131"/>
      <c r="EU321" s="131"/>
      <c r="EV321" s="131"/>
      <c r="EW321" s="131"/>
      <c r="EX321" s="131"/>
      <c r="EY321" s="131"/>
      <c r="EZ321" s="131"/>
      <c r="FA321" s="131"/>
      <c r="FB321" s="131"/>
      <c r="FC321" s="131"/>
      <c r="FD321" s="131"/>
      <c r="FE321" s="131"/>
      <c r="FF321" s="131"/>
      <c r="FG321" s="131"/>
      <c r="FH321" s="131"/>
      <c r="FI321" s="131"/>
      <c r="FJ321" s="131"/>
      <c r="FK321" s="131"/>
      <c r="FL321" s="131"/>
      <c r="FM321" s="131"/>
      <c r="FN321" s="131"/>
      <c r="FO321" s="131"/>
      <c r="FP321" s="131"/>
      <c r="FQ321" s="131"/>
      <c r="FR321" s="131"/>
      <c r="FS321" s="131"/>
      <c r="FT321" s="131"/>
      <c r="FU321" s="131"/>
      <c r="FV321" s="131"/>
      <c r="FW321" s="131"/>
    </row>
    <row r="322">
      <c r="A322" s="131"/>
      <c r="B322" s="131"/>
      <c r="C322" s="131"/>
      <c r="D322" s="131"/>
      <c r="E322" s="131"/>
      <c r="F322" s="131"/>
      <c r="G322" s="131"/>
      <c r="H322" s="131"/>
      <c r="I322" s="131"/>
      <c r="J322" s="131"/>
      <c r="K322" s="131"/>
      <c r="L322" s="131"/>
      <c r="M322" s="131"/>
      <c r="N322" s="131"/>
      <c r="O322" s="131"/>
      <c r="P322" s="131"/>
      <c r="Q322" s="131"/>
      <c r="R322" s="131"/>
      <c r="S322" s="131"/>
      <c r="T322" s="131"/>
      <c r="U322" s="131"/>
      <c r="V322" s="131"/>
      <c r="W322" s="131"/>
      <c r="X322" s="131"/>
      <c r="Y322" s="131"/>
      <c r="Z322" s="131"/>
      <c r="AA322" s="131"/>
      <c r="AB322" s="131"/>
      <c r="AC322" s="131"/>
      <c r="AD322" s="131"/>
      <c r="AE322" s="131"/>
      <c r="AF322" s="131"/>
      <c r="AG322" s="131"/>
      <c r="AH322" s="131"/>
      <c r="AI322" s="131"/>
      <c r="AJ322" s="131"/>
      <c r="AK322" s="131"/>
      <c r="AL322" s="131"/>
      <c r="AM322" s="131"/>
      <c r="AN322" s="131"/>
      <c r="AO322" s="131"/>
      <c r="AP322" s="131"/>
      <c r="AQ322" s="131"/>
      <c r="AR322" s="131"/>
      <c r="AS322" s="131"/>
      <c r="AT322" s="131"/>
      <c r="AU322" s="131"/>
      <c r="AV322" s="131"/>
      <c r="AW322" s="131"/>
      <c r="AX322" s="131"/>
      <c r="AY322" s="131"/>
      <c r="AZ322" s="131"/>
      <c r="BA322" s="131"/>
      <c r="BB322" s="131"/>
      <c r="BC322" s="131"/>
      <c r="BD322" s="131"/>
      <c r="BE322" s="131"/>
      <c r="BF322" s="131"/>
      <c r="BG322" s="131"/>
      <c r="BH322" s="131"/>
      <c r="BI322" s="131"/>
      <c r="BJ322" s="131"/>
      <c r="BK322" s="131"/>
      <c r="BL322" s="131"/>
      <c r="BM322" s="131"/>
      <c r="BN322" s="131"/>
      <c r="BO322" s="131"/>
      <c r="BP322" s="131"/>
      <c r="BQ322" s="131"/>
      <c r="BR322" s="131"/>
      <c r="BS322" s="131"/>
      <c r="BT322" s="131"/>
      <c r="BU322" s="131"/>
      <c r="BV322" s="131"/>
      <c r="BW322" s="131"/>
      <c r="BX322" s="131"/>
      <c r="BY322" s="131"/>
      <c r="BZ322" s="131"/>
      <c r="CA322" s="131"/>
      <c r="CB322" s="131"/>
      <c r="CC322" s="131"/>
      <c r="CD322" s="131"/>
      <c r="CE322" s="131"/>
      <c r="CF322" s="131"/>
      <c r="CG322" s="131"/>
      <c r="CH322" s="131"/>
      <c r="CI322" s="131"/>
      <c r="CJ322" s="131"/>
      <c r="CK322" s="131"/>
      <c r="CL322" s="131"/>
      <c r="CM322" s="131"/>
      <c r="CN322" s="131"/>
      <c r="CO322" s="131"/>
      <c r="CP322" s="131"/>
      <c r="CQ322" s="131"/>
      <c r="CR322" s="131"/>
      <c r="CS322" s="131"/>
      <c r="CT322" s="131"/>
      <c r="CU322" s="131"/>
      <c r="CV322" s="131"/>
      <c r="CW322" s="131"/>
      <c r="CX322" s="131"/>
      <c r="CY322" s="131"/>
      <c r="CZ322" s="131"/>
      <c r="DA322" s="131"/>
      <c r="DB322" s="131"/>
      <c r="DC322" s="131"/>
      <c r="DD322" s="131"/>
      <c r="DE322" s="131"/>
      <c r="DF322" s="131"/>
      <c r="DG322" s="131"/>
      <c r="DH322" s="131"/>
      <c r="DI322" s="131"/>
      <c r="DJ322" s="131"/>
      <c r="DK322" s="131"/>
      <c r="DL322" s="131"/>
      <c r="DM322" s="131"/>
      <c r="DN322" s="131"/>
      <c r="DO322" s="131"/>
      <c r="DP322" s="131"/>
      <c r="DQ322" s="131"/>
      <c r="DR322" s="131"/>
      <c r="DS322" s="131"/>
      <c r="DT322" s="131"/>
      <c r="DU322" s="131"/>
      <c r="DV322" s="131"/>
      <c r="DW322" s="131"/>
      <c r="DX322" s="131"/>
      <c r="DY322" s="131"/>
      <c r="DZ322" s="131"/>
      <c r="EA322" s="131"/>
      <c r="EB322" s="131"/>
      <c r="EC322" s="131"/>
      <c r="ED322" s="131"/>
      <c r="EE322" s="131"/>
      <c r="EF322" s="131"/>
      <c r="EG322" s="131"/>
      <c r="EH322" s="131"/>
      <c r="EI322" s="131"/>
      <c r="EJ322" s="131"/>
      <c r="EK322" s="131"/>
      <c r="EL322" s="131"/>
      <c r="EM322" s="131"/>
      <c r="EN322" s="131"/>
      <c r="EO322" s="131"/>
      <c r="EP322" s="131"/>
      <c r="EQ322" s="131"/>
      <c r="ER322" s="131"/>
      <c r="ES322" s="131"/>
      <c r="ET322" s="131"/>
      <c r="EU322" s="131"/>
      <c r="EV322" s="131"/>
      <c r="EW322" s="131"/>
      <c r="EX322" s="131"/>
      <c r="EY322" s="131"/>
      <c r="EZ322" s="131"/>
      <c r="FA322" s="131"/>
      <c r="FB322" s="131"/>
      <c r="FC322" s="131"/>
      <c r="FD322" s="131"/>
      <c r="FE322" s="131"/>
      <c r="FF322" s="131"/>
      <c r="FG322" s="131"/>
      <c r="FH322" s="131"/>
      <c r="FI322" s="131"/>
      <c r="FJ322" s="131"/>
      <c r="FK322" s="131"/>
      <c r="FL322" s="131"/>
      <c r="FM322" s="131"/>
      <c r="FN322" s="131"/>
      <c r="FO322" s="131"/>
      <c r="FP322" s="131"/>
      <c r="FQ322" s="131"/>
      <c r="FR322" s="131"/>
      <c r="FS322" s="131"/>
      <c r="FT322" s="131"/>
      <c r="FU322" s="131"/>
      <c r="FV322" s="131"/>
      <c r="FW322" s="131"/>
    </row>
    <row r="323">
      <c r="A323" s="131"/>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1"/>
      <c r="AG323" s="131"/>
      <c r="AH323" s="131"/>
      <c r="AI323" s="131"/>
      <c r="AJ323" s="131"/>
      <c r="AK323" s="131"/>
      <c r="AL323" s="131"/>
      <c r="AM323" s="131"/>
      <c r="AN323" s="131"/>
      <c r="AO323" s="131"/>
      <c r="AP323" s="131"/>
      <c r="AQ323" s="131"/>
      <c r="AR323" s="131"/>
      <c r="AS323" s="131"/>
      <c r="AT323" s="131"/>
      <c r="AU323" s="131"/>
      <c r="AV323" s="131"/>
      <c r="AW323" s="131"/>
      <c r="AX323" s="131"/>
      <c r="AY323" s="131"/>
      <c r="AZ323" s="131"/>
      <c r="BA323" s="131"/>
      <c r="BB323" s="131"/>
      <c r="BC323" s="131"/>
      <c r="BD323" s="131"/>
      <c r="BE323" s="131"/>
      <c r="BF323" s="131"/>
      <c r="BG323" s="131"/>
      <c r="BH323" s="131"/>
      <c r="BI323" s="131"/>
      <c r="BJ323" s="131"/>
      <c r="BK323" s="131"/>
      <c r="BL323" s="131"/>
      <c r="BM323" s="131"/>
      <c r="BN323" s="131"/>
      <c r="BO323" s="131"/>
      <c r="BP323" s="131"/>
      <c r="BQ323" s="131"/>
      <c r="BR323" s="131"/>
      <c r="BS323" s="131"/>
      <c r="BT323" s="131"/>
      <c r="BU323" s="131"/>
      <c r="BV323" s="131"/>
      <c r="BW323" s="131"/>
      <c r="BX323" s="131"/>
      <c r="BY323" s="131"/>
      <c r="BZ323" s="131"/>
      <c r="CA323" s="131"/>
      <c r="CB323" s="131"/>
      <c r="CC323" s="131"/>
      <c r="CD323" s="131"/>
      <c r="CE323" s="131"/>
      <c r="CF323" s="131"/>
      <c r="CG323" s="131"/>
      <c r="CH323" s="131"/>
      <c r="CI323" s="131"/>
      <c r="CJ323" s="131"/>
      <c r="CK323" s="131"/>
      <c r="CL323" s="131"/>
      <c r="CM323" s="131"/>
      <c r="CN323" s="131"/>
      <c r="CO323" s="131"/>
      <c r="CP323" s="131"/>
      <c r="CQ323" s="131"/>
      <c r="CR323" s="131"/>
      <c r="CS323" s="131"/>
      <c r="CT323" s="131"/>
      <c r="CU323" s="131"/>
      <c r="CV323" s="131"/>
      <c r="CW323" s="131"/>
      <c r="CX323" s="131"/>
      <c r="CY323" s="131"/>
      <c r="CZ323" s="131"/>
      <c r="DA323" s="131"/>
      <c r="DB323" s="131"/>
      <c r="DC323" s="131"/>
      <c r="DD323" s="131"/>
      <c r="DE323" s="131"/>
      <c r="DF323" s="131"/>
      <c r="DG323" s="131"/>
      <c r="DH323" s="131"/>
      <c r="DI323" s="131"/>
      <c r="DJ323" s="131"/>
      <c r="DK323" s="131"/>
      <c r="DL323" s="131"/>
      <c r="DM323" s="131"/>
      <c r="DN323" s="131"/>
      <c r="DO323" s="131"/>
      <c r="DP323" s="131"/>
      <c r="DQ323" s="131"/>
      <c r="DR323" s="131"/>
      <c r="DS323" s="131"/>
      <c r="DT323" s="131"/>
      <c r="DU323" s="131"/>
      <c r="DV323" s="131"/>
      <c r="DW323" s="131"/>
      <c r="DX323" s="131"/>
      <c r="DY323" s="131"/>
      <c r="DZ323" s="131"/>
      <c r="EA323" s="131"/>
      <c r="EB323" s="131"/>
      <c r="EC323" s="131"/>
      <c r="ED323" s="131"/>
      <c r="EE323" s="131"/>
      <c r="EF323" s="131"/>
      <c r="EG323" s="131"/>
      <c r="EH323" s="131"/>
      <c r="EI323" s="131"/>
      <c r="EJ323" s="131"/>
      <c r="EK323" s="131"/>
      <c r="EL323" s="131"/>
      <c r="EM323" s="131"/>
      <c r="EN323" s="131"/>
      <c r="EO323" s="131"/>
      <c r="EP323" s="131"/>
      <c r="EQ323" s="131"/>
      <c r="ER323" s="131"/>
      <c r="ES323" s="131"/>
      <c r="ET323" s="131"/>
      <c r="EU323" s="131"/>
      <c r="EV323" s="131"/>
      <c r="EW323" s="131"/>
      <c r="EX323" s="131"/>
      <c r="EY323" s="131"/>
      <c r="EZ323" s="131"/>
      <c r="FA323" s="131"/>
      <c r="FB323" s="131"/>
      <c r="FC323" s="131"/>
      <c r="FD323" s="131"/>
      <c r="FE323" s="131"/>
      <c r="FF323" s="131"/>
      <c r="FG323" s="131"/>
      <c r="FH323" s="131"/>
      <c r="FI323" s="131"/>
      <c r="FJ323" s="131"/>
      <c r="FK323" s="131"/>
      <c r="FL323" s="131"/>
      <c r="FM323" s="131"/>
      <c r="FN323" s="131"/>
      <c r="FO323" s="131"/>
      <c r="FP323" s="131"/>
      <c r="FQ323" s="131"/>
      <c r="FR323" s="131"/>
      <c r="FS323" s="131"/>
      <c r="FT323" s="131"/>
      <c r="FU323" s="131"/>
      <c r="FV323" s="131"/>
      <c r="FW323" s="131"/>
    </row>
    <row r="324">
      <c r="A324" s="131"/>
      <c r="B324" s="131"/>
      <c r="C324" s="131"/>
      <c r="D324" s="131"/>
      <c r="E324" s="131"/>
      <c r="F324" s="131"/>
      <c r="G324" s="131"/>
      <c r="H324" s="131"/>
      <c r="I324" s="131"/>
      <c r="J324" s="131"/>
      <c r="K324" s="131"/>
      <c r="L324" s="131"/>
      <c r="M324" s="131"/>
      <c r="N324" s="131"/>
      <c r="O324" s="131"/>
      <c r="P324" s="131"/>
      <c r="Q324" s="131"/>
      <c r="R324" s="131"/>
      <c r="S324" s="131"/>
      <c r="T324" s="131"/>
      <c r="U324" s="131"/>
      <c r="V324" s="131"/>
      <c r="W324" s="131"/>
      <c r="X324" s="131"/>
      <c r="Y324" s="131"/>
      <c r="Z324" s="131"/>
      <c r="AA324" s="131"/>
      <c r="AB324" s="131"/>
      <c r="AC324" s="131"/>
      <c r="AD324" s="131"/>
      <c r="AE324" s="131"/>
      <c r="AF324" s="131"/>
      <c r="AG324" s="131"/>
      <c r="AH324" s="131"/>
      <c r="AI324" s="131"/>
      <c r="AJ324" s="131"/>
      <c r="AK324" s="131"/>
      <c r="AL324" s="131"/>
      <c r="AM324" s="131"/>
      <c r="AN324" s="131"/>
      <c r="AO324" s="131"/>
      <c r="AP324" s="131"/>
      <c r="AQ324" s="131"/>
      <c r="AR324" s="131"/>
      <c r="AS324" s="131"/>
      <c r="AT324" s="131"/>
      <c r="AU324" s="131"/>
      <c r="AV324" s="131"/>
      <c r="AW324" s="131"/>
      <c r="AX324" s="131"/>
      <c r="AY324" s="131"/>
      <c r="AZ324" s="131"/>
      <c r="BA324" s="131"/>
      <c r="BB324" s="131"/>
      <c r="BC324" s="131"/>
      <c r="BD324" s="131"/>
      <c r="BE324" s="131"/>
      <c r="BF324" s="131"/>
      <c r="BG324" s="131"/>
      <c r="BH324" s="131"/>
      <c r="BI324" s="131"/>
      <c r="BJ324" s="131"/>
      <c r="BK324" s="131"/>
      <c r="BL324" s="131"/>
      <c r="BM324" s="131"/>
      <c r="BN324" s="131"/>
      <c r="BO324" s="131"/>
      <c r="BP324" s="131"/>
      <c r="BQ324" s="131"/>
      <c r="BR324" s="131"/>
      <c r="BS324" s="131"/>
      <c r="BT324" s="131"/>
      <c r="BU324" s="131"/>
      <c r="BV324" s="131"/>
      <c r="BW324" s="131"/>
      <c r="BX324" s="131"/>
      <c r="BY324" s="131"/>
      <c r="BZ324" s="131"/>
      <c r="CA324" s="131"/>
      <c r="CB324" s="131"/>
      <c r="CC324" s="131"/>
      <c r="CD324" s="131"/>
      <c r="CE324" s="131"/>
      <c r="CF324" s="131"/>
      <c r="CG324" s="131"/>
      <c r="CH324" s="131"/>
      <c r="CI324" s="131"/>
      <c r="CJ324" s="131"/>
      <c r="CK324" s="131"/>
      <c r="CL324" s="131"/>
      <c r="CM324" s="131"/>
      <c r="CN324" s="131"/>
      <c r="CO324" s="131"/>
      <c r="CP324" s="131"/>
      <c r="CQ324" s="131"/>
      <c r="CR324" s="131"/>
      <c r="CS324" s="131"/>
      <c r="CT324" s="131"/>
      <c r="CU324" s="131"/>
      <c r="CV324" s="131"/>
      <c r="CW324" s="131"/>
      <c r="CX324" s="131"/>
      <c r="CY324" s="131"/>
      <c r="CZ324" s="131"/>
      <c r="DA324" s="131"/>
      <c r="DB324" s="131"/>
      <c r="DC324" s="131"/>
      <c r="DD324" s="131"/>
      <c r="DE324" s="131"/>
      <c r="DF324" s="131"/>
      <c r="DG324" s="131"/>
      <c r="DH324" s="131"/>
      <c r="DI324" s="131"/>
      <c r="DJ324" s="131"/>
      <c r="DK324" s="131"/>
      <c r="DL324" s="131"/>
      <c r="DM324" s="131"/>
      <c r="DN324" s="131"/>
      <c r="DO324" s="131"/>
      <c r="DP324" s="131"/>
      <c r="DQ324" s="131"/>
      <c r="DR324" s="131"/>
      <c r="DS324" s="131"/>
      <c r="DT324" s="131"/>
      <c r="DU324" s="131"/>
      <c r="DV324" s="131"/>
      <c r="DW324" s="131"/>
      <c r="DX324" s="131"/>
      <c r="DY324" s="131"/>
      <c r="DZ324" s="131"/>
      <c r="EA324" s="131"/>
      <c r="EB324" s="131"/>
      <c r="EC324" s="131"/>
      <c r="ED324" s="131"/>
      <c r="EE324" s="131"/>
      <c r="EF324" s="131"/>
      <c r="EG324" s="131"/>
      <c r="EH324" s="131"/>
      <c r="EI324" s="131"/>
      <c r="EJ324" s="131"/>
      <c r="EK324" s="131"/>
      <c r="EL324" s="131"/>
      <c r="EM324" s="131"/>
      <c r="EN324" s="131"/>
      <c r="EO324" s="131"/>
      <c r="EP324" s="131"/>
      <c r="EQ324" s="131"/>
      <c r="ER324" s="131"/>
      <c r="ES324" s="131"/>
      <c r="ET324" s="131"/>
      <c r="EU324" s="131"/>
      <c r="EV324" s="131"/>
      <c r="EW324" s="131"/>
      <c r="EX324" s="131"/>
      <c r="EY324" s="131"/>
      <c r="EZ324" s="131"/>
      <c r="FA324" s="131"/>
      <c r="FB324" s="131"/>
      <c r="FC324" s="131"/>
      <c r="FD324" s="131"/>
      <c r="FE324" s="131"/>
      <c r="FF324" s="131"/>
      <c r="FG324" s="131"/>
      <c r="FH324" s="131"/>
      <c r="FI324" s="131"/>
      <c r="FJ324" s="131"/>
      <c r="FK324" s="131"/>
      <c r="FL324" s="131"/>
      <c r="FM324" s="131"/>
      <c r="FN324" s="131"/>
      <c r="FO324" s="131"/>
      <c r="FP324" s="131"/>
      <c r="FQ324" s="131"/>
      <c r="FR324" s="131"/>
      <c r="FS324" s="131"/>
      <c r="FT324" s="131"/>
      <c r="FU324" s="131"/>
      <c r="FV324" s="131"/>
      <c r="FW324" s="131"/>
    </row>
    <row r="325">
      <c r="A325" s="131"/>
      <c r="B325" s="131"/>
      <c r="C325" s="131"/>
      <c r="D325" s="131"/>
      <c r="E325" s="131"/>
      <c r="F325" s="131"/>
      <c r="G325" s="131"/>
      <c r="H325" s="131"/>
      <c r="I325" s="131"/>
      <c r="J325" s="131"/>
      <c r="K325" s="131"/>
      <c r="L325" s="131"/>
      <c r="M325" s="131"/>
      <c r="N325" s="131"/>
      <c r="O325" s="131"/>
      <c r="P325" s="131"/>
      <c r="Q325" s="131"/>
      <c r="R325" s="131"/>
      <c r="S325" s="131"/>
      <c r="T325" s="131"/>
      <c r="U325" s="131"/>
      <c r="V325" s="131"/>
      <c r="W325" s="131"/>
      <c r="X325" s="131"/>
      <c r="Y325" s="131"/>
      <c r="Z325" s="131"/>
      <c r="AA325" s="131"/>
      <c r="AB325" s="131"/>
      <c r="AC325" s="131"/>
      <c r="AD325" s="131"/>
      <c r="AE325" s="131"/>
      <c r="AF325" s="131"/>
      <c r="AG325" s="131"/>
      <c r="AH325" s="131"/>
      <c r="AI325" s="131"/>
      <c r="AJ325" s="131"/>
      <c r="AK325" s="131"/>
      <c r="AL325" s="131"/>
      <c r="AM325" s="131"/>
      <c r="AN325" s="131"/>
      <c r="AO325" s="131"/>
      <c r="AP325" s="131"/>
      <c r="AQ325" s="131"/>
      <c r="AR325" s="131"/>
      <c r="AS325" s="131"/>
      <c r="AT325" s="131"/>
      <c r="AU325" s="131"/>
      <c r="AV325" s="131"/>
      <c r="AW325" s="131"/>
      <c r="AX325" s="131"/>
      <c r="AY325" s="131"/>
      <c r="AZ325" s="131"/>
      <c r="BA325" s="131"/>
      <c r="BB325" s="131"/>
      <c r="BC325" s="131"/>
      <c r="BD325" s="131"/>
      <c r="BE325" s="131"/>
      <c r="BF325" s="131"/>
      <c r="BG325" s="131"/>
      <c r="BH325" s="131"/>
      <c r="BI325" s="131"/>
      <c r="BJ325" s="131"/>
      <c r="BK325" s="131"/>
      <c r="BL325" s="131"/>
      <c r="BM325" s="131"/>
      <c r="BN325" s="131"/>
      <c r="BO325" s="131"/>
      <c r="BP325" s="131"/>
      <c r="BQ325" s="131"/>
      <c r="BR325" s="131"/>
      <c r="BS325" s="131"/>
      <c r="BT325" s="131"/>
      <c r="BU325" s="131"/>
      <c r="BV325" s="131"/>
      <c r="BW325" s="131"/>
      <c r="BX325" s="131"/>
      <c r="BY325" s="131"/>
      <c r="BZ325" s="131"/>
      <c r="CA325" s="131"/>
      <c r="CB325" s="131"/>
      <c r="CC325" s="131"/>
      <c r="CD325" s="131"/>
      <c r="CE325" s="131"/>
      <c r="CF325" s="131"/>
      <c r="CG325" s="131"/>
      <c r="CH325" s="131"/>
      <c r="CI325" s="131"/>
      <c r="CJ325" s="131"/>
      <c r="CK325" s="131"/>
      <c r="CL325" s="131"/>
      <c r="CM325" s="131"/>
      <c r="CN325" s="131"/>
      <c r="CO325" s="131"/>
      <c r="CP325" s="131"/>
      <c r="CQ325" s="131"/>
      <c r="CR325" s="131"/>
      <c r="CS325" s="131"/>
      <c r="CT325" s="131"/>
      <c r="CU325" s="131"/>
      <c r="CV325" s="131"/>
      <c r="CW325" s="131"/>
      <c r="CX325" s="131"/>
      <c r="CY325" s="131"/>
      <c r="CZ325" s="131"/>
      <c r="DA325" s="131"/>
      <c r="DB325" s="131"/>
      <c r="DC325" s="131"/>
      <c r="DD325" s="131"/>
      <c r="DE325" s="131"/>
      <c r="DF325" s="131"/>
      <c r="DG325" s="131"/>
      <c r="DH325" s="131"/>
      <c r="DI325" s="131"/>
      <c r="DJ325" s="131"/>
      <c r="DK325" s="131"/>
      <c r="DL325" s="131"/>
      <c r="DM325" s="131"/>
      <c r="DN325" s="131"/>
      <c r="DO325" s="131"/>
      <c r="DP325" s="131"/>
      <c r="DQ325" s="131"/>
      <c r="DR325" s="131"/>
      <c r="DS325" s="131"/>
      <c r="DT325" s="131"/>
      <c r="DU325" s="131"/>
      <c r="DV325" s="131"/>
      <c r="DW325" s="131"/>
      <c r="DX325" s="131"/>
      <c r="DY325" s="131"/>
      <c r="DZ325" s="131"/>
      <c r="EA325" s="131"/>
      <c r="EB325" s="131"/>
      <c r="EC325" s="131"/>
      <c r="ED325" s="131"/>
      <c r="EE325" s="131"/>
      <c r="EF325" s="131"/>
      <c r="EG325" s="131"/>
      <c r="EH325" s="131"/>
      <c r="EI325" s="131"/>
      <c r="EJ325" s="131"/>
      <c r="EK325" s="131"/>
      <c r="EL325" s="131"/>
      <c r="EM325" s="131"/>
      <c r="EN325" s="131"/>
      <c r="EO325" s="131"/>
      <c r="EP325" s="131"/>
      <c r="EQ325" s="131"/>
      <c r="ER325" s="131"/>
      <c r="ES325" s="131"/>
      <c r="ET325" s="131"/>
      <c r="EU325" s="131"/>
      <c r="EV325" s="131"/>
      <c r="EW325" s="131"/>
      <c r="EX325" s="131"/>
      <c r="EY325" s="131"/>
      <c r="EZ325" s="131"/>
      <c r="FA325" s="131"/>
      <c r="FB325" s="131"/>
      <c r="FC325" s="131"/>
      <c r="FD325" s="131"/>
      <c r="FE325" s="131"/>
      <c r="FF325" s="131"/>
      <c r="FG325" s="131"/>
      <c r="FH325" s="131"/>
      <c r="FI325" s="131"/>
      <c r="FJ325" s="131"/>
      <c r="FK325" s="131"/>
      <c r="FL325" s="131"/>
      <c r="FM325" s="131"/>
      <c r="FN325" s="131"/>
      <c r="FO325" s="131"/>
      <c r="FP325" s="131"/>
      <c r="FQ325" s="131"/>
      <c r="FR325" s="131"/>
      <c r="FS325" s="131"/>
      <c r="FT325" s="131"/>
      <c r="FU325" s="131"/>
      <c r="FV325" s="131"/>
      <c r="FW325" s="131"/>
    </row>
    <row r="326">
      <c r="A326" s="131"/>
      <c r="B326" s="131"/>
      <c r="C326" s="131"/>
      <c r="D326" s="131"/>
      <c r="E326" s="131"/>
      <c r="F326" s="131"/>
      <c r="G326" s="131"/>
      <c r="H326" s="131"/>
      <c r="I326" s="131"/>
      <c r="J326" s="131"/>
      <c r="K326" s="131"/>
      <c r="L326" s="131"/>
      <c r="M326" s="131"/>
      <c r="N326" s="131"/>
      <c r="O326" s="131"/>
      <c r="P326" s="131"/>
      <c r="Q326" s="131"/>
      <c r="R326" s="131"/>
      <c r="S326" s="131"/>
      <c r="T326" s="131"/>
      <c r="U326" s="131"/>
      <c r="V326" s="131"/>
      <c r="W326" s="131"/>
      <c r="X326" s="131"/>
      <c r="Y326" s="131"/>
      <c r="Z326" s="131"/>
      <c r="AA326" s="131"/>
      <c r="AB326" s="131"/>
      <c r="AC326" s="131"/>
      <c r="AD326" s="131"/>
      <c r="AE326" s="131"/>
      <c r="AF326" s="131"/>
      <c r="AG326" s="131"/>
      <c r="AH326" s="131"/>
      <c r="AI326" s="131"/>
      <c r="AJ326" s="131"/>
      <c r="AK326" s="131"/>
      <c r="AL326" s="131"/>
      <c r="AM326" s="131"/>
      <c r="AN326" s="131"/>
      <c r="AO326" s="131"/>
      <c r="AP326" s="131"/>
      <c r="AQ326" s="131"/>
      <c r="AR326" s="131"/>
      <c r="AS326" s="131"/>
      <c r="AT326" s="131"/>
      <c r="AU326" s="131"/>
      <c r="AV326" s="131"/>
      <c r="AW326" s="131"/>
      <c r="AX326" s="131"/>
      <c r="AY326" s="131"/>
      <c r="AZ326" s="131"/>
      <c r="BA326" s="131"/>
      <c r="BB326" s="131"/>
      <c r="BC326" s="131"/>
      <c r="BD326" s="131"/>
      <c r="BE326" s="131"/>
      <c r="BF326" s="131"/>
      <c r="BG326" s="131"/>
      <c r="BH326" s="131"/>
      <c r="BI326" s="131"/>
      <c r="BJ326" s="131"/>
      <c r="BK326" s="131"/>
      <c r="BL326" s="131"/>
      <c r="BM326" s="131"/>
      <c r="BN326" s="131"/>
      <c r="BO326" s="131"/>
      <c r="BP326" s="131"/>
      <c r="BQ326" s="131"/>
      <c r="BR326" s="131"/>
      <c r="BS326" s="131"/>
      <c r="BT326" s="131"/>
      <c r="BU326" s="131"/>
      <c r="BV326" s="131"/>
      <c r="BW326" s="131"/>
      <c r="BX326" s="131"/>
      <c r="BY326" s="131"/>
      <c r="BZ326" s="131"/>
      <c r="CA326" s="131"/>
      <c r="CB326" s="131"/>
      <c r="CC326" s="131"/>
      <c r="CD326" s="131"/>
      <c r="CE326" s="131"/>
      <c r="CF326" s="131"/>
      <c r="CG326" s="131"/>
      <c r="CH326" s="131"/>
      <c r="CI326" s="131"/>
      <c r="CJ326" s="131"/>
      <c r="CK326" s="131"/>
      <c r="CL326" s="131"/>
      <c r="CM326" s="131"/>
      <c r="CN326" s="131"/>
      <c r="CO326" s="131"/>
      <c r="CP326" s="131"/>
      <c r="CQ326" s="131"/>
      <c r="CR326" s="131"/>
      <c r="CS326" s="131"/>
      <c r="CT326" s="131"/>
      <c r="CU326" s="131"/>
      <c r="CV326" s="131"/>
      <c r="CW326" s="131"/>
      <c r="CX326" s="131"/>
      <c r="CY326" s="131"/>
      <c r="CZ326" s="131"/>
      <c r="DA326" s="131"/>
      <c r="DB326" s="131"/>
      <c r="DC326" s="131"/>
      <c r="DD326" s="131"/>
      <c r="DE326" s="131"/>
      <c r="DF326" s="131"/>
      <c r="DG326" s="131"/>
      <c r="DH326" s="131"/>
      <c r="DI326" s="131"/>
      <c r="DJ326" s="131"/>
      <c r="DK326" s="131"/>
      <c r="DL326" s="131"/>
      <c r="DM326" s="131"/>
      <c r="DN326" s="131"/>
      <c r="DO326" s="131"/>
      <c r="DP326" s="131"/>
      <c r="DQ326" s="131"/>
      <c r="DR326" s="131"/>
      <c r="DS326" s="131"/>
      <c r="DT326" s="131"/>
      <c r="DU326" s="131"/>
      <c r="DV326" s="131"/>
      <c r="DW326" s="131"/>
      <c r="DX326" s="131"/>
      <c r="DY326" s="131"/>
      <c r="DZ326" s="131"/>
      <c r="EA326" s="131"/>
      <c r="EB326" s="131"/>
      <c r="EC326" s="131"/>
      <c r="ED326" s="131"/>
      <c r="EE326" s="131"/>
      <c r="EF326" s="131"/>
      <c r="EG326" s="131"/>
      <c r="EH326" s="131"/>
      <c r="EI326" s="131"/>
      <c r="EJ326" s="131"/>
      <c r="EK326" s="131"/>
      <c r="EL326" s="131"/>
      <c r="EM326" s="131"/>
      <c r="EN326" s="131"/>
      <c r="EO326" s="131"/>
      <c r="EP326" s="131"/>
      <c r="EQ326" s="131"/>
      <c r="ER326" s="131"/>
      <c r="ES326" s="131"/>
      <c r="ET326" s="131"/>
      <c r="EU326" s="131"/>
      <c r="EV326" s="131"/>
      <c r="EW326" s="131"/>
      <c r="EX326" s="131"/>
      <c r="EY326" s="131"/>
      <c r="EZ326" s="131"/>
      <c r="FA326" s="131"/>
      <c r="FB326" s="131"/>
      <c r="FC326" s="131"/>
      <c r="FD326" s="131"/>
      <c r="FE326" s="131"/>
      <c r="FF326" s="131"/>
      <c r="FG326" s="131"/>
      <c r="FH326" s="131"/>
      <c r="FI326" s="131"/>
      <c r="FJ326" s="131"/>
      <c r="FK326" s="131"/>
      <c r="FL326" s="131"/>
      <c r="FM326" s="131"/>
      <c r="FN326" s="131"/>
      <c r="FO326" s="131"/>
      <c r="FP326" s="131"/>
      <c r="FQ326" s="131"/>
      <c r="FR326" s="131"/>
      <c r="FS326" s="131"/>
      <c r="FT326" s="131"/>
      <c r="FU326" s="131"/>
      <c r="FV326" s="131"/>
      <c r="FW326" s="131"/>
    </row>
    <row r="327">
      <c r="A327" s="131"/>
      <c r="B327" s="131"/>
      <c r="C327" s="131"/>
      <c r="D327" s="131"/>
      <c r="E327" s="131"/>
      <c r="F327" s="131"/>
      <c r="G327" s="131"/>
      <c r="H327" s="131"/>
      <c r="I327" s="131"/>
      <c r="J327" s="131"/>
      <c r="K327" s="131"/>
      <c r="L327" s="131"/>
      <c r="M327" s="131"/>
      <c r="N327" s="131"/>
      <c r="O327" s="131"/>
      <c r="P327" s="131"/>
      <c r="Q327" s="131"/>
      <c r="R327" s="131"/>
      <c r="S327" s="131"/>
      <c r="T327" s="131"/>
      <c r="U327" s="131"/>
      <c r="V327" s="131"/>
      <c r="W327" s="131"/>
      <c r="X327" s="131"/>
      <c r="Y327" s="131"/>
      <c r="Z327" s="131"/>
      <c r="AA327" s="131"/>
      <c r="AB327" s="131"/>
      <c r="AC327" s="131"/>
      <c r="AD327" s="131"/>
      <c r="AE327" s="131"/>
      <c r="AF327" s="131"/>
      <c r="AG327" s="131"/>
      <c r="AH327" s="131"/>
      <c r="AI327" s="131"/>
      <c r="AJ327" s="131"/>
      <c r="AK327" s="131"/>
      <c r="AL327" s="131"/>
      <c r="AM327" s="131"/>
      <c r="AN327" s="131"/>
      <c r="AO327" s="131"/>
      <c r="AP327" s="131"/>
      <c r="AQ327" s="131"/>
      <c r="AR327" s="131"/>
      <c r="AS327" s="131"/>
      <c r="AT327" s="131"/>
      <c r="AU327" s="131"/>
      <c r="AV327" s="131"/>
      <c r="AW327" s="131"/>
      <c r="AX327" s="131"/>
      <c r="AY327" s="131"/>
      <c r="AZ327" s="131"/>
      <c r="BA327" s="131"/>
      <c r="BB327" s="131"/>
      <c r="BC327" s="131"/>
      <c r="BD327" s="131"/>
      <c r="BE327" s="131"/>
      <c r="BF327" s="131"/>
      <c r="BG327" s="131"/>
      <c r="BH327" s="131"/>
      <c r="BI327" s="131"/>
      <c r="BJ327" s="131"/>
      <c r="BK327" s="131"/>
      <c r="BL327" s="131"/>
      <c r="BM327" s="131"/>
      <c r="BN327" s="131"/>
      <c r="BO327" s="131"/>
      <c r="BP327" s="131"/>
      <c r="BQ327" s="131"/>
      <c r="BR327" s="131"/>
      <c r="BS327" s="131"/>
      <c r="BT327" s="131"/>
      <c r="BU327" s="131"/>
      <c r="BV327" s="131"/>
      <c r="BW327" s="131"/>
      <c r="BX327" s="131"/>
      <c r="BY327" s="131"/>
      <c r="BZ327" s="131"/>
      <c r="CA327" s="131"/>
      <c r="CB327" s="131"/>
      <c r="CC327" s="131"/>
      <c r="CD327" s="131"/>
      <c r="CE327" s="131"/>
      <c r="CF327" s="131"/>
      <c r="CG327" s="131"/>
      <c r="CH327" s="131"/>
      <c r="CI327" s="131"/>
      <c r="CJ327" s="131"/>
      <c r="CK327" s="131"/>
      <c r="CL327" s="131"/>
      <c r="CM327" s="131"/>
      <c r="CN327" s="131"/>
      <c r="CO327" s="131"/>
      <c r="CP327" s="131"/>
      <c r="CQ327" s="131"/>
      <c r="CR327" s="131"/>
      <c r="CS327" s="131"/>
      <c r="CT327" s="131"/>
      <c r="CU327" s="131"/>
      <c r="CV327" s="131"/>
      <c r="CW327" s="131"/>
      <c r="CX327" s="131"/>
      <c r="CY327" s="131"/>
      <c r="CZ327" s="131"/>
      <c r="DA327" s="131"/>
      <c r="DB327" s="131"/>
      <c r="DC327" s="131"/>
      <c r="DD327" s="131"/>
      <c r="DE327" s="131"/>
      <c r="DF327" s="131"/>
      <c r="DG327" s="131"/>
      <c r="DH327" s="131"/>
      <c r="DI327" s="131"/>
      <c r="DJ327" s="131"/>
      <c r="DK327" s="131"/>
      <c r="DL327" s="131"/>
      <c r="DM327" s="131"/>
      <c r="DN327" s="131"/>
      <c r="DO327" s="131"/>
      <c r="DP327" s="131"/>
      <c r="DQ327" s="131"/>
      <c r="DR327" s="131"/>
      <c r="DS327" s="131"/>
      <c r="DT327" s="131"/>
      <c r="DU327" s="131"/>
      <c r="DV327" s="131"/>
      <c r="DW327" s="131"/>
      <c r="DX327" s="131"/>
      <c r="DY327" s="131"/>
      <c r="DZ327" s="131"/>
      <c r="EA327" s="131"/>
      <c r="EB327" s="131"/>
      <c r="EC327" s="131"/>
      <c r="ED327" s="131"/>
      <c r="EE327" s="131"/>
      <c r="EF327" s="131"/>
      <c r="EG327" s="131"/>
      <c r="EH327" s="131"/>
      <c r="EI327" s="131"/>
      <c r="EJ327" s="131"/>
      <c r="EK327" s="131"/>
      <c r="EL327" s="131"/>
      <c r="EM327" s="131"/>
      <c r="EN327" s="131"/>
      <c r="EO327" s="131"/>
      <c r="EP327" s="131"/>
      <c r="EQ327" s="131"/>
      <c r="ER327" s="131"/>
      <c r="ES327" s="131"/>
      <c r="ET327" s="131"/>
      <c r="EU327" s="131"/>
      <c r="EV327" s="131"/>
      <c r="EW327" s="131"/>
      <c r="EX327" s="131"/>
      <c r="EY327" s="131"/>
      <c r="EZ327" s="131"/>
      <c r="FA327" s="131"/>
      <c r="FB327" s="131"/>
      <c r="FC327" s="131"/>
      <c r="FD327" s="131"/>
      <c r="FE327" s="131"/>
      <c r="FF327" s="131"/>
      <c r="FG327" s="131"/>
      <c r="FH327" s="131"/>
      <c r="FI327" s="131"/>
      <c r="FJ327" s="131"/>
      <c r="FK327" s="131"/>
      <c r="FL327" s="131"/>
      <c r="FM327" s="131"/>
      <c r="FN327" s="131"/>
      <c r="FO327" s="131"/>
      <c r="FP327" s="131"/>
      <c r="FQ327" s="131"/>
      <c r="FR327" s="131"/>
      <c r="FS327" s="131"/>
      <c r="FT327" s="131"/>
      <c r="FU327" s="131"/>
      <c r="FV327" s="131"/>
      <c r="FW327" s="131"/>
    </row>
    <row r="328">
      <c r="A328" s="131"/>
      <c r="B328" s="131"/>
      <c r="C328" s="131"/>
      <c r="D328" s="131"/>
      <c r="E328" s="131"/>
      <c r="F328" s="131"/>
      <c r="G328" s="131"/>
      <c r="H328" s="131"/>
      <c r="I328" s="131"/>
      <c r="J328" s="131"/>
      <c r="K328" s="131"/>
      <c r="L328" s="131"/>
      <c r="M328" s="131"/>
      <c r="N328" s="131"/>
      <c r="O328" s="131"/>
      <c r="P328" s="131"/>
      <c r="Q328" s="131"/>
      <c r="R328" s="131"/>
      <c r="S328" s="131"/>
      <c r="T328" s="131"/>
      <c r="U328" s="131"/>
      <c r="V328" s="131"/>
      <c r="W328" s="131"/>
      <c r="X328" s="131"/>
      <c r="Y328" s="131"/>
      <c r="Z328" s="131"/>
      <c r="AA328" s="131"/>
      <c r="AB328" s="131"/>
      <c r="AC328" s="131"/>
      <c r="AD328" s="131"/>
      <c r="AE328" s="131"/>
      <c r="AF328" s="131"/>
      <c r="AG328" s="131"/>
      <c r="AH328" s="131"/>
      <c r="AI328" s="131"/>
      <c r="AJ328" s="131"/>
      <c r="AK328" s="131"/>
      <c r="AL328" s="131"/>
      <c r="AM328" s="131"/>
      <c r="AN328" s="131"/>
      <c r="AO328" s="131"/>
      <c r="AP328" s="131"/>
      <c r="AQ328" s="131"/>
      <c r="AR328" s="131"/>
      <c r="AS328" s="131"/>
      <c r="AT328" s="131"/>
      <c r="AU328" s="131"/>
      <c r="AV328" s="131"/>
      <c r="AW328" s="131"/>
      <c r="AX328" s="131"/>
      <c r="AY328" s="131"/>
      <c r="AZ328" s="131"/>
      <c r="BA328" s="131"/>
      <c r="BB328" s="131"/>
      <c r="BC328" s="131"/>
      <c r="BD328" s="131"/>
      <c r="BE328" s="131"/>
      <c r="BF328" s="131"/>
      <c r="BG328" s="131"/>
      <c r="BH328" s="131"/>
      <c r="BI328" s="131"/>
      <c r="BJ328" s="131"/>
      <c r="BK328" s="131"/>
      <c r="BL328" s="131"/>
      <c r="BM328" s="131"/>
      <c r="BN328" s="131"/>
      <c r="BO328" s="131"/>
      <c r="BP328" s="131"/>
      <c r="BQ328" s="131"/>
      <c r="BR328" s="131"/>
      <c r="BS328" s="131"/>
      <c r="BT328" s="131"/>
      <c r="BU328" s="131"/>
      <c r="BV328" s="131"/>
      <c r="BW328" s="131"/>
      <c r="BX328" s="131"/>
      <c r="BY328" s="131"/>
      <c r="BZ328" s="131"/>
      <c r="CA328" s="131"/>
      <c r="CB328" s="131"/>
      <c r="CC328" s="131"/>
      <c r="CD328" s="131"/>
      <c r="CE328" s="131"/>
      <c r="CF328" s="131"/>
      <c r="CG328" s="131"/>
      <c r="CH328" s="131"/>
      <c r="CI328" s="131"/>
      <c r="CJ328" s="131"/>
      <c r="CK328" s="131"/>
      <c r="CL328" s="131"/>
      <c r="CM328" s="131"/>
      <c r="CN328" s="131"/>
      <c r="CO328" s="131"/>
      <c r="CP328" s="131"/>
      <c r="CQ328" s="131"/>
      <c r="CR328" s="131"/>
      <c r="CS328" s="131"/>
      <c r="CT328" s="131"/>
      <c r="CU328" s="131"/>
      <c r="CV328" s="131"/>
      <c r="CW328" s="131"/>
      <c r="CX328" s="131"/>
      <c r="CY328" s="131"/>
      <c r="CZ328" s="131"/>
      <c r="DA328" s="131"/>
      <c r="DB328" s="131"/>
      <c r="DC328" s="131"/>
      <c r="DD328" s="131"/>
      <c r="DE328" s="131"/>
      <c r="DF328" s="131"/>
      <c r="DG328" s="131"/>
      <c r="DH328" s="131"/>
      <c r="DI328" s="131"/>
      <c r="DJ328" s="131"/>
      <c r="DK328" s="131"/>
      <c r="DL328" s="131"/>
      <c r="DM328" s="131"/>
      <c r="DN328" s="131"/>
      <c r="DO328" s="131"/>
      <c r="DP328" s="131"/>
      <c r="DQ328" s="131"/>
      <c r="DR328" s="131"/>
      <c r="DS328" s="131"/>
      <c r="DT328" s="131"/>
      <c r="DU328" s="131"/>
      <c r="DV328" s="131"/>
      <c r="DW328" s="131"/>
      <c r="DX328" s="131"/>
      <c r="DY328" s="131"/>
      <c r="DZ328" s="131"/>
      <c r="EA328" s="131"/>
      <c r="EB328" s="131"/>
      <c r="EC328" s="131"/>
      <c r="ED328" s="131"/>
      <c r="EE328" s="131"/>
      <c r="EF328" s="131"/>
      <c r="EG328" s="131"/>
      <c r="EH328" s="131"/>
      <c r="EI328" s="131"/>
      <c r="EJ328" s="131"/>
      <c r="EK328" s="131"/>
      <c r="EL328" s="131"/>
      <c r="EM328" s="131"/>
      <c r="EN328" s="131"/>
      <c r="EO328" s="131"/>
      <c r="EP328" s="131"/>
      <c r="EQ328" s="131"/>
      <c r="ER328" s="131"/>
      <c r="ES328" s="131"/>
      <c r="ET328" s="131"/>
      <c r="EU328" s="131"/>
      <c r="EV328" s="131"/>
      <c r="EW328" s="131"/>
      <c r="EX328" s="131"/>
      <c r="EY328" s="131"/>
      <c r="EZ328" s="131"/>
      <c r="FA328" s="131"/>
      <c r="FB328" s="131"/>
      <c r="FC328" s="131"/>
      <c r="FD328" s="131"/>
      <c r="FE328" s="131"/>
      <c r="FF328" s="131"/>
      <c r="FG328" s="131"/>
      <c r="FH328" s="131"/>
      <c r="FI328" s="131"/>
      <c r="FJ328" s="131"/>
      <c r="FK328" s="131"/>
      <c r="FL328" s="131"/>
      <c r="FM328" s="131"/>
      <c r="FN328" s="131"/>
      <c r="FO328" s="131"/>
      <c r="FP328" s="131"/>
      <c r="FQ328" s="131"/>
      <c r="FR328" s="131"/>
      <c r="FS328" s="131"/>
      <c r="FT328" s="131"/>
      <c r="FU328" s="131"/>
      <c r="FV328" s="131"/>
      <c r="FW328" s="131"/>
    </row>
    <row r="329">
      <c r="A329" s="131"/>
      <c r="B329" s="131"/>
      <c r="C329" s="131"/>
      <c r="D329" s="131"/>
      <c r="E329" s="131"/>
      <c r="F329" s="131"/>
      <c r="G329" s="131"/>
      <c r="H329" s="131"/>
      <c r="I329" s="131"/>
      <c r="J329" s="131"/>
      <c r="K329" s="131"/>
      <c r="L329" s="131"/>
      <c r="M329" s="131"/>
      <c r="N329" s="131"/>
      <c r="O329" s="131"/>
      <c r="P329" s="131"/>
      <c r="Q329" s="131"/>
      <c r="R329" s="131"/>
      <c r="S329" s="131"/>
      <c r="T329" s="131"/>
      <c r="U329" s="131"/>
      <c r="V329" s="131"/>
      <c r="W329" s="131"/>
      <c r="X329" s="131"/>
      <c r="Y329" s="131"/>
      <c r="Z329" s="131"/>
      <c r="AA329" s="131"/>
      <c r="AB329" s="131"/>
      <c r="AC329" s="131"/>
      <c r="AD329" s="131"/>
      <c r="AE329" s="131"/>
      <c r="AF329" s="131"/>
      <c r="AG329" s="131"/>
      <c r="AH329" s="131"/>
      <c r="AI329" s="131"/>
      <c r="AJ329" s="131"/>
      <c r="AK329" s="131"/>
      <c r="AL329" s="131"/>
      <c r="AM329" s="131"/>
      <c r="AN329" s="131"/>
      <c r="AO329" s="131"/>
      <c r="AP329" s="131"/>
      <c r="AQ329" s="131"/>
      <c r="AR329" s="131"/>
      <c r="AS329" s="131"/>
      <c r="AT329" s="131"/>
      <c r="AU329" s="131"/>
      <c r="AV329" s="131"/>
      <c r="AW329" s="131"/>
      <c r="AX329" s="131"/>
      <c r="AY329" s="131"/>
      <c r="AZ329" s="131"/>
      <c r="BA329" s="131"/>
      <c r="BB329" s="131"/>
      <c r="BC329" s="131"/>
      <c r="BD329" s="131"/>
      <c r="BE329" s="131"/>
      <c r="BF329" s="131"/>
      <c r="BG329" s="131"/>
      <c r="BH329" s="131"/>
      <c r="BI329" s="131"/>
      <c r="BJ329" s="131"/>
      <c r="BK329" s="131"/>
      <c r="BL329" s="131"/>
      <c r="BM329" s="131"/>
      <c r="BN329" s="131"/>
      <c r="BO329" s="131"/>
      <c r="BP329" s="131"/>
      <c r="BQ329" s="131"/>
      <c r="BR329" s="131"/>
      <c r="BS329" s="131"/>
      <c r="BT329" s="131"/>
      <c r="BU329" s="131"/>
      <c r="BV329" s="131"/>
      <c r="BW329" s="131"/>
      <c r="BX329" s="131"/>
      <c r="BY329" s="131"/>
      <c r="BZ329" s="131"/>
      <c r="CA329" s="131"/>
      <c r="CB329" s="131"/>
      <c r="CC329" s="131"/>
      <c r="CD329" s="131"/>
      <c r="CE329" s="131"/>
      <c r="CF329" s="131"/>
      <c r="CG329" s="131"/>
      <c r="CH329" s="131"/>
      <c r="CI329" s="131"/>
      <c r="CJ329" s="131"/>
      <c r="CK329" s="131"/>
      <c r="CL329" s="131"/>
      <c r="CM329" s="131"/>
      <c r="CN329" s="131"/>
      <c r="CO329" s="131"/>
      <c r="CP329" s="131"/>
      <c r="CQ329" s="131"/>
      <c r="CR329" s="131"/>
      <c r="CS329" s="131"/>
      <c r="CT329" s="131"/>
      <c r="CU329" s="131"/>
      <c r="CV329" s="131"/>
      <c r="CW329" s="131"/>
      <c r="CX329" s="131"/>
      <c r="CY329" s="131"/>
      <c r="CZ329" s="131"/>
      <c r="DA329" s="131"/>
      <c r="DB329" s="131"/>
      <c r="DC329" s="131"/>
      <c r="DD329" s="131"/>
      <c r="DE329" s="131"/>
      <c r="DF329" s="131"/>
      <c r="DG329" s="131"/>
      <c r="DH329" s="131"/>
      <c r="DI329" s="131"/>
      <c r="DJ329" s="131"/>
      <c r="DK329" s="131"/>
      <c r="DL329" s="131"/>
      <c r="DM329" s="131"/>
      <c r="DN329" s="131"/>
      <c r="DO329" s="131"/>
      <c r="DP329" s="131"/>
      <c r="DQ329" s="131"/>
      <c r="DR329" s="131"/>
      <c r="DS329" s="131"/>
      <c r="DT329" s="131"/>
      <c r="DU329" s="131"/>
      <c r="DV329" s="131"/>
      <c r="DW329" s="131"/>
      <c r="DX329" s="131"/>
      <c r="DY329" s="131"/>
      <c r="DZ329" s="131"/>
      <c r="EA329" s="131"/>
      <c r="EB329" s="131"/>
      <c r="EC329" s="131"/>
      <c r="ED329" s="131"/>
      <c r="EE329" s="131"/>
      <c r="EF329" s="131"/>
      <c r="EG329" s="131"/>
      <c r="EH329" s="131"/>
      <c r="EI329" s="131"/>
      <c r="EJ329" s="131"/>
      <c r="EK329" s="131"/>
      <c r="EL329" s="131"/>
      <c r="EM329" s="131"/>
      <c r="EN329" s="131"/>
      <c r="EO329" s="131"/>
      <c r="EP329" s="131"/>
      <c r="EQ329" s="131"/>
      <c r="ER329" s="131"/>
      <c r="ES329" s="131"/>
      <c r="ET329" s="131"/>
      <c r="EU329" s="131"/>
      <c r="EV329" s="131"/>
      <c r="EW329" s="131"/>
      <c r="EX329" s="131"/>
      <c r="EY329" s="131"/>
      <c r="EZ329" s="131"/>
      <c r="FA329" s="131"/>
      <c r="FB329" s="131"/>
      <c r="FC329" s="131"/>
      <c r="FD329" s="131"/>
      <c r="FE329" s="131"/>
      <c r="FF329" s="131"/>
      <c r="FG329" s="131"/>
      <c r="FH329" s="131"/>
      <c r="FI329" s="131"/>
      <c r="FJ329" s="131"/>
      <c r="FK329" s="131"/>
      <c r="FL329" s="131"/>
      <c r="FM329" s="131"/>
      <c r="FN329" s="131"/>
      <c r="FO329" s="131"/>
      <c r="FP329" s="131"/>
      <c r="FQ329" s="131"/>
      <c r="FR329" s="131"/>
      <c r="FS329" s="131"/>
      <c r="FT329" s="131"/>
      <c r="FU329" s="131"/>
      <c r="FV329" s="131"/>
      <c r="FW329" s="131"/>
    </row>
    <row r="330">
      <c r="A330" s="131"/>
      <c r="B330" s="131"/>
      <c r="C330" s="131"/>
      <c r="D330" s="131"/>
      <c r="E330" s="131"/>
      <c r="F330" s="131"/>
      <c r="G330" s="131"/>
      <c r="H330" s="131"/>
      <c r="I330" s="131"/>
      <c r="J330" s="131"/>
      <c r="K330" s="131"/>
      <c r="L330" s="131"/>
      <c r="M330" s="131"/>
      <c r="N330" s="131"/>
      <c r="O330" s="131"/>
      <c r="P330" s="131"/>
      <c r="Q330" s="131"/>
      <c r="R330" s="131"/>
      <c r="S330" s="131"/>
      <c r="T330" s="131"/>
      <c r="U330" s="131"/>
      <c r="V330" s="131"/>
      <c r="W330" s="131"/>
      <c r="X330" s="131"/>
      <c r="Y330" s="131"/>
      <c r="Z330" s="131"/>
      <c r="AA330" s="131"/>
      <c r="AB330" s="131"/>
      <c r="AC330" s="131"/>
      <c r="AD330" s="131"/>
      <c r="AE330" s="131"/>
      <c r="AF330" s="131"/>
      <c r="AG330" s="131"/>
      <c r="AH330" s="131"/>
      <c r="AI330" s="131"/>
      <c r="AJ330" s="131"/>
      <c r="AK330" s="131"/>
      <c r="AL330" s="131"/>
      <c r="AM330" s="131"/>
      <c r="AN330" s="131"/>
      <c r="AO330" s="131"/>
      <c r="AP330" s="131"/>
      <c r="AQ330" s="131"/>
      <c r="AR330" s="131"/>
      <c r="AS330" s="131"/>
      <c r="AT330" s="131"/>
      <c r="AU330" s="131"/>
      <c r="AV330" s="131"/>
      <c r="AW330" s="131"/>
      <c r="AX330" s="131"/>
      <c r="AY330" s="131"/>
      <c r="AZ330" s="131"/>
      <c r="BA330" s="131"/>
      <c r="BB330" s="131"/>
      <c r="BC330" s="131"/>
      <c r="BD330" s="131"/>
      <c r="BE330" s="131"/>
      <c r="BF330" s="131"/>
      <c r="BG330" s="131"/>
      <c r="BH330" s="131"/>
      <c r="BI330" s="131"/>
      <c r="BJ330" s="131"/>
      <c r="BK330" s="131"/>
      <c r="BL330" s="131"/>
      <c r="BM330" s="131"/>
      <c r="BN330" s="131"/>
      <c r="BO330" s="131"/>
      <c r="BP330" s="131"/>
      <c r="BQ330" s="131"/>
      <c r="BR330" s="131"/>
      <c r="BS330" s="131"/>
      <c r="BT330" s="131"/>
      <c r="BU330" s="131"/>
      <c r="BV330" s="131"/>
      <c r="BW330" s="131"/>
      <c r="BX330" s="131"/>
      <c r="BY330" s="131"/>
      <c r="BZ330" s="131"/>
      <c r="CA330" s="131"/>
      <c r="CB330" s="131"/>
      <c r="CC330" s="131"/>
      <c r="CD330" s="131"/>
      <c r="CE330" s="131"/>
      <c r="CF330" s="131"/>
      <c r="CG330" s="131"/>
      <c r="CH330" s="131"/>
      <c r="CI330" s="131"/>
      <c r="CJ330" s="131"/>
      <c r="CK330" s="131"/>
      <c r="CL330" s="131"/>
      <c r="CM330" s="131"/>
      <c r="CN330" s="131"/>
      <c r="CO330" s="131"/>
      <c r="CP330" s="131"/>
      <c r="CQ330" s="131"/>
      <c r="CR330" s="131"/>
      <c r="CS330" s="131"/>
      <c r="CT330" s="131"/>
      <c r="CU330" s="131"/>
      <c r="CV330" s="131"/>
      <c r="CW330" s="131"/>
      <c r="CX330" s="131"/>
      <c r="CY330" s="131"/>
      <c r="CZ330" s="131"/>
      <c r="DA330" s="131"/>
      <c r="DB330" s="131"/>
      <c r="DC330" s="131"/>
      <c r="DD330" s="131"/>
      <c r="DE330" s="131"/>
      <c r="DF330" s="131"/>
      <c r="DG330" s="131"/>
      <c r="DH330" s="131"/>
      <c r="DI330" s="131"/>
      <c r="DJ330" s="131"/>
      <c r="DK330" s="131"/>
      <c r="DL330" s="131"/>
      <c r="DM330" s="131"/>
      <c r="DN330" s="131"/>
      <c r="DO330" s="131"/>
      <c r="DP330" s="131"/>
      <c r="DQ330" s="131"/>
      <c r="DR330" s="131"/>
      <c r="DS330" s="131"/>
      <c r="DT330" s="131"/>
      <c r="DU330" s="131"/>
      <c r="DV330" s="131"/>
      <c r="DW330" s="131"/>
      <c r="DX330" s="131"/>
      <c r="DY330" s="131"/>
      <c r="DZ330" s="131"/>
      <c r="EA330" s="131"/>
      <c r="EB330" s="131"/>
      <c r="EC330" s="131"/>
      <c r="ED330" s="131"/>
      <c r="EE330" s="131"/>
      <c r="EF330" s="131"/>
      <c r="EG330" s="131"/>
      <c r="EH330" s="131"/>
      <c r="EI330" s="131"/>
      <c r="EJ330" s="131"/>
      <c r="EK330" s="131"/>
      <c r="EL330" s="131"/>
      <c r="EM330" s="131"/>
      <c r="EN330" s="131"/>
      <c r="EO330" s="131"/>
      <c r="EP330" s="131"/>
      <c r="EQ330" s="131"/>
      <c r="ER330" s="131"/>
      <c r="ES330" s="131"/>
      <c r="ET330" s="131"/>
      <c r="EU330" s="131"/>
      <c r="EV330" s="131"/>
      <c r="EW330" s="131"/>
      <c r="EX330" s="131"/>
      <c r="EY330" s="131"/>
      <c r="EZ330" s="131"/>
      <c r="FA330" s="131"/>
      <c r="FB330" s="131"/>
      <c r="FC330" s="131"/>
      <c r="FD330" s="131"/>
      <c r="FE330" s="131"/>
      <c r="FF330" s="131"/>
      <c r="FG330" s="131"/>
      <c r="FH330" s="131"/>
      <c r="FI330" s="131"/>
      <c r="FJ330" s="131"/>
      <c r="FK330" s="131"/>
      <c r="FL330" s="131"/>
      <c r="FM330" s="131"/>
      <c r="FN330" s="131"/>
      <c r="FO330" s="131"/>
      <c r="FP330" s="131"/>
      <c r="FQ330" s="131"/>
      <c r="FR330" s="131"/>
      <c r="FS330" s="131"/>
      <c r="FT330" s="131"/>
      <c r="FU330" s="131"/>
      <c r="FV330" s="131"/>
      <c r="FW330" s="131"/>
    </row>
    <row r="331">
      <c r="A331" s="131"/>
      <c r="B331" s="131"/>
      <c r="C331" s="131"/>
      <c r="D331" s="131"/>
      <c r="E331" s="131"/>
      <c r="F331" s="131"/>
      <c r="G331" s="131"/>
      <c r="H331" s="131"/>
      <c r="I331" s="131"/>
      <c r="J331" s="131"/>
      <c r="K331" s="131"/>
      <c r="L331" s="131"/>
      <c r="M331" s="131"/>
      <c r="N331" s="131"/>
      <c r="O331" s="131"/>
      <c r="P331" s="131"/>
      <c r="Q331" s="131"/>
      <c r="R331" s="131"/>
      <c r="S331" s="131"/>
      <c r="T331" s="131"/>
      <c r="U331" s="131"/>
      <c r="V331" s="131"/>
      <c r="W331" s="131"/>
      <c r="X331" s="131"/>
      <c r="Y331" s="131"/>
      <c r="Z331" s="131"/>
      <c r="AA331" s="131"/>
      <c r="AB331" s="131"/>
      <c r="AC331" s="131"/>
      <c r="AD331" s="131"/>
      <c r="AE331" s="131"/>
      <c r="AF331" s="131"/>
      <c r="AG331" s="131"/>
      <c r="AH331" s="131"/>
      <c r="AI331" s="131"/>
      <c r="AJ331" s="131"/>
      <c r="AK331" s="131"/>
      <c r="AL331" s="131"/>
      <c r="AM331" s="131"/>
      <c r="AN331" s="131"/>
      <c r="AO331" s="131"/>
      <c r="AP331" s="131"/>
      <c r="AQ331" s="131"/>
      <c r="AR331" s="131"/>
      <c r="AS331" s="131"/>
      <c r="AT331" s="131"/>
      <c r="AU331" s="131"/>
      <c r="AV331" s="131"/>
      <c r="AW331" s="131"/>
      <c r="AX331" s="131"/>
      <c r="AY331" s="131"/>
      <c r="AZ331" s="131"/>
      <c r="BA331" s="131"/>
      <c r="BB331" s="131"/>
      <c r="BC331" s="131"/>
      <c r="BD331" s="131"/>
      <c r="BE331" s="131"/>
      <c r="BF331" s="131"/>
      <c r="BG331" s="131"/>
      <c r="BH331" s="131"/>
      <c r="BI331" s="131"/>
      <c r="BJ331" s="131"/>
      <c r="BK331" s="131"/>
      <c r="BL331" s="131"/>
      <c r="BM331" s="131"/>
      <c r="BN331" s="131"/>
      <c r="BO331" s="131"/>
      <c r="BP331" s="131"/>
      <c r="BQ331" s="131"/>
      <c r="BR331" s="131"/>
      <c r="BS331" s="131"/>
      <c r="BT331" s="131"/>
      <c r="BU331" s="131"/>
      <c r="BV331" s="131"/>
      <c r="BW331" s="131"/>
      <c r="BX331" s="131"/>
      <c r="BY331" s="131"/>
      <c r="BZ331" s="131"/>
      <c r="CA331" s="131"/>
      <c r="CB331" s="131"/>
      <c r="CC331" s="131"/>
      <c r="CD331" s="131"/>
      <c r="CE331" s="131"/>
      <c r="CF331" s="131"/>
      <c r="CG331" s="131"/>
      <c r="CH331" s="131"/>
      <c r="CI331" s="131"/>
      <c r="CJ331" s="131"/>
      <c r="CK331" s="131"/>
      <c r="CL331" s="131"/>
      <c r="CM331" s="131"/>
      <c r="CN331" s="131"/>
      <c r="CO331" s="131"/>
      <c r="CP331" s="131"/>
      <c r="CQ331" s="131"/>
      <c r="CR331" s="131"/>
      <c r="CS331" s="131"/>
      <c r="CT331" s="131"/>
      <c r="CU331" s="131"/>
      <c r="CV331" s="131"/>
      <c r="CW331" s="131"/>
      <c r="CX331" s="131"/>
      <c r="CY331" s="131"/>
      <c r="CZ331" s="131"/>
      <c r="DA331" s="131"/>
      <c r="DB331" s="131"/>
      <c r="DC331" s="131"/>
      <c r="DD331" s="131"/>
      <c r="DE331" s="131"/>
      <c r="DF331" s="131"/>
      <c r="DG331" s="131"/>
      <c r="DH331" s="131"/>
      <c r="DI331" s="131"/>
      <c r="DJ331" s="131"/>
      <c r="DK331" s="131"/>
      <c r="DL331" s="131"/>
      <c r="DM331" s="131"/>
      <c r="DN331" s="131"/>
      <c r="DO331" s="131"/>
      <c r="DP331" s="131"/>
      <c r="DQ331" s="131"/>
      <c r="DR331" s="131"/>
      <c r="DS331" s="131"/>
      <c r="DT331" s="131"/>
      <c r="DU331" s="131"/>
      <c r="DV331" s="131"/>
      <c r="DW331" s="131"/>
      <c r="DX331" s="131"/>
      <c r="DY331" s="131"/>
      <c r="DZ331" s="131"/>
      <c r="EA331" s="131"/>
      <c r="EB331" s="131"/>
      <c r="EC331" s="131"/>
      <c r="ED331" s="131"/>
      <c r="EE331" s="131"/>
      <c r="EF331" s="131"/>
      <c r="EG331" s="131"/>
      <c r="EH331" s="131"/>
      <c r="EI331" s="131"/>
      <c r="EJ331" s="131"/>
      <c r="EK331" s="131"/>
      <c r="EL331" s="131"/>
      <c r="EM331" s="131"/>
      <c r="EN331" s="131"/>
      <c r="EO331" s="131"/>
      <c r="EP331" s="131"/>
      <c r="EQ331" s="131"/>
      <c r="ER331" s="131"/>
      <c r="ES331" s="131"/>
      <c r="ET331" s="131"/>
      <c r="EU331" s="131"/>
      <c r="EV331" s="131"/>
      <c r="EW331" s="131"/>
      <c r="EX331" s="131"/>
      <c r="EY331" s="131"/>
      <c r="EZ331" s="131"/>
      <c r="FA331" s="131"/>
      <c r="FB331" s="131"/>
      <c r="FC331" s="131"/>
      <c r="FD331" s="131"/>
      <c r="FE331" s="131"/>
      <c r="FF331" s="131"/>
      <c r="FG331" s="131"/>
      <c r="FH331" s="131"/>
      <c r="FI331" s="131"/>
      <c r="FJ331" s="131"/>
      <c r="FK331" s="131"/>
      <c r="FL331" s="131"/>
      <c r="FM331" s="131"/>
      <c r="FN331" s="131"/>
      <c r="FO331" s="131"/>
      <c r="FP331" s="131"/>
      <c r="FQ331" s="131"/>
      <c r="FR331" s="131"/>
      <c r="FS331" s="131"/>
      <c r="FT331" s="131"/>
      <c r="FU331" s="131"/>
      <c r="FV331" s="131"/>
      <c r="FW331" s="131"/>
    </row>
    <row r="332">
      <c r="A332" s="131"/>
      <c r="B332" s="131"/>
      <c r="C332" s="131"/>
      <c r="D332" s="131"/>
      <c r="E332" s="131"/>
      <c r="F332" s="131"/>
      <c r="G332" s="131"/>
      <c r="H332" s="131"/>
      <c r="I332" s="131"/>
      <c r="J332" s="131"/>
      <c r="K332" s="131"/>
      <c r="L332" s="131"/>
      <c r="M332" s="131"/>
      <c r="N332" s="131"/>
      <c r="O332" s="131"/>
      <c r="P332" s="131"/>
      <c r="Q332" s="131"/>
      <c r="R332" s="131"/>
      <c r="S332" s="131"/>
      <c r="T332" s="131"/>
      <c r="U332" s="131"/>
      <c r="V332" s="131"/>
      <c r="W332" s="131"/>
      <c r="X332" s="131"/>
      <c r="Y332" s="131"/>
      <c r="Z332" s="131"/>
      <c r="AA332" s="131"/>
      <c r="AB332" s="131"/>
      <c r="AC332" s="131"/>
      <c r="AD332" s="131"/>
      <c r="AE332" s="131"/>
      <c r="AF332" s="131"/>
      <c r="AG332" s="131"/>
      <c r="AH332" s="131"/>
      <c r="AI332" s="131"/>
      <c r="AJ332" s="131"/>
      <c r="AK332" s="131"/>
      <c r="AL332" s="131"/>
      <c r="AM332" s="131"/>
      <c r="AN332" s="131"/>
      <c r="AO332" s="131"/>
      <c r="AP332" s="131"/>
      <c r="AQ332" s="131"/>
      <c r="AR332" s="131"/>
      <c r="AS332" s="131"/>
      <c r="AT332" s="131"/>
      <c r="AU332" s="131"/>
      <c r="AV332" s="131"/>
      <c r="AW332" s="131"/>
      <c r="AX332" s="131"/>
      <c r="AY332" s="131"/>
      <c r="AZ332" s="131"/>
      <c r="BA332" s="131"/>
      <c r="BB332" s="131"/>
      <c r="BC332" s="131"/>
      <c r="BD332" s="131"/>
      <c r="BE332" s="131"/>
      <c r="BF332" s="131"/>
      <c r="BG332" s="131"/>
      <c r="BH332" s="131"/>
      <c r="BI332" s="131"/>
      <c r="BJ332" s="131"/>
      <c r="BK332" s="131"/>
      <c r="BL332" s="131"/>
      <c r="BM332" s="131"/>
      <c r="BN332" s="131"/>
      <c r="BO332" s="131"/>
      <c r="BP332" s="131"/>
      <c r="BQ332" s="131"/>
      <c r="BR332" s="131"/>
      <c r="BS332" s="131"/>
      <c r="BT332" s="131"/>
      <c r="BU332" s="131"/>
      <c r="BV332" s="131"/>
      <c r="BW332" s="131"/>
      <c r="BX332" s="131"/>
      <c r="BY332" s="131"/>
      <c r="BZ332" s="131"/>
      <c r="CA332" s="131"/>
      <c r="CB332" s="131"/>
      <c r="CC332" s="131"/>
      <c r="CD332" s="131"/>
      <c r="CE332" s="131"/>
      <c r="CF332" s="131"/>
      <c r="CG332" s="131"/>
      <c r="CH332" s="131"/>
      <c r="CI332" s="131"/>
      <c r="CJ332" s="131"/>
      <c r="CK332" s="131"/>
      <c r="CL332" s="131"/>
      <c r="CM332" s="131"/>
      <c r="CN332" s="131"/>
      <c r="CO332" s="131"/>
      <c r="CP332" s="131"/>
      <c r="CQ332" s="131"/>
      <c r="CR332" s="131"/>
      <c r="CS332" s="131"/>
      <c r="CT332" s="131"/>
      <c r="CU332" s="131"/>
      <c r="CV332" s="131"/>
      <c r="CW332" s="131"/>
      <c r="CX332" s="131"/>
      <c r="CY332" s="131"/>
      <c r="CZ332" s="131"/>
      <c r="DA332" s="131"/>
      <c r="DB332" s="131"/>
      <c r="DC332" s="131"/>
      <c r="DD332" s="131"/>
      <c r="DE332" s="131"/>
      <c r="DF332" s="131"/>
      <c r="DG332" s="131"/>
      <c r="DH332" s="131"/>
      <c r="DI332" s="131"/>
      <c r="DJ332" s="131"/>
      <c r="DK332" s="131"/>
      <c r="DL332" s="131"/>
      <c r="DM332" s="131"/>
      <c r="DN332" s="131"/>
      <c r="DO332" s="131"/>
      <c r="DP332" s="131"/>
      <c r="DQ332" s="131"/>
      <c r="DR332" s="131"/>
      <c r="DS332" s="131"/>
      <c r="DT332" s="131"/>
      <c r="DU332" s="131"/>
      <c r="DV332" s="131"/>
      <c r="DW332" s="131"/>
      <c r="DX332" s="131"/>
      <c r="DY332" s="131"/>
      <c r="DZ332" s="131"/>
      <c r="EA332" s="131"/>
      <c r="EB332" s="131"/>
      <c r="EC332" s="131"/>
      <c r="ED332" s="131"/>
      <c r="EE332" s="131"/>
      <c r="EF332" s="131"/>
      <c r="EG332" s="131"/>
      <c r="EH332" s="131"/>
      <c r="EI332" s="131"/>
      <c r="EJ332" s="131"/>
      <c r="EK332" s="131"/>
      <c r="EL332" s="131"/>
      <c r="EM332" s="131"/>
      <c r="EN332" s="131"/>
      <c r="EO332" s="131"/>
      <c r="EP332" s="131"/>
      <c r="EQ332" s="131"/>
      <c r="ER332" s="131"/>
      <c r="ES332" s="131"/>
      <c r="ET332" s="131"/>
      <c r="EU332" s="131"/>
      <c r="EV332" s="131"/>
      <c r="EW332" s="131"/>
      <c r="EX332" s="131"/>
      <c r="EY332" s="131"/>
      <c r="EZ332" s="131"/>
      <c r="FA332" s="131"/>
      <c r="FB332" s="131"/>
      <c r="FC332" s="131"/>
      <c r="FD332" s="131"/>
      <c r="FE332" s="131"/>
      <c r="FF332" s="131"/>
      <c r="FG332" s="131"/>
      <c r="FH332" s="131"/>
      <c r="FI332" s="131"/>
      <c r="FJ332" s="131"/>
      <c r="FK332" s="131"/>
      <c r="FL332" s="131"/>
      <c r="FM332" s="131"/>
      <c r="FN332" s="131"/>
      <c r="FO332" s="131"/>
      <c r="FP332" s="131"/>
      <c r="FQ332" s="131"/>
      <c r="FR332" s="131"/>
      <c r="FS332" s="131"/>
      <c r="FT332" s="131"/>
      <c r="FU332" s="131"/>
      <c r="FV332" s="131"/>
      <c r="FW332" s="131"/>
    </row>
    <row r="333">
      <c r="A333" s="131"/>
      <c r="B333" s="131"/>
      <c r="C333" s="131"/>
      <c r="D333" s="131"/>
      <c r="E333" s="131"/>
      <c r="F333" s="131"/>
      <c r="G333" s="131"/>
      <c r="H333" s="131"/>
      <c r="I333" s="131"/>
      <c r="J333" s="131"/>
      <c r="K333" s="131"/>
      <c r="L333" s="131"/>
      <c r="M333" s="131"/>
      <c r="N333" s="131"/>
      <c r="O333" s="131"/>
      <c r="P333" s="131"/>
      <c r="Q333" s="131"/>
      <c r="R333" s="131"/>
      <c r="S333" s="131"/>
      <c r="T333" s="131"/>
      <c r="U333" s="131"/>
      <c r="V333" s="131"/>
      <c r="W333" s="131"/>
      <c r="X333" s="131"/>
      <c r="Y333" s="131"/>
      <c r="Z333" s="131"/>
      <c r="AA333" s="131"/>
      <c r="AB333" s="131"/>
      <c r="AC333" s="131"/>
      <c r="AD333" s="131"/>
      <c r="AE333" s="131"/>
      <c r="AF333" s="131"/>
      <c r="AG333" s="131"/>
      <c r="AH333" s="131"/>
      <c r="AI333" s="131"/>
      <c r="AJ333" s="131"/>
      <c r="AK333" s="131"/>
      <c r="AL333" s="131"/>
      <c r="AM333" s="131"/>
      <c r="AN333" s="131"/>
      <c r="AO333" s="131"/>
      <c r="AP333" s="131"/>
      <c r="AQ333" s="131"/>
      <c r="AR333" s="131"/>
      <c r="AS333" s="131"/>
      <c r="AT333" s="131"/>
      <c r="AU333" s="131"/>
      <c r="AV333" s="131"/>
      <c r="AW333" s="131"/>
      <c r="AX333" s="131"/>
      <c r="AY333" s="131"/>
      <c r="AZ333" s="131"/>
      <c r="BA333" s="131"/>
      <c r="BB333" s="131"/>
      <c r="BC333" s="131"/>
      <c r="BD333" s="131"/>
      <c r="BE333" s="131"/>
      <c r="BF333" s="131"/>
      <c r="BG333" s="131"/>
      <c r="BH333" s="131"/>
      <c r="BI333" s="131"/>
      <c r="BJ333" s="131"/>
      <c r="BK333" s="131"/>
      <c r="BL333" s="131"/>
      <c r="BM333" s="131"/>
      <c r="BN333" s="131"/>
      <c r="BO333" s="131"/>
      <c r="BP333" s="131"/>
      <c r="BQ333" s="131"/>
      <c r="BR333" s="131"/>
      <c r="BS333" s="131"/>
      <c r="BT333" s="131"/>
      <c r="BU333" s="131"/>
      <c r="BV333" s="131"/>
      <c r="BW333" s="131"/>
      <c r="BX333" s="131"/>
      <c r="BY333" s="131"/>
      <c r="BZ333" s="131"/>
      <c r="CA333" s="131"/>
      <c r="CB333" s="131"/>
      <c r="CC333" s="131"/>
      <c r="CD333" s="131"/>
      <c r="CE333" s="131"/>
      <c r="CF333" s="131"/>
      <c r="CG333" s="131"/>
      <c r="CH333" s="131"/>
      <c r="CI333" s="131"/>
      <c r="CJ333" s="131"/>
      <c r="CK333" s="131"/>
      <c r="CL333" s="131"/>
      <c r="CM333" s="131"/>
      <c r="CN333" s="131"/>
      <c r="CO333" s="131"/>
      <c r="CP333" s="131"/>
      <c r="CQ333" s="131"/>
      <c r="CR333" s="131"/>
      <c r="CS333" s="131"/>
      <c r="CT333" s="131"/>
      <c r="CU333" s="131"/>
      <c r="CV333" s="131"/>
      <c r="CW333" s="131"/>
      <c r="CX333" s="131"/>
      <c r="CY333" s="131"/>
      <c r="CZ333" s="131"/>
      <c r="DA333" s="131"/>
      <c r="DB333" s="131"/>
      <c r="DC333" s="131"/>
      <c r="DD333" s="131"/>
      <c r="DE333" s="131"/>
      <c r="DF333" s="131"/>
      <c r="DG333" s="131"/>
      <c r="DH333" s="131"/>
      <c r="DI333" s="131"/>
      <c r="DJ333" s="131"/>
      <c r="DK333" s="131"/>
      <c r="DL333" s="131"/>
      <c r="DM333" s="131"/>
      <c r="DN333" s="131"/>
      <c r="DO333" s="131"/>
      <c r="DP333" s="131"/>
      <c r="DQ333" s="131"/>
      <c r="DR333" s="131"/>
      <c r="DS333" s="131"/>
      <c r="DT333" s="131"/>
      <c r="DU333" s="131"/>
      <c r="DV333" s="131"/>
      <c r="DW333" s="131"/>
      <c r="DX333" s="131"/>
      <c r="DY333" s="131"/>
      <c r="DZ333" s="131"/>
      <c r="EA333" s="131"/>
      <c r="EB333" s="131"/>
      <c r="EC333" s="131"/>
      <c r="ED333" s="131"/>
      <c r="EE333" s="131"/>
      <c r="EF333" s="131"/>
      <c r="EG333" s="131"/>
      <c r="EH333" s="131"/>
      <c r="EI333" s="131"/>
      <c r="EJ333" s="131"/>
      <c r="EK333" s="131"/>
      <c r="EL333" s="131"/>
      <c r="EM333" s="131"/>
      <c r="EN333" s="131"/>
      <c r="EO333" s="131"/>
      <c r="EP333" s="131"/>
      <c r="EQ333" s="131"/>
      <c r="ER333" s="131"/>
      <c r="ES333" s="131"/>
      <c r="ET333" s="131"/>
      <c r="EU333" s="131"/>
      <c r="EV333" s="131"/>
      <c r="EW333" s="131"/>
      <c r="EX333" s="131"/>
      <c r="EY333" s="131"/>
      <c r="EZ333" s="131"/>
      <c r="FA333" s="131"/>
      <c r="FB333" s="131"/>
      <c r="FC333" s="131"/>
      <c r="FD333" s="131"/>
      <c r="FE333" s="131"/>
      <c r="FF333" s="131"/>
      <c r="FG333" s="131"/>
      <c r="FH333" s="131"/>
      <c r="FI333" s="131"/>
      <c r="FJ333" s="131"/>
      <c r="FK333" s="131"/>
      <c r="FL333" s="131"/>
      <c r="FM333" s="131"/>
      <c r="FN333" s="131"/>
      <c r="FO333" s="131"/>
      <c r="FP333" s="131"/>
      <c r="FQ333" s="131"/>
      <c r="FR333" s="131"/>
      <c r="FS333" s="131"/>
      <c r="FT333" s="131"/>
      <c r="FU333" s="131"/>
      <c r="FV333" s="131"/>
      <c r="FW333" s="131"/>
    </row>
    <row r="334">
      <c r="A334" s="131"/>
      <c r="B334" s="131"/>
      <c r="C334" s="131"/>
      <c r="D334" s="131"/>
      <c r="E334" s="131"/>
      <c r="F334" s="131"/>
      <c r="G334" s="131"/>
      <c r="H334" s="131"/>
      <c r="I334" s="131"/>
      <c r="J334" s="131"/>
      <c r="K334" s="131"/>
      <c r="L334" s="131"/>
      <c r="M334" s="131"/>
      <c r="N334" s="131"/>
      <c r="O334" s="131"/>
      <c r="P334" s="131"/>
      <c r="Q334" s="131"/>
      <c r="R334" s="131"/>
      <c r="S334" s="131"/>
      <c r="T334" s="131"/>
      <c r="U334" s="131"/>
      <c r="V334" s="131"/>
      <c r="W334" s="131"/>
      <c r="X334" s="131"/>
      <c r="Y334" s="131"/>
      <c r="Z334" s="131"/>
      <c r="AA334" s="131"/>
      <c r="AB334" s="131"/>
      <c r="AC334" s="131"/>
      <c r="AD334" s="131"/>
      <c r="AE334" s="131"/>
      <c r="AF334" s="131"/>
      <c r="AG334" s="131"/>
      <c r="AH334" s="131"/>
      <c r="AI334" s="131"/>
      <c r="AJ334" s="131"/>
      <c r="AK334" s="131"/>
      <c r="AL334" s="131"/>
      <c r="AM334" s="131"/>
      <c r="AN334" s="131"/>
      <c r="AO334" s="131"/>
      <c r="AP334" s="131"/>
      <c r="AQ334" s="131"/>
      <c r="AR334" s="131"/>
      <c r="AS334" s="131"/>
      <c r="AT334" s="131"/>
      <c r="AU334" s="131"/>
      <c r="AV334" s="131"/>
      <c r="AW334" s="131"/>
      <c r="AX334" s="131"/>
      <c r="AY334" s="131"/>
      <c r="AZ334" s="131"/>
      <c r="BA334" s="131"/>
      <c r="BB334" s="131"/>
      <c r="BC334" s="131"/>
      <c r="BD334" s="131"/>
      <c r="BE334" s="131"/>
      <c r="BF334" s="131"/>
      <c r="BG334" s="131"/>
      <c r="BH334" s="131"/>
      <c r="BI334" s="131"/>
      <c r="BJ334" s="131"/>
      <c r="BK334" s="131"/>
      <c r="BL334" s="131"/>
      <c r="BM334" s="131"/>
      <c r="BN334" s="131"/>
      <c r="BO334" s="131"/>
      <c r="BP334" s="131"/>
      <c r="BQ334" s="131"/>
      <c r="BR334" s="131"/>
      <c r="BS334" s="131"/>
      <c r="BT334" s="131"/>
      <c r="BU334" s="131"/>
      <c r="BV334" s="131"/>
      <c r="BW334" s="131"/>
      <c r="BX334" s="131"/>
      <c r="BY334" s="131"/>
      <c r="BZ334" s="131"/>
      <c r="CA334" s="131"/>
      <c r="CB334" s="131"/>
      <c r="CC334" s="131"/>
      <c r="CD334" s="131"/>
      <c r="CE334" s="131"/>
      <c r="CF334" s="131"/>
      <c r="CG334" s="131"/>
      <c r="CH334" s="131"/>
      <c r="CI334" s="131"/>
      <c r="CJ334" s="131"/>
      <c r="CK334" s="131"/>
      <c r="CL334" s="131"/>
      <c r="CM334" s="131"/>
      <c r="CN334" s="131"/>
      <c r="CO334" s="131"/>
      <c r="CP334" s="131"/>
      <c r="CQ334" s="131"/>
      <c r="CR334" s="131"/>
      <c r="CS334" s="131"/>
      <c r="CT334" s="131"/>
      <c r="CU334" s="131"/>
      <c r="CV334" s="131"/>
      <c r="CW334" s="131"/>
      <c r="CX334" s="131"/>
      <c r="CY334" s="131"/>
      <c r="CZ334" s="131"/>
      <c r="DA334" s="131"/>
      <c r="DB334" s="131"/>
      <c r="DC334" s="131"/>
      <c r="DD334" s="131"/>
      <c r="DE334" s="131"/>
      <c r="DF334" s="131"/>
      <c r="DG334" s="131"/>
      <c r="DH334" s="131"/>
      <c r="DI334" s="131"/>
      <c r="DJ334" s="131"/>
      <c r="DK334" s="131"/>
      <c r="DL334" s="131"/>
      <c r="DM334" s="131"/>
      <c r="DN334" s="131"/>
      <c r="DO334" s="131"/>
      <c r="DP334" s="131"/>
      <c r="DQ334" s="131"/>
      <c r="DR334" s="131"/>
      <c r="DS334" s="131"/>
      <c r="DT334" s="131"/>
      <c r="DU334" s="131"/>
      <c r="DV334" s="131"/>
      <c r="DW334" s="131"/>
      <c r="DX334" s="131"/>
      <c r="DY334" s="131"/>
      <c r="DZ334" s="131"/>
      <c r="EA334" s="131"/>
      <c r="EB334" s="131"/>
      <c r="EC334" s="131"/>
      <c r="ED334" s="131"/>
      <c r="EE334" s="131"/>
      <c r="EF334" s="131"/>
      <c r="EG334" s="131"/>
      <c r="EH334" s="131"/>
      <c r="EI334" s="131"/>
      <c r="EJ334" s="131"/>
      <c r="EK334" s="131"/>
      <c r="EL334" s="131"/>
      <c r="EM334" s="131"/>
      <c r="EN334" s="131"/>
      <c r="EO334" s="131"/>
      <c r="EP334" s="131"/>
      <c r="EQ334" s="131"/>
      <c r="ER334" s="131"/>
      <c r="ES334" s="131"/>
      <c r="ET334" s="131"/>
      <c r="EU334" s="131"/>
      <c r="EV334" s="131"/>
      <c r="EW334" s="131"/>
      <c r="EX334" s="131"/>
      <c r="EY334" s="131"/>
      <c r="EZ334" s="131"/>
      <c r="FA334" s="131"/>
      <c r="FB334" s="131"/>
      <c r="FC334" s="131"/>
      <c r="FD334" s="131"/>
      <c r="FE334" s="131"/>
      <c r="FF334" s="131"/>
      <c r="FG334" s="131"/>
      <c r="FH334" s="131"/>
      <c r="FI334" s="131"/>
      <c r="FJ334" s="131"/>
      <c r="FK334" s="131"/>
      <c r="FL334" s="131"/>
      <c r="FM334" s="131"/>
      <c r="FN334" s="131"/>
      <c r="FO334" s="131"/>
      <c r="FP334" s="131"/>
      <c r="FQ334" s="131"/>
      <c r="FR334" s="131"/>
      <c r="FS334" s="131"/>
      <c r="FT334" s="131"/>
      <c r="FU334" s="131"/>
      <c r="FV334" s="131"/>
      <c r="FW334" s="131"/>
    </row>
    <row r="335">
      <c r="A335" s="131"/>
      <c r="B335" s="131"/>
      <c r="C335" s="131"/>
      <c r="D335" s="131"/>
      <c r="E335" s="131"/>
      <c r="F335" s="131"/>
      <c r="G335" s="131"/>
      <c r="H335" s="131"/>
      <c r="I335" s="131"/>
      <c r="J335" s="131"/>
      <c r="K335" s="131"/>
      <c r="L335" s="131"/>
      <c r="M335" s="131"/>
      <c r="N335" s="131"/>
      <c r="O335" s="131"/>
      <c r="P335" s="131"/>
      <c r="Q335" s="131"/>
      <c r="R335" s="131"/>
      <c r="S335" s="131"/>
      <c r="T335" s="131"/>
      <c r="U335" s="131"/>
      <c r="V335" s="131"/>
      <c r="W335" s="131"/>
      <c r="X335" s="131"/>
      <c r="Y335" s="131"/>
      <c r="Z335" s="131"/>
      <c r="AA335" s="131"/>
      <c r="AB335" s="131"/>
      <c r="AC335" s="131"/>
      <c r="AD335" s="131"/>
      <c r="AE335" s="131"/>
      <c r="AF335" s="131"/>
      <c r="AG335" s="131"/>
      <c r="AH335" s="131"/>
      <c r="AI335" s="131"/>
      <c r="AJ335" s="131"/>
      <c r="AK335" s="131"/>
      <c r="AL335" s="131"/>
      <c r="AM335" s="131"/>
      <c r="AN335" s="131"/>
      <c r="AO335" s="131"/>
      <c r="AP335" s="131"/>
      <c r="AQ335" s="131"/>
      <c r="AR335" s="131"/>
      <c r="AS335" s="131"/>
      <c r="AT335" s="131"/>
      <c r="AU335" s="131"/>
      <c r="AV335" s="131"/>
      <c r="AW335" s="131"/>
      <c r="AX335" s="131"/>
      <c r="AY335" s="131"/>
      <c r="AZ335" s="131"/>
      <c r="BA335" s="131"/>
      <c r="BB335" s="131"/>
      <c r="BC335" s="131"/>
      <c r="BD335" s="131"/>
      <c r="BE335" s="131"/>
      <c r="BF335" s="131"/>
      <c r="BG335" s="131"/>
      <c r="BH335" s="131"/>
      <c r="BI335" s="131"/>
      <c r="BJ335" s="131"/>
      <c r="BK335" s="131"/>
      <c r="BL335" s="131"/>
      <c r="BM335" s="131"/>
      <c r="BN335" s="131"/>
      <c r="BO335" s="131"/>
      <c r="BP335" s="131"/>
      <c r="BQ335" s="131"/>
      <c r="BR335" s="131"/>
      <c r="BS335" s="131"/>
      <c r="BT335" s="131"/>
      <c r="BU335" s="131"/>
      <c r="BV335" s="131"/>
      <c r="BW335" s="131"/>
      <c r="BX335" s="131"/>
      <c r="BY335" s="131"/>
      <c r="BZ335" s="131"/>
      <c r="CA335" s="131"/>
      <c r="CB335" s="131"/>
      <c r="CC335" s="131"/>
      <c r="CD335" s="131"/>
      <c r="CE335" s="131"/>
      <c r="CF335" s="131"/>
      <c r="CG335" s="131"/>
      <c r="CH335" s="131"/>
      <c r="CI335" s="131"/>
      <c r="CJ335" s="131"/>
      <c r="CK335" s="131"/>
      <c r="CL335" s="131"/>
      <c r="CM335" s="131"/>
      <c r="CN335" s="131"/>
      <c r="CO335" s="131"/>
      <c r="CP335" s="131"/>
      <c r="CQ335" s="131"/>
      <c r="CR335" s="131"/>
      <c r="CS335" s="131"/>
      <c r="CT335" s="131"/>
      <c r="CU335" s="131"/>
      <c r="CV335" s="131"/>
      <c r="CW335" s="131"/>
      <c r="CX335" s="131"/>
      <c r="CY335" s="131"/>
      <c r="CZ335" s="131"/>
      <c r="DA335" s="131"/>
      <c r="DB335" s="131"/>
      <c r="DC335" s="131"/>
      <c r="DD335" s="131"/>
      <c r="DE335" s="131"/>
      <c r="DF335" s="131"/>
      <c r="DG335" s="131"/>
      <c r="DH335" s="131"/>
      <c r="DI335" s="131"/>
      <c r="DJ335" s="131"/>
      <c r="DK335" s="131"/>
      <c r="DL335" s="131"/>
      <c r="DM335" s="131"/>
      <c r="DN335" s="131"/>
      <c r="DO335" s="131"/>
      <c r="DP335" s="131"/>
      <c r="DQ335" s="131"/>
      <c r="DR335" s="131"/>
      <c r="DS335" s="131"/>
      <c r="DT335" s="131"/>
      <c r="DU335" s="131"/>
      <c r="DV335" s="131"/>
      <c r="DW335" s="131"/>
      <c r="DX335" s="131"/>
      <c r="DY335" s="131"/>
      <c r="DZ335" s="131"/>
      <c r="EA335" s="131"/>
      <c r="EB335" s="131"/>
      <c r="EC335" s="131"/>
      <c r="ED335" s="131"/>
      <c r="EE335" s="131"/>
      <c r="EF335" s="131"/>
      <c r="EG335" s="131"/>
      <c r="EH335" s="131"/>
      <c r="EI335" s="131"/>
      <c r="EJ335" s="131"/>
      <c r="EK335" s="131"/>
      <c r="EL335" s="131"/>
      <c r="EM335" s="131"/>
      <c r="EN335" s="131"/>
      <c r="EO335" s="131"/>
      <c r="EP335" s="131"/>
      <c r="EQ335" s="131"/>
      <c r="ER335" s="131"/>
      <c r="ES335" s="131"/>
      <c r="ET335" s="131"/>
      <c r="EU335" s="131"/>
      <c r="EV335" s="131"/>
      <c r="EW335" s="131"/>
      <c r="EX335" s="131"/>
      <c r="EY335" s="131"/>
      <c r="EZ335" s="131"/>
      <c r="FA335" s="131"/>
      <c r="FB335" s="131"/>
      <c r="FC335" s="131"/>
      <c r="FD335" s="131"/>
      <c r="FE335" s="131"/>
      <c r="FF335" s="131"/>
      <c r="FG335" s="131"/>
      <c r="FH335" s="131"/>
      <c r="FI335" s="131"/>
      <c r="FJ335" s="131"/>
      <c r="FK335" s="131"/>
      <c r="FL335" s="131"/>
      <c r="FM335" s="131"/>
      <c r="FN335" s="131"/>
      <c r="FO335" s="131"/>
      <c r="FP335" s="131"/>
      <c r="FQ335" s="131"/>
      <c r="FR335" s="131"/>
      <c r="FS335" s="131"/>
      <c r="FT335" s="131"/>
      <c r="FU335" s="131"/>
      <c r="FV335" s="131"/>
      <c r="FW335" s="131"/>
    </row>
    <row r="336">
      <c r="A336" s="131"/>
      <c r="B336" s="131"/>
      <c r="C336" s="131"/>
      <c r="D336" s="131"/>
      <c r="E336" s="131"/>
      <c r="F336" s="131"/>
      <c r="G336" s="131"/>
      <c r="H336" s="131"/>
      <c r="I336" s="131"/>
      <c r="J336" s="131"/>
      <c r="K336" s="131"/>
      <c r="L336" s="131"/>
      <c r="M336" s="131"/>
      <c r="N336" s="131"/>
      <c r="O336" s="131"/>
      <c r="P336" s="131"/>
      <c r="Q336" s="131"/>
      <c r="R336" s="131"/>
      <c r="S336" s="131"/>
      <c r="T336" s="131"/>
      <c r="U336" s="131"/>
      <c r="V336" s="131"/>
      <c r="W336" s="131"/>
      <c r="X336" s="131"/>
      <c r="Y336" s="131"/>
      <c r="Z336" s="131"/>
      <c r="AA336" s="131"/>
      <c r="AB336" s="131"/>
      <c r="AC336" s="131"/>
      <c r="AD336" s="131"/>
      <c r="AE336" s="131"/>
      <c r="AF336" s="131"/>
      <c r="AG336" s="131"/>
      <c r="AH336" s="131"/>
      <c r="AI336" s="131"/>
      <c r="AJ336" s="131"/>
      <c r="AK336" s="131"/>
      <c r="AL336" s="131"/>
      <c r="AM336" s="131"/>
      <c r="AN336" s="131"/>
      <c r="AO336" s="131"/>
      <c r="AP336" s="131"/>
      <c r="AQ336" s="131"/>
      <c r="AR336" s="131"/>
      <c r="AS336" s="131"/>
      <c r="AT336" s="131"/>
      <c r="AU336" s="131"/>
      <c r="AV336" s="131"/>
      <c r="AW336" s="131"/>
      <c r="AX336" s="131"/>
      <c r="AY336" s="131"/>
      <c r="AZ336" s="131"/>
      <c r="BA336" s="131"/>
      <c r="BB336" s="131"/>
      <c r="BC336" s="131"/>
      <c r="BD336" s="131"/>
      <c r="BE336" s="131"/>
      <c r="BF336" s="131"/>
      <c r="BG336" s="131"/>
      <c r="BH336" s="131"/>
      <c r="BI336" s="131"/>
      <c r="BJ336" s="131"/>
      <c r="BK336" s="131"/>
      <c r="BL336" s="131"/>
      <c r="BM336" s="131"/>
      <c r="BN336" s="131"/>
      <c r="BO336" s="131"/>
      <c r="BP336" s="131"/>
      <c r="BQ336" s="131"/>
      <c r="BR336" s="131"/>
      <c r="BS336" s="131"/>
      <c r="BT336" s="131"/>
      <c r="BU336" s="131"/>
      <c r="BV336" s="131"/>
      <c r="BW336" s="131"/>
      <c r="BX336" s="131"/>
      <c r="BY336" s="131"/>
      <c r="BZ336" s="131"/>
      <c r="CA336" s="131"/>
      <c r="CB336" s="131"/>
      <c r="CC336" s="131"/>
      <c r="CD336" s="131"/>
      <c r="CE336" s="131"/>
      <c r="CF336" s="131"/>
      <c r="CG336" s="131"/>
      <c r="CH336" s="131"/>
      <c r="CI336" s="131"/>
      <c r="CJ336" s="131"/>
      <c r="CK336" s="131"/>
      <c r="CL336" s="131"/>
      <c r="CM336" s="131"/>
      <c r="CN336" s="131"/>
      <c r="CO336" s="131"/>
      <c r="CP336" s="131"/>
      <c r="CQ336" s="131"/>
      <c r="CR336" s="131"/>
      <c r="CS336" s="131"/>
      <c r="CT336" s="131"/>
      <c r="CU336" s="131"/>
      <c r="CV336" s="131"/>
      <c r="CW336" s="131"/>
      <c r="CX336" s="131"/>
      <c r="CY336" s="131"/>
      <c r="CZ336" s="131"/>
      <c r="DA336" s="131"/>
      <c r="DB336" s="131"/>
      <c r="DC336" s="131"/>
      <c r="DD336" s="131"/>
      <c r="DE336" s="131"/>
      <c r="DF336" s="131"/>
      <c r="DG336" s="131"/>
      <c r="DH336" s="131"/>
      <c r="DI336" s="131"/>
      <c r="DJ336" s="131"/>
      <c r="DK336" s="131"/>
      <c r="DL336" s="131"/>
      <c r="DM336" s="131"/>
      <c r="DN336" s="131"/>
      <c r="DO336" s="131"/>
      <c r="DP336" s="131"/>
      <c r="DQ336" s="131"/>
      <c r="DR336" s="131"/>
      <c r="DS336" s="131"/>
      <c r="DT336" s="131"/>
      <c r="DU336" s="131"/>
      <c r="DV336" s="131"/>
      <c r="DW336" s="131"/>
      <c r="DX336" s="131"/>
      <c r="DY336" s="131"/>
      <c r="DZ336" s="131"/>
      <c r="EA336" s="131"/>
      <c r="EB336" s="131"/>
      <c r="EC336" s="131"/>
      <c r="ED336" s="131"/>
      <c r="EE336" s="131"/>
      <c r="EF336" s="131"/>
      <c r="EG336" s="131"/>
      <c r="EH336" s="131"/>
      <c r="EI336" s="131"/>
      <c r="EJ336" s="131"/>
      <c r="EK336" s="131"/>
      <c r="EL336" s="131"/>
      <c r="EM336" s="131"/>
      <c r="EN336" s="131"/>
      <c r="EO336" s="131"/>
      <c r="EP336" s="131"/>
      <c r="EQ336" s="131"/>
      <c r="ER336" s="131"/>
      <c r="ES336" s="131"/>
      <c r="ET336" s="131"/>
      <c r="EU336" s="131"/>
      <c r="EV336" s="131"/>
      <c r="EW336" s="131"/>
      <c r="EX336" s="131"/>
      <c r="EY336" s="131"/>
      <c r="EZ336" s="131"/>
      <c r="FA336" s="131"/>
      <c r="FB336" s="131"/>
      <c r="FC336" s="131"/>
      <c r="FD336" s="131"/>
      <c r="FE336" s="131"/>
      <c r="FF336" s="131"/>
      <c r="FG336" s="131"/>
      <c r="FH336" s="131"/>
      <c r="FI336" s="131"/>
      <c r="FJ336" s="131"/>
      <c r="FK336" s="131"/>
      <c r="FL336" s="131"/>
      <c r="FM336" s="131"/>
      <c r="FN336" s="131"/>
      <c r="FO336" s="131"/>
      <c r="FP336" s="131"/>
      <c r="FQ336" s="131"/>
      <c r="FR336" s="131"/>
      <c r="FS336" s="131"/>
      <c r="FT336" s="131"/>
      <c r="FU336" s="131"/>
      <c r="FV336" s="131"/>
      <c r="FW336" s="131"/>
    </row>
    <row r="337">
      <c r="A337" s="131"/>
      <c r="B337" s="131"/>
      <c r="C337" s="131"/>
      <c r="D337" s="131"/>
      <c r="E337" s="131"/>
      <c r="F337" s="131"/>
      <c r="G337" s="131"/>
      <c r="H337" s="131"/>
      <c r="I337" s="131"/>
      <c r="J337" s="131"/>
      <c r="K337" s="131"/>
      <c r="L337" s="131"/>
      <c r="M337" s="131"/>
      <c r="N337" s="131"/>
      <c r="O337" s="131"/>
      <c r="P337" s="131"/>
      <c r="Q337" s="131"/>
      <c r="R337" s="131"/>
      <c r="S337" s="131"/>
      <c r="T337" s="131"/>
      <c r="U337" s="131"/>
      <c r="V337" s="131"/>
      <c r="W337" s="131"/>
      <c r="X337" s="131"/>
      <c r="Y337" s="131"/>
      <c r="Z337" s="131"/>
      <c r="AA337" s="131"/>
      <c r="AB337" s="131"/>
      <c r="AC337" s="131"/>
      <c r="AD337" s="131"/>
      <c r="AE337" s="131"/>
      <c r="AF337" s="131"/>
      <c r="AG337" s="131"/>
      <c r="AH337" s="131"/>
      <c r="AI337" s="131"/>
      <c r="AJ337" s="131"/>
      <c r="AK337" s="131"/>
      <c r="AL337" s="131"/>
      <c r="AM337" s="131"/>
      <c r="AN337" s="131"/>
      <c r="AO337" s="131"/>
      <c r="AP337" s="131"/>
      <c r="AQ337" s="131"/>
      <c r="AR337" s="131"/>
      <c r="AS337" s="131"/>
      <c r="AT337" s="131"/>
      <c r="AU337" s="131"/>
      <c r="AV337" s="131"/>
      <c r="AW337" s="131"/>
      <c r="AX337" s="131"/>
      <c r="AY337" s="131"/>
      <c r="AZ337" s="131"/>
      <c r="BA337" s="131"/>
      <c r="BB337" s="131"/>
      <c r="BC337" s="131"/>
      <c r="BD337" s="131"/>
      <c r="BE337" s="131"/>
      <c r="BF337" s="131"/>
      <c r="BG337" s="131"/>
      <c r="BH337" s="131"/>
      <c r="BI337" s="131"/>
      <c r="BJ337" s="131"/>
      <c r="BK337" s="131"/>
      <c r="BL337" s="131"/>
      <c r="BM337" s="131"/>
      <c r="BN337" s="131"/>
      <c r="BO337" s="131"/>
      <c r="BP337" s="131"/>
      <c r="BQ337" s="131"/>
      <c r="BR337" s="131"/>
      <c r="BS337" s="131"/>
      <c r="BT337" s="131"/>
      <c r="BU337" s="131"/>
      <c r="BV337" s="131"/>
      <c r="BW337" s="131"/>
      <c r="BX337" s="131"/>
      <c r="BY337" s="131"/>
      <c r="BZ337" s="131"/>
      <c r="CA337" s="131"/>
      <c r="CB337" s="131"/>
      <c r="CC337" s="131"/>
      <c r="CD337" s="131"/>
      <c r="CE337" s="131"/>
      <c r="CF337" s="131"/>
      <c r="CG337" s="131"/>
      <c r="CH337" s="131"/>
      <c r="CI337" s="131"/>
      <c r="CJ337" s="131"/>
      <c r="CK337" s="131"/>
      <c r="CL337" s="131"/>
      <c r="CM337" s="131"/>
      <c r="CN337" s="131"/>
      <c r="CO337" s="131"/>
      <c r="CP337" s="131"/>
      <c r="CQ337" s="131"/>
      <c r="CR337" s="131"/>
      <c r="CS337" s="131"/>
      <c r="CT337" s="131"/>
      <c r="CU337" s="131"/>
      <c r="CV337" s="131"/>
      <c r="CW337" s="131"/>
      <c r="CX337" s="131"/>
      <c r="CY337" s="131"/>
      <c r="CZ337" s="131"/>
      <c r="DA337" s="131"/>
      <c r="DB337" s="131"/>
      <c r="DC337" s="131"/>
      <c r="DD337" s="131"/>
      <c r="DE337" s="131"/>
      <c r="DF337" s="131"/>
      <c r="DG337" s="131"/>
      <c r="DH337" s="131"/>
      <c r="DI337" s="131"/>
      <c r="DJ337" s="131"/>
      <c r="DK337" s="131"/>
      <c r="DL337" s="131"/>
      <c r="DM337" s="131"/>
      <c r="DN337" s="131"/>
      <c r="DO337" s="131"/>
      <c r="DP337" s="131"/>
      <c r="DQ337" s="131"/>
      <c r="DR337" s="131"/>
      <c r="DS337" s="131"/>
      <c r="DT337" s="131"/>
      <c r="DU337" s="131"/>
      <c r="DV337" s="131"/>
      <c r="DW337" s="131"/>
      <c r="DX337" s="131"/>
      <c r="DY337" s="131"/>
      <c r="DZ337" s="131"/>
      <c r="EA337" s="131"/>
      <c r="EB337" s="131"/>
      <c r="EC337" s="131"/>
      <c r="ED337" s="131"/>
      <c r="EE337" s="131"/>
      <c r="EF337" s="131"/>
      <c r="EG337" s="131"/>
      <c r="EH337" s="131"/>
      <c r="EI337" s="131"/>
      <c r="EJ337" s="131"/>
      <c r="EK337" s="131"/>
      <c r="EL337" s="131"/>
      <c r="EM337" s="131"/>
      <c r="EN337" s="131"/>
      <c r="EO337" s="131"/>
      <c r="EP337" s="131"/>
      <c r="EQ337" s="131"/>
      <c r="ER337" s="131"/>
      <c r="ES337" s="131"/>
      <c r="ET337" s="131"/>
      <c r="EU337" s="131"/>
      <c r="EV337" s="131"/>
      <c r="EW337" s="131"/>
      <c r="EX337" s="131"/>
      <c r="EY337" s="131"/>
      <c r="EZ337" s="131"/>
      <c r="FA337" s="131"/>
      <c r="FB337" s="131"/>
      <c r="FC337" s="131"/>
      <c r="FD337" s="131"/>
      <c r="FE337" s="131"/>
      <c r="FF337" s="131"/>
      <c r="FG337" s="131"/>
      <c r="FH337" s="131"/>
      <c r="FI337" s="131"/>
      <c r="FJ337" s="131"/>
      <c r="FK337" s="131"/>
      <c r="FL337" s="131"/>
      <c r="FM337" s="131"/>
      <c r="FN337" s="131"/>
      <c r="FO337" s="131"/>
      <c r="FP337" s="131"/>
      <c r="FQ337" s="131"/>
      <c r="FR337" s="131"/>
      <c r="FS337" s="131"/>
      <c r="FT337" s="131"/>
      <c r="FU337" s="131"/>
      <c r="FV337" s="131"/>
      <c r="FW337" s="131"/>
    </row>
    <row r="338">
      <c r="A338" s="131"/>
      <c r="B338" s="131"/>
      <c r="C338" s="131"/>
      <c r="D338" s="131"/>
      <c r="E338" s="131"/>
      <c r="F338" s="131"/>
      <c r="G338" s="131"/>
      <c r="H338" s="131"/>
      <c r="I338" s="131"/>
      <c r="J338" s="131"/>
      <c r="K338" s="131"/>
      <c r="L338" s="131"/>
      <c r="M338" s="131"/>
      <c r="N338" s="131"/>
      <c r="O338" s="131"/>
      <c r="P338" s="131"/>
      <c r="Q338" s="131"/>
      <c r="R338" s="131"/>
      <c r="S338" s="131"/>
      <c r="T338" s="131"/>
      <c r="U338" s="131"/>
      <c r="V338" s="131"/>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131"/>
      <c r="AT338" s="131"/>
      <c r="AU338" s="131"/>
      <c r="AV338" s="131"/>
      <c r="AW338" s="131"/>
      <c r="AX338" s="131"/>
      <c r="AY338" s="131"/>
      <c r="AZ338" s="131"/>
      <c r="BA338" s="131"/>
      <c r="BB338" s="131"/>
      <c r="BC338" s="131"/>
      <c r="BD338" s="131"/>
      <c r="BE338" s="131"/>
      <c r="BF338" s="131"/>
      <c r="BG338" s="131"/>
      <c r="BH338" s="131"/>
      <c r="BI338" s="131"/>
      <c r="BJ338" s="131"/>
      <c r="BK338" s="131"/>
      <c r="BL338" s="131"/>
      <c r="BM338" s="131"/>
      <c r="BN338" s="131"/>
      <c r="BO338" s="131"/>
      <c r="BP338" s="131"/>
      <c r="BQ338" s="131"/>
      <c r="BR338" s="131"/>
      <c r="BS338" s="131"/>
      <c r="BT338" s="131"/>
      <c r="BU338" s="131"/>
      <c r="BV338" s="131"/>
      <c r="BW338" s="131"/>
      <c r="BX338" s="131"/>
      <c r="BY338" s="131"/>
      <c r="BZ338" s="131"/>
      <c r="CA338" s="131"/>
      <c r="CB338" s="131"/>
      <c r="CC338" s="131"/>
      <c r="CD338" s="131"/>
      <c r="CE338" s="131"/>
      <c r="CF338" s="131"/>
      <c r="CG338" s="131"/>
      <c r="CH338" s="131"/>
      <c r="CI338" s="131"/>
      <c r="CJ338" s="131"/>
      <c r="CK338" s="131"/>
      <c r="CL338" s="131"/>
      <c r="CM338" s="131"/>
      <c r="CN338" s="131"/>
      <c r="CO338" s="131"/>
      <c r="CP338" s="131"/>
      <c r="CQ338" s="131"/>
      <c r="CR338" s="131"/>
      <c r="CS338" s="131"/>
      <c r="CT338" s="131"/>
      <c r="CU338" s="131"/>
      <c r="CV338" s="131"/>
      <c r="CW338" s="131"/>
      <c r="CX338" s="131"/>
      <c r="CY338" s="131"/>
      <c r="CZ338" s="131"/>
      <c r="DA338" s="131"/>
      <c r="DB338" s="131"/>
      <c r="DC338" s="131"/>
      <c r="DD338" s="131"/>
      <c r="DE338" s="131"/>
      <c r="DF338" s="131"/>
      <c r="DG338" s="131"/>
      <c r="DH338" s="131"/>
      <c r="DI338" s="131"/>
      <c r="DJ338" s="131"/>
      <c r="DK338" s="131"/>
      <c r="DL338" s="131"/>
      <c r="DM338" s="131"/>
      <c r="DN338" s="131"/>
      <c r="DO338" s="131"/>
      <c r="DP338" s="131"/>
      <c r="DQ338" s="131"/>
      <c r="DR338" s="131"/>
      <c r="DS338" s="131"/>
      <c r="DT338" s="131"/>
      <c r="DU338" s="131"/>
      <c r="DV338" s="131"/>
      <c r="DW338" s="131"/>
      <c r="DX338" s="131"/>
      <c r="DY338" s="131"/>
      <c r="DZ338" s="131"/>
      <c r="EA338" s="131"/>
      <c r="EB338" s="131"/>
      <c r="EC338" s="131"/>
      <c r="ED338" s="131"/>
      <c r="EE338" s="131"/>
      <c r="EF338" s="131"/>
      <c r="EG338" s="131"/>
      <c r="EH338" s="131"/>
      <c r="EI338" s="131"/>
      <c r="EJ338" s="131"/>
      <c r="EK338" s="131"/>
      <c r="EL338" s="131"/>
      <c r="EM338" s="131"/>
      <c r="EN338" s="131"/>
      <c r="EO338" s="131"/>
      <c r="EP338" s="131"/>
      <c r="EQ338" s="131"/>
      <c r="ER338" s="131"/>
      <c r="ES338" s="131"/>
      <c r="ET338" s="131"/>
      <c r="EU338" s="131"/>
      <c r="EV338" s="131"/>
      <c r="EW338" s="131"/>
      <c r="EX338" s="131"/>
      <c r="EY338" s="131"/>
      <c r="EZ338" s="131"/>
      <c r="FA338" s="131"/>
      <c r="FB338" s="131"/>
      <c r="FC338" s="131"/>
      <c r="FD338" s="131"/>
      <c r="FE338" s="131"/>
      <c r="FF338" s="131"/>
      <c r="FG338" s="131"/>
      <c r="FH338" s="131"/>
      <c r="FI338" s="131"/>
      <c r="FJ338" s="131"/>
      <c r="FK338" s="131"/>
      <c r="FL338" s="131"/>
      <c r="FM338" s="131"/>
      <c r="FN338" s="131"/>
      <c r="FO338" s="131"/>
      <c r="FP338" s="131"/>
      <c r="FQ338" s="131"/>
      <c r="FR338" s="131"/>
      <c r="FS338" s="131"/>
      <c r="FT338" s="131"/>
      <c r="FU338" s="131"/>
      <c r="FV338" s="131"/>
      <c r="FW338" s="131"/>
    </row>
    <row r="339">
      <c r="A339" s="131"/>
      <c r="B339" s="131"/>
      <c r="C339" s="131"/>
      <c r="D339" s="131"/>
      <c r="E339" s="131"/>
      <c r="F339" s="131"/>
      <c r="G339" s="131"/>
      <c r="H339" s="131"/>
      <c r="I339" s="131"/>
      <c r="J339" s="131"/>
      <c r="K339" s="131"/>
      <c r="L339" s="131"/>
      <c r="M339" s="131"/>
      <c r="N339" s="131"/>
      <c r="O339" s="131"/>
      <c r="P339" s="131"/>
      <c r="Q339" s="131"/>
      <c r="R339" s="131"/>
      <c r="S339" s="131"/>
      <c r="T339" s="131"/>
      <c r="U339" s="131"/>
      <c r="V339" s="131"/>
      <c r="W339" s="131"/>
      <c r="X339" s="131"/>
      <c r="Y339" s="131"/>
      <c r="Z339" s="131"/>
      <c r="AA339" s="131"/>
      <c r="AB339" s="131"/>
      <c r="AC339" s="131"/>
      <c r="AD339" s="131"/>
      <c r="AE339" s="131"/>
      <c r="AF339" s="131"/>
      <c r="AG339" s="131"/>
      <c r="AH339" s="131"/>
      <c r="AI339" s="131"/>
      <c r="AJ339" s="131"/>
      <c r="AK339" s="131"/>
      <c r="AL339" s="131"/>
      <c r="AM339" s="131"/>
      <c r="AN339" s="131"/>
      <c r="AO339" s="131"/>
      <c r="AP339" s="131"/>
      <c r="AQ339" s="131"/>
      <c r="AR339" s="131"/>
      <c r="AS339" s="131"/>
      <c r="AT339" s="131"/>
      <c r="AU339" s="131"/>
      <c r="AV339" s="131"/>
      <c r="AW339" s="131"/>
      <c r="AX339" s="131"/>
      <c r="AY339" s="131"/>
      <c r="AZ339" s="131"/>
      <c r="BA339" s="131"/>
      <c r="BB339" s="131"/>
      <c r="BC339" s="131"/>
      <c r="BD339" s="131"/>
      <c r="BE339" s="131"/>
      <c r="BF339" s="131"/>
      <c r="BG339" s="131"/>
      <c r="BH339" s="131"/>
      <c r="BI339" s="131"/>
      <c r="BJ339" s="131"/>
      <c r="BK339" s="131"/>
      <c r="BL339" s="131"/>
      <c r="BM339" s="131"/>
      <c r="BN339" s="131"/>
      <c r="BO339" s="131"/>
      <c r="BP339" s="131"/>
      <c r="BQ339" s="131"/>
      <c r="BR339" s="131"/>
      <c r="BS339" s="131"/>
      <c r="BT339" s="131"/>
      <c r="BU339" s="131"/>
      <c r="BV339" s="131"/>
      <c r="BW339" s="131"/>
      <c r="BX339" s="131"/>
      <c r="BY339" s="131"/>
      <c r="BZ339" s="131"/>
      <c r="CA339" s="131"/>
      <c r="CB339" s="131"/>
      <c r="CC339" s="131"/>
      <c r="CD339" s="131"/>
      <c r="CE339" s="131"/>
      <c r="CF339" s="131"/>
      <c r="CG339" s="131"/>
      <c r="CH339" s="131"/>
      <c r="CI339" s="131"/>
      <c r="CJ339" s="131"/>
      <c r="CK339" s="131"/>
      <c r="CL339" s="131"/>
      <c r="CM339" s="131"/>
      <c r="CN339" s="131"/>
      <c r="CO339" s="131"/>
      <c r="CP339" s="131"/>
      <c r="CQ339" s="131"/>
      <c r="CR339" s="131"/>
      <c r="CS339" s="131"/>
      <c r="CT339" s="131"/>
      <c r="CU339" s="131"/>
      <c r="CV339" s="131"/>
      <c r="CW339" s="131"/>
      <c r="CX339" s="131"/>
      <c r="CY339" s="131"/>
      <c r="CZ339" s="131"/>
      <c r="DA339" s="131"/>
      <c r="DB339" s="131"/>
      <c r="DC339" s="131"/>
      <c r="DD339" s="131"/>
      <c r="DE339" s="131"/>
      <c r="DF339" s="131"/>
      <c r="DG339" s="131"/>
      <c r="DH339" s="131"/>
      <c r="DI339" s="131"/>
      <c r="DJ339" s="131"/>
      <c r="DK339" s="131"/>
      <c r="DL339" s="131"/>
      <c r="DM339" s="131"/>
      <c r="DN339" s="131"/>
      <c r="DO339" s="131"/>
      <c r="DP339" s="131"/>
      <c r="DQ339" s="131"/>
      <c r="DR339" s="131"/>
      <c r="DS339" s="131"/>
      <c r="DT339" s="131"/>
      <c r="DU339" s="131"/>
      <c r="DV339" s="131"/>
      <c r="DW339" s="131"/>
      <c r="DX339" s="131"/>
      <c r="DY339" s="131"/>
      <c r="DZ339" s="131"/>
      <c r="EA339" s="131"/>
      <c r="EB339" s="131"/>
      <c r="EC339" s="131"/>
      <c r="ED339" s="131"/>
      <c r="EE339" s="131"/>
      <c r="EF339" s="131"/>
      <c r="EG339" s="131"/>
      <c r="EH339" s="131"/>
      <c r="EI339" s="131"/>
      <c r="EJ339" s="131"/>
      <c r="EK339" s="131"/>
      <c r="EL339" s="131"/>
      <c r="EM339" s="131"/>
      <c r="EN339" s="131"/>
      <c r="EO339" s="131"/>
      <c r="EP339" s="131"/>
      <c r="EQ339" s="131"/>
      <c r="ER339" s="131"/>
      <c r="ES339" s="131"/>
      <c r="ET339" s="131"/>
      <c r="EU339" s="131"/>
      <c r="EV339" s="131"/>
      <c r="EW339" s="131"/>
      <c r="EX339" s="131"/>
      <c r="EY339" s="131"/>
      <c r="EZ339" s="131"/>
      <c r="FA339" s="131"/>
      <c r="FB339" s="131"/>
      <c r="FC339" s="131"/>
      <c r="FD339" s="131"/>
      <c r="FE339" s="131"/>
      <c r="FF339" s="131"/>
      <c r="FG339" s="131"/>
      <c r="FH339" s="131"/>
      <c r="FI339" s="131"/>
      <c r="FJ339" s="131"/>
      <c r="FK339" s="131"/>
      <c r="FL339" s="131"/>
      <c r="FM339" s="131"/>
      <c r="FN339" s="131"/>
      <c r="FO339" s="131"/>
      <c r="FP339" s="131"/>
      <c r="FQ339" s="131"/>
      <c r="FR339" s="131"/>
      <c r="FS339" s="131"/>
      <c r="FT339" s="131"/>
      <c r="FU339" s="131"/>
      <c r="FV339" s="131"/>
      <c r="FW339" s="131"/>
    </row>
    <row r="340">
      <c r="A340" s="131"/>
      <c r="B340" s="131"/>
      <c r="C340" s="131"/>
      <c r="D340" s="131"/>
      <c r="E340" s="131"/>
      <c r="F340" s="131"/>
      <c r="G340" s="131"/>
      <c r="H340" s="131"/>
      <c r="I340" s="131"/>
      <c r="J340" s="131"/>
      <c r="K340" s="131"/>
      <c r="L340" s="131"/>
      <c r="M340" s="131"/>
      <c r="N340" s="131"/>
      <c r="O340" s="131"/>
      <c r="P340" s="131"/>
      <c r="Q340" s="131"/>
      <c r="R340" s="131"/>
      <c r="S340" s="131"/>
      <c r="T340" s="131"/>
      <c r="U340" s="131"/>
      <c r="V340" s="131"/>
      <c r="W340" s="131"/>
      <c r="X340" s="131"/>
      <c r="Y340" s="131"/>
      <c r="Z340" s="131"/>
      <c r="AA340" s="131"/>
      <c r="AB340" s="131"/>
      <c r="AC340" s="131"/>
      <c r="AD340" s="131"/>
      <c r="AE340" s="131"/>
      <c r="AF340" s="131"/>
      <c r="AG340" s="131"/>
      <c r="AH340" s="131"/>
      <c r="AI340" s="131"/>
      <c r="AJ340" s="131"/>
      <c r="AK340" s="131"/>
      <c r="AL340" s="131"/>
      <c r="AM340" s="131"/>
      <c r="AN340" s="131"/>
      <c r="AO340" s="131"/>
      <c r="AP340" s="131"/>
      <c r="AQ340" s="131"/>
      <c r="AR340" s="131"/>
      <c r="AS340" s="131"/>
      <c r="AT340" s="131"/>
      <c r="AU340" s="131"/>
      <c r="AV340" s="131"/>
      <c r="AW340" s="131"/>
      <c r="AX340" s="131"/>
      <c r="AY340" s="131"/>
      <c r="AZ340" s="131"/>
      <c r="BA340" s="131"/>
      <c r="BB340" s="131"/>
      <c r="BC340" s="131"/>
      <c r="BD340" s="131"/>
      <c r="BE340" s="131"/>
      <c r="BF340" s="131"/>
      <c r="BG340" s="131"/>
      <c r="BH340" s="131"/>
      <c r="BI340" s="131"/>
      <c r="BJ340" s="131"/>
      <c r="BK340" s="131"/>
      <c r="BL340" s="131"/>
      <c r="BM340" s="131"/>
      <c r="BN340" s="131"/>
      <c r="BO340" s="131"/>
      <c r="BP340" s="131"/>
      <c r="BQ340" s="131"/>
      <c r="BR340" s="131"/>
      <c r="BS340" s="131"/>
      <c r="BT340" s="131"/>
      <c r="BU340" s="131"/>
      <c r="BV340" s="131"/>
      <c r="BW340" s="131"/>
      <c r="BX340" s="131"/>
      <c r="BY340" s="131"/>
      <c r="BZ340" s="131"/>
      <c r="CA340" s="131"/>
      <c r="CB340" s="131"/>
      <c r="CC340" s="131"/>
      <c r="CD340" s="131"/>
      <c r="CE340" s="131"/>
      <c r="CF340" s="131"/>
      <c r="CG340" s="131"/>
      <c r="CH340" s="131"/>
      <c r="CI340" s="131"/>
      <c r="CJ340" s="131"/>
      <c r="CK340" s="131"/>
      <c r="CL340" s="131"/>
      <c r="CM340" s="131"/>
      <c r="CN340" s="131"/>
      <c r="CO340" s="131"/>
      <c r="CP340" s="131"/>
      <c r="CQ340" s="131"/>
      <c r="CR340" s="131"/>
      <c r="CS340" s="131"/>
      <c r="CT340" s="131"/>
      <c r="CU340" s="131"/>
      <c r="CV340" s="131"/>
      <c r="CW340" s="131"/>
      <c r="CX340" s="131"/>
      <c r="CY340" s="131"/>
      <c r="CZ340" s="131"/>
      <c r="DA340" s="131"/>
      <c r="DB340" s="131"/>
      <c r="DC340" s="131"/>
      <c r="DD340" s="131"/>
      <c r="DE340" s="131"/>
      <c r="DF340" s="131"/>
      <c r="DG340" s="131"/>
      <c r="DH340" s="131"/>
      <c r="DI340" s="131"/>
      <c r="DJ340" s="131"/>
      <c r="DK340" s="131"/>
      <c r="DL340" s="131"/>
      <c r="DM340" s="131"/>
      <c r="DN340" s="131"/>
      <c r="DO340" s="131"/>
      <c r="DP340" s="131"/>
      <c r="DQ340" s="131"/>
      <c r="DR340" s="131"/>
      <c r="DS340" s="131"/>
      <c r="DT340" s="131"/>
      <c r="DU340" s="131"/>
      <c r="DV340" s="131"/>
      <c r="DW340" s="131"/>
      <c r="DX340" s="131"/>
      <c r="DY340" s="131"/>
      <c r="DZ340" s="131"/>
      <c r="EA340" s="131"/>
      <c r="EB340" s="131"/>
      <c r="EC340" s="131"/>
      <c r="ED340" s="131"/>
      <c r="EE340" s="131"/>
      <c r="EF340" s="131"/>
      <c r="EG340" s="131"/>
      <c r="EH340" s="131"/>
      <c r="EI340" s="131"/>
      <c r="EJ340" s="131"/>
      <c r="EK340" s="131"/>
      <c r="EL340" s="131"/>
      <c r="EM340" s="131"/>
      <c r="EN340" s="131"/>
      <c r="EO340" s="131"/>
      <c r="EP340" s="131"/>
      <c r="EQ340" s="131"/>
      <c r="ER340" s="131"/>
      <c r="ES340" s="131"/>
      <c r="ET340" s="131"/>
      <c r="EU340" s="131"/>
      <c r="EV340" s="131"/>
      <c r="EW340" s="131"/>
      <c r="EX340" s="131"/>
      <c r="EY340" s="131"/>
      <c r="EZ340" s="131"/>
      <c r="FA340" s="131"/>
      <c r="FB340" s="131"/>
      <c r="FC340" s="131"/>
      <c r="FD340" s="131"/>
      <c r="FE340" s="131"/>
      <c r="FF340" s="131"/>
      <c r="FG340" s="131"/>
      <c r="FH340" s="131"/>
      <c r="FI340" s="131"/>
      <c r="FJ340" s="131"/>
      <c r="FK340" s="131"/>
      <c r="FL340" s="131"/>
      <c r="FM340" s="131"/>
      <c r="FN340" s="131"/>
      <c r="FO340" s="131"/>
      <c r="FP340" s="131"/>
      <c r="FQ340" s="131"/>
      <c r="FR340" s="131"/>
      <c r="FS340" s="131"/>
      <c r="FT340" s="131"/>
      <c r="FU340" s="131"/>
      <c r="FV340" s="131"/>
      <c r="FW340" s="131"/>
    </row>
    <row r="341">
      <c r="A341" s="131"/>
      <c r="B341" s="131"/>
      <c r="C341" s="131"/>
      <c r="D341" s="131"/>
      <c r="E341" s="131"/>
      <c r="F341" s="131"/>
      <c r="G341" s="131"/>
      <c r="H341" s="131"/>
      <c r="I341" s="131"/>
      <c r="J341" s="131"/>
      <c r="K341" s="131"/>
      <c r="L341" s="131"/>
      <c r="M341" s="131"/>
      <c r="N341" s="131"/>
      <c r="O341" s="131"/>
      <c r="P341" s="131"/>
      <c r="Q341" s="131"/>
      <c r="R341" s="131"/>
      <c r="S341" s="131"/>
      <c r="T341" s="131"/>
      <c r="U341" s="131"/>
      <c r="V341" s="131"/>
      <c r="W341" s="131"/>
      <c r="X341" s="131"/>
      <c r="Y341" s="131"/>
      <c r="Z341" s="131"/>
      <c r="AA341" s="131"/>
      <c r="AB341" s="131"/>
      <c r="AC341" s="131"/>
      <c r="AD341" s="131"/>
      <c r="AE341" s="131"/>
      <c r="AF341" s="131"/>
      <c r="AG341" s="131"/>
      <c r="AH341" s="131"/>
      <c r="AI341" s="131"/>
      <c r="AJ341" s="131"/>
      <c r="AK341" s="131"/>
      <c r="AL341" s="131"/>
      <c r="AM341" s="131"/>
      <c r="AN341" s="131"/>
      <c r="AO341" s="131"/>
      <c r="AP341" s="131"/>
      <c r="AQ341" s="131"/>
      <c r="AR341" s="131"/>
      <c r="AS341" s="131"/>
      <c r="AT341" s="131"/>
      <c r="AU341" s="131"/>
      <c r="AV341" s="131"/>
      <c r="AW341" s="131"/>
      <c r="AX341" s="131"/>
      <c r="AY341" s="131"/>
      <c r="AZ341" s="131"/>
      <c r="BA341" s="131"/>
      <c r="BB341" s="131"/>
      <c r="BC341" s="131"/>
      <c r="BD341" s="131"/>
      <c r="BE341" s="131"/>
      <c r="BF341" s="131"/>
      <c r="BG341" s="131"/>
      <c r="BH341" s="131"/>
      <c r="BI341" s="131"/>
      <c r="BJ341" s="131"/>
      <c r="BK341" s="131"/>
      <c r="BL341" s="131"/>
      <c r="BM341" s="131"/>
      <c r="BN341" s="131"/>
      <c r="BO341" s="131"/>
      <c r="BP341" s="131"/>
      <c r="BQ341" s="131"/>
      <c r="BR341" s="131"/>
      <c r="BS341" s="131"/>
      <c r="BT341" s="131"/>
      <c r="BU341" s="131"/>
      <c r="BV341" s="131"/>
      <c r="BW341" s="131"/>
      <c r="BX341" s="131"/>
      <c r="BY341" s="131"/>
      <c r="BZ341" s="131"/>
      <c r="CA341" s="131"/>
      <c r="CB341" s="131"/>
      <c r="CC341" s="131"/>
      <c r="CD341" s="131"/>
      <c r="CE341" s="131"/>
      <c r="CF341" s="131"/>
      <c r="CG341" s="131"/>
      <c r="CH341" s="131"/>
      <c r="CI341" s="131"/>
      <c r="CJ341" s="131"/>
      <c r="CK341" s="131"/>
      <c r="CL341" s="131"/>
      <c r="CM341" s="131"/>
      <c r="CN341" s="131"/>
      <c r="CO341" s="131"/>
      <c r="CP341" s="131"/>
      <c r="CQ341" s="131"/>
      <c r="CR341" s="131"/>
      <c r="CS341" s="131"/>
      <c r="CT341" s="131"/>
      <c r="CU341" s="131"/>
      <c r="CV341" s="131"/>
      <c r="CW341" s="131"/>
      <c r="CX341" s="131"/>
      <c r="CY341" s="131"/>
      <c r="CZ341" s="131"/>
      <c r="DA341" s="131"/>
      <c r="DB341" s="131"/>
      <c r="DC341" s="131"/>
      <c r="DD341" s="131"/>
      <c r="DE341" s="131"/>
      <c r="DF341" s="131"/>
      <c r="DG341" s="131"/>
      <c r="DH341" s="131"/>
      <c r="DI341" s="131"/>
      <c r="DJ341" s="131"/>
      <c r="DK341" s="131"/>
      <c r="DL341" s="131"/>
      <c r="DM341" s="131"/>
      <c r="DN341" s="131"/>
      <c r="DO341" s="131"/>
      <c r="DP341" s="131"/>
      <c r="DQ341" s="131"/>
      <c r="DR341" s="131"/>
      <c r="DS341" s="131"/>
      <c r="DT341" s="131"/>
      <c r="DU341" s="131"/>
      <c r="DV341" s="131"/>
      <c r="DW341" s="131"/>
      <c r="DX341" s="131"/>
      <c r="DY341" s="131"/>
      <c r="DZ341" s="131"/>
      <c r="EA341" s="131"/>
      <c r="EB341" s="131"/>
      <c r="EC341" s="131"/>
      <c r="ED341" s="131"/>
      <c r="EE341" s="131"/>
      <c r="EF341" s="131"/>
      <c r="EG341" s="131"/>
      <c r="EH341" s="131"/>
      <c r="EI341" s="131"/>
      <c r="EJ341" s="131"/>
      <c r="EK341" s="131"/>
      <c r="EL341" s="131"/>
      <c r="EM341" s="131"/>
      <c r="EN341" s="131"/>
      <c r="EO341" s="131"/>
      <c r="EP341" s="131"/>
      <c r="EQ341" s="131"/>
      <c r="ER341" s="131"/>
      <c r="ES341" s="131"/>
      <c r="ET341" s="131"/>
      <c r="EU341" s="131"/>
      <c r="EV341" s="131"/>
      <c r="EW341" s="131"/>
      <c r="EX341" s="131"/>
      <c r="EY341" s="131"/>
      <c r="EZ341" s="131"/>
      <c r="FA341" s="131"/>
      <c r="FB341" s="131"/>
      <c r="FC341" s="131"/>
      <c r="FD341" s="131"/>
      <c r="FE341" s="131"/>
      <c r="FF341" s="131"/>
      <c r="FG341" s="131"/>
      <c r="FH341" s="131"/>
      <c r="FI341" s="131"/>
      <c r="FJ341" s="131"/>
      <c r="FK341" s="131"/>
      <c r="FL341" s="131"/>
      <c r="FM341" s="131"/>
      <c r="FN341" s="131"/>
      <c r="FO341" s="131"/>
      <c r="FP341" s="131"/>
      <c r="FQ341" s="131"/>
      <c r="FR341" s="131"/>
      <c r="FS341" s="131"/>
      <c r="FT341" s="131"/>
      <c r="FU341" s="131"/>
      <c r="FV341" s="131"/>
      <c r="FW341" s="131"/>
    </row>
    <row r="342">
      <c r="A342" s="131"/>
      <c r="B342" s="131"/>
      <c r="C342" s="131"/>
      <c r="D342" s="131"/>
      <c r="E342" s="131"/>
      <c r="F342" s="131"/>
      <c r="G342" s="131"/>
      <c r="H342" s="131"/>
      <c r="I342" s="131"/>
      <c r="J342" s="131"/>
      <c r="K342" s="131"/>
      <c r="L342" s="131"/>
      <c r="M342" s="131"/>
      <c r="N342" s="131"/>
      <c r="O342" s="131"/>
      <c r="P342" s="131"/>
      <c r="Q342" s="131"/>
      <c r="R342" s="131"/>
      <c r="S342" s="131"/>
      <c r="T342" s="131"/>
      <c r="U342" s="131"/>
      <c r="V342" s="131"/>
      <c r="W342" s="131"/>
      <c r="X342" s="131"/>
      <c r="Y342" s="131"/>
      <c r="Z342" s="131"/>
      <c r="AA342" s="131"/>
      <c r="AB342" s="131"/>
      <c r="AC342" s="131"/>
      <c r="AD342" s="131"/>
      <c r="AE342" s="131"/>
      <c r="AF342" s="131"/>
      <c r="AG342" s="131"/>
      <c r="AH342" s="131"/>
      <c r="AI342" s="131"/>
      <c r="AJ342" s="131"/>
      <c r="AK342" s="131"/>
      <c r="AL342" s="131"/>
      <c r="AM342" s="131"/>
      <c r="AN342" s="131"/>
      <c r="AO342" s="131"/>
      <c r="AP342" s="131"/>
      <c r="AQ342" s="131"/>
      <c r="AR342" s="131"/>
      <c r="AS342" s="131"/>
      <c r="AT342" s="131"/>
      <c r="AU342" s="131"/>
      <c r="AV342" s="131"/>
      <c r="AW342" s="131"/>
      <c r="AX342" s="131"/>
      <c r="AY342" s="131"/>
      <c r="AZ342" s="131"/>
      <c r="BA342" s="131"/>
      <c r="BB342" s="131"/>
      <c r="BC342" s="131"/>
      <c r="BD342" s="131"/>
      <c r="BE342" s="131"/>
      <c r="BF342" s="131"/>
      <c r="BG342" s="131"/>
      <c r="BH342" s="131"/>
      <c r="BI342" s="131"/>
      <c r="BJ342" s="131"/>
      <c r="BK342" s="131"/>
      <c r="BL342" s="131"/>
      <c r="BM342" s="131"/>
      <c r="BN342" s="131"/>
      <c r="BO342" s="131"/>
      <c r="BP342" s="131"/>
      <c r="BQ342" s="131"/>
      <c r="BR342" s="131"/>
      <c r="BS342" s="131"/>
      <c r="BT342" s="131"/>
      <c r="BU342" s="131"/>
      <c r="BV342" s="131"/>
      <c r="BW342" s="131"/>
      <c r="BX342" s="131"/>
      <c r="BY342" s="131"/>
      <c r="BZ342" s="131"/>
      <c r="CA342" s="131"/>
      <c r="CB342" s="131"/>
      <c r="CC342" s="131"/>
      <c r="CD342" s="131"/>
      <c r="CE342" s="131"/>
      <c r="CF342" s="131"/>
      <c r="CG342" s="131"/>
      <c r="CH342" s="131"/>
      <c r="CI342" s="131"/>
      <c r="CJ342" s="131"/>
      <c r="CK342" s="131"/>
      <c r="CL342" s="131"/>
      <c r="CM342" s="131"/>
      <c r="CN342" s="131"/>
      <c r="CO342" s="131"/>
      <c r="CP342" s="131"/>
      <c r="CQ342" s="131"/>
      <c r="CR342" s="131"/>
      <c r="CS342" s="131"/>
      <c r="CT342" s="131"/>
      <c r="CU342" s="131"/>
      <c r="CV342" s="131"/>
      <c r="CW342" s="131"/>
      <c r="CX342" s="131"/>
      <c r="CY342" s="131"/>
      <c r="CZ342" s="131"/>
      <c r="DA342" s="131"/>
      <c r="DB342" s="131"/>
      <c r="DC342" s="131"/>
      <c r="DD342" s="131"/>
      <c r="DE342" s="131"/>
      <c r="DF342" s="131"/>
      <c r="DG342" s="131"/>
      <c r="DH342" s="131"/>
      <c r="DI342" s="131"/>
      <c r="DJ342" s="131"/>
      <c r="DK342" s="131"/>
      <c r="DL342" s="131"/>
      <c r="DM342" s="131"/>
      <c r="DN342" s="131"/>
      <c r="DO342" s="131"/>
      <c r="DP342" s="131"/>
      <c r="DQ342" s="131"/>
      <c r="DR342" s="131"/>
      <c r="DS342" s="131"/>
      <c r="DT342" s="131"/>
      <c r="DU342" s="131"/>
      <c r="DV342" s="131"/>
      <c r="DW342" s="131"/>
      <c r="DX342" s="131"/>
      <c r="DY342" s="131"/>
      <c r="DZ342" s="131"/>
      <c r="EA342" s="131"/>
      <c r="EB342" s="131"/>
      <c r="EC342" s="131"/>
      <c r="ED342" s="131"/>
      <c r="EE342" s="131"/>
      <c r="EF342" s="131"/>
      <c r="EG342" s="131"/>
      <c r="EH342" s="131"/>
      <c r="EI342" s="131"/>
      <c r="EJ342" s="131"/>
      <c r="EK342" s="131"/>
      <c r="EL342" s="131"/>
      <c r="EM342" s="131"/>
      <c r="EN342" s="131"/>
      <c r="EO342" s="131"/>
      <c r="EP342" s="131"/>
      <c r="EQ342" s="131"/>
      <c r="ER342" s="131"/>
      <c r="ES342" s="131"/>
      <c r="ET342" s="131"/>
      <c r="EU342" s="131"/>
      <c r="EV342" s="131"/>
      <c r="EW342" s="131"/>
      <c r="EX342" s="131"/>
      <c r="EY342" s="131"/>
      <c r="EZ342" s="131"/>
      <c r="FA342" s="131"/>
      <c r="FB342" s="131"/>
      <c r="FC342" s="131"/>
      <c r="FD342" s="131"/>
      <c r="FE342" s="131"/>
      <c r="FF342" s="131"/>
      <c r="FG342" s="131"/>
      <c r="FH342" s="131"/>
      <c r="FI342" s="131"/>
      <c r="FJ342" s="131"/>
      <c r="FK342" s="131"/>
      <c r="FL342" s="131"/>
      <c r="FM342" s="131"/>
      <c r="FN342" s="131"/>
      <c r="FO342" s="131"/>
      <c r="FP342" s="131"/>
      <c r="FQ342" s="131"/>
      <c r="FR342" s="131"/>
      <c r="FS342" s="131"/>
      <c r="FT342" s="131"/>
      <c r="FU342" s="131"/>
      <c r="FV342" s="131"/>
      <c r="FW342" s="131"/>
    </row>
    <row r="343">
      <c r="A343" s="131"/>
      <c r="B343" s="131"/>
      <c r="C343" s="131"/>
      <c r="D343" s="131"/>
      <c r="E343" s="131"/>
      <c r="F343" s="131"/>
      <c r="G343" s="131"/>
      <c r="H343" s="131"/>
      <c r="I343" s="131"/>
      <c r="J343" s="131"/>
      <c r="K343" s="131"/>
      <c r="L343" s="131"/>
      <c r="M343" s="131"/>
      <c r="N343" s="131"/>
      <c r="O343" s="131"/>
      <c r="P343" s="131"/>
      <c r="Q343" s="131"/>
      <c r="R343" s="131"/>
      <c r="S343" s="131"/>
      <c r="T343" s="131"/>
      <c r="U343" s="131"/>
      <c r="V343" s="131"/>
      <c r="W343" s="131"/>
      <c r="X343" s="131"/>
      <c r="Y343" s="131"/>
      <c r="Z343" s="131"/>
      <c r="AA343" s="131"/>
      <c r="AB343" s="131"/>
      <c r="AC343" s="131"/>
      <c r="AD343" s="131"/>
      <c r="AE343" s="131"/>
      <c r="AF343" s="131"/>
      <c r="AG343" s="131"/>
      <c r="AH343" s="131"/>
      <c r="AI343" s="131"/>
      <c r="AJ343" s="131"/>
      <c r="AK343" s="131"/>
      <c r="AL343" s="131"/>
      <c r="AM343" s="131"/>
      <c r="AN343" s="131"/>
      <c r="AO343" s="131"/>
      <c r="AP343" s="131"/>
      <c r="AQ343" s="131"/>
      <c r="AR343" s="131"/>
      <c r="AS343" s="131"/>
      <c r="AT343" s="131"/>
      <c r="AU343" s="131"/>
      <c r="AV343" s="131"/>
      <c r="AW343" s="131"/>
      <c r="AX343" s="131"/>
      <c r="AY343" s="131"/>
      <c r="AZ343" s="131"/>
      <c r="BA343" s="131"/>
      <c r="BB343" s="131"/>
      <c r="BC343" s="131"/>
      <c r="BD343" s="131"/>
      <c r="BE343" s="131"/>
      <c r="BF343" s="131"/>
      <c r="BG343" s="131"/>
      <c r="BH343" s="131"/>
      <c r="BI343" s="131"/>
      <c r="BJ343" s="131"/>
      <c r="BK343" s="131"/>
      <c r="BL343" s="131"/>
      <c r="BM343" s="131"/>
      <c r="BN343" s="131"/>
      <c r="BO343" s="131"/>
      <c r="BP343" s="131"/>
      <c r="BQ343" s="131"/>
      <c r="BR343" s="131"/>
      <c r="BS343" s="131"/>
      <c r="BT343" s="131"/>
      <c r="BU343" s="131"/>
      <c r="BV343" s="131"/>
      <c r="BW343" s="131"/>
      <c r="BX343" s="131"/>
      <c r="BY343" s="131"/>
      <c r="BZ343" s="131"/>
      <c r="CA343" s="131"/>
      <c r="CB343" s="131"/>
      <c r="CC343" s="131"/>
      <c r="CD343" s="131"/>
      <c r="CE343" s="131"/>
      <c r="CF343" s="131"/>
      <c r="CG343" s="131"/>
      <c r="CH343" s="131"/>
      <c r="CI343" s="131"/>
      <c r="CJ343" s="131"/>
      <c r="CK343" s="131"/>
      <c r="CL343" s="131"/>
      <c r="CM343" s="131"/>
      <c r="CN343" s="131"/>
      <c r="CO343" s="131"/>
      <c r="CP343" s="131"/>
      <c r="CQ343" s="131"/>
      <c r="CR343" s="131"/>
      <c r="CS343" s="131"/>
      <c r="CT343" s="131"/>
      <c r="CU343" s="131"/>
      <c r="CV343" s="131"/>
      <c r="CW343" s="131"/>
      <c r="CX343" s="131"/>
      <c r="CY343" s="131"/>
      <c r="CZ343" s="131"/>
      <c r="DA343" s="131"/>
      <c r="DB343" s="131"/>
      <c r="DC343" s="131"/>
      <c r="DD343" s="131"/>
      <c r="DE343" s="131"/>
      <c r="DF343" s="131"/>
      <c r="DG343" s="131"/>
      <c r="DH343" s="131"/>
      <c r="DI343" s="131"/>
      <c r="DJ343" s="131"/>
      <c r="DK343" s="131"/>
      <c r="DL343" s="131"/>
      <c r="DM343" s="131"/>
      <c r="DN343" s="131"/>
      <c r="DO343" s="131"/>
      <c r="DP343" s="131"/>
      <c r="DQ343" s="131"/>
      <c r="DR343" s="131"/>
      <c r="DS343" s="131"/>
      <c r="DT343" s="131"/>
      <c r="DU343" s="131"/>
      <c r="DV343" s="131"/>
      <c r="DW343" s="131"/>
      <c r="DX343" s="131"/>
      <c r="DY343" s="131"/>
      <c r="DZ343" s="131"/>
      <c r="EA343" s="131"/>
      <c r="EB343" s="131"/>
      <c r="EC343" s="131"/>
      <c r="ED343" s="131"/>
      <c r="EE343" s="131"/>
      <c r="EF343" s="131"/>
      <c r="EG343" s="131"/>
      <c r="EH343" s="131"/>
      <c r="EI343" s="131"/>
      <c r="EJ343" s="131"/>
      <c r="EK343" s="131"/>
      <c r="EL343" s="131"/>
      <c r="EM343" s="131"/>
      <c r="EN343" s="131"/>
      <c r="EO343" s="131"/>
      <c r="EP343" s="131"/>
      <c r="EQ343" s="131"/>
      <c r="ER343" s="131"/>
      <c r="ES343" s="131"/>
      <c r="ET343" s="131"/>
      <c r="EU343" s="131"/>
      <c r="EV343" s="131"/>
      <c r="EW343" s="131"/>
      <c r="EX343" s="131"/>
      <c r="EY343" s="131"/>
      <c r="EZ343" s="131"/>
      <c r="FA343" s="131"/>
      <c r="FB343" s="131"/>
      <c r="FC343" s="131"/>
      <c r="FD343" s="131"/>
      <c r="FE343" s="131"/>
      <c r="FF343" s="131"/>
      <c r="FG343" s="131"/>
      <c r="FH343" s="131"/>
      <c r="FI343" s="131"/>
      <c r="FJ343" s="131"/>
      <c r="FK343" s="131"/>
      <c r="FL343" s="131"/>
      <c r="FM343" s="131"/>
      <c r="FN343" s="131"/>
      <c r="FO343" s="131"/>
      <c r="FP343" s="131"/>
      <c r="FQ343" s="131"/>
      <c r="FR343" s="131"/>
      <c r="FS343" s="131"/>
      <c r="FT343" s="131"/>
      <c r="FU343" s="131"/>
      <c r="FV343" s="131"/>
      <c r="FW343" s="131"/>
    </row>
    <row r="344">
      <c r="A344" s="131"/>
      <c r="B344" s="131"/>
      <c r="C344" s="131"/>
      <c r="D344" s="131"/>
      <c r="E344" s="131"/>
      <c r="F344" s="131"/>
      <c r="G344" s="131"/>
      <c r="H344" s="131"/>
      <c r="I344" s="131"/>
      <c r="J344" s="131"/>
      <c r="K344" s="131"/>
      <c r="L344" s="131"/>
      <c r="M344" s="131"/>
      <c r="N344" s="131"/>
      <c r="O344" s="131"/>
      <c r="P344" s="131"/>
      <c r="Q344" s="131"/>
      <c r="R344" s="131"/>
      <c r="S344" s="131"/>
      <c r="T344" s="131"/>
      <c r="U344" s="131"/>
      <c r="V344" s="131"/>
      <c r="W344" s="131"/>
      <c r="X344" s="131"/>
      <c r="Y344" s="131"/>
      <c r="Z344" s="131"/>
      <c r="AA344" s="131"/>
      <c r="AB344" s="131"/>
      <c r="AC344" s="131"/>
      <c r="AD344" s="131"/>
      <c r="AE344" s="131"/>
      <c r="AF344" s="131"/>
      <c r="AG344" s="131"/>
      <c r="AH344" s="131"/>
      <c r="AI344" s="131"/>
      <c r="AJ344" s="131"/>
      <c r="AK344" s="131"/>
      <c r="AL344" s="131"/>
      <c r="AM344" s="131"/>
      <c r="AN344" s="131"/>
      <c r="AO344" s="131"/>
      <c r="AP344" s="131"/>
      <c r="AQ344" s="131"/>
      <c r="AR344" s="131"/>
      <c r="AS344" s="131"/>
      <c r="AT344" s="131"/>
      <c r="AU344" s="131"/>
      <c r="AV344" s="131"/>
      <c r="AW344" s="131"/>
      <c r="AX344" s="131"/>
      <c r="AY344" s="131"/>
      <c r="AZ344" s="131"/>
      <c r="BA344" s="131"/>
      <c r="BB344" s="131"/>
      <c r="BC344" s="131"/>
      <c r="BD344" s="131"/>
      <c r="BE344" s="131"/>
      <c r="BF344" s="131"/>
      <c r="BG344" s="131"/>
      <c r="BH344" s="131"/>
      <c r="BI344" s="131"/>
      <c r="BJ344" s="131"/>
      <c r="BK344" s="131"/>
      <c r="BL344" s="131"/>
      <c r="BM344" s="131"/>
      <c r="BN344" s="131"/>
      <c r="BO344" s="131"/>
      <c r="BP344" s="131"/>
      <c r="BQ344" s="131"/>
      <c r="BR344" s="131"/>
      <c r="BS344" s="131"/>
      <c r="BT344" s="131"/>
      <c r="BU344" s="131"/>
      <c r="BV344" s="131"/>
      <c r="BW344" s="131"/>
      <c r="BX344" s="131"/>
      <c r="BY344" s="131"/>
      <c r="BZ344" s="131"/>
      <c r="CA344" s="131"/>
      <c r="CB344" s="131"/>
      <c r="CC344" s="131"/>
      <c r="CD344" s="131"/>
      <c r="CE344" s="131"/>
      <c r="CF344" s="131"/>
      <c r="CG344" s="131"/>
      <c r="CH344" s="131"/>
      <c r="CI344" s="131"/>
      <c r="CJ344" s="131"/>
      <c r="CK344" s="131"/>
      <c r="CL344" s="131"/>
      <c r="CM344" s="131"/>
      <c r="CN344" s="131"/>
      <c r="CO344" s="131"/>
      <c r="CP344" s="131"/>
      <c r="CQ344" s="131"/>
      <c r="CR344" s="131"/>
      <c r="CS344" s="131"/>
      <c r="CT344" s="131"/>
      <c r="CU344" s="131"/>
      <c r="CV344" s="131"/>
      <c r="CW344" s="131"/>
      <c r="CX344" s="131"/>
      <c r="CY344" s="131"/>
      <c r="CZ344" s="131"/>
      <c r="DA344" s="131"/>
      <c r="DB344" s="131"/>
      <c r="DC344" s="131"/>
      <c r="DD344" s="131"/>
      <c r="DE344" s="131"/>
      <c r="DF344" s="131"/>
      <c r="DG344" s="131"/>
      <c r="DH344" s="131"/>
      <c r="DI344" s="131"/>
      <c r="DJ344" s="131"/>
      <c r="DK344" s="131"/>
      <c r="DL344" s="131"/>
      <c r="DM344" s="131"/>
      <c r="DN344" s="131"/>
      <c r="DO344" s="131"/>
      <c r="DP344" s="131"/>
      <c r="DQ344" s="131"/>
      <c r="DR344" s="131"/>
      <c r="DS344" s="131"/>
      <c r="DT344" s="131"/>
      <c r="DU344" s="131"/>
      <c r="DV344" s="131"/>
      <c r="DW344" s="131"/>
      <c r="DX344" s="131"/>
      <c r="DY344" s="131"/>
      <c r="DZ344" s="131"/>
      <c r="EA344" s="131"/>
      <c r="EB344" s="131"/>
      <c r="EC344" s="131"/>
      <c r="ED344" s="131"/>
      <c r="EE344" s="131"/>
      <c r="EF344" s="131"/>
      <c r="EG344" s="131"/>
      <c r="EH344" s="131"/>
      <c r="EI344" s="131"/>
      <c r="EJ344" s="131"/>
      <c r="EK344" s="131"/>
      <c r="EL344" s="131"/>
      <c r="EM344" s="131"/>
      <c r="EN344" s="131"/>
      <c r="EO344" s="131"/>
      <c r="EP344" s="131"/>
      <c r="EQ344" s="131"/>
      <c r="ER344" s="131"/>
      <c r="ES344" s="131"/>
      <c r="ET344" s="131"/>
      <c r="EU344" s="131"/>
      <c r="EV344" s="131"/>
      <c r="EW344" s="131"/>
      <c r="EX344" s="131"/>
      <c r="EY344" s="131"/>
      <c r="EZ344" s="131"/>
      <c r="FA344" s="131"/>
      <c r="FB344" s="131"/>
      <c r="FC344" s="131"/>
      <c r="FD344" s="131"/>
      <c r="FE344" s="131"/>
      <c r="FF344" s="131"/>
      <c r="FG344" s="131"/>
      <c r="FH344" s="131"/>
      <c r="FI344" s="131"/>
      <c r="FJ344" s="131"/>
      <c r="FK344" s="131"/>
      <c r="FL344" s="131"/>
      <c r="FM344" s="131"/>
      <c r="FN344" s="131"/>
      <c r="FO344" s="131"/>
      <c r="FP344" s="131"/>
      <c r="FQ344" s="131"/>
      <c r="FR344" s="131"/>
      <c r="FS344" s="131"/>
      <c r="FT344" s="131"/>
      <c r="FU344" s="131"/>
      <c r="FV344" s="131"/>
      <c r="FW344" s="131"/>
    </row>
    <row r="345">
      <c r="A345" s="131"/>
      <c r="B345" s="131"/>
      <c r="C345" s="131"/>
      <c r="D345" s="131"/>
      <c r="E345" s="131"/>
      <c r="F345" s="131"/>
      <c r="G345" s="131"/>
      <c r="H345" s="131"/>
      <c r="I345" s="131"/>
      <c r="J345" s="131"/>
      <c r="K345" s="131"/>
      <c r="L345" s="131"/>
      <c r="M345" s="131"/>
      <c r="N345" s="131"/>
      <c r="O345" s="131"/>
      <c r="P345" s="131"/>
      <c r="Q345" s="131"/>
      <c r="R345" s="131"/>
      <c r="S345" s="131"/>
      <c r="T345" s="131"/>
      <c r="U345" s="131"/>
      <c r="V345" s="131"/>
      <c r="W345" s="131"/>
      <c r="X345" s="131"/>
      <c r="Y345" s="131"/>
      <c r="Z345" s="131"/>
      <c r="AA345" s="131"/>
      <c r="AB345" s="131"/>
      <c r="AC345" s="131"/>
      <c r="AD345" s="131"/>
      <c r="AE345" s="131"/>
      <c r="AF345" s="131"/>
      <c r="AG345" s="131"/>
      <c r="AH345" s="131"/>
      <c r="AI345" s="131"/>
      <c r="AJ345" s="131"/>
      <c r="AK345" s="131"/>
      <c r="AL345" s="131"/>
      <c r="AM345" s="131"/>
      <c r="AN345" s="131"/>
      <c r="AO345" s="131"/>
      <c r="AP345" s="131"/>
      <c r="AQ345" s="131"/>
      <c r="AR345" s="131"/>
      <c r="AS345" s="131"/>
      <c r="AT345" s="131"/>
      <c r="AU345" s="131"/>
      <c r="AV345" s="131"/>
      <c r="AW345" s="131"/>
      <c r="AX345" s="131"/>
      <c r="AY345" s="131"/>
      <c r="AZ345" s="131"/>
      <c r="BA345" s="131"/>
      <c r="BB345" s="131"/>
      <c r="BC345" s="131"/>
      <c r="BD345" s="131"/>
      <c r="BE345" s="131"/>
      <c r="BF345" s="131"/>
      <c r="BG345" s="131"/>
      <c r="BH345" s="131"/>
      <c r="BI345" s="131"/>
      <c r="BJ345" s="131"/>
      <c r="BK345" s="131"/>
      <c r="BL345" s="131"/>
      <c r="BM345" s="131"/>
      <c r="BN345" s="131"/>
      <c r="BO345" s="131"/>
      <c r="BP345" s="131"/>
      <c r="BQ345" s="131"/>
      <c r="BR345" s="131"/>
      <c r="BS345" s="131"/>
      <c r="BT345" s="131"/>
      <c r="BU345" s="131"/>
      <c r="BV345" s="131"/>
      <c r="BW345" s="131"/>
      <c r="BX345" s="131"/>
      <c r="BY345" s="131"/>
      <c r="BZ345" s="131"/>
      <c r="CA345" s="131"/>
      <c r="CB345" s="131"/>
      <c r="CC345" s="131"/>
      <c r="CD345" s="131"/>
      <c r="CE345" s="131"/>
      <c r="CF345" s="131"/>
      <c r="CG345" s="131"/>
      <c r="CH345" s="131"/>
      <c r="CI345" s="131"/>
      <c r="CJ345" s="131"/>
      <c r="CK345" s="131"/>
      <c r="CL345" s="131"/>
      <c r="CM345" s="131"/>
      <c r="CN345" s="131"/>
      <c r="CO345" s="131"/>
      <c r="CP345" s="131"/>
      <c r="CQ345" s="131"/>
      <c r="CR345" s="131"/>
      <c r="CS345" s="131"/>
      <c r="CT345" s="131"/>
      <c r="CU345" s="131"/>
      <c r="CV345" s="131"/>
      <c r="CW345" s="131"/>
      <c r="CX345" s="131"/>
      <c r="CY345" s="131"/>
      <c r="CZ345" s="131"/>
      <c r="DA345" s="131"/>
      <c r="DB345" s="131"/>
      <c r="DC345" s="131"/>
      <c r="DD345" s="131"/>
      <c r="DE345" s="131"/>
      <c r="DF345" s="131"/>
      <c r="DG345" s="131"/>
      <c r="DH345" s="131"/>
      <c r="DI345" s="131"/>
      <c r="DJ345" s="131"/>
      <c r="DK345" s="131"/>
      <c r="DL345" s="131"/>
      <c r="DM345" s="131"/>
      <c r="DN345" s="131"/>
      <c r="DO345" s="131"/>
      <c r="DP345" s="131"/>
      <c r="DQ345" s="131"/>
      <c r="DR345" s="131"/>
      <c r="DS345" s="131"/>
      <c r="DT345" s="131"/>
      <c r="DU345" s="131"/>
      <c r="DV345" s="131"/>
      <c r="DW345" s="131"/>
      <c r="DX345" s="131"/>
      <c r="DY345" s="131"/>
      <c r="DZ345" s="131"/>
      <c r="EA345" s="131"/>
      <c r="EB345" s="131"/>
      <c r="EC345" s="131"/>
      <c r="ED345" s="131"/>
      <c r="EE345" s="131"/>
      <c r="EF345" s="131"/>
      <c r="EG345" s="131"/>
      <c r="EH345" s="131"/>
      <c r="EI345" s="131"/>
      <c r="EJ345" s="131"/>
      <c r="EK345" s="131"/>
      <c r="EL345" s="131"/>
      <c r="EM345" s="131"/>
      <c r="EN345" s="131"/>
      <c r="EO345" s="131"/>
      <c r="EP345" s="131"/>
      <c r="EQ345" s="131"/>
      <c r="ER345" s="131"/>
      <c r="ES345" s="131"/>
      <c r="ET345" s="131"/>
      <c r="EU345" s="131"/>
      <c r="EV345" s="131"/>
      <c r="EW345" s="131"/>
      <c r="EX345" s="131"/>
      <c r="EY345" s="131"/>
      <c r="EZ345" s="131"/>
      <c r="FA345" s="131"/>
      <c r="FB345" s="131"/>
      <c r="FC345" s="131"/>
      <c r="FD345" s="131"/>
      <c r="FE345" s="131"/>
      <c r="FF345" s="131"/>
      <c r="FG345" s="131"/>
      <c r="FH345" s="131"/>
      <c r="FI345" s="131"/>
      <c r="FJ345" s="131"/>
      <c r="FK345" s="131"/>
      <c r="FL345" s="131"/>
      <c r="FM345" s="131"/>
      <c r="FN345" s="131"/>
      <c r="FO345" s="131"/>
      <c r="FP345" s="131"/>
      <c r="FQ345" s="131"/>
      <c r="FR345" s="131"/>
      <c r="FS345" s="131"/>
      <c r="FT345" s="131"/>
      <c r="FU345" s="131"/>
      <c r="FV345" s="131"/>
      <c r="FW345" s="131"/>
    </row>
    <row r="346">
      <c r="A346" s="131"/>
      <c r="B346" s="131"/>
      <c r="C346" s="131"/>
      <c r="D346" s="131"/>
      <c r="E346" s="131"/>
      <c r="F346" s="131"/>
      <c r="G346" s="131"/>
      <c r="H346" s="131"/>
      <c r="I346" s="131"/>
      <c r="J346" s="131"/>
      <c r="K346" s="131"/>
      <c r="L346" s="131"/>
      <c r="M346" s="131"/>
      <c r="N346" s="131"/>
      <c r="O346" s="131"/>
      <c r="P346" s="131"/>
      <c r="Q346" s="131"/>
      <c r="R346" s="131"/>
      <c r="S346" s="131"/>
      <c r="T346" s="131"/>
      <c r="U346" s="131"/>
      <c r="V346" s="131"/>
      <c r="W346" s="131"/>
      <c r="X346" s="131"/>
      <c r="Y346" s="131"/>
      <c r="Z346" s="131"/>
      <c r="AA346" s="131"/>
      <c r="AB346" s="131"/>
      <c r="AC346" s="131"/>
      <c r="AD346" s="131"/>
      <c r="AE346" s="131"/>
      <c r="AF346" s="131"/>
      <c r="AG346" s="131"/>
      <c r="AH346" s="131"/>
      <c r="AI346" s="131"/>
      <c r="AJ346" s="131"/>
      <c r="AK346" s="131"/>
      <c r="AL346" s="131"/>
      <c r="AM346" s="131"/>
      <c r="AN346" s="131"/>
      <c r="AO346" s="131"/>
      <c r="AP346" s="131"/>
      <c r="AQ346" s="131"/>
      <c r="AR346" s="131"/>
      <c r="AS346" s="131"/>
      <c r="AT346" s="131"/>
      <c r="AU346" s="131"/>
      <c r="AV346" s="131"/>
      <c r="AW346" s="131"/>
      <c r="AX346" s="131"/>
      <c r="AY346" s="131"/>
      <c r="AZ346" s="131"/>
      <c r="BA346" s="131"/>
      <c r="BB346" s="131"/>
      <c r="BC346" s="131"/>
      <c r="BD346" s="131"/>
      <c r="BE346" s="131"/>
      <c r="BF346" s="131"/>
      <c r="BG346" s="131"/>
      <c r="BH346" s="131"/>
      <c r="BI346" s="131"/>
      <c r="BJ346" s="131"/>
      <c r="BK346" s="131"/>
      <c r="BL346" s="131"/>
      <c r="BM346" s="131"/>
      <c r="BN346" s="131"/>
      <c r="BO346" s="131"/>
      <c r="BP346" s="131"/>
      <c r="BQ346" s="131"/>
      <c r="BR346" s="131"/>
      <c r="BS346" s="131"/>
      <c r="BT346" s="131"/>
      <c r="BU346" s="131"/>
      <c r="BV346" s="131"/>
      <c r="BW346" s="131"/>
      <c r="BX346" s="131"/>
      <c r="BY346" s="131"/>
      <c r="BZ346" s="131"/>
      <c r="CA346" s="131"/>
      <c r="CB346" s="131"/>
      <c r="CC346" s="131"/>
      <c r="CD346" s="131"/>
      <c r="CE346" s="131"/>
      <c r="CF346" s="131"/>
      <c r="CG346" s="131"/>
      <c r="CH346" s="131"/>
      <c r="CI346" s="131"/>
      <c r="CJ346" s="131"/>
      <c r="CK346" s="131"/>
      <c r="CL346" s="131"/>
      <c r="CM346" s="131"/>
      <c r="CN346" s="131"/>
      <c r="CO346" s="131"/>
      <c r="CP346" s="131"/>
      <c r="CQ346" s="131"/>
      <c r="CR346" s="131"/>
      <c r="CS346" s="131"/>
      <c r="CT346" s="131"/>
      <c r="CU346" s="131"/>
      <c r="CV346" s="131"/>
      <c r="CW346" s="131"/>
      <c r="CX346" s="131"/>
      <c r="CY346" s="131"/>
      <c r="CZ346" s="131"/>
      <c r="DA346" s="131"/>
      <c r="DB346" s="131"/>
      <c r="DC346" s="131"/>
      <c r="DD346" s="131"/>
      <c r="DE346" s="131"/>
      <c r="DF346" s="131"/>
      <c r="DG346" s="131"/>
      <c r="DH346" s="131"/>
      <c r="DI346" s="131"/>
      <c r="DJ346" s="131"/>
      <c r="DK346" s="131"/>
      <c r="DL346" s="131"/>
      <c r="DM346" s="131"/>
      <c r="DN346" s="131"/>
      <c r="DO346" s="131"/>
      <c r="DP346" s="131"/>
      <c r="DQ346" s="131"/>
      <c r="DR346" s="131"/>
      <c r="DS346" s="131"/>
      <c r="DT346" s="131"/>
      <c r="DU346" s="131"/>
      <c r="DV346" s="131"/>
      <c r="DW346" s="131"/>
      <c r="DX346" s="131"/>
      <c r="DY346" s="131"/>
      <c r="DZ346" s="131"/>
      <c r="EA346" s="131"/>
      <c r="EB346" s="131"/>
      <c r="EC346" s="131"/>
      <c r="ED346" s="131"/>
      <c r="EE346" s="131"/>
      <c r="EF346" s="131"/>
      <c r="EG346" s="131"/>
      <c r="EH346" s="131"/>
      <c r="EI346" s="131"/>
      <c r="EJ346" s="131"/>
      <c r="EK346" s="131"/>
      <c r="EL346" s="131"/>
      <c r="EM346" s="131"/>
      <c r="EN346" s="131"/>
      <c r="EO346" s="131"/>
      <c r="EP346" s="131"/>
      <c r="EQ346" s="131"/>
      <c r="ER346" s="131"/>
      <c r="ES346" s="131"/>
      <c r="ET346" s="131"/>
      <c r="EU346" s="131"/>
      <c r="EV346" s="131"/>
      <c r="EW346" s="131"/>
      <c r="EX346" s="131"/>
      <c r="EY346" s="131"/>
      <c r="EZ346" s="131"/>
      <c r="FA346" s="131"/>
      <c r="FB346" s="131"/>
      <c r="FC346" s="131"/>
      <c r="FD346" s="131"/>
      <c r="FE346" s="131"/>
      <c r="FF346" s="131"/>
      <c r="FG346" s="131"/>
      <c r="FH346" s="131"/>
      <c r="FI346" s="131"/>
      <c r="FJ346" s="131"/>
      <c r="FK346" s="131"/>
      <c r="FL346" s="131"/>
      <c r="FM346" s="131"/>
      <c r="FN346" s="131"/>
      <c r="FO346" s="131"/>
      <c r="FP346" s="131"/>
      <c r="FQ346" s="131"/>
      <c r="FR346" s="131"/>
      <c r="FS346" s="131"/>
      <c r="FT346" s="131"/>
      <c r="FU346" s="131"/>
      <c r="FV346" s="131"/>
      <c r="FW346" s="131"/>
    </row>
    <row r="347">
      <c r="A347" s="131"/>
      <c r="B347" s="131"/>
      <c r="C347" s="131"/>
      <c r="D347" s="131"/>
      <c r="E347" s="131"/>
      <c r="F347" s="131"/>
      <c r="G347" s="131"/>
      <c r="H347" s="131"/>
      <c r="I347" s="131"/>
      <c r="J347" s="131"/>
      <c r="K347" s="131"/>
      <c r="L347" s="131"/>
      <c r="M347" s="131"/>
      <c r="N347" s="131"/>
      <c r="O347" s="131"/>
      <c r="P347" s="131"/>
      <c r="Q347" s="131"/>
      <c r="R347" s="131"/>
      <c r="S347" s="131"/>
      <c r="T347" s="131"/>
      <c r="U347" s="131"/>
      <c r="V347" s="131"/>
      <c r="W347" s="131"/>
      <c r="X347" s="131"/>
      <c r="Y347" s="131"/>
      <c r="Z347" s="131"/>
      <c r="AA347" s="131"/>
      <c r="AB347" s="131"/>
      <c r="AC347" s="131"/>
      <c r="AD347" s="131"/>
      <c r="AE347" s="131"/>
      <c r="AF347" s="131"/>
      <c r="AG347" s="131"/>
      <c r="AH347" s="131"/>
      <c r="AI347" s="131"/>
      <c r="AJ347" s="131"/>
      <c r="AK347" s="131"/>
      <c r="AL347" s="131"/>
      <c r="AM347" s="131"/>
      <c r="AN347" s="131"/>
      <c r="AO347" s="131"/>
      <c r="AP347" s="131"/>
      <c r="AQ347" s="131"/>
      <c r="AR347" s="131"/>
      <c r="AS347" s="131"/>
      <c r="AT347" s="131"/>
      <c r="AU347" s="131"/>
      <c r="AV347" s="131"/>
      <c r="AW347" s="131"/>
      <c r="AX347" s="131"/>
      <c r="AY347" s="131"/>
      <c r="AZ347" s="131"/>
      <c r="BA347" s="131"/>
      <c r="BB347" s="131"/>
      <c r="BC347" s="131"/>
      <c r="BD347" s="131"/>
      <c r="BE347" s="131"/>
      <c r="BF347" s="131"/>
      <c r="BG347" s="131"/>
      <c r="BH347" s="131"/>
      <c r="BI347" s="131"/>
      <c r="BJ347" s="131"/>
      <c r="BK347" s="131"/>
      <c r="BL347" s="131"/>
      <c r="BM347" s="131"/>
      <c r="BN347" s="131"/>
      <c r="BO347" s="131"/>
      <c r="BP347" s="131"/>
      <c r="BQ347" s="131"/>
      <c r="BR347" s="131"/>
      <c r="BS347" s="131"/>
      <c r="BT347" s="131"/>
      <c r="BU347" s="131"/>
      <c r="BV347" s="131"/>
      <c r="BW347" s="131"/>
      <c r="BX347" s="131"/>
      <c r="BY347" s="131"/>
      <c r="BZ347" s="131"/>
      <c r="CA347" s="131"/>
      <c r="CB347" s="131"/>
      <c r="CC347" s="131"/>
      <c r="CD347" s="131"/>
      <c r="CE347" s="131"/>
      <c r="CF347" s="131"/>
      <c r="CG347" s="131"/>
      <c r="CH347" s="131"/>
      <c r="CI347" s="131"/>
      <c r="CJ347" s="131"/>
      <c r="CK347" s="131"/>
      <c r="CL347" s="131"/>
      <c r="CM347" s="131"/>
      <c r="CN347" s="131"/>
      <c r="CO347" s="131"/>
      <c r="CP347" s="131"/>
      <c r="CQ347" s="131"/>
      <c r="CR347" s="131"/>
      <c r="CS347" s="131"/>
      <c r="CT347" s="131"/>
      <c r="CU347" s="131"/>
      <c r="CV347" s="131"/>
      <c r="CW347" s="131"/>
      <c r="CX347" s="131"/>
      <c r="CY347" s="131"/>
      <c r="CZ347" s="131"/>
      <c r="DA347" s="131"/>
      <c r="DB347" s="131"/>
      <c r="DC347" s="131"/>
      <c r="DD347" s="131"/>
      <c r="DE347" s="131"/>
      <c r="DF347" s="131"/>
      <c r="DG347" s="131"/>
      <c r="DH347" s="131"/>
      <c r="DI347" s="131"/>
      <c r="DJ347" s="131"/>
      <c r="DK347" s="131"/>
      <c r="DL347" s="131"/>
      <c r="DM347" s="131"/>
      <c r="DN347" s="131"/>
      <c r="DO347" s="131"/>
      <c r="DP347" s="131"/>
      <c r="DQ347" s="131"/>
      <c r="DR347" s="131"/>
      <c r="DS347" s="131"/>
      <c r="DT347" s="131"/>
      <c r="DU347" s="131"/>
      <c r="DV347" s="131"/>
      <c r="DW347" s="131"/>
      <c r="DX347" s="131"/>
      <c r="DY347" s="131"/>
      <c r="DZ347" s="131"/>
      <c r="EA347" s="131"/>
      <c r="EB347" s="131"/>
      <c r="EC347" s="131"/>
      <c r="ED347" s="131"/>
      <c r="EE347" s="131"/>
      <c r="EF347" s="131"/>
      <c r="EG347" s="131"/>
      <c r="EH347" s="131"/>
      <c r="EI347" s="131"/>
      <c r="EJ347" s="131"/>
      <c r="EK347" s="131"/>
      <c r="EL347" s="131"/>
      <c r="EM347" s="131"/>
      <c r="EN347" s="131"/>
      <c r="EO347" s="131"/>
      <c r="EP347" s="131"/>
      <c r="EQ347" s="131"/>
      <c r="ER347" s="131"/>
      <c r="ES347" s="131"/>
      <c r="ET347" s="131"/>
      <c r="EU347" s="131"/>
      <c r="EV347" s="131"/>
      <c r="EW347" s="131"/>
      <c r="EX347" s="131"/>
      <c r="EY347" s="131"/>
      <c r="EZ347" s="131"/>
      <c r="FA347" s="131"/>
      <c r="FB347" s="131"/>
      <c r="FC347" s="131"/>
      <c r="FD347" s="131"/>
      <c r="FE347" s="131"/>
      <c r="FF347" s="131"/>
      <c r="FG347" s="131"/>
      <c r="FH347" s="131"/>
      <c r="FI347" s="131"/>
      <c r="FJ347" s="131"/>
      <c r="FK347" s="131"/>
      <c r="FL347" s="131"/>
      <c r="FM347" s="131"/>
      <c r="FN347" s="131"/>
      <c r="FO347" s="131"/>
      <c r="FP347" s="131"/>
      <c r="FQ347" s="131"/>
      <c r="FR347" s="131"/>
      <c r="FS347" s="131"/>
      <c r="FT347" s="131"/>
      <c r="FU347" s="131"/>
      <c r="FV347" s="131"/>
      <c r="FW347" s="131"/>
    </row>
    <row r="348">
      <c r="A348" s="131"/>
      <c r="B348" s="131"/>
      <c r="C348" s="131"/>
      <c r="D348" s="131"/>
      <c r="E348" s="131"/>
      <c r="F348" s="131"/>
      <c r="G348" s="131"/>
      <c r="H348" s="131"/>
      <c r="I348" s="131"/>
      <c r="J348" s="131"/>
      <c r="K348" s="131"/>
      <c r="L348" s="131"/>
      <c r="M348" s="131"/>
      <c r="N348" s="131"/>
      <c r="O348" s="131"/>
      <c r="P348" s="131"/>
      <c r="Q348" s="131"/>
      <c r="R348" s="131"/>
      <c r="S348" s="131"/>
      <c r="T348" s="131"/>
      <c r="U348" s="131"/>
      <c r="V348" s="131"/>
      <c r="W348" s="131"/>
      <c r="X348" s="131"/>
      <c r="Y348" s="131"/>
      <c r="Z348" s="131"/>
      <c r="AA348" s="131"/>
      <c r="AB348" s="131"/>
      <c r="AC348" s="131"/>
      <c r="AD348" s="131"/>
      <c r="AE348" s="131"/>
      <c r="AF348" s="131"/>
      <c r="AG348" s="131"/>
      <c r="AH348" s="131"/>
      <c r="AI348" s="131"/>
      <c r="AJ348" s="131"/>
      <c r="AK348" s="131"/>
      <c r="AL348" s="131"/>
      <c r="AM348" s="131"/>
      <c r="AN348" s="131"/>
      <c r="AO348" s="131"/>
      <c r="AP348" s="131"/>
      <c r="AQ348" s="131"/>
      <c r="AR348" s="131"/>
      <c r="AS348" s="131"/>
      <c r="AT348" s="131"/>
      <c r="AU348" s="131"/>
      <c r="AV348" s="131"/>
      <c r="AW348" s="131"/>
      <c r="AX348" s="131"/>
      <c r="AY348" s="131"/>
      <c r="AZ348" s="131"/>
      <c r="BA348" s="131"/>
      <c r="BB348" s="131"/>
      <c r="BC348" s="131"/>
      <c r="BD348" s="131"/>
      <c r="BE348" s="131"/>
      <c r="BF348" s="131"/>
      <c r="BG348" s="131"/>
      <c r="BH348" s="131"/>
      <c r="BI348" s="131"/>
      <c r="BJ348" s="131"/>
      <c r="BK348" s="131"/>
      <c r="BL348" s="131"/>
      <c r="BM348" s="131"/>
      <c r="BN348" s="131"/>
      <c r="BO348" s="131"/>
      <c r="BP348" s="131"/>
      <c r="BQ348" s="131"/>
      <c r="BR348" s="131"/>
      <c r="BS348" s="131"/>
      <c r="BT348" s="131"/>
      <c r="BU348" s="131"/>
      <c r="BV348" s="131"/>
      <c r="BW348" s="131"/>
      <c r="BX348" s="131"/>
      <c r="BY348" s="131"/>
      <c r="BZ348" s="131"/>
      <c r="CA348" s="131"/>
      <c r="CB348" s="131"/>
      <c r="CC348" s="131"/>
      <c r="CD348" s="131"/>
      <c r="CE348" s="131"/>
      <c r="CF348" s="131"/>
      <c r="CG348" s="131"/>
      <c r="CH348" s="131"/>
      <c r="CI348" s="131"/>
      <c r="CJ348" s="131"/>
      <c r="CK348" s="131"/>
      <c r="CL348" s="131"/>
      <c r="CM348" s="131"/>
      <c r="CN348" s="131"/>
      <c r="CO348" s="131"/>
      <c r="CP348" s="131"/>
      <c r="CQ348" s="131"/>
      <c r="CR348" s="131"/>
      <c r="CS348" s="131"/>
      <c r="CT348" s="131"/>
      <c r="CU348" s="131"/>
      <c r="CV348" s="131"/>
      <c r="CW348" s="131"/>
      <c r="CX348" s="131"/>
      <c r="CY348" s="131"/>
      <c r="CZ348" s="131"/>
      <c r="DA348" s="131"/>
      <c r="DB348" s="131"/>
      <c r="DC348" s="131"/>
      <c r="DD348" s="131"/>
      <c r="DE348" s="131"/>
      <c r="DF348" s="131"/>
      <c r="DG348" s="131"/>
      <c r="DH348" s="131"/>
      <c r="DI348" s="131"/>
      <c r="DJ348" s="131"/>
      <c r="DK348" s="131"/>
      <c r="DL348" s="131"/>
      <c r="DM348" s="131"/>
      <c r="DN348" s="131"/>
      <c r="DO348" s="131"/>
      <c r="DP348" s="131"/>
      <c r="DQ348" s="131"/>
      <c r="DR348" s="131"/>
      <c r="DS348" s="131"/>
      <c r="DT348" s="131"/>
      <c r="DU348" s="131"/>
      <c r="DV348" s="131"/>
      <c r="DW348" s="131"/>
      <c r="DX348" s="131"/>
      <c r="DY348" s="131"/>
      <c r="DZ348" s="131"/>
      <c r="EA348" s="131"/>
      <c r="EB348" s="131"/>
      <c r="EC348" s="131"/>
      <c r="ED348" s="131"/>
      <c r="EE348" s="131"/>
      <c r="EF348" s="131"/>
      <c r="EG348" s="131"/>
      <c r="EH348" s="131"/>
      <c r="EI348" s="131"/>
      <c r="EJ348" s="131"/>
      <c r="EK348" s="131"/>
      <c r="EL348" s="131"/>
      <c r="EM348" s="131"/>
      <c r="EN348" s="131"/>
      <c r="EO348" s="131"/>
      <c r="EP348" s="131"/>
      <c r="EQ348" s="131"/>
      <c r="ER348" s="131"/>
      <c r="ES348" s="131"/>
      <c r="ET348" s="131"/>
      <c r="EU348" s="131"/>
      <c r="EV348" s="131"/>
      <c r="EW348" s="131"/>
      <c r="EX348" s="131"/>
      <c r="EY348" s="131"/>
      <c r="EZ348" s="131"/>
      <c r="FA348" s="131"/>
      <c r="FB348" s="131"/>
      <c r="FC348" s="131"/>
      <c r="FD348" s="131"/>
      <c r="FE348" s="131"/>
      <c r="FF348" s="131"/>
      <c r="FG348" s="131"/>
      <c r="FH348" s="131"/>
      <c r="FI348" s="131"/>
      <c r="FJ348" s="131"/>
      <c r="FK348" s="131"/>
      <c r="FL348" s="131"/>
      <c r="FM348" s="131"/>
      <c r="FN348" s="131"/>
      <c r="FO348" s="131"/>
      <c r="FP348" s="131"/>
      <c r="FQ348" s="131"/>
      <c r="FR348" s="131"/>
      <c r="FS348" s="131"/>
      <c r="FT348" s="131"/>
      <c r="FU348" s="131"/>
      <c r="FV348" s="131"/>
      <c r="FW348" s="131"/>
    </row>
    <row r="349">
      <c r="A349" s="131"/>
      <c r="B349" s="131"/>
      <c r="C349" s="131"/>
      <c r="D349" s="131"/>
      <c r="E349" s="131"/>
      <c r="F349" s="131"/>
      <c r="G349" s="131"/>
      <c r="H349" s="131"/>
      <c r="I349" s="131"/>
      <c r="J349" s="131"/>
      <c r="K349" s="131"/>
      <c r="L349" s="131"/>
      <c r="M349" s="131"/>
      <c r="N349" s="131"/>
      <c r="O349" s="131"/>
      <c r="P349" s="131"/>
      <c r="Q349" s="131"/>
      <c r="R349" s="131"/>
      <c r="S349" s="131"/>
      <c r="T349" s="131"/>
      <c r="U349" s="131"/>
      <c r="V349" s="131"/>
      <c r="W349" s="131"/>
      <c r="X349" s="131"/>
      <c r="Y349" s="131"/>
      <c r="Z349" s="131"/>
      <c r="AA349" s="131"/>
      <c r="AB349" s="131"/>
      <c r="AC349" s="131"/>
      <c r="AD349" s="131"/>
      <c r="AE349" s="131"/>
      <c r="AF349" s="131"/>
      <c r="AG349" s="131"/>
      <c r="AH349" s="131"/>
      <c r="AI349" s="131"/>
      <c r="AJ349" s="131"/>
      <c r="AK349" s="131"/>
      <c r="AL349" s="131"/>
      <c r="AM349" s="131"/>
      <c r="AN349" s="131"/>
      <c r="AO349" s="131"/>
      <c r="AP349" s="131"/>
      <c r="AQ349" s="131"/>
      <c r="AR349" s="131"/>
      <c r="AS349" s="131"/>
      <c r="AT349" s="131"/>
      <c r="AU349" s="131"/>
      <c r="AV349" s="131"/>
      <c r="AW349" s="131"/>
      <c r="AX349" s="131"/>
      <c r="AY349" s="131"/>
      <c r="AZ349" s="131"/>
      <c r="BA349" s="131"/>
      <c r="BB349" s="131"/>
      <c r="BC349" s="131"/>
      <c r="BD349" s="131"/>
      <c r="BE349" s="131"/>
      <c r="BF349" s="131"/>
      <c r="BG349" s="131"/>
      <c r="BH349" s="131"/>
      <c r="BI349" s="131"/>
      <c r="BJ349" s="131"/>
      <c r="BK349" s="131"/>
      <c r="BL349" s="131"/>
      <c r="BM349" s="131"/>
      <c r="BN349" s="131"/>
      <c r="BO349" s="131"/>
      <c r="BP349" s="131"/>
      <c r="BQ349" s="131"/>
      <c r="BR349" s="131"/>
      <c r="BS349" s="131"/>
      <c r="BT349" s="131"/>
      <c r="BU349" s="131"/>
      <c r="BV349" s="131"/>
      <c r="BW349" s="131"/>
      <c r="BX349" s="131"/>
      <c r="BY349" s="131"/>
      <c r="BZ349" s="131"/>
      <c r="CA349" s="131"/>
      <c r="CB349" s="131"/>
      <c r="CC349" s="131"/>
      <c r="CD349" s="131"/>
      <c r="CE349" s="131"/>
      <c r="CF349" s="131"/>
      <c r="CG349" s="131"/>
      <c r="CH349" s="131"/>
      <c r="CI349" s="131"/>
      <c r="CJ349" s="131"/>
      <c r="CK349" s="131"/>
      <c r="CL349" s="131"/>
      <c r="CM349" s="131"/>
      <c r="CN349" s="131"/>
      <c r="CO349" s="131"/>
      <c r="CP349" s="131"/>
      <c r="CQ349" s="131"/>
      <c r="CR349" s="131"/>
      <c r="CS349" s="131"/>
      <c r="CT349" s="131"/>
      <c r="CU349" s="131"/>
      <c r="CV349" s="131"/>
      <c r="CW349" s="131"/>
      <c r="CX349" s="131"/>
      <c r="CY349" s="131"/>
      <c r="CZ349" s="131"/>
      <c r="DA349" s="131"/>
      <c r="DB349" s="131"/>
      <c r="DC349" s="131"/>
      <c r="DD349" s="131"/>
      <c r="DE349" s="131"/>
      <c r="DF349" s="131"/>
      <c r="DG349" s="131"/>
      <c r="DH349" s="131"/>
      <c r="DI349" s="131"/>
      <c r="DJ349" s="131"/>
      <c r="DK349" s="131"/>
      <c r="DL349" s="131"/>
      <c r="DM349" s="131"/>
      <c r="DN349" s="131"/>
      <c r="DO349" s="131"/>
      <c r="DP349" s="131"/>
      <c r="DQ349" s="131"/>
      <c r="DR349" s="131"/>
      <c r="DS349" s="131"/>
      <c r="DT349" s="131"/>
      <c r="DU349" s="131"/>
      <c r="DV349" s="131"/>
      <c r="DW349" s="131"/>
      <c r="DX349" s="131"/>
      <c r="DY349" s="131"/>
      <c r="DZ349" s="131"/>
      <c r="EA349" s="131"/>
      <c r="EB349" s="131"/>
      <c r="EC349" s="131"/>
      <c r="ED349" s="131"/>
      <c r="EE349" s="131"/>
      <c r="EF349" s="131"/>
      <c r="EG349" s="131"/>
      <c r="EH349" s="131"/>
      <c r="EI349" s="131"/>
      <c r="EJ349" s="131"/>
      <c r="EK349" s="131"/>
      <c r="EL349" s="131"/>
      <c r="EM349" s="131"/>
      <c r="EN349" s="131"/>
      <c r="EO349" s="131"/>
      <c r="EP349" s="131"/>
      <c r="EQ349" s="131"/>
      <c r="ER349" s="131"/>
      <c r="ES349" s="131"/>
      <c r="ET349" s="131"/>
      <c r="EU349" s="131"/>
      <c r="EV349" s="131"/>
      <c r="EW349" s="131"/>
      <c r="EX349" s="131"/>
      <c r="EY349" s="131"/>
      <c r="EZ349" s="131"/>
      <c r="FA349" s="131"/>
      <c r="FB349" s="131"/>
      <c r="FC349" s="131"/>
      <c r="FD349" s="131"/>
      <c r="FE349" s="131"/>
      <c r="FF349" s="131"/>
      <c r="FG349" s="131"/>
      <c r="FH349" s="131"/>
      <c r="FI349" s="131"/>
      <c r="FJ349" s="131"/>
      <c r="FK349" s="131"/>
      <c r="FL349" s="131"/>
      <c r="FM349" s="131"/>
      <c r="FN349" s="131"/>
      <c r="FO349" s="131"/>
      <c r="FP349" s="131"/>
      <c r="FQ349" s="131"/>
      <c r="FR349" s="131"/>
      <c r="FS349" s="131"/>
      <c r="FT349" s="131"/>
      <c r="FU349" s="131"/>
      <c r="FV349" s="131"/>
      <c r="FW349" s="131"/>
    </row>
    <row r="350">
      <c r="A350" s="131"/>
      <c r="B350" s="131"/>
      <c r="C350" s="131"/>
      <c r="D350" s="131"/>
      <c r="E350" s="131"/>
      <c r="F350" s="131"/>
      <c r="G350" s="131"/>
      <c r="H350" s="131"/>
      <c r="I350" s="131"/>
      <c r="J350" s="131"/>
      <c r="K350" s="131"/>
      <c r="L350" s="131"/>
      <c r="M350" s="131"/>
      <c r="N350" s="131"/>
      <c r="O350" s="131"/>
      <c r="P350" s="131"/>
      <c r="Q350" s="131"/>
      <c r="R350" s="131"/>
      <c r="S350" s="131"/>
      <c r="T350" s="131"/>
      <c r="U350" s="131"/>
      <c r="V350" s="131"/>
      <c r="W350" s="131"/>
      <c r="X350" s="131"/>
      <c r="Y350" s="131"/>
      <c r="Z350" s="131"/>
      <c r="AA350" s="131"/>
      <c r="AB350" s="131"/>
      <c r="AC350" s="131"/>
      <c r="AD350" s="131"/>
      <c r="AE350" s="131"/>
      <c r="AF350" s="131"/>
      <c r="AG350" s="131"/>
      <c r="AH350" s="131"/>
      <c r="AI350" s="131"/>
      <c r="AJ350" s="131"/>
      <c r="AK350" s="131"/>
      <c r="AL350" s="131"/>
      <c r="AM350" s="131"/>
      <c r="AN350" s="131"/>
      <c r="AO350" s="131"/>
      <c r="AP350" s="131"/>
      <c r="AQ350" s="131"/>
      <c r="AR350" s="131"/>
      <c r="AS350" s="131"/>
      <c r="AT350" s="131"/>
      <c r="AU350" s="131"/>
      <c r="AV350" s="131"/>
      <c r="AW350" s="131"/>
      <c r="AX350" s="131"/>
      <c r="AY350" s="131"/>
      <c r="AZ350" s="131"/>
      <c r="BA350" s="131"/>
      <c r="BB350" s="131"/>
      <c r="BC350" s="131"/>
      <c r="BD350" s="131"/>
      <c r="BE350" s="131"/>
      <c r="BF350" s="131"/>
      <c r="BG350" s="131"/>
      <c r="BH350" s="131"/>
      <c r="BI350" s="131"/>
      <c r="BJ350" s="131"/>
      <c r="BK350" s="131"/>
      <c r="BL350" s="131"/>
      <c r="BM350" s="131"/>
      <c r="BN350" s="131"/>
      <c r="BO350" s="131"/>
      <c r="BP350" s="131"/>
      <c r="BQ350" s="131"/>
      <c r="BR350" s="131"/>
      <c r="BS350" s="131"/>
      <c r="BT350" s="131"/>
      <c r="BU350" s="131"/>
      <c r="BV350" s="131"/>
      <c r="BW350" s="131"/>
      <c r="BX350" s="131"/>
      <c r="BY350" s="131"/>
      <c r="BZ350" s="131"/>
      <c r="CA350" s="131"/>
      <c r="CB350" s="131"/>
      <c r="CC350" s="131"/>
      <c r="CD350" s="131"/>
      <c r="CE350" s="131"/>
      <c r="CF350" s="131"/>
      <c r="CG350" s="131"/>
      <c r="CH350" s="131"/>
      <c r="CI350" s="131"/>
      <c r="CJ350" s="131"/>
      <c r="CK350" s="131"/>
      <c r="CL350" s="131"/>
      <c r="CM350" s="131"/>
      <c r="CN350" s="131"/>
      <c r="CO350" s="131"/>
      <c r="CP350" s="131"/>
      <c r="CQ350" s="131"/>
      <c r="CR350" s="131"/>
      <c r="CS350" s="131"/>
      <c r="CT350" s="131"/>
      <c r="CU350" s="131"/>
      <c r="CV350" s="131"/>
      <c r="CW350" s="131"/>
      <c r="CX350" s="131"/>
      <c r="CY350" s="131"/>
      <c r="CZ350" s="131"/>
      <c r="DA350" s="131"/>
      <c r="DB350" s="131"/>
      <c r="DC350" s="131"/>
      <c r="DD350" s="131"/>
      <c r="DE350" s="131"/>
      <c r="DF350" s="131"/>
      <c r="DG350" s="131"/>
      <c r="DH350" s="131"/>
      <c r="DI350" s="131"/>
      <c r="DJ350" s="131"/>
      <c r="DK350" s="131"/>
      <c r="DL350" s="131"/>
      <c r="DM350" s="131"/>
      <c r="DN350" s="131"/>
      <c r="DO350" s="131"/>
      <c r="DP350" s="131"/>
      <c r="DQ350" s="131"/>
      <c r="DR350" s="131"/>
      <c r="DS350" s="131"/>
      <c r="DT350" s="131"/>
      <c r="DU350" s="131"/>
      <c r="DV350" s="131"/>
      <c r="DW350" s="131"/>
      <c r="DX350" s="131"/>
      <c r="DY350" s="131"/>
      <c r="DZ350" s="131"/>
      <c r="EA350" s="131"/>
      <c r="EB350" s="131"/>
      <c r="EC350" s="131"/>
      <c r="ED350" s="131"/>
      <c r="EE350" s="131"/>
      <c r="EF350" s="131"/>
      <c r="EG350" s="131"/>
      <c r="EH350" s="131"/>
      <c r="EI350" s="131"/>
      <c r="EJ350" s="131"/>
      <c r="EK350" s="131"/>
      <c r="EL350" s="131"/>
      <c r="EM350" s="131"/>
      <c r="EN350" s="131"/>
      <c r="EO350" s="131"/>
      <c r="EP350" s="131"/>
      <c r="EQ350" s="131"/>
      <c r="ER350" s="131"/>
      <c r="ES350" s="131"/>
      <c r="ET350" s="131"/>
      <c r="EU350" s="131"/>
      <c r="EV350" s="131"/>
      <c r="EW350" s="131"/>
      <c r="EX350" s="131"/>
      <c r="EY350" s="131"/>
      <c r="EZ350" s="131"/>
      <c r="FA350" s="131"/>
      <c r="FB350" s="131"/>
      <c r="FC350" s="131"/>
      <c r="FD350" s="131"/>
      <c r="FE350" s="131"/>
      <c r="FF350" s="131"/>
      <c r="FG350" s="131"/>
      <c r="FH350" s="131"/>
      <c r="FI350" s="131"/>
      <c r="FJ350" s="131"/>
      <c r="FK350" s="131"/>
      <c r="FL350" s="131"/>
      <c r="FM350" s="131"/>
      <c r="FN350" s="131"/>
      <c r="FO350" s="131"/>
      <c r="FP350" s="131"/>
      <c r="FQ350" s="131"/>
      <c r="FR350" s="131"/>
      <c r="FS350" s="131"/>
      <c r="FT350" s="131"/>
      <c r="FU350" s="131"/>
      <c r="FV350" s="131"/>
      <c r="FW350" s="131"/>
    </row>
    <row r="351">
      <c r="A351" s="131"/>
      <c r="B351" s="131"/>
      <c r="C351" s="131"/>
      <c r="D351" s="131"/>
      <c r="E351" s="131"/>
      <c r="F351" s="131"/>
      <c r="G351" s="131"/>
      <c r="H351" s="131"/>
      <c r="I351" s="131"/>
      <c r="J351" s="131"/>
      <c r="K351" s="131"/>
      <c r="L351" s="131"/>
      <c r="M351" s="131"/>
      <c r="N351" s="131"/>
      <c r="O351" s="131"/>
      <c r="P351" s="131"/>
      <c r="Q351" s="131"/>
      <c r="R351" s="131"/>
      <c r="S351" s="131"/>
      <c r="T351" s="131"/>
      <c r="U351" s="131"/>
      <c r="V351" s="131"/>
      <c r="W351" s="131"/>
      <c r="X351" s="131"/>
      <c r="Y351" s="131"/>
      <c r="Z351" s="131"/>
      <c r="AA351" s="131"/>
      <c r="AB351" s="131"/>
      <c r="AC351" s="131"/>
      <c r="AD351" s="131"/>
      <c r="AE351" s="131"/>
      <c r="AF351" s="131"/>
      <c r="AG351" s="131"/>
      <c r="AH351" s="131"/>
      <c r="AI351" s="131"/>
      <c r="AJ351" s="131"/>
      <c r="AK351" s="131"/>
      <c r="AL351" s="131"/>
      <c r="AM351" s="131"/>
      <c r="AN351" s="131"/>
      <c r="AO351" s="131"/>
      <c r="AP351" s="131"/>
      <c r="AQ351" s="131"/>
      <c r="AR351" s="131"/>
      <c r="AS351" s="131"/>
      <c r="AT351" s="131"/>
      <c r="AU351" s="131"/>
      <c r="AV351" s="131"/>
      <c r="AW351" s="131"/>
      <c r="AX351" s="131"/>
      <c r="AY351" s="131"/>
      <c r="AZ351" s="131"/>
      <c r="BA351" s="131"/>
      <c r="BB351" s="131"/>
      <c r="BC351" s="131"/>
      <c r="BD351" s="131"/>
      <c r="BE351" s="131"/>
      <c r="BF351" s="131"/>
      <c r="BG351" s="131"/>
      <c r="BH351" s="131"/>
      <c r="BI351" s="131"/>
      <c r="BJ351" s="131"/>
      <c r="BK351" s="131"/>
      <c r="BL351" s="131"/>
      <c r="BM351" s="131"/>
      <c r="BN351" s="131"/>
      <c r="BO351" s="131"/>
      <c r="BP351" s="131"/>
      <c r="BQ351" s="131"/>
      <c r="BR351" s="131"/>
      <c r="BS351" s="131"/>
      <c r="BT351" s="131"/>
      <c r="BU351" s="131"/>
      <c r="BV351" s="131"/>
      <c r="BW351" s="131"/>
      <c r="BX351" s="131"/>
      <c r="BY351" s="131"/>
      <c r="BZ351" s="131"/>
      <c r="CA351" s="131"/>
      <c r="CB351" s="131"/>
      <c r="CC351" s="131"/>
      <c r="CD351" s="131"/>
      <c r="CE351" s="131"/>
      <c r="CF351" s="131"/>
      <c r="CG351" s="131"/>
      <c r="CH351" s="131"/>
      <c r="CI351" s="131"/>
      <c r="CJ351" s="131"/>
      <c r="CK351" s="131"/>
      <c r="CL351" s="131"/>
      <c r="CM351" s="131"/>
      <c r="CN351" s="131"/>
      <c r="CO351" s="131"/>
      <c r="CP351" s="131"/>
      <c r="CQ351" s="131"/>
      <c r="CR351" s="131"/>
      <c r="CS351" s="131"/>
      <c r="CT351" s="131"/>
      <c r="CU351" s="131"/>
      <c r="CV351" s="131"/>
      <c r="CW351" s="131"/>
      <c r="CX351" s="131"/>
      <c r="CY351" s="131"/>
      <c r="CZ351" s="131"/>
      <c r="DA351" s="131"/>
      <c r="DB351" s="131"/>
      <c r="DC351" s="131"/>
      <c r="DD351" s="131"/>
      <c r="DE351" s="131"/>
      <c r="DF351" s="131"/>
      <c r="DG351" s="131"/>
      <c r="DH351" s="131"/>
      <c r="DI351" s="131"/>
      <c r="DJ351" s="131"/>
      <c r="DK351" s="131"/>
      <c r="DL351" s="131"/>
      <c r="DM351" s="131"/>
      <c r="DN351" s="131"/>
      <c r="DO351" s="131"/>
      <c r="DP351" s="131"/>
      <c r="DQ351" s="131"/>
      <c r="DR351" s="131"/>
      <c r="DS351" s="131"/>
      <c r="DT351" s="131"/>
      <c r="DU351" s="131"/>
      <c r="DV351" s="131"/>
      <c r="DW351" s="131"/>
      <c r="DX351" s="131"/>
      <c r="DY351" s="131"/>
      <c r="DZ351" s="131"/>
      <c r="EA351" s="131"/>
      <c r="EB351" s="131"/>
      <c r="EC351" s="131"/>
      <c r="ED351" s="131"/>
      <c r="EE351" s="131"/>
      <c r="EF351" s="131"/>
      <c r="EG351" s="131"/>
      <c r="EH351" s="131"/>
      <c r="EI351" s="131"/>
      <c r="EJ351" s="131"/>
      <c r="EK351" s="131"/>
      <c r="EL351" s="131"/>
      <c r="EM351" s="131"/>
      <c r="EN351" s="131"/>
      <c r="EO351" s="131"/>
      <c r="EP351" s="131"/>
      <c r="EQ351" s="131"/>
      <c r="ER351" s="131"/>
      <c r="ES351" s="131"/>
      <c r="ET351" s="131"/>
      <c r="EU351" s="131"/>
      <c r="EV351" s="131"/>
      <c r="EW351" s="131"/>
      <c r="EX351" s="131"/>
      <c r="EY351" s="131"/>
      <c r="EZ351" s="131"/>
      <c r="FA351" s="131"/>
      <c r="FB351" s="131"/>
      <c r="FC351" s="131"/>
      <c r="FD351" s="131"/>
      <c r="FE351" s="131"/>
      <c r="FF351" s="131"/>
      <c r="FG351" s="131"/>
      <c r="FH351" s="131"/>
      <c r="FI351" s="131"/>
      <c r="FJ351" s="131"/>
      <c r="FK351" s="131"/>
      <c r="FL351" s="131"/>
      <c r="FM351" s="131"/>
      <c r="FN351" s="131"/>
      <c r="FO351" s="131"/>
      <c r="FP351" s="131"/>
      <c r="FQ351" s="131"/>
      <c r="FR351" s="131"/>
      <c r="FS351" s="131"/>
      <c r="FT351" s="131"/>
      <c r="FU351" s="131"/>
      <c r="FV351" s="131"/>
      <c r="FW351" s="131"/>
    </row>
    <row r="352">
      <c r="A352" s="131"/>
      <c r="B352" s="131"/>
      <c r="C352" s="131"/>
      <c r="D352" s="131"/>
      <c r="E352" s="131"/>
      <c r="F352" s="131"/>
      <c r="G352" s="131"/>
      <c r="H352" s="131"/>
      <c r="I352" s="131"/>
      <c r="J352" s="131"/>
      <c r="K352" s="131"/>
      <c r="L352" s="131"/>
      <c r="M352" s="131"/>
      <c r="N352" s="131"/>
      <c r="O352" s="131"/>
      <c r="P352" s="131"/>
      <c r="Q352" s="131"/>
      <c r="R352" s="131"/>
      <c r="S352" s="131"/>
      <c r="T352" s="131"/>
      <c r="U352" s="131"/>
      <c r="V352" s="131"/>
      <c r="W352" s="131"/>
      <c r="X352" s="131"/>
      <c r="Y352" s="131"/>
      <c r="Z352" s="131"/>
      <c r="AA352" s="131"/>
      <c r="AB352" s="131"/>
      <c r="AC352" s="131"/>
      <c r="AD352" s="131"/>
      <c r="AE352" s="131"/>
      <c r="AF352" s="131"/>
      <c r="AG352" s="131"/>
      <c r="AH352" s="131"/>
      <c r="AI352" s="131"/>
      <c r="AJ352" s="131"/>
      <c r="AK352" s="131"/>
      <c r="AL352" s="131"/>
      <c r="AM352" s="131"/>
      <c r="AN352" s="131"/>
      <c r="AO352" s="131"/>
      <c r="AP352" s="131"/>
      <c r="AQ352" s="131"/>
      <c r="AR352" s="131"/>
      <c r="AS352" s="131"/>
      <c r="AT352" s="131"/>
      <c r="AU352" s="131"/>
      <c r="AV352" s="131"/>
      <c r="AW352" s="131"/>
      <c r="AX352" s="131"/>
      <c r="AY352" s="131"/>
      <c r="AZ352" s="131"/>
      <c r="BA352" s="131"/>
      <c r="BB352" s="131"/>
      <c r="BC352" s="131"/>
      <c r="BD352" s="131"/>
      <c r="BE352" s="131"/>
      <c r="BF352" s="131"/>
      <c r="BG352" s="131"/>
      <c r="BH352" s="131"/>
      <c r="BI352" s="131"/>
      <c r="BJ352" s="131"/>
      <c r="BK352" s="131"/>
      <c r="BL352" s="131"/>
      <c r="BM352" s="131"/>
      <c r="BN352" s="131"/>
      <c r="BO352" s="131"/>
      <c r="BP352" s="131"/>
      <c r="BQ352" s="131"/>
      <c r="BR352" s="131"/>
      <c r="BS352" s="131"/>
      <c r="BT352" s="131"/>
      <c r="BU352" s="131"/>
      <c r="BV352" s="131"/>
      <c r="BW352" s="131"/>
      <c r="BX352" s="131"/>
      <c r="BY352" s="131"/>
      <c r="BZ352" s="131"/>
      <c r="CA352" s="131"/>
      <c r="CB352" s="131"/>
      <c r="CC352" s="131"/>
      <c r="CD352" s="131"/>
      <c r="CE352" s="131"/>
      <c r="CF352" s="131"/>
      <c r="CG352" s="131"/>
      <c r="CH352" s="131"/>
      <c r="CI352" s="131"/>
      <c r="CJ352" s="131"/>
      <c r="CK352" s="131"/>
      <c r="CL352" s="131"/>
      <c r="CM352" s="131"/>
      <c r="CN352" s="131"/>
      <c r="CO352" s="131"/>
      <c r="CP352" s="131"/>
      <c r="CQ352" s="131"/>
      <c r="CR352" s="131"/>
      <c r="CS352" s="131"/>
      <c r="CT352" s="131"/>
      <c r="CU352" s="131"/>
      <c r="CV352" s="131"/>
      <c r="CW352" s="131"/>
      <c r="CX352" s="131"/>
      <c r="CY352" s="131"/>
      <c r="CZ352" s="131"/>
      <c r="DA352" s="131"/>
      <c r="DB352" s="131"/>
      <c r="DC352" s="131"/>
      <c r="DD352" s="131"/>
      <c r="DE352" s="131"/>
      <c r="DF352" s="131"/>
      <c r="DG352" s="131"/>
      <c r="DH352" s="131"/>
      <c r="DI352" s="131"/>
      <c r="DJ352" s="131"/>
      <c r="DK352" s="131"/>
      <c r="DL352" s="131"/>
      <c r="DM352" s="131"/>
      <c r="DN352" s="131"/>
      <c r="DO352" s="131"/>
      <c r="DP352" s="131"/>
      <c r="DQ352" s="131"/>
      <c r="DR352" s="131"/>
      <c r="DS352" s="131"/>
      <c r="DT352" s="131"/>
      <c r="DU352" s="131"/>
      <c r="DV352" s="131"/>
      <c r="DW352" s="131"/>
      <c r="DX352" s="131"/>
      <c r="DY352" s="131"/>
      <c r="DZ352" s="131"/>
      <c r="EA352" s="131"/>
      <c r="EB352" s="131"/>
      <c r="EC352" s="131"/>
      <c r="ED352" s="131"/>
      <c r="EE352" s="131"/>
      <c r="EF352" s="131"/>
      <c r="EG352" s="131"/>
      <c r="EH352" s="131"/>
      <c r="EI352" s="131"/>
      <c r="EJ352" s="131"/>
      <c r="EK352" s="131"/>
      <c r="EL352" s="131"/>
      <c r="EM352" s="131"/>
      <c r="EN352" s="131"/>
      <c r="EO352" s="131"/>
      <c r="EP352" s="131"/>
      <c r="EQ352" s="131"/>
      <c r="ER352" s="131"/>
      <c r="ES352" s="131"/>
      <c r="ET352" s="131"/>
      <c r="EU352" s="131"/>
      <c r="EV352" s="131"/>
      <c r="EW352" s="131"/>
      <c r="EX352" s="131"/>
      <c r="EY352" s="131"/>
      <c r="EZ352" s="131"/>
      <c r="FA352" s="131"/>
      <c r="FB352" s="131"/>
      <c r="FC352" s="131"/>
      <c r="FD352" s="131"/>
      <c r="FE352" s="131"/>
      <c r="FF352" s="131"/>
      <c r="FG352" s="131"/>
      <c r="FH352" s="131"/>
      <c r="FI352" s="131"/>
      <c r="FJ352" s="131"/>
      <c r="FK352" s="131"/>
      <c r="FL352" s="131"/>
      <c r="FM352" s="131"/>
      <c r="FN352" s="131"/>
      <c r="FO352" s="131"/>
      <c r="FP352" s="131"/>
      <c r="FQ352" s="131"/>
      <c r="FR352" s="131"/>
      <c r="FS352" s="131"/>
      <c r="FT352" s="131"/>
      <c r="FU352" s="131"/>
      <c r="FV352" s="131"/>
      <c r="FW352" s="131"/>
    </row>
    <row r="353">
      <c r="A353" s="131"/>
      <c r="B353" s="131"/>
      <c r="C353" s="131"/>
      <c r="D353" s="131"/>
      <c r="E353" s="131"/>
      <c r="F353" s="131"/>
      <c r="G353" s="131"/>
      <c r="H353" s="131"/>
      <c r="I353" s="131"/>
      <c r="J353" s="131"/>
      <c r="K353" s="131"/>
      <c r="L353" s="131"/>
      <c r="M353" s="131"/>
      <c r="N353" s="131"/>
      <c r="O353" s="131"/>
      <c r="P353" s="131"/>
      <c r="Q353" s="131"/>
      <c r="R353" s="131"/>
      <c r="S353" s="131"/>
      <c r="T353" s="131"/>
      <c r="U353" s="131"/>
      <c r="V353" s="131"/>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131"/>
      <c r="AT353" s="131"/>
      <c r="AU353" s="131"/>
      <c r="AV353" s="131"/>
      <c r="AW353" s="131"/>
      <c r="AX353" s="131"/>
      <c r="AY353" s="131"/>
      <c r="AZ353" s="131"/>
      <c r="BA353" s="131"/>
      <c r="BB353" s="131"/>
      <c r="BC353" s="131"/>
      <c r="BD353" s="131"/>
      <c r="BE353" s="131"/>
      <c r="BF353" s="131"/>
      <c r="BG353" s="131"/>
      <c r="BH353" s="131"/>
      <c r="BI353" s="131"/>
      <c r="BJ353" s="131"/>
      <c r="BK353" s="131"/>
      <c r="BL353" s="131"/>
      <c r="BM353" s="131"/>
      <c r="BN353" s="131"/>
      <c r="BO353" s="131"/>
      <c r="BP353" s="131"/>
      <c r="BQ353" s="131"/>
      <c r="BR353" s="131"/>
      <c r="BS353" s="131"/>
      <c r="BT353" s="131"/>
      <c r="BU353" s="131"/>
      <c r="BV353" s="131"/>
      <c r="BW353" s="131"/>
      <c r="BX353" s="131"/>
      <c r="BY353" s="131"/>
      <c r="BZ353" s="131"/>
      <c r="CA353" s="131"/>
      <c r="CB353" s="131"/>
      <c r="CC353" s="131"/>
      <c r="CD353" s="131"/>
      <c r="CE353" s="131"/>
      <c r="CF353" s="131"/>
      <c r="CG353" s="131"/>
      <c r="CH353" s="131"/>
      <c r="CI353" s="131"/>
      <c r="CJ353" s="131"/>
      <c r="CK353" s="131"/>
      <c r="CL353" s="131"/>
      <c r="CM353" s="131"/>
      <c r="CN353" s="131"/>
      <c r="CO353" s="131"/>
      <c r="CP353" s="131"/>
      <c r="CQ353" s="131"/>
      <c r="CR353" s="131"/>
      <c r="CS353" s="131"/>
      <c r="CT353" s="131"/>
      <c r="CU353" s="131"/>
      <c r="CV353" s="131"/>
      <c r="CW353" s="131"/>
      <c r="CX353" s="131"/>
      <c r="CY353" s="131"/>
      <c r="CZ353" s="131"/>
      <c r="DA353" s="131"/>
      <c r="DB353" s="131"/>
      <c r="DC353" s="131"/>
      <c r="DD353" s="131"/>
      <c r="DE353" s="131"/>
      <c r="DF353" s="131"/>
      <c r="DG353" s="131"/>
      <c r="DH353" s="131"/>
      <c r="DI353" s="131"/>
      <c r="DJ353" s="131"/>
      <c r="DK353" s="131"/>
      <c r="DL353" s="131"/>
      <c r="DM353" s="131"/>
      <c r="DN353" s="131"/>
      <c r="DO353" s="131"/>
      <c r="DP353" s="131"/>
      <c r="DQ353" s="131"/>
      <c r="DR353" s="131"/>
      <c r="DS353" s="131"/>
      <c r="DT353" s="131"/>
      <c r="DU353" s="131"/>
      <c r="DV353" s="131"/>
      <c r="DW353" s="131"/>
      <c r="DX353" s="131"/>
      <c r="DY353" s="131"/>
      <c r="DZ353" s="131"/>
      <c r="EA353" s="131"/>
      <c r="EB353" s="131"/>
      <c r="EC353" s="131"/>
      <c r="ED353" s="131"/>
      <c r="EE353" s="131"/>
      <c r="EF353" s="131"/>
      <c r="EG353" s="131"/>
      <c r="EH353" s="131"/>
      <c r="EI353" s="131"/>
      <c r="EJ353" s="131"/>
      <c r="EK353" s="131"/>
      <c r="EL353" s="131"/>
      <c r="EM353" s="131"/>
      <c r="EN353" s="131"/>
      <c r="EO353" s="131"/>
      <c r="EP353" s="131"/>
      <c r="EQ353" s="131"/>
      <c r="ER353" s="131"/>
      <c r="ES353" s="131"/>
      <c r="ET353" s="131"/>
      <c r="EU353" s="131"/>
      <c r="EV353" s="131"/>
      <c r="EW353" s="131"/>
      <c r="EX353" s="131"/>
      <c r="EY353" s="131"/>
      <c r="EZ353" s="131"/>
      <c r="FA353" s="131"/>
      <c r="FB353" s="131"/>
      <c r="FC353" s="131"/>
      <c r="FD353" s="131"/>
      <c r="FE353" s="131"/>
      <c r="FF353" s="131"/>
      <c r="FG353" s="131"/>
      <c r="FH353" s="131"/>
      <c r="FI353" s="131"/>
      <c r="FJ353" s="131"/>
      <c r="FK353" s="131"/>
      <c r="FL353" s="131"/>
      <c r="FM353" s="131"/>
      <c r="FN353" s="131"/>
      <c r="FO353" s="131"/>
      <c r="FP353" s="131"/>
      <c r="FQ353" s="131"/>
      <c r="FR353" s="131"/>
      <c r="FS353" s="131"/>
      <c r="FT353" s="131"/>
      <c r="FU353" s="131"/>
      <c r="FV353" s="131"/>
      <c r="FW353" s="131"/>
    </row>
    <row r="354">
      <c r="A354" s="131"/>
      <c r="B354" s="131"/>
      <c r="C354" s="131"/>
      <c r="D354" s="131"/>
      <c r="E354" s="131"/>
      <c r="F354" s="131"/>
      <c r="G354" s="131"/>
      <c r="H354" s="131"/>
      <c r="I354" s="131"/>
      <c r="J354" s="131"/>
      <c r="K354" s="131"/>
      <c r="L354" s="131"/>
      <c r="M354" s="131"/>
      <c r="N354" s="131"/>
      <c r="O354" s="131"/>
      <c r="P354" s="131"/>
      <c r="Q354" s="131"/>
      <c r="R354" s="131"/>
      <c r="S354" s="131"/>
      <c r="T354" s="131"/>
      <c r="U354" s="131"/>
      <c r="V354" s="131"/>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131"/>
      <c r="AT354" s="131"/>
      <c r="AU354" s="131"/>
      <c r="AV354" s="131"/>
      <c r="AW354" s="131"/>
      <c r="AX354" s="131"/>
      <c r="AY354" s="131"/>
      <c r="AZ354" s="131"/>
      <c r="BA354" s="131"/>
      <c r="BB354" s="131"/>
      <c r="BC354" s="131"/>
      <c r="BD354" s="131"/>
      <c r="BE354" s="131"/>
      <c r="BF354" s="131"/>
      <c r="BG354" s="131"/>
      <c r="BH354" s="131"/>
      <c r="BI354" s="131"/>
      <c r="BJ354" s="131"/>
      <c r="BK354" s="131"/>
      <c r="BL354" s="131"/>
      <c r="BM354" s="131"/>
      <c r="BN354" s="131"/>
      <c r="BO354" s="131"/>
      <c r="BP354" s="131"/>
      <c r="BQ354" s="131"/>
      <c r="BR354" s="131"/>
      <c r="BS354" s="131"/>
      <c r="BT354" s="131"/>
      <c r="BU354" s="131"/>
      <c r="BV354" s="131"/>
      <c r="BW354" s="131"/>
      <c r="BX354" s="131"/>
      <c r="BY354" s="131"/>
      <c r="BZ354" s="131"/>
      <c r="CA354" s="131"/>
      <c r="CB354" s="131"/>
      <c r="CC354" s="131"/>
      <c r="CD354" s="131"/>
      <c r="CE354" s="131"/>
      <c r="CF354" s="131"/>
      <c r="CG354" s="131"/>
      <c r="CH354" s="131"/>
      <c r="CI354" s="131"/>
      <c r="CJ354" s="131"/>
      <c r="CK354" s="131"/>
      <c r="CL354" s="131"/>
      <c r="CM354" s="131"/>
      <c r="CN354" s="131"/>
      <c r="CO354" s="131"/>
      <c r="CP354" s="131"/>
      <c r="CQ354" s="131"/>
      <c r="CR354" s="131"/>
      <c r="CS354" s="131"/>
      <c r="CT354" s="131"/>
      <c r="CU354" s="131"/>
      <c r="CV354" s="131"/>
      <c r="CW354" s="131"/>
      <c r="CX354" s="131"/>
      <c r="CY354" s="131"/>
      <c r="CZ354" s="131"/>
      <c r="DA354" s="131"/>
      <c r="DB354" s="131"/>
      <c r="DC354" s="131"/>
      <c r="DD354" s="131"/>
      <c r="DE354" s="131"/>
      <c r="DF354" s="131"/>
      <c r="DG354" s="131"/>
      <c r="DH354" s="131"/>
      <c r="DI354" s="131"/>
      <c r="DJ354" s="131"/>
      <c r="DK354" s="131"/>
      <c r="DL354" s="131"/>
      <c r="DM354" s="131"/>
      <c r="DN354" s="131"/>
      <c r="DO354" s="131"/>
      <c r="DP354" s="131"/>
      <c r="DQ354" s="131"/>
      <c r="DR354" s="131"/>
      <c r="DS354" s="131"/>
      <c r="DT354" s="131"/>
      <c r="DU354" s="131"/>
      <c r="DV354" s="131"/>
      <c r="DW354" s="131"/>
      <c r="DX354" s="131"/>
      <c r="DY354" s="131"/>
      <c r="DZ354" s="131"/>
      <c r="EA354" s="131"/>
      <c r="EB354" s="131"/>
      <c r="EC354" s="131"/>
      <c r="ED354" s="131"/>
      <c r="EE354" s="131"/>
      <c r="EF354" s="131"/>
      <c r="EG354" s="131"/>
      <c r="EH354" s="131"/>
      <c r="EI354" s="131"/>
      <c r="EJ354" s="131"/>
      <c r="EK354" s="131"/>
      <c r="EL354" s="131"/>
      <c r="EM354" s="131"/>
      <c r="EN354" s="131"/>
      <c r="EO354" s="131"/>
      <c r="EP354" s="131"/>
      <c r="EQ354" s="131"/>
      <c r="ER354" s="131"/>
      <c r="ES354" s="131"/>
      <c r="ET354" s="131"/>
      <c r="EU354" s="131"/>
      <c r="EV354" s="131"/>
      <c r="EW354" s="131"/>
      <c r="EX354" s="131"/>
      <c r="EY354" s="131"/>
      <c r="EZ354" s="131"/>
      <c r="FA354" s="131"/>
      <c r="FB354" s="131"/>
      <c r="FC354" s="131"/>
      <c r="FD354" s="131"/>
      <c r="FE354" s="131"/>
      <c r="FF354" s="131"/>
      <c r="FG354" s="131"/>
      <c r="FH354" s="131"/>
      <c r="FI354" s="131"/>
      <c r="FJ354" s="131"/>
      <c r="FK354" s="131"/>
      <c r="FL354" s="131"/>
      <c r="FM354" s="131"/>
      <c r="FN354" s="131"/>
      <c r="FO354" s="131"/>
      <c r="FP354" s="131"/>
      <c r="FQ354" s="131"/>
      <c r="FR354" s="131"/>
      <c r="FS354" s="131"/>
      <c r="FT354" s="131"/>
      <c r="FU354" s="131"/>
      <c r="FV354" s="131"/>
      <c r="FW354" s="131"/>
    </row>
    <row r="355">
      <c r="A355" s="131"/>
      <c r="B355" s="131"/>
      <c r="C355" s="131"/>
      <c r="D355" s="131"/>
      <c r="E355" s="131"/>
      <c r="F355" s="131"/>
      <c r="G355" s="131"/>
      <c r="H355" s="131"/>
      <c r="I355" s="131"/>
      <c r="J355" s="131"/>
      <c r="K355" s="131"/>
      <c r="L355" s="131"/>
      <c r="M355" s="131"/>
      <c r="N355" s="131"/>
      <c r="O355" s="131"/>
      <c r="P355" s="131"/>
      <c r="Q355" s="131"/>
      <c r="R355" s="131"/>
      <c r="S355" s="131"/>
      <c r="T355" s="131"/>
      <c r="U355" s="131"/>
      <c r="V355" s="131"/>
      <c r="W355" s="131"/>
      <c r="X355" s="131"/>
      <c r="Y355" s="131"/>
      <c r="Z355" s="131"/>
      <c r="AA355" s="131"/>
      <c r="AB355" s="131"/>
      <c r="AC355" s="131"/>
      <c r="AD355" s="131"/>
      <c r="AE355" s="131"/>
      <c r="AF355" s="131"/>
      <c r="AG355" s="131"/>
      <c r="AH355" s="131"/>
      <c r="AI355" s="131"/>
      <c r="AJ355" s="131"/>
      <c r="AK355" s="131"/>
      <c r="AL355" s="131"/>
      <c r="AM355" s="131"/>
      <c r="AN355" s="131"/>
      <c r="AO355" s="131"/>
      <c r="AP355" s="131"/>
      <c r="AQ355" s="131"/>
      <c r="AR355" s="131"/>
      <c r="AS355" s="131"/>
      <c r="AT355" s="131"/>
      <c r="AU355" s="131"/>
      <c r="AV355" s="131"/>
      <c r="AW355" s="131"/>
      <c r="AX355" s="131"/>
      <c r="AY355" s="131"/>
      <c r="AZ355" s="131"/>
      <c r="BA355" s="131"/>
      <c r="BB355" s="131"/>
      <c r="BC355" s="131"/>
      <c r="BD355" s="131"/>
      <c r="BE355" s="131"/>
      <c r="BF355" s="131"/>
      <c r="BG355" s="131"/>
      <c r="BH355" s="131"/>
      <c r="BI355" s="131"/>
      <c r="BJ355" s="131"/>
      <c r="BK355" s="131"/>
      <c r="BL355" s="131"/>
      <c r="BM355" s="131"/>
      <c r="BN355" s="131"/>
      <c r="BO355" s="131"/>
      <c r="BP355" s="131"/>
      <c r="BQ355" s="131"/>
      <c r="BR355" s="131"/>
      <c r="BS355" s="131"/>
      <c r="BT355" s="131"/>
      <c r="BU355" s="131"/>
      <c r="BV355" s="131"/>
      <c r="BW355" s="131"/>
      <c r="BX355" s="131"/>
      <c r="BY355" s="131"/>
      <c r="BZ355" s="131"/>
      <c r="CA355" s="131"/>
      <c r="CB355" s="131"/>
      <c r="CC355" s="131"/>
      <c r="CD355" s="131"/>
      <c r="CE355" s="131"/>
      <c r="CF355" s="131"/>
      <c r="CG355" s="131"/>
      <c r="CH355" s="131"/>
      <c r="CI355" s="131"/>
      <c r="CJ355" s="131"/>
      <c r="CK355" s="131"/>
      <c r="CL355" s="131"/>
      <c r="CM355" s="131"/>
      <c r="CN355" s="131"/>
      <c r="CO355" s="131"/>
      <c r="CP355" s="131"/>
      <c r="CQ355" s="131"/>
      <c r="CR355" s="131"/>
      <c r="CS355" s="131"/>
      <c r="CT355" s="131"/>
      <c r="CU355" s="131"/>
      <c r="CV355" s="131"/>
      <c r="CW355" s="131"/>
      <c r="CX355" s="131"/>
      <c r="CY355" s="131"/>
      <c r="CZ355" s="131"/>
      <c r="DA355" s="131"/>
      <c r="DB355" s="131"/>
      <c r="DC355" s="131"/>
      <c r="DD355" s="131"/>
      <c r="DE355" s="131"/>
      <c r="DF355" s="131"/>
      <c r="DG355" s="131"/>
      <c r="DH355" s="131"/>
      <c r="DI355" s="131"/>
      <c r="DJ355" s="131"/>
      <c r="DK355" s="131"/>
      <c r="DL355" s="131"/>
      <c r="DM355" s="131"/>
      <c r="DN355" s="131"/>
      <c r="DO355" s="131"/>
      <c r="DP355" s="131"/>
      <c r="DQ355" s="131"/>
      <c r="DR355" s="131"/>
      <c r="DS355" s="131"/>
      <c r="DT355" s="131"/>
      <c r="DU355" s="131"/>
      <c r="DV355" s="131"/>
      <c r="DW355" s="131"/>
      <c r="DX355" s="131"/>
      <c r="DY355" s="131"/>
      <c r="DZ355" s="131"/>
      <c r="EA355" s="131"/>
      <c r="EB355" s="131"/>
      <c r="EC355" s="131"/>
      <c r="ED355" s="131"/>
      <c r="EE355" s="131"/>
      <c r="EF355" s="131"/>
      <c r="EG355" s="131"/>
      <c r="EH355" s="131"/>
      <c r="EI355" s="131"/>
      <c r="EJ355" s="131"/>
      <c r="EK355" s="131"/>
      <c r="EL355" s="131"/>
      <c r="EM355" s="131"/>
      <c r="EN355" s="131"/>
      <c r="EO355" s="131"/>
      <c r="EP355" s="131"/>
      <c r="EQ355" s="131"/>
      <c r="ER355" s="131"/>
      <c r="ES355" s="131"/>
      <c r="ET355" s="131"/>
      <c r="EU355" s="131"/>
      <c r="EV355" s="131"/>
      <c r="EW355" s="131"/>
      <c r="EX355" s="131"/>
      <c r="EY355" s="131"/>
      <c r="EZ355" s="131"/>
      <c r="FA355" s="131"/>
      <c r="FB355" s="131"/>
      <c r="FC355" s="131"/>
      <c r="FD355" s="131"/>
      <c r="FE355" s="131"/>
      <c r="FF355" s="131"/>
      <c r="FG355" s="131"/>
      <c r="FH355" s="131"/>
      <c r="FI355" s="131"/>
      <c r="FJ355" s="131"/>
      <c r="FK355" s="131"/>
      <c r="FL355" s="131"/>
      <c r="FM355" s="131"/>
      <c r="FN355" s="131"/>
      <c r="FO355" s="131"/>
      <c r="FP355" s="131"/>
      <c r="FQ355" s="131"/>
      <c r="FR355" s="131"/>
      <c r="FS355" s="131"/>
      <c r="FT355" s="131"/>
      <c r="FU355" s="131"/>
      <c r="FV355" s="131"/>
      <c r="FW355" s="131"/>
    </row>
    <row r="356">
      <c r="A356" s="131"/>
      <c r="B356" s="131"/>
      <c r="C356" s="131"/>
      <c r="D356" s="131"/>
      <c r="E356" s="131"/>
      <c r="F356" s="131"/>
      <c r="G356" s="131"/>
      <c r="H356" s="131"/>
      <c r="I356" s="131"/>
      <c r="J356" s="131"/>
      <c r="K356" s="131"/>
      <c r="L356" s="131"/>
      <c r="M356" s="131"/>
      <c r="N356" s="131"/>
      <c r="O356" s="131"/>
      <c r="P356" s="131"/>
      <c r="Q356" s="131"/>
      <c r="R356" s="131"/>
      <c r="S356" s="131"/>
      <c r="T356" s="131"/>
      <c r="U356" s="131"/>
      <c r="V356" s="131"/>
      <c r="W356" s="131"/>
      <c r="X356" s="131"/>
      <c r="Y356" s="131"/>
      <c r="Z356" s="131"/>
      <c r="AA356" s="131"/>
      <c r="AB356" s="131"/>
      <c r="AC356" s="131"/>
      <c r="AD356" s="131"/>
      <c r="AE356" s="131"/>
      <c r="AF356" s="131"/>
      <c r="AG356" s="131"/>
      <c r="AH356" s="131"/>
      <c r="AI356" s="131"/>
      <c r="AJ356" s="131"/>
      <c r="AK356" s="131"/>
      <c r="AL356" s="131"/>
      <c r="AM356" s="131"/>
      <c r="AN356" s="131"/>
      <c r="AO356" s="131"/>
      <c r="AP356" s="131"/>
      <c r="AQ356" s="131"/>
      <c r="AR356" s="131"/>
      <c r="AS356" s="131"/>
      <c r="AT356" s="131"/>
      <c r="AU356" s="131"/>
      <c r="AV356" s="131"/>
      <c r="AW356" s="131"/>
      <c r="AX356" s="131"/>
      <c r="AY356" s="131"/>
      <c r="AZ356" s="131"/>
      <c r="BA356" s="131"/>
      <c r="BB356" s="131"/>
      <c r="BC356" s="131"/>
      <c r="BD356" s="131"/>
      <c r="BE356" s="131"/>
      <c r="BF356" s="131"/>
      <c r="BG356" s="131"/>
      <c r="BH356" s="131"/>
      <c r="BI356" s="131"/>
      <c r="BJ356" s="131"/>
      <c r="BK356" s="131"/>
      <c r="BL356" s="131"/>
      <c r="BM356" s="131"/>
      <c r="BN356" s="131"/>
      <c r="BO356" s="131"/>
      <c r="BP356" s="131"/>
      <c r="BQ356" s="131"/>
      <c r="BR356" s="131"/>
      <c r="BS356" s="131"/>
      <c r="BT356" s="131"/>
      <c r="BU356" s="131"/>
      <c r="BV356" s="131"/>
      <c r="BW356" s="131"/>
      <c r="BX356" s="131"/>
      <c r="BY356" s="131"/>
      <c r="BZ356" s="131"/>
      <c r="CA356" s="131"/>
      <c r="CB356" s="131"/>
      <c r="CC356" s="131"/>
      <c r="CD356" s="131"/>
      <c r="CE356" s="131"/>
      <c r="CF356" s="131"/>
      <c r="CG356" s="131"/>
      <c r="CH356" s="131"/>
      <c r="CI356" s="131"/>
      <c r="CJ356" s="131"/>
      <c r="CK356" s="131"/>
      <c r="CL356" s="131"/>
      <c r="CM356" s="131"/>
      <c r="CN356" s="131"/>
      <c r="CO356" s="131"/>
      <c r="CP356" s="131"/>
      <c r="CQ356" s="131"/>
      <c r="CR356" s="131"/>
      <c r="CS356" s="131"/>
      <c r="CT356" s="131"/>
      <c r="CU356" s="131"/>
      <c r="CV356" s="131"/>
      <c r="CW356" s="131"/>
      <c r="CX356" s="131"/>
      <c r="CY356" s="131"/>
      <c r="CZ356" s="131"/>
      <c r="DA356" s="131"/>
      <c r="DB356" s="131"/>
      <c r="DC356" s="131"/>
      <c r="DD356" s="131"/>
      <c r="DE356" s="131"/>
      <c r="DF356" s="131"/>
      <c r="DG356" s="131"/>
      <c r="DH356" s="131"/>
      <c r="DI356" s="131"/>
      <c r="DJ356" s="131"/>
      <c r="DK356" s="131"/>
      <c r="DL356" s="131"/>
      <c r="DM356" s="131"/>
      <c r="DN356" s="131"/>
      <c r="DO356" s="131"/>
      <c r="DP356" s="131"/>
      <c r="DQ356" s="131"/>
      <c r="DR356" s="131"/>
      <c r="DS356" s="131"/>
      <c r="DT356" s="131"/>
      <c r="DU356" s="131"/>
      <c r="DV356" s="131"/>
      <c r="DW356" s="131"/>
      <c r="DX356" s="131"/>
      <c r="DY356" s="131"/>
      <c r="DZ356" s="131"/>
      <c r="EA356" s="131"/>
      <c r="EB356" s="131"/>
      <c r="EC356" s="131"/>
      <c r="ED356" s="131"/>
      <c r="EE356" s="131"/>
      <c r="EF356" s="131"/>
      <c r="EG356" s="131"/>
      <c r="EH356" s="131"/>
      <c r="EI356" s="131"/>
      <c r="EJ356" s="131"/>
      <c r="EK356" s="131"/>
      <c r="EL356" s="131"/>
      <c r="EM356" s="131"/>
      <c r="EN356" s="131"/>
      <c r="EO356" s="131"/>
      <c r="EP356" s="131"/>
      <c r="EQ356" s="131"/>
      <c r="ER356" s="131"/>
      <c r="ES356" s="131"/>
      <c r="ET356" s="131"/>
      <c r="EU356" s="131"/>
      <c r="EV356" s="131"/>
      <c r="EW356" s="131"/>
      <c r="EX356" s="131"/>
      <c r="EY356" s="131"/>
      <c r="EZ356" s="131"/>
      <c r="FA356" s="131"/>
      <c r="FB356" s="131"/>
      <c r="FC356" s="131"/>
      <c r="FD356" s="131"/>
      <c r="FE356" s="131"/>
      <c r="FF356" s="131"/>
      <c r="FG356" s="131"/>
      <c r="FH356" s="131"/>
      <c r="FI356" s="131"/>
      <c r="FJ356" s="131"/>
      <c r="FK356" s="131"/>
      <c r="FL356" s="131"/>
      <c r="FM356" s="131"/>
      <c r="FN356" s="131"/>
      <c r="FO356" s="131"/>
      <c r="FP356" s="131"/>
      <c r="FQ356" s="131"/>
      <c r="FR356" s="131"/>
      <c r="FS356" s="131"/>
      <c r="FT356" s="131"/>
      <c r="FU356" s="131"/>
      <c r="FV356" s="131"/>
      <c r="FW356" s="131"/>
    </row>
    <row r="357">
      <c r="A357" s="131"/>
      <c r="B357" s="131"/>
      <c r="C357" s="131"/>
      <c r="D357" s="131"/>
      <c r="E357" s="131"/>
      <c r="F357" s="131"/>
      <c r="G357" s="131"/>
      <c r="H357" s="131"/>
      <c r="I357" s="131"/>
      <c r="J357" s="131"/>
      <c r="K357" s="131"/>
      <c r="L357" s="131"/>
      <c r="M357" s="131"/>
      <c r="N357" s="131"/>
      <c r="O357" s="131"/>
      <c r="P357" s="131"/>
      <c r="Q357" s="131"/>
      <c r="R357" s="131"/>
      <c r="S357" s="131"/>
      <c r="T357" s="131"/>
      <c r="U357" s="131"/>
      <c r="V357" s="131"/>
      <c r="W357" s="131"/>
      <c r="X357" s="131"/>
      <c r="Y357" s="131"/>
      <c r="Z357" s="131"/>
      <c r="AA357" s="131"/>
      <c r="AB357" s="131"/>
      <c r="AC357" s="131"/>
      <c r="AD357" s="131"/>
      <c r="AE357" s="131"/>
      <c r="AF357" s="131"/>
      <c r="AG357" s="131"/>
      <c r="AH357" s="131"/>
      <c r="AI357" s="131"/>
      <c r="AJ357" s="131"/>
      <c r="AK357" s="131"/>
      <c r="AL357" s="131"/>
      <c r="AM357" s="131"/>
      <c r="AN357" s="131"/>
      <c r="AO357" s="131"/>
      <c r="AP357" s="131"/>
      <c r="AQ357" s="131"/>
      <c r="AR357" s="131"/>
      <c r="AS357" s="131"/>
      <c r="AT357" s="131"/>
      <c r="AU357" s="131"/>
      <c r="AV357" s="131"/>
      <c r="AW357" s="131"/>
      <c r="AX357" s="131"/>
      <c r="AY357" s="131"/>
      <c r="AZ357" s="131"/>
      <c r="BA357" s="131"/>
      <c r="BB357" s="131"/>
      <c r="BC357" s="131"/>
      <c r="BD357" s="131"/>
      <c r="BE357" s="131"/>
      <c r="BF357" s="131"/>
      <c r="BG357" s="131"/>
      <c r="BH357" s="131"/>
      <c r="BI357" s="131"/>
      <c r="BJ357" s="131"/>
      <c r="BK357" s="131"/>
      <c r="BL357" s="131"/>
      <c r="BM357" s="131"/>
      <c r="BN357" s="131"/>
      <c r="BO357" s="131"/>
      <c r="BP357" s="131"/>
      <c r="BQ357" s="131"/>
      <c r="BR357" s="131"/>
      <c r="BS357" s="131"/>
      <c r="BT357" s="131"/>
      <c r="BU357" s="131"/>
      <c r="BV357" s="131"/>
      <c r="BW357" s="131"/>
      <c r="BX357" s="131"/>
      <c r="BY357" s="131"/>
      <c r="BZ357" s="131"/>
      <c r="CA357" s="131"/>
      <c r="CB357" s="131"/>
      <c r="CC357" s="131"/>
      <c r="CD357" s="131"/>
      <c r="CE357" s="131"/>
      <c r="CF357" s="131"/>
      <c r="CG357" s="131"/>
      <c r="CH357" s="131"/>
      <c r="CI357" s="131"/>
      <c r="CJ357" s="131"/>
      <c r="CK357" s="131"/>
      <c r="CL357" s="131"/>
      <c r="CM357" s="131"/>
      <c r="CN357" s="131"/>
      <c r="CO357" s="131"/>
      <c r="CP357" s="131"/>
      <c r="CQ357" s="131"/>
      <c r="CR357" s="131"/>
      <c r="CS357" s="131"/>
      <c r="CT357" s="131"/>
      <c r="CU357" s="131"/>
      <c r="CV357" s="131"/>
      <c r="CW357" s="131"/>
      <c r="CX357" s="131"/>
      <c r="CY357" s="131"/>
      <c r="CZ357" s="131"/>
      <c r="DA357" s="131"/>
      <c r="DB357" s="131"/>
      <c r="DC357" s="131"/>
      <c r="DD357" s="131"/>
      <c r="DE357" s="131"/>
      <c r="DF357" s="131"/>
      <c r="DG357" s="131"/>
      <c r="DH357" s="131"/>
      <c r="DI357" s="131"/>
      <c r="DJ357" s="131"/>
      <c r="DK357" s="131"/>
      <c r="DL357" s="131"/>
      <c r="DM357" s="131"/>
      <c r="DN357" s="131"/>
      <c r="DO357" s="131"/>
      <c r="DP357" s="131"/>
      <c r="DQ357" s="131"/>
      <c r="DR357" s="131"/>
      <c r="DS357" s="131"/>
      <c r="DT357" s="131"/>
      <c r="DU357" s="131"/>
      <c r="DV357" s="131"/>
      <c r="DW357" s="131"/>
      <c r="DX357" s="131"/>
      <c r="DY357" s="131"/>
      <c r="DZ357" s="131"/>
      <c r="EA357" s="131"/>
      <c r="EB357" s="131"/>
      <c r="EC357" s="131"/>
      <c r="ED357" s="131"/>
      <c r="EE357" s="131"/>
      <c r="EF357" s="131"/>
      <c r="EG357" s="131"/>
      <c r="EH357" s="131"/>
      <c r="EI357" s="131"/>
      <c r="EJ357" s="131"/>
      <c r="EK357" s="131"/>
      <c r="EL357" s="131"/>
      <c r="EM357" s="131"/>
      <c r="EN357" s="131"/>
      <c r="EO357" s="131"/>
      <c r="EP357" s="131"/>
      <c r="EQ357" s="131"/>
      <c r="ER357" s="131"/>
      <c r="ES357" s="131"/>
      <c r="ET357" s="131"/>
      <c r="EU357" s="131"/>
      <c r="EV357" s="131"/>
      <c r="EW357" s="131"/>
      <c r="EX357" s="131"/>
      <c r="EY357" s="131"/>
      <c r="EZ357" s="131"/>
      <c r="FA357" s="131"/>
      <c r="FB357" s="131"/>
      <c r="FC357" s="131"/>
      <c r="FD357" s="131"/>
      <c r="FE357" s="131"/>
      <c r="FF357" s="131"/>
      <c r="FG357" s="131"/>
      <c r="FH357" s="131"/>
      <c r="FI357" s="131"/>
      <c r="FJ357" s="131"/>
      <c r="FK357" s="131"/>
      <c r="FL357" s="131"/>
      <c r="FM357" s="131"/>
      <c r="FN357" s="131"/>
      <c r="FO357" s="131"/>
      <c r="FP357" s="131"/>
      <c r="FQ357" s="131"/>
      <c r="FR357" s="131"/>
      <c r="FS357" s="131"/>
      <c r="FT357" s="131"/>
      <c r="FU357" s="131"/>
      <c r="FV357" s="131"/>
      <c r="FW357" s="131"/>
    </row>
    <row r="358">
      <c r="A358" s="131"/>
      <c r="B358" s="131"/>
      <c r="C358" s="131"/>
      <c r="D358" s="131"/>
      <c r="E358" s="131"/>
      <c r="F358" s="131"/>
      <c r="G358" s="131"/>
      <c r="H358" s="131"/>
      <c r="I358" s="131"/>
      <c r="J358" s="131"/>
      <c r="K358" s="131"/>
      <c r="L358" s="131"/>
      <c r="M358" s="131"/>
      <c r="N358" s="131"/>
      <c r="O358" s="131"/>
      <c r="P358" s="131"/>
      <c r="Q358" s="131"/>
      <c r="R358" s="131"/>
      <c r="S358" s="131"/>
      <c r="T358" s="131"/>
      <c r="U358" s="131"/>
      <c r="V358" s="131"/>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131"/>
      <c r="AT358" s="131"/>
      <c r="AU358" s="131"/>
      <c r="AV358" s="131"/>
      <c r="AW358" s="131"/>
      <c r="AX358" s="131"/>
      <c r="AY358" s="131"/>
      <c r="AZ358" s="131"/>
      <c r="BA358" s="131"/>
      <c r="BB358" s="131"/>
      <c r="BC358" s="131"/>
      <c r="BD358" s="131"/>
      <c r="BE358" s="131"/>
      <c r="BF358" s="131"/>
      <c r="BG358" s="131"/>
      <c r="BH358" s="131"/>
      <c r="BI358" s="131"/>
      <c r="BJ358" s="131"/>
      <c r="BK358" s="131"/>
      <c r="BL358" s="131"/>
      <c r="BM358" s="131"/>
      <c r="BN358" s="131"/>
      <c r="BO358" s="131"/>
      <c r="BP358" s="131"/>
      <c r="BQ358" s="131"/>
      <c r="BR358" s="131"/>
      <c r="BS358" s="131"/>
      <c r="BT358" s="131"/>
      <c r="BU358" s="131"/>
      <c r="BV358" s="131"/>
      <c r="BW358" s="131"/>
      <c r="BX358" s="131"/>
      <c r="BY358" s="131"/>
      <c r="BZ358" s="131"/>
      <c r="CA358" s="131"/>
      <c r="CB358" s="131"/>
      <c r="CC358" s="131"/>
      <c r="CD358" s="131"/>
      <c r="CE358" s="131"/>
      <c r="CF358" s="131"/>
      <c r="CG358" s="131"/>
      <c r="CH358" s="131"/>
      <c r="CI358" s="131"/>
      <c r="CJ358" s="131"/>
      <c r="CK358" s="131"/>
      <c r="CL358" s="131"/>
      <c r="CM358" s="131"/>
      <c r="CN358" s="131"/>
      <c r="CO358" s="131"/>
      <c r="CP358" s="131"/>
      <c r="CQ358" s="131"/>
      <c r="CR358" s="131"/>
      <c r="CS358" s="131"/>
      <c r="CT358" s="131"/>
      <c r="CU358" s="131"/>
      <c r="CV358" s="131"/>
      <c r="CW358" s="131"/>
      <c r="CX358" s="131"/>
      <c r="CY358" s="131"/>
      <c r="CZ358" s="131"/>
      <c r="DA358" s="131"/>
      <c r="DB358" s="131"/>
      <c r="DC358" s="131"/>
      <c r="DD358" s="131"/>
      <c r="DE358" s="131"/>
      <c r="DF358" s="131"/>
      <c r="DG358" s="131"/>
      <c r="DH358" s="131"/>
      <c r="DI358" s="131"/>
      <c r="DJ358" s="131"/>
      <c r="DK358" s="131"/>
      <c r="DL358" s="131"/>
      <c r="DM358" s="131"/>
      <c r="DN358" s="131"/>
      <c r="DO358" s="131"/>
      <c r="DP358" s="131"/>
      <c r="DQ358" s="131"/>
      <c r="DR358" s="131"/>
      <c r="DS358" s="131"/>
      <c r="DT358" s="131"/>
      <c r="DU358" s="131"/>
      <c r="DV358" s="131"/>
      <c r="DW358" s="131"/>
      <c r="DX358" s="131"/>
      <c r="DY358" s="131"/>
      <c r="DZ358" s="131"/>
      <c r="EA358" s="131"/>
      <c r="EB358" s="131"/>
      <c r="EC358" s="131"/>
      <c r="ED358" s="131"/>
      <c r="EE358" s="131"/>
      <c r="EF358" s="131"/>
      <c r="EG358" s="131"/>
      <c r="EH358" s="131"/>
      <c r="EI358" s="131"/>
      <c r="EJ358" s="131"/>
      <c r="EK358" s="131"/>
      <c r="EL358" s="131"/>
      <c r="EM358" s="131"/>
      <c r="EN358" s="131"/>
      <c r="EO358" s="131"/>
      <c r="EP358" s="131"/>
      <c r="EQ358" s="131"/>
      <c r="ER358" s="131"/>
      <c r="ES358" s="131"/>
      <c r="ET358" s="131"/>
      <c r="EU358" s="131"/>
      <c r="EV358" s="131"/>
      <c r="EW358" s="131"/>
      <c r="EX358" s="131"/>
      <c r="EY358" s="131"/>
      <c r="EZ358" s="131"/>
      <c r="FA358" s="131"/>
      <c r="FB358" s="131"/>
      <c r="FC358" s="131"/>
      <c r="FD358" s="131"/>
      <c r="FE358" s="131"/>
      <c r="FF358" s="131"/>
      <c r="FG358" s="131"/>
      <c r="FH358" s="131"/>
      <c r="FI358" s="131"/>
      <c r="FJ358" s="131"/>
      <c r="FK358" s="131"/>
      <c r="FL358" s="131"/>
      <c r="FM358" s="131"/>
      <c r="FN358" s="131"/>
      <c r="FO358" s="131"/>
      <c r="FP358" s="131"/>
      <c r="FQ358" s="131"/>
      <c r="FR358" s="131"/>
      <c r="FS358" s="131"/>
      <c r="FT358" s="131"/>
      <c r="FU358" s="131"/>
      <c r="FV358" s="131"/>
      <c r="FW358" s="131"/>
    </row>
    <row r="359">
      <c r="A359" s="131"/>
      <c r="B359" s="131"/>
      <c r="C359" s="131"/>
      <c r="D359" s="131"/>
      <c r="E359" s="131"/>
      <c r="F359" s="131"/>
      <c r="G359" s="131"/>
      <c r="H359" s="131"/>
      <c r="I359" s="131"/>
      <c r="J359" s="131"/>
      <c r="K359" s="131"/>
      <c r="L359" s="131"/>
      <c r="M359" s="131"/>
      <c r="N359" s="131"/>
      <c r="O359" s="131"/>
      <c r="P359" s="131"/>
      <c r="Q359" s="131"/>
      <c r="R359" s="131"/>
      <c r="S359" s="131"/>
      <c r="T359" s="131"/>
      <c r="U359" s="131"/>
      <c r="V359" s="131"/>
      <c r="W359" s="131"/>
      <c r="X359" s="131"/>
      <c r="Y359" s="131"/>
      <c r="Z359" s="131"/>
      <c r="AA359" s="131"/>
      <c r="AB359" s="131"/>
      <c r="AC359" s="131"/>
      <c r="AD359" s="131"/>
      <c r="AE359" s="131"/>
      <c r="AF359" s="131"/>
      <c r="AG359" s="131"/>
      <c r="AH359" s="131"/>
      <c r="AI359" s="131"/>
      <c r="AJ359" s="131"/>
      <c r="AK359" s="131"/>
      <c r="AL359" s="131"/>
      <c r="AM359" s="131"/>
      <c r="AN359" s="131"/>
      <c r="AO359" s="131"/>
      <c r="AP359" s="131"/>
      <c r="AQ359" s="131"/>
      <c r="AR359" s="131"/>
      <c r="AS359" s="131"/>
      <c r="AT359" s="131"/>
      <c r="AU359" s="131"/>
      <c r="AV359" s="131"/>
      <c r="AW359" s="131"/>
      <c r="AX359" s="131"/>
      <c r="AY359" s="131"/>
      <c r="AZ359" s="131"/>
      <c r="BA359" s="131"/>
      <c r="BB359" s="131"/>
      <c r="BC359" s="131"/>
      <c r="BD359" s="131"/>
      <c r="BE359" s="131"/>
      <c r="BF359" s="131"/>
      <c r="BG359" s="131"/>
      <c r="BH359" s="131"/>
      <c r="BI359" s="131"/>
      <c r="BJ359" s="131"/>
      <c r="BK359" s="131"/>
      <c r="BL359" s="131"/>
      <c r="BM359" s="131"/>
      <c r="BN359" s="131"/>
      <c r="BO359" s="131"/>
      <c r="BP359" s="131"/>
      <c r="BQ359" s="131"/>
      <c r="BR359" s="131"/>
      <c r="BS359" s="131"/>
      <c r="BT359" s="131"/>
      <c r="BU359" s="131"/>
      <c r="BV359" s="131"/>
      <c r="BW359" s="131"/>
      <c r="BX359" s="131"/>
      <c r="BY359" s="131"/>
      <c r="BZ359" s="131"/>
      <c r="CA359" s="131"/>
      <c r="CB359" s="131"/>
      <c r="CC359" s="131"/>
      <c r="CD359" s="131"/>
      <c r="CE359" s="131"/>
      <c r="CF359" s="131"/>
      <c r="CG359" s="131"/>
      <c r="CH359" s="131"/>
      <c r="CI359" s="131"/>
      <c r="CJ359" s="131"/>
      <c r="CK359" s="131"/>
      <c r="CL359" s="131"/>
      <c r="CM359" s="131"/>
      <c r="CN359" s="131"/>
      <c r="CO359" s="131"/>
      <c r="CP359" s="131"/>
      <c r="CQ359" s="131"/>
      <c r="CR359" s="131"/>
      <c r="CS359" s="131"/>
      <c r="CT359" s="131"/>
      <c r="CU359" s="131"/>
      <c r="CV359" s="131"/>
      <c r="CW359" s="131"/>
      <c r="CX359" s="131"/>
      <c r="CY359" s="131"/>
      <c r="CZ359" s="131"/>
      <c r="DA359" s="131"/>
      <c r="DB359" s="131"/>
      <c r="DC359" s="131"/>
      <c r="DD359" s="131"/>
      <c r="DE359" s="131"/>
      <c r="DF359" s="131"/>
      <c r="DG359" s="131"/>
      <c r="DH359" s="131"/>
      <c r="DI359" s="131"/>
      <c r="DJ359" s="131"/>
      <c r="DK359" s="131"/>
      <c r="DL359" s="131"/>
      <c r="DM359" s="131"/>
      <c r="DN359" s="131"/>
      <c r="DO359" s="131"/>
      <c r="DP359" s="131"/>
      <c r="DQ359" s="131"/>
      <c r="DR359" s="131"/>
      <c r="DS359" s="131"/>
      <c r="DT359" s="131"/>
      <c r="DU359" s="131"/>
      <c r="DV359" s="131"/>
      <c r="DW359" s="131"/>
      <c r="DX359" s="131"/>
      <c r="DY359" s="131"/>
      <c r="DZ359" s="131"/>
      <c r="EA359" s="131"/>
      <c r="EB359" s="131"/>
      <c r="EC359" s="131"/>
      <c r="ED359" s="131"/>
      <c r="EE359" s="131"/>
      <c r="EF359" s="131"/>
      <c r="EG359" s="131"/>
      <c r="EH359" s="131"/>
      <c r="EI359" s="131"/>
      <c r="EJ359" s="131"/>
      <c r="EK359" s="131"/>
      <c r="EL359" s="131"/>
      <c r="EM359" s="131"/>
      <c r="EN359" s="131"/>
      <c r="EO359" s="131"/>
      <c r="EP359" s="131"/>
      <c r="EQ359" s="131"/>
      <c r="ER359" s="131"/>
      <c r="ES359" s="131"/>
      <c r="ET359" s="131"/>
      <c r="EU359" s="131"/>
      <c r="EV359" s="131"/>
      <c r="EW359" s="131"/>
      <c r="EX359" s="131"/>
      <c r="EY359" s="131"/>
      <c r="EZ359" s="131"/>
      <c r="FA359" s="131"/>
      <c r="FB359" s="131"/>
      <c r="FC359" s="131"/>
      <c r="FD359" s="131"/>
      <c r="FE359" s="131"/>
      <c r="FF359" s="131"/>
      <c r="FG359" s="131"/>
      <c r="FH359" s="131"/>
      <c r="FI359" s="131"/>
      <c r="FJ359" s="131"/>
      <c r="FK359" s="131"/>
      <c r="FL359" s="131"/>
      <c r="FM359" s="131"/>
      <c r="FN359" s="131"/>
      <c r="FO359" s="131"/>
      <c r="FP359" s="131"/>
      <c r="FQ359" s="131"/>
      <c r="FR359" s="131"/>
      <c r="FS359" s="131"/>
      <c r="FT359" s="131"/>
      <c r="FU359" s="131"/>
      <c r="FV359" s="131"/>
      <c r="FW359" s="131"/>
    </row>
    <row r="360">
      <c r="A360" s="131"/>
      <c r="B360" s="131"/>
      <c r="C360" s="131"/>
      <c r="D360" s="131"/>
      <c r="E360" s="131"/>
      <c r="F360" s="131"/>
      <c r="G360" s="131"/>
      <c r="H360" s="131"/>
      <c r="I360" s="131"/>
      <c r="J360" s="131"/>
      <c r="K360" s="131"/>
      <c r="L360" s="131"/>
      <c r="M360" s="131"/>
      <c r="N360" s="131"/>
      <c r="O360" s="131"/>
      <c r="P360" s="131"/>
      <c r="Q360" s="131"/>
      <c r="R360" s="131"/>
      <c r="S360" s="131"/>
      <c r="T360" s="131"/>
      <c r="U360" s="131"/>
      <c r="V360" s="131"/>
      <c r="W360" s="131"/>
      <c r="X360" s="131"/>
      <c r="Y360" s="131"/>
      <c r="Z360" s="131"/>
      <c r="AA360" s="131"/>
      <c r="AB360" s="131"/>
      <c r="AC360" s="131"/>
      <c r="AD360" s="131"/>
      <c r="AE360" s="131"/>
      <c r="AF360" s="131"/>
      <c r="AG360" s="131"/>
      <c r="AH360" s="131"/>
      <c r="AI360" s="131"/>
      <c r="AJ360" s="131"/>
      <c r="AK360" s="131"/>
      <c r="AL360" s="131"/>
      <c r="AM360" s="131"/>
      <c r="AN360" s="131"/>
      <c r="AO360" s="131"/>
      <c r="AP360" s="131"/>
      <c r="AQ360" s="131"/>
      <c r="AR360" s="131"/>
      <c r="AS360" s="131"/>
      <c r="AT360" s="131"/>
      <c r="AU360" s="131"/>
      <c r="AV360" s="131"/>
      <c r="AW360" s="131"/>
      <c r="AX360" s="131"/>
      <c r="AY360" s="131"/>
      <c r="AZ360" s="131"/>
      <c r="BA360" s="131"/>
      <c r="BB360" s="131"/>
      <c r="BC360" s="131"/>
      <c r="BD360" s="131"/>
      <c r="BE360" s="131"/>
      <c r="BF360" s="131"/>
      <c r="BG360" s="131"/>
      <c r="BH360" s="131"/>
      <c r="BI360" s="131"/>
      <c r="BJ360" s="131"/>
      <c r="BK360" s="131"/>
      <c r="BL360" s="131"/>
      <c r="BM360" s="131"/>
      <c r="BN360" s="131"/>
      <c r="BO360" s="131"/>
      <c r="BP360" s="131"/>
      <c r="BQ360" s="131"/>
      <c r="BR360" s="131"/>
      <c r="BS360" s="131"/>
      <c r="BT360" s="131"/>
      <c r="BU360" s="131"/>
      <c r="BV360" s="131"/>
      <c r="BW360" s="131"/>
      <c r="BX360" s="131"/>
      <c r="BY360" s="131"/>
      <c r="BZ360" s="131"/>
      <c r="CA360" s="131"/>
      <c r="CB360" s="131"/>
      <c r="CC360" s="131"/>
      <c r="CD360" s="131"/>
      <c r="CE360" s="131"/>
      <c r="CF360" s="131"/>
      <c r="CG360" s="131"/>
      <c r="CH360" s="131"/>
      <c r="CI360" s="131"/>
      <c r="CJ360" s="131"/>
      <c r="CK360" s="131"/>
      <c r="CL360" s="131"/>
      <c r="CM360" s="131"/>
      <c r="CN360" s="131"/>
      <c r="CO360" s="131"/>
      <c r="CP360" s="131"/>
      <c r="CQ360" s="131"/>
      <c r="CR360" s="131"/>
      <c r="CS360" s="131"/>
      <c r="CT360" s="131"/>
      <c r="CU360" s="131"/>
      <c r="CV360" s="131"/>
      <c r="CW360" s="131"/>
      <c r="CX360" s="131"/>
      <c r="CY360" s="131"/>
      <c r="CZ360" s="131"/>
      <c r="DA360" s="131"/>
      <c r="DB360" s="131"/>
      <c r="DC360" s="131"/>
      <c r="DD360" s="131"/>
      <c r="DE360" s="131"/>
      <c r="DF360" s="131"/>
      <c r="DG360" s="131"/>
      <c r="DH360" s="131"/>
      <c r="DI360" s="131"/>
      <c r="DJ360" s="131"/>
      <c r="DK360" s="131"/>
      <c r="DL360" s="131"/>
      <c r="DM360" s="131"/>
      <c r="DN360" s="131"/>
      <c r="DO360" s="131"/>
      <c r="DP360" s="131"/>
      <c r="DQ360" s="131"/>
      <c r="DR360" s="131"/>
      <c r="DS360" s="131"/>
      <c r="DT360" s="131"/>
      <c r="DU360" s="131"/>
      <c r="DV360" s="131"/>
      <c r="DW360" s="131"/>
      <c r="DX360" s="131"/>
      <c r="DY360" s="131"/>
      <c r="DZ360" s="131"/>
      <c r="EA360" s="131"/>
      <c r="EB360" s="131"/>
      <c r="EC360" s="131"/>
      <c r="ED360" s="131"/>
      <c r="EE360" s="131"/>
      <c r="EF360" s="131"/>
      <c r="EG360" s="131"/>
      <c r="EH360" s="131"/>
      <c r="EI360" s="131"/>
      <c r="EJ360" s="131"/>
      <c r="EK360" s="131"/>
      <c r="EL360" s="131"/>
      <c r="EM360" s="131"/>
      <c r="EN360" s="131"/>
      <c r="EO360" s="131"/>
      <c r="EP360" s="131"/>
      <c r="EQ360" s="131"/>
      <c r="ER360" s="131"/>
      <c r="ES360" s="131"/>
      <c r="ET360" s="131"/>
      <c r="EU360" s="131"/>
      <c r="EV360" s="131"/>
      <c r="EW360" s="131"/>
      <c r="EX360" s="131"/>
      <c r="EY360" s="131"/>
      <c r="EZ360" s="131"/>
      <c r="FA360" s="131"/>
      <c r="FB360" s="131"/>
      <c r="FC360" s="131"/>
      <c r="FD360" s="131"/>
      <c r="FE360" s="131"/>
      <c r="FF360" s="131"/>
      <c r="FG360" s="131"/>
      <c r="FH360" s="131"/>
      <c r="FI360" s="131"/>
      <c r="FJ360" s="131"/>
      <c r="FK360" s="131"/>
      <c r="FL360" s="131"/>
      <c r="FM360" s="131"/>
      <c r="FN360" s="131"/>
      <c r="FO360" s="131"/>
      <c r="FP360" s="131"/>
      <c r="FQ360" s="131"/>
      <c r="FR360" s="131"/>
      <c r="FS360" s="131"/>
      <c r="FT360" s="131"/>
      <c r="FU360" s="131"/>
      <c r="FV360" s="131"/>
      <c r="FW360" s="131"/>
    </row>
    <row r="361">
      <c r="A361" s="131"/>
      <c r="B361" s="131"/>
      <c r="C361" s="131"/>
      <c r="D361" s="131"/>
      <c r="E361" s="131"/>
      <c r="F361" s="131"/>
      <c r="G361" s="131"/>
      <c r="H361" s="131"/>
      <c r="I361" s="131"/>
      <c r="J361" s="131"/>
      <c r="K361" s="131"/>
      <c r="L361" s="131"/>
      <c r="M361" s="131"/>
      <c r="N361" s="131"/>
      <c r="O361" s="131"/>
      <c r="P361" s="131"/>
      <c r="Q361" s="131"/>
      <c r="R361" s="131"/>
      <c r="S361" s="131"/>
      <c r="T361" s="131"/>
      <c r="U361" s="131"/>
      <c r="V361" s="131"/>
      <c r="W361" s="131"/>
      <c r="X361" s="131"/>
      <c r="Y361" s="131"/>
      <c r="Z361" s="131"/>
      <c r="AA361" s="131"/>
      <c r="AB361" s="131"/>
      <c r="AC361" s="131"/>
      <c r="AD361" s="131"/>
      <c r="AE361" s="131"/>
      <c r="AF361" s="131"/>
      <c r="AG361" s="131"/>
      <c r="AH361" s="131"/>
      <c r="AI361" s="131"/>
      <c r="AJ361" s="131"/>
      <c r="AK361" s="131"/>
      <c r="AL361" s="131"/>
      <c r="AM361" s="131"/>
      <c r="AN361" s="131"/>
      <c r="AO361" s="131"/>
      <c r="AP361" s="131"/>
      <c r="AQ361" s="131"/>
      <c r="AR361" s="131"/>
      <c r="AS361" s="131"/>
      <c r="AT361" s="131"/>
      <c r="AU361" s="131"/>
      <c r="AV361" s="131"/>
      <c r="AW361" s="131"/>
      <c r="AX361" s="131"/>
      <c r="AY361" s="131"/>
      <c r="AZ361" s="131"/>
      <c r="BA361" s="131"/>
      <c r="BB361" s="131"/>
      <c r="BC361" s="131"/>
      <c r="BD361" s="131"/>
      <c r="BE361" s="131"/>
      <c r="BF361" s="131"/>
      <c r="BG361" s="131"/>
      <c r="BH361" s="131"/>
      <c r="BI361" s="131"/>
      <c r="BJ361" s="131"/>
      <c r="BK361" s="131"/>
      <c r="BL361" s="131"/>
      <c r="BM361" s="131"/>
      <c r="BN361" s="131"/>
      <c r="BO361" s="131"/>
      <c r="BP361" s="131"/>
      <c r="BQ361" s="131"/>
      <c r="BR361" s="131"/>
      <c r="BS361" s="131"/>
      <c r="BT361" s="131"/>
      <c r="BU361" s="131"/>
      <c r="BV361" s="131"/>
      <c r="BW361" s="131"/>
      <c r="BX361" s="131"/>
      <c r="BY361" s="131"/>
      <c r="BZ361" s="131"/>
      <c r="CA361" s="131"/>
      <c r="CB361" s="131"/>
      <c r="CC361" s="131"/>
      <c r="CD361" s="131"/>
      <c r="CE361" s="131"/>
      <c r="CF361" s="131"/>
      <c r="CG361" s="131"/>
      <c r="CH361" s="131"/>
      <c r="CI361" s="131"/>
      <c r="CJ361" s="131"/>
      <c r="CK361" s="131"/>
      <c r="CL361" s="131"/>
      <c r="CM361" s="131"/>
      <c r="CN361" s="131"/>
      <c r="CO361" s="131"/>
      <c r="CP361" s="131"/>
      <c r="CQ361" s="131"/>
      <c r="CR361" s="131"/>
      <c r="CS361" s="131"/>
      <c r="CT361" s="131"/>
      <c r="CU361" s="131"/>
      <c r="CV361" s="131"/>
      <c r="CW361" s="131"/>
      <c r="CX361" s="131"/>
      <c r="CY361" s="131"/>
      <c r="CZ361" s="131"/>
      <c r="DA361" s="131"/>
      <c r="DB361" s="131"/>
      <c r="DC361" s="131"/>
      <c r="DD361" s="131"/>
      <c r="DE361" s="131"/>
      <c r="DF361" s="131"/>
      <c r="DG361" s="131"/>
      <c r="DH361" s="131"/>
      <c r="DI361" s="131"/>
      <c r="DJ361" s="131"/>
      <c r="DK361" s="131"/>
      <c r="DL361" s="131"/>
      <c r="DM361" s="131"/>
      <c r="DN361" s="131"/>
      <c r="DO361" s="131"/>
      <c r="DP361" s="131"/>
      <c r="DQ361" s="131"/>
      <c r="DR361" s="131"/>
      <c r="DS361" s="131"/>
      <c r="DT361" s="131"/>
      <c r="DU361" s="131"/>
      <c r="DV361" s="131"/>
      <c r="DW361" s="131"/>
      <c r="DX361" s="131"/>
      <c r="DY361" s="131"/>
      <c r="DZ361" s="131"/>
      <c r="EA361" s="131"/>
      <c r="EB361" s="131"/>
      <c r="EC361" s="131"/>
      <c r="ED361" s="131"/>
      <c r="EE361" s="131"/>
      <c r="EF361" s="131"/>
      <c r="EG361" s="131"/>
      <c r="EH361" s="131"/>
      <c r="EI361" s="131"/>
      <c r="EJ361" s="131"/>
      <c r="EK361" s="131"/>
      <c r="EL361" s="131"/>
      <c r="EM361" s="131"/>
      <c r="EN361" s="131"/>
      <c r="EO361" s="131"/>
      <c r="EP361" s="131"/>
      <c r="EQ361" s="131"/>
      <c r="ER361" s="131"/>
      <c r="ES361" s="131"/>
      <c r="ET361" s="131"/>
      <c r="EU361" s="131"/>
      <c r="EV361" s="131"/>
      <c r="EW361" s="131"/>
      <c r="EX361" s="131"/>
      <c r="EY361" s="131"/>
      <c r="EZ361" s="131"/>
      <c r="FA361" s="131"/>
      <c r="FB361" s="131"/>
      <c r="FC361" s="131"/>
      <c r="FD361" s="131"/>
      <c r="FE361" s="131"/>
      <c r="FF361" s="131"/>
      <c r="FG361" s="131"/>
      <c r="FH361" s="131"/>
      <c r="FI361" s="131"/>
      <c r="FJ361" s="131"/>
      <c r="FK361" s="131"/>
      <c r="FL361" s="131"/>
      <c r="FM361" s="131"/>
      <c r="FN361" s="131"/>
      <c r="FO361" s="131"/>
      <c r="FP361" s="131"/>
      <c r="FQ361" s="131"/>
      <c r="FR361" s="131"/>
      <c r="FS361" s="131"/>
      <c r="FT361" s="131"/>
      <c r="FU361" s="131"/>
      <c r="FV361" s="131"/>
      <c r="FW361" s="131"/>
    </row>
    <row r="362">
      <c r="A362" s="131"/>
      <c r="B362" s="131"/>
      <c r="C362" s="131"/>
      <c r="D362" s="131"/>
      <c r="E362" s="131"/>
      <c r="F362" s="131"/>
      <c r="G362" s="131"/>
      <c r="H362" s="131"/>
      <c r="I362" s="131"/>
      <c r="J362" s="131"/>
      <c r="K362" s="131"/>
      <c r="L362" s="131"/>
      <c r="M362" s="131"/>
      <c r="N362" s="131"/>
      <c r="O362" s="131"/>
      <c r="P362" s="131"/>
      <c r="Q362" s="131"/>
      <c r="R362" s="131"/>
      <c r="S362" s="131"/>
      <c r="T362" s="131"/>
      <c r="U362" s="131"/>
      <c r="V362" s="131"/>
      <c r="W362" s="131"/>
      <c r="X362" s="131"/>
      <c r="Y362" s="131"/>
      <c r="Z362" s="131"/>
      <c r="AA362" s="131"/>
      <c r="AB362" s="131"/>
      <c r="AC362" s="131"/>
      <c r="AD362" s="131"/>
      <c r="AE362" s="131"/>
      <c r="AF362" s="131"/>
      <c r="AG362" s="131"/>
      <c r="AH362" s="131"/>
      <c r="AI362" s="131"/>
      <c r="AJ362" s="131"/>
      <c r="AK362" s="131"/>
      <c r="AL362" s="131"/>
      <c r="AM362" s="131"/>
      <c r="AN362" s="131"/>
      <c r="AO362" s="131"/>
      <c r="AP362" s="131"/>
      <c r="AQ362" s="131"/>
      <c r="AR362" s="131"/>
      <c r="AS362" s="131"/>
      <c r="AT362" s="131"/>
      <c r="AU362" s="131"/>
      <c r="AV362" s="131"/>
      <c r="AW362" s="131"/>
      <c r="AX362" s="131"/>
      <c r="AY362" s="131"/>
      <c r="AZ362" s="131"/>
      <c r="BA362" s="131"/>
      <c r="BB362" s="131"/>
      <c r="BC362" s="131"/>
      <c r="BD362" s="131"/>
      <c r="BE362" s="131"/>
      <c r="BF362" s="131"/>
      <c r="BG362" s="131"/>
      <c r="BH362" s="131"/>
      <c r="BI362" s="131"/>
      <c r="BJ362" s="131"/>
      <c r="BK362" s="131"/>
      <c r="BL362" s="131"/>
      <c r="BM362" s="131"/>
      <c r="BN362" s="131"/>
      <c r="BO362" s="131"/>
      <c r="BP362" s="131"/>
      <c r="BQ362" s="131"/>
      <c r="BR362" s="131"/>
      <c r="BS362" s="131"/>
      <c r="BT362" s="131"/>
      <c r="BU362" s="131"/>
      <c r="BV362" s="131"/>
      <c r="BW362" s="131"/>
      <c r="BX362" s="131"/>
      <c r="BY362" s="131"/>
      <c r="BZ362" s="131"/>
      <c r="CA362" s="131"/>
      <c r="CB362" s="131"/>
      <c r="CC362" s="131"/>
      <c r="CD362" s="131"/>
      <c r="CE362" s="131"/>
      <c r="CF362" s="131"/>
      <c r="CG362" s="131"/>
      <c r="CH362" s="131"/>
      <c r="CI362" s="131"/>
      <c r="CJ362" s="131"/>
      <c r="CK362" s="131"/>
      <c r="CL362" s="131"/>
      <c r="CM362" s="131"/>
      <c r="CN362" s="131"/>
      <c r="CO362" s="131"/>
      <c r="CP362" s="131"/>
      <c r="CQ362" s="131"/>
      <c r="CR362" s="131"/>
      <c r="CS362" s="131"/>
      <c r="CT362" s="131"/>
      <c r="CU362" s="131"/>
      <c r="CV362" s="131"/>
      <c r="CW362" s="131"/>
      <c r="CX362" s="131"/>
      <c r="CY362" s="131"/>
      <c r="CZ362" s="131"/>
      <c r="DA362" s="131"/>
      <c r="DB362" s="131"/>
      <c r="DC362" s="131"/>
      <c r="DD362" s="131"/>
      <c r="DE362" s="131"/>
      <c r="DF362" s="131"/>
      <c r="DG362" s="131"/>
      <c r="DH362" s="131"/>
      <c r="DI362" s="131"/>
      <c r="DJ362" s="131"/>
      <c r="DK362" s="131"/>
      <c r="DL362" s="131"/>
      <c r="DM362" s="131"/>
      <c r="DN362" s="131"/>
      <c r="DO362" s="131"/>
      <c r="DP362" s="131"/>
      <c r="DQ362" s="131"/>
      <c r="DR362" s="131"/>
      <c r="DS362" s="131"/>
      <c r="DT362" s="131"/>
      <c r="DU362" s="131"/>
      <c r="DV362" s="131"/>
      <c r="DW362" s="131"/>
      <c r="DX362" s="131"/>
      <c r="DY362" s="131"/>
      <c r="DZ362" s="131"/>
      <c r="EA362" s="131"/>
      <c r="EB362" s="131"/>
      <c r="EC362" s="131"/>
      <c r="ED362" s="131"/>
      <c r="EE362" s="131"/>
      <c r="EF362" s="131"/>
      <c r="EG362" s="131"/>
      <c r="EH362" s="131"/>
      <c r="EI362" s="131"/>
      <c r="EJ362" s="131"/>
      <c r="EK362" s="131"/>
      <c r="EL362" s="131"/>
      <c r="EM362" s="131"/>
      <c r="EN362" s="131"/>
      <c r="EO362" s="131"/>
      <c r="EP362" s="131"/>
      <c r="EQ362" s="131"/>
      <c r="ER362" s="131"/>
      <c r="ES362" s="131"/>
      <c r="ET362" s="131"/>
      <c r="EU362" s="131"/>
      <c r="EV362" s="131"/>
      <c r="EW362" s="131"/>
      <c r="EX362" s="131"/>
      <c r="EY362" s="131"/>
      <c r="EZ362" s="131"/>
      <c r="FA362" s="131"/>
      <c r="FB362" s="131"/>
      <c r="FC362" s="131"/>
      <c r="FD362" s="131"/>
      <c r="FE362" s="131"/>
      <c r="FF362" s="131"/>
      <c r="FG362" s="131"/>
      <c r="FH362" s="131"/>
      <c r="FI362" s="131"/>
      <c r="FJ362" s="131"/>
      <c r="FK362" s="131"/>
      <c r="FL362" s="131"/>
      <c r="FM362" s="131"/>
      <c r="FN362" s="131"/>
      <c r="FO362" s="131"/>
      <c r="FP362" s="131"/>
      <c r="FQ362" s="131"/>
      <c r="FR362" s="131"/>
      <c r="FS362" s="131"/>
      <c r="FT362" s="131"/>
      <c r="FU362" s="131"/>
      <c r="FV362" s="131"/>
      <c r="FW362" s="131"/>
    </row>
    <row r="363">
      <c r="A363" s="131"/>
      <c r="B363" s="131"/>
      <c r="C363" s="131"/>
      <c r="D363" s="131"/>
      <c r="E363" s="131"/>
      <c r="F363" s="131"/>
      <c r="G363" s="131"/>
      <c r="H363" s="131"/>
      <c r="I363" s="131"/>
      <c r="J363" s="131"/>
      <c r="K363" s="131"/>
      <c r="L363" s="131"/>
      <c r="M363" s="131"/>
      <c r="N363" s="131"/>
      <c r="O363" s="131"/>
      <c r="P363" s="131"/>
      <c r="Q363" s="131"/>
      <c r="R363" s="131"/>
      <c r="S363" s="131"/>
      <c r="T363" s="131"/>
      <c r="U363" s="131"/>
      <c r="V363" s="131"/>
      <c r="W363" s="131"/>
      <c r="X363" s="131"/>
      <c r="Y363" s="131"/>
      <c r="Z363" s="131"/>
      <c r="AA363" s="131"/>
      <c r="AB363" s="131"/>
      <c r="AC363" s="131"/>
      <c r="AD363" s="131"/>
      <c r="AE363" s="131"/>
      <c r="AF363" s="131"/>
      <c r="AG363" s="131"/>
      <c r="AH363" s="131"/>
      <c r="AI363" s="131"/>
      <c r="AJ363" s="131"/>
      <c r="AK363" s="131"/>
      <c r="AL363" s="131"/>
      <c r="AM363" s="131"/>
      <c r="AN363" s="131"/>
      <c r="AO363" s="131"/>
      <c r="AP363" s="131"/>
      <c r="AQ363" s="131"/>
      <c r="AR363" s="131"/>
      <c r="AS363" s="131"/>
      <c r="AT363" s="131"/>
      <c r="AU363" s="131"/>
      <c r="AV363" s="131"/>
      <c r="AW363" s="131"/>
      <c r="AX363" s="131"/>
      <c r="AY363" s="131"/>
      <c r="AZ363" s="131"/>
      <c r="BA363" s="131"/>
      <c r="BB363" s="131"/>
      <c r="BC363" s="131"/>
      <c r="BD363" s="131"/>
      <c r="BE363" s="131"/>
      <c r="BF363" s="131"/>
      <c r="BG363" s="131"/>
      <c r="BH363" s="131"/>
      <c r="BI363" s="131"/>
      <c r="BJ363" s="131"/>
      <c r="BK363" s="131"/>
      <c r="BL363" s="131"/>
      <c r="BM363" s="131"/>
      <c r="BN363" s="131"/>
      <c r="BO363" s="131"/>
      <c r="BP363" s="131"/>
      <c r="BQ363" s="131"/>
      <c r="BR363" s="131"/>
      <c r="BS363" s="131"/>
      <c r="BT363" s="131"/>
      <c r="BU363" s="131"/>
      <c r="BV363" s="131"/>
      <c r="BW363" s="131"/>
      <c r="BX363" s="131"/>
      <c r="BY363" s="131"/>
      <c r="BZ363" s="131"/>
      <c r="CA363" s="131"/>
      <c r="CB363" s="131"/>
      <c r="CC363" s="131"/>
      <c r="CD363" s="131"/>
      <c r="CE363" s="131"/>
      <c r="CF363" s="131"/>
      <c r="CG363" s="131"/>
      <c r="CH363" s="131"/>
      <c r="CI363" s="131"/>
      <c r="CJ363" s="131"/>
      <c r="CK363" s="131"/>
      <c r="CL363" s="131"/>
      <c r="CM363" s="131"/>
      <c r="CN363" s="131"/>
      <c r="CO363" s="131"/>
      <c r="CP363" s="131"/>
      <c r="CQ363" s="131"/>
      <c r="CR363" s="131"/>
      <c r="CS363" s="131"/>
      <c r="CT363" s="131"/>
      <c r="CU363" s="131"/>
      <c r="CV363" s="131"/>
      <c r="CW363" s="131"/>
      <c r="CX363" s="131"/>
      <c r="CY363" s="131"/>
      <c r="CZ363" s="131"/>
      <c r="DA363" s="131"/>
      <c r="DB363" s="131"/>
      <c r="DC363" s="131"/>
      <c r="DD363" s="131"/>
      <c r="DE363" s="131"/>
      <c r="DF363" s="131"/>
      <c r="DG363" s="131"/>
      <c r="DH363" s="131"/>
      <c r="DI363" s="131"/>
      <c r="DJ363" s="131"/>
      <c r="DK363" s="131"/>
      <c r="DL363" s="131"/>
      <c r="DM363" s="131"/>
      <c r="DN363" s="131"/>
      <c r="DO363" s="131"/>
      <c r="DP363" s="131"/>
      <c r="DQ363" s="131"/>
      <c r="DR363" s="131"/>
      <c r="DS363" s="131"/>
      <c r="DT363" s="131"/>
      <c r="DU363" s="131"/>
      <c r="DV363" s="131"/>
      <c r="DW363" s="131"/>
      <c r="DX363" s="131"/>
      <c r="DY363" s="131"/>
      <c r="DZ363" s="131"/>
      <c r="EA363" s="131"/>
      <c r="EB363" s="131"/>
      <c r="EC363" s="131"/>
      <c r="ED363" s="131"/>
      <c r="EE363" s="131"/>
      <c r="EF363" s="131"/>
      <c r="EG363" s="131"/>
      <c r="EH363" s="131"/>
      <c r="EI363" s="131"/>
      <c r="EJ363" s="131"/>
      <c r="EK363" s="131"/>
      <c r="EL363" s="131"/>
      <c r="EM363" s="131"/>
      <c r="EN363" s="131"/>
      <c r="EO363" s="131"/>
      <c r="EP363" s="131"/>
      <c r="EQ363" s="131"/>
      <c r="ER363" s="131"/>
      <c r="ES363" s="131"/>
      <c r="ET363" s="131"/>
      <c r="EU363" s="131"/>
      <c r="EV363" s="131"/>
      <c r="EW363" s="131"/>
      <c r="EX363" s="131"/>
      <c r="EY363" s="131"/>
      <c r="EZ363" s="131"/>
      <c r="FA363" s="131"/>
      <c r="FB363" s="131"/>
      <c r="FC363" s="131"/>
      <c r="FD363" s="131"/>
      <c r="FE363" s="131"/>
      <c r="FF363" s="131"/>
      <c r="FG363" s="131"/>
      <c r="FH363" s="131"/>
      <c r="FI363" s="131"/>
      <c r="FJ363" s="131"/>
      <c r="FK363" s="131"/>
      <c r="FL363" s="131"/>
      <c r="FM363" s="131"/>
      <c r="FN363" s="131"/>
      <c r="FO363" s="131"/>
      <c r="FP363" s="131"/>
      <c r="FQ363" s="131"/>
      <c r="FR363" s="131"/>
      <c r="FS363" s="131"/>
      <c r="FT363" s="131"/>
      <c r="FU363" s="131"/>
      <c r="FV363" s="131"/>
      <c r="FW363" s="131"/>
    </row>
    <row r="364">
      <c r="A364" s="131"/>
      <c r="B364" s="131"/>
      <c r="C364" s="131"/>
      <c r="D364" s="131"/>
      <c r="E364" s="131"/>
      <c r="F364" s="131"/>
      <c r="G364" s="131"/>
      <c r="H364" s="131"/>
      <c r="I364" s="131"/>
      <c r="J364" s="131"/>
      <c r="K364" s="131"/>
      <c r="L364" s="131"/>
      <c r="M364" s="131"/>
      <c r="N364" s="131"/>
      <c r="O364" s="131"/>
      <c r="P364" s="131"/>
      <c r="Q364" s="131"/>
      <c r="R364" s="131"/>
      <c r="S364" s="131"/>
      <c r="T364" s="131"/>
      <c r="U364" s="131"/>
      <c r="V364" s="131"/>
      <c r="W364" s="131"/>
      <c r="X364" s="131"/>
      <c r="Y364" s="131"/>
      <c r="Z364" s="131"/>
      <c r="AA364" s="131"/>
      <c r="AB364" s="131"/>
      <c r="AC364" s="131"/>
      <c r="AD364" s="131"/>
      <c r="AE364" s="131"/>
      <c r="AF364" s="131"/>
      <c r="AG364" s="131"/>
      <c r="AH364" s="131"/>
      <c r="AI364" s="131"/>
      <c r="AJ364" s="131"/>
      <c r="AK364" s="131"/>
      <c r="AL364" s="131"/>
      <c r="AM364" s="131"/>
      <c r="AN364" s="131"/>
      <c r="AO364" s="131"/>
      <c r="AP364" s="131"/>
      <c r="AQ364" s="131"/>
      <c r="AR364" s="131"/>
      <c r="AS364" s="131"/>
      <c r="AT364" s="131"/>
      <c r="AU364" s="131"/>
      <c r="AV364" s="131"/>
      <c r="AW364" s="131"/>
      <c r="AX364" s="131"/>
      <c r="AY364" s="131"/>
      <c r="AZ364" s="131"/>
      <c r="BA364" s="131"/>
      <c r="BB364" s="131"/>
      <c r="BC364" s="131"/>
      <c r="BD364" s="131"/>
      <c r="BE364" s="131"/>
      <c r="BF364" s="131"/>
      <c r="BG364" s="131"/>
      <c r="BH364" s="131"/>
      <c r="BI364" s="131"/>
      <c r="BJ364" s="131"/>
      <c r="BK364" s="131"/>
      <c r="BL364" s="131"/>
      <c r="BM364" s="131"/>
      <c r="BN364" s="131"/>
      <c r="BO364" s="131"/>
      <c r="BP364" s="131"/>
      <c r="BQ364" s="131"/>
      <c r="BR364" s="131"/>
      <c r="BS364" s="131"/>
      <c r="BT364" s="131"/>
      <c r="BU364" s="131"/>
      <c r="BV364" s="131"/>
      <c r="BW364" s="131"/>
      <c r="BX364" s="131"/>
      <c r="BY364" s="131"/>
      <c r="BZ364" s="131"/>
      <c r="CA364" s="131"/>
      <c r="CB364" s="131"/>
      <c r="CC364" s="131"/>
      <c r="CD364" s="131"/>
      <c r="CE364" s="131"/>
      <c r="CF364" s="131"/>
      <c r="CG364" s="131"/>
      <c r="CH364" s="131"/>
      <c r="CI364" s="131"/>
      <c r="CJ364" s="131"/>
      <c r="CK364" s="131"/>
      <c r="CL364" s="131"/>
      <c r="CM364" s="131"/>
      <c r="CN364" s="131"/>
      <c r="CO364" s="131"/>
      <c r="CP364" s="131"/>
      <c r="CQ364" s="131"/>
      <c r="CR364" s="131"/>
      <c r="CS364" s="131"/>
      <c r="CT364" s="131"/>
      <c r="CU364" s="131"/>
      <c r="CV364" s="131"/>
      <c r="CW364" s="131"/>
      <c r="CX364" s="131"/>
      <c r="CY364" s="131"/>
      <c r="CZ364" s="131"/>
      <c r="DA364" s="131"/>
      <c r="DB364" s="131"/>
      <c r="DC364" s="131"/>
      <c r="DD364" s="131"/>
      <c r="DE364" s="131"/>
      <c r="DF364" s="131"/>
      <c r="DG364" s="131"/>
      <c r="DH364" s="131"/>
      <c r="DI364" s="131"/>
      <c r="DJ364" s="131"/>
      <c r="DK364" s="131"/>
      <c r="DL364" s="131"/>
      <c r="DM364" s="131"/>
      <c r="DN364" s="131"/>
      <c r="DO364" s="131"/>
      <c r="DP364" s="131"/>
      <c r="DQ364" s="131"/>
      <c r="DR364" s="131"/>
      <c r="DS364" s="131"/>
      <c r="DT364" s="131"/>
      <c r="DU364" s="131"/>
      <c r="DV364" s="131"/>
      <c r="DW364" s="131"/>
      <c r="DX364" s="131"/>
      <c r="DY364" s="131"/>
      <c r="DZ364" s="131"/>
      <c r="EA364" s="131"/>
      <c r="EB364" s="131"/>
      <c r="EC364" s="131"/>
      <c r="ED364" s="131"/>
      <c r="EE364" s="131"/>
      <c r="EF364" s="131"/>
      <c r="EG364" s="131"/>
      <c r="EH364" s="131"/>
      <c r="EI364" s="131"/>
      <c r="EJ364" s="131"/>
      <c r="EK364" s="131"/>
      <c r="EL364" s="131"/>
      <c r="EM364" s="131"/>
      <c r="EN364" s="131"/>
      <c r="EO364" s="131"/>
      <c r="EP364" s="131"/>
      <c r="EQ364" s="131"/>
      <c r="ER364" s="131"/>
      <c r="ES364" s="131"/>
      <c r="ET364" s="131"/>
      <c r="EU364" s="131"/>
      <c r="EV364" s="131"/>
      <c r="EW364" s="131"/>
      <c r="EX364" s="131"/>
      <c r="EY364" s="131"/>
      <c r="EZ364" s="131"/>
      <c r="FA364" s="131"/>
      <c r="FB364" s="131"/>
      <c r="FC364" s="131"/>
      <c r="FD364" s="131"/>
      <c r="FE364" s="131"/>
      <c r="FF364" s="131"/>
      <c r="FG364" s="131"/>
      <c r="FH364" s="131"/>
      <c r="FI364" s="131"/>
      <c r="FJ364" s="131"/>
      <c r="FK364" s="131"/>
      <c r="FL364" s="131"/>
      <c r="FM364" s="131"/>
      <c r="FN364" s="131"/>
      <c r="FO364" s="131"/>
      <c r="FP364" s="131"/>
      <c r="FQ364" s="131"/>
      <c r="FR364" s="131"/>
      <c r="FS364" s="131"/>
      <c r="FT364" s="131"/>
      <c r="FU364" s="131"/>
      <c r="FV364" s="131"/>
      <c r="FW364" s="131"/>
    </row>
    <row r="365">
      <c r="A365" s="131"/>
      <c r="B365" s="131"/>
      <c r="C365" s="131"/>
      <c r="D365" s="131"/>
      <c r="E365" s="131"/>
      <c r="F365" s="131"/>
      <c r="G365" s="131"/>
      <c r="H365" s="131"/>
      <c r="I365" s="131"/>
      <c r="J365" s="131"/>
      <c r="K365" s="131"/>
      <c r="L365" s="131"/>
      <c r="M365" s="131"/>
      <c r="N365" s="131"/>
      <c r="O365" s="131"/>
      <c r="P365" s="131"/>
      <c r="Q365" s="131"/>
      <c r="R365" s="131"/>
      <c r="S365" s="131"/>
      <c r="T365" s="131"/>
      <c r="U365" s="131"/>
      <c r="V365" s="131"/>
      <c r="W365" s="131"/>
      <c r="X365" s="131"/>
      <c r="Y365" s="131"/>
      <c r="Z365" s="131"/>
      <c r="AA365" s="131"/>
      <c r="AB365" s="131"/>
      <c r="AC365" s="131"/>
      <c r="AD365" s="131"/>
      <c r="AE365" s="131"/>
      <c r="AF365" s="131"/>
      <c r="AG365" s="131"/>
      <c r="AH365" s="131"/>
      <c r="AI365" s="131"/>
      <c r="AJ365" s="131"/>
      <c r="AK365" s="131"/>
      <c r="AL365" s="131"/>
      <c r="AM365" s="131"/>
      <c r="AN365" s="131"/>
      <c r="AO365" s="131"/>
      <c r="AP365" s="131"/>
      <c r="AQ365" s="131"/>
      <c r="AR365" s="131"/>
      <c r="AS365" s="131"/>
      <c r="AT365" s="131"/>
      <c r="AU365" s="131"/>
      <c r="AV365" s="131"/>
      <c r="AW365" s="131"/>
      <c r="AX365" s="131"/>
      <c r="AY365" s="131"/>
      <c r="AZ365" s="131"/>
      <c r="BA365" s="131"/>
      <c r="BB365" s="131"/>
      <c r="BC365" s="131"/>
      <c r="BD365" s="131"/>
      <c r="BE365" s="131"/>
      <c r="BF365" s="131"/>
      <c r="BG365" s="131"/>
      <c r="BH365" s="131"/>
      <c r="BI365" s="131"/>
      <c r="BJ365" s="131"/>
      <c r="BK365" s="131"/>
      <c r="BL365" s="131"/>
      <c r="BM365" s="131"/>
      <c r="BN365" s="131"/>
      <c r="BO365" s="131"/>
      <c r="BP365" s="131"/>
      <c r="BQ365" s="131"/>
      <c r="BR365" s="131"/>
      <c r="BS365" s="131"/>
      <c r="BT365" s="131"/>
      <c r="BU365" s="131"/>
      <c r="BV365" s="131"/>
      <c r="BW365" s="131"/>
      <c r="BX365" s="131"/>
      <c r="BY365" s="131"/>
      <c r="BZ365" s="131"/>
      <c r="CA365" s="131"/>
      <c r="CB365" s="131"/>
      <c r="CC365" s="131"/>
      <c r="CD365" s="131"/>
      <c r="CE365" s="131"/>
      <c r="CF365" s="131"/>
      <c r="CG365" s="131"/>
      <c r="CH365" s="131"/>
      <c r="CI365" s="131"/>
      <c r="CJ365" s="131"/>
      <c r="CK365" s="131"/>
      <c r="CL365" s="131"/>
      <c r="CM365" s="131"/>
      <c r="CN365" s="131"/>
      <c r="CO365" s="131"/>
      <c r="CP365" s="131"/>
      <c r="CQ365" s="131"/>
      <c r="CR365" s="131"/>
      <c r="CS365" s="131"/>
      <c r="CT365" s="131"/>
      <c r="CU365" s="131"/>
      <c r="CV365" s="131"/>
      <c r="CW365" s="131"/>
      <c r="CX365" s="131"/>
      <c r="CY365" s="131"/>
      <c r="CZ365" s="131"/>
      <c r="DA365" s="131"/>
      <c r="DB365" s="131"/>
      <c r="DC365" s="131"/>
      <c r="DD365" s="131"/>
      <c r="DE365" s="131"/>
      <c r="DF365" s="131"/>
      <c r="DG365" s="131"/>
      <c r="DH365" s="131"/>
      <c r="DI365" s="131"/>
      <c r="DJ365" s="131"/>
      <c r="DK365" s="131"/>
      <c r="DL365" s="131"/>
      <c r="DM365" s="131"/>
      <c r="DN365" s="131"/>
      <c r="DO365" s="131"/>
      <c r="DP365" s="131"/>
      <c r="DQ365" s="131"/>
      <c r="DR365" s="131"/>
      <c r="DS365" s="131"/>
      <c r="DT365" s="131"/>
      <c r="DU365" s="131"/>
      <c r="DV365" s="131"/>
      <c r="DW365" s="131"/>
      <c r="DX365" s="131"/>
      <c r="DY365" s="131"/>
      <c r="DZ365" s="131"/>
      <c r="EA365" s="131"/>
      <c r="EB365" s="131"/>
      <c r="EC365" s="131"/>
      <c r="ED365" s="131"/>
      <c r="EE365" s="131"/>
      <c r="EF365" s="131"/>
      <c r="EG365" s="131"/>
      <c r="EH365" s="131"/>
      <c r="EI365" s="131"/>
      <c r="EJ365" s="131"/>
      <c r="EK365" s="131"/>
      <c r="EL365" s="131"/>
      <c r="EM365" s="131"/>
      <c r="EN365" s="131"/>
      <c r="EO365" s="131"/>
      <c r="EP365" s="131"/>
      <c r="EQ365" s="131"/>
      <c r="ER365" s="131"/>
      <c r="ES365" s="131"/>
      <c r="ET365" s="131"/>
      <c r="EU365" s="131"/>
      <c r="EV365" s="131"/>
      <c r="EW365" s="131"/>
      <c r="EX365" s="131"/>
      <c r="EY365" s="131"/>
      <c r="EZ365" s="131"/>
      <c r="FA365" s="131"/>
      <c r="FB365" s="131"/>
      <c r="FC365" s="131"/>
      <c r="FD365" s="131"/>
      <c r="FE365" s="131"/>
      <c r="FF365" s="131"/>
      <c r="FG365" s="131"/>
      <c r="FH365" s="131"/>
      <c r="FI365" s="131"/>
      <c r="FJ365" s="131"/>
      <c r="FK365" s="131"/>
      <c r="FL365" s="131"/>
      <c r="FM365" s="131"/>
      <c r="FN365" s="131"/>
      <c r="FO365" s="131"/>
      <c r="FP365" s="131"/>
      <c r="FQ365" s="131"/>
      <c r="FR365" s="131"/>
      <c r="FS365" s="131"/>
      <c r="FT365" s="131"/>
      <c r="FU365" s="131"/>
      <c r="FV365" s="131"/>
      <c r="FW365" s="131"/>
    </row>
    <row r="366">
      <c r="A366" s="131"/>
      <c r="B366" s="131"/>
      <c r="C366" s="131"/>
      <c r="D366" s="131"/>
      <c r="E366" s="131"/>
      <c r="F366" s="131"/>
      <c r="G366" s="131"/>
      <c r="H366" s="131"/>
      <c r="I366" s="131"/>
      <c r="J366" s="131"/>
      <c r="K366" s="131"/>
      <c r="L366" s="131"/>
      <c r="M366" s="131"/>
      <c r="N366" s="131"/>
      <c r="O366" s="131"/>
      <c r="P366" s="131"/>
      <c r="Q366" s="131"/>
      <c r="R366" s="131"/>
      <c r="S366" s="131"/>
      <c r="T366" s="131"/>
      <c r="U366" s="131"/>
      <c r="V366" s="131"/>
      <c r="W366" s="131"/>
      <c r="X366" s="131"/>
      <c r="Y366" s="131"/>
      <c r="Z366" s="131"/>
      <c r="AA366" s="131"/>
      <c r="AB366" s="131"/>
      <c r="AC366" s="131"/>
      <c r="AD366" s="131"/>
      <c r="AE366" s="131"/>
      <c r="AF366" s="131"/>
      <c r="AG366" s="131"/>
      <c r="AH366" s="131"/>
      <c r="AI366" s="131"/>
      <c r="AJ366" s="131"/>
      <c r="AK366" s="131"/>
      <c r="AL366" s="131"/>
      <c r="AM366" s="131"/>
      <c r="AN366" s="131"/>
      <c r="AO366" s="131"/>
      <c r="AP366" s="131"/>
      <c r="AQ366" s="131"/>
      <c r="AR366" s="131"/>
      <c r="AS366" s="131"/>
      <c r="AT366" s="131"/>
      <c r="AU366" s="131"/>
      <c r="AV366" s="131"/>
      <c r="AW366" s="131"/>
      <c r="AX366" s="131"/>
      <c r="AY366" s="131"/>
      <c r="AZ366" s="131"/>
      <c r="BA366" s="131"/>
      <c r="BB366" s="131"/>
      <c r="BC366" s="131"/>
      <c r="BD366" s="131"/>
      <c r="BE366" s="131"/>
      <c r="BF366" s="131"/>
      <c r="BG366" s="131"/>
      <c r="BH366" s="131"/>
      <c r="BI366" s="131"/>
      <c r="BJ366" s="131"/>
      <c r="BK366" s="131"/>
      <c r="BL366" s="131"/>
      <c r="BM366" s="131"/>
      <c r="BN366" s="131"/>
      <c r="BO366" s="131"/>
      <c r="BP366" s="131"/>
      <c r="BQ366" s="131"/>
      <c r="BR366" s="131"/>
      <c r="BS366" s="131"/>
      <c r="BT366" s="131"/>
      <c r="BU366" s="131"/>
      <c r="BV366" s="131"/>
      <c r="BW366" s="131"/>
      <c r="BX366" s="131"/>
      <c r="BY366" s="131"/>
      <c r="BZ366" s="131"/>
      <c r="CA366" s="131"/>
      <c r="CB366" s="131"/>
      <c r="CC366" s="131"/>
      <c r="CD366" s="131"/>
      <c r="CE366" s="131"/>
      <c r="CF366" s="131"/>
      <c r="CG366" s="131"/>
      <c r="CH366" s="131"/>
      <c r="CI366" s="131"/>
      <c r="CJ366" s="131"/>
      <c r="CK366" s="131"/>
      <c r="CL366" s="131"/>
      <c r="CM366" s="131"/>
      <c r="CN366" s="131"/>
      <c r="CO366" s="131"/>
      <c r="CP366" s="131"/>
      <c r="CQ366" s="131"/>
      <c r="CR366" s="131"/>
      <c r="CS366" s="131"/>
      <c r="CT366" s="131"/>
      <c r="CU366" s="131"/>
      <c r="CV366" s="131"/>
      <c r="CW366" s="131"/>
      <c r="CX366" s="131"/>
      <c r="CY366" s="131"/>
      <c r="CZ366" s="131"/>
      <c r="DA366" s="131"/>
      <c r="DB366" s="131"/>
      <c r="DC366" s="131"/>
      <c r="DD366" s="131"/>
      <c r="DE366" s="131"/>
      <c r="DF366" s="131"/>
      <c r="DG366" s="131"/>
      <c r="DH366" s="131"/>
      <c r="DI366" s="131"/>
      <c r="DJ366" s="131"/>
      <c r="DK366" s="131"/>
      <c r="DL366" s="131"/>
      <c r="DM366" s="131"/>
      <c r="DN366" s="131"/>
      <c r="DO366" s="131"/>
      <c r="DP366" s="131"/>
      <c r="DQ366" s="131"/>
      <c r="DR366" s="131"/>
      <c r="DS366" s="131"/>
      <c r="DT366" s="131"/>
      <c r="DU366" s="131"/>
      <c r="DV366" s="131"/>
      <c r="DW366" s="131"/>
      <c r="DX366" s="131"/>
      <c r="DY366" s="131"/>
      <c r="DZ366" s="131"/>
      <c r="EA366" s="131"/>
      <c r="EB366" s="131"/>
      <c r="EC366" s="131"/>
      <c r="ED366" s="131"/>
      <c r="EE366" s="131"/>
      <c r="EF366" s="131"/>
      <c r="EG366" s="131"/>
      <c r="EH366" s="131"/>
      <c r="EI366" s="131"/>
      <c r="EJ366" s="131"/>
      <c r="EK366" s="131"/>
      <c r="EL366" s="131"/>
      <c r="EM366" s="131"/>
      <c r="EN366" s="131"/>
      <c r="EO366" s="131"/>
      <c r="EP366" s="131"/>
      <c r="EQ366" s="131"/>
      <c r="ER366" s="131"/>
      <c r="ES366" s="131"/>
      <c r="ET366" s="131"/>
      <c r="EU366" s="131"/>
      <c r="EV366" s="131"/>
      <c r="EW366" s="131"/>
      <c r="EX366" s="131"/>
      <c r="EY366" s="131"/>
      <c r="EZ366" s="131"/>
      <c r="FA366" s="131"/>
      <c r="FB366" s="131"/>
      <c r="FC366" s="131"/>
      <c r="FD366" s="131"/>
      <c r="FE366" s="131"/>
      <c r="FF366" s="131"/>
      <c r="FG366" s="131"/>
      <c r="FH366" s="131"/>
      <c r="FI366" s="131"/>
      <c r="FJ366" s="131"/>
      <c r="FK366" s="131"/>
      <c r="FL366" s="131"/>
      <c r="FM366" s="131"/>
      <c r="FN366" s="131"/>
      <c r="FO366" s="131"/>
      <c r="FP366" s="131"/>
      <c r="FQ366" s="131"/>
      <c r="FR366" s="131"/>
      <c r="FS366" s="131"/>
      <c r="FT366" s="131"/>
      <c r="FU366" s="131"/>
      <c r="FV366" s="131"/>
      <c r="FW366" s="131"/>
    </row>
    <row r="367">
      <c r="A367" s="131"/>
      <c r="B367" s="131"/>
      <c r="C367" s="131"/>
      <c r="D367" s="131"/>
      <c r="E367" s="131"/>
      <c r="F367" s="131"/>
      <c r="G367" s="131"/>
      <c r="H367" s="131"/>
      <c r="I367" s="131"/>
      <c r="J367" s="131"/>
      <c r="K367" s="131"/>
      <c r="L367" s="131"/>
      <c r="M367" s="131"/>
      <c r="N367" s="131"/>
      <c r="O367" s="131"/>
      <c r="P367" s="131"/>
      <c r="Q367" s="131"/>
      <c r="R367" s="131"/>
      <c r="S367" s="131"/>
      <c r="T367" s="131"/>
      <c r="U367" s="131"/>
      <c r="V367" s="131"/>
      <c r="W367" s="131"/>
      <c r="X367" s="131"/>
      <c r="Y367" s="131"/>
      <c r="Z367" s="131"/>
      <c r="AA367" s="131"/>
      <c r="AB367" s="131"/>
      <c r="AC367" s="131"/>
      <c r="AD367" s="131"/>
      <c r="AE367" s="131"/>
      <c r="AF367" s="131"/>
      <c r="AG367" s="131"/>
      <c r="AH367" s="131"/>
      <c r="AI367" s="131"/>
      <c r="AJ367" s="131"/>
      <c r="AK367" s="131"/>
      <c r="AL367" s="131"/>
      <c r="AM367" s="131"/>
      <c r="AN367" s="131"/>
      <c r="AO367" s="131"/>
      <c r="AP367" s="131"/>
      <c r="AQ367" s="131"/>
      <c r="AR367" s="131"/>
      <c r="AS367" s="131"/>
      <c r="AT367" s="131"/>
      <c r="AU367" s="131"/>
      <c r="AV367" s="131"/>
      <c r="AW367" s="131"/>
      <c r="AX367" s="131"/>
      <c r="AY367" s="131"/>
      <c r="AZ367" s="131"/>
      <c r="BA367" s="131"/>
      <c r="BB367" s="131"/>
      <c r="BC367" s="131"/>
      <c r="BD367" s="131"/>
      <c r="BE367" s="131"/>
      <c r="BF367" s="131"/>
      <c r="BG367" s="131"/>
      <c r="BH367" s="131"/>
      <c r="BI367" s="131"/>
      <c r="BJ367" s="131"/>
      <c r="BK367" s="131"/>
      <c r="BL367" s="131"/>
      <c r="BM367" s="131"/>
      <c r="BN367" s="131"/>
      <c r="BO367" s="131"/>
      <c r="BP367" s="131"/>
      <c r="BQ367" s="131"/>
      <c r="BR367" s="131"/>
      <c r="BS367" s="131"/>
      <c r="BT367" s="131"/>
      <c r="BU367" s="131"/>
      <c r="BV367" s="131"/>
      <c r="BW367" s="131"/>
      <c r="BX367" s="131"/>
      <c r="BY367" s="131"/>
      <c r="BZ367" s="131"/>
      <c r="CA367" s="131"/>
      <c r="CB367" s="131"/>
      <c r="CC367" s="131"/>
      <c r="CD367" s="131"/>
      <c r="CE367" s="131"/>
      <c r="CF367" s="131"/>
      <c r="CG367" s="131"/>
      <c r="CH367" s="131"/>
      <c r="CI367" s="131"/>
      <c r="CJ367" s="131"/>
      <c r="CK367" s="131"/>
      <c r="CL367" s="131"/>
      <c r="CM367" s="131"/>
      <c r="CN367" s="131"/>
      <c r="CO367" s="131"/>
      <c r="CP367" s="131"/>
      <c r="CQ367" s="131"/>
      <c r="CR367" s="131"/>
      <c r="CS367" s="131"/>
      <c r="CT367" s="131"/>
      <c r="CU367" s="131"/>
      <c r="CV367" s="131"/>
      <c r="CW367" s="131"/>
      <c r="CX367" s="131"/>
      <c r="CY367" s="131"/>
      <c r="CZ367" s="131"/>
      <c r="DA367" s="131"/>
      <c r="DB367" s="131"/>
      <c r="DC367" s="131"/>
      <c r="DD367" s="131"/>
      <c r="DE367" s="131"/>
      <c r="DF367" s="131"/>
      <c r="DG367" s="131"/>
      <c r="DH367" s="131"/>
      <c r="DI367" s="131"/>
      <c r="DJ367" s="131"/>
      <c r="DK367" s="131"/>
      <c r="DL367" s="131"/>
      <c r="DM367" s="131"/>
      <c r="DN367" s="131"/>
      <c r="DO367" s="131"/>
      <c r="DP367" s="131"/>
      <c r="DQ367" s="131"/>
      <c r="DR367" s="131"/>
      <c r="DS367" s="131"/>
      <c r="DT367" s="131"/>
      <c r="DU367" s="131"/>
      <c r="DV367" s="131"/>
      <c r="DW367" s="131"/>
      <c r="DX367" s="131"/>
      <c r="DY367" s="131"/>
      <c r="DZ367" s="131"/>
      <c r="EA367" s="131"/>
      <c r="EB367" s="131"/>
      <c r="EC367" s="131"/>
      <c r="ED367" s="131"/>
      <c r="EE367" s="131"/>
      <c r="EF367" s="131"/>
      <c r="EG367" s="131"/>
      <c r="EH367" s="131"/>
      <c r="EI367" s="131"/>
      <c r="EJ367" s="131"/>
      <c r="EK367" s="131"/>
      <c r="EL367" s="131"/>
      <c r="EM367" s="131"/>
      <c r="EN367" s="131"/>
      <c r="EO367" s="131"/>
      <c r="EP367" s="131"/>
      <c r="EQ367" s="131"/>
      <c r="ER367" s="131"/>
      <c r="ES367" s="131"/>
      <c r="ET367" s="131"/>
      <c r="EU367" s="131"/>
      <c r="EV367" s="131"/>
      <c r="EW367" s="131"/>
      <c r="EX367" s="131"/>
      <c r="EY367" s="131"/>
      <c r="EZ367" s="131"/>
      <c r="FA367" s="131"/>
      <c r="FB367" s="131"/>
      <c r="FC367" s="131"/>
      <c r="FD367" s="131"/>
      <c r="FE367" s="131"/>
      <c r="FF367" s="131"/>
      <c r="FG367" s="131"/>
      <c r="FH367" s="131"/>
      <c r="FI367" s="131"/>
      <c r="FJ367" s="131"/>
      <c r="FK367" s="131"/>
      <c r="FL367" s="131"/>
      <c r="FM367" s="131"/>
      <c r="FN367" s="131"/>
      <c r="FO367" s="131"/>
      <c r="FP367" s="131"/>
      <c r="FQ367" s="131"/>
      <c r="FR367" s="131"/>
      <c r="FS367" s="131"/>
      <c r="FT367" s="131"/>
      <c r="FU367" s="131"/>
      <c r="FV367" s="131"/>
      <c r="FW367" s="131"/>
    </row>
    <row r="368">
      <c r="A368" s="131"/>
      <c r="B368" s="131"/>
      <c r="C368" s="131"/>
      <c r="D368" s="131"/>
      <c r="E368" s="131"/>
      <c r="F368" s="131"/>
      <c r="G368" s="131"/>
      <c r="H368" s="131"/>
      <c r="I368" s="131"/>
      <c r="J368" s="131"/>
      <c r="K368" s="131"/>
      <c r="L368" s="131"/>
      <c r="M368" s="131"/>
      <c r="N368" s="131"/>
      <c r="O368" s="131"/>
      <c r="P368" s="131"/>
      <c r="Q368" s="131"/>
      <c r="R368" s="131"/>
      <c r="S368" s="131"/>
      <c r="T368" s="131"/>
      <c r="U368" s="131"/>
      <c r="V368" s="131"/>
      <c r="W368" s="131"/>
      <c r="X368" s="131"/>
      <c r="Y368" s="131"/>
      <c r="Z368" s="131"/>
      <c r="AA368" s="131"/>
      <c r="AB368" s="131"/>
      <c r="AC368" s="131"/>
      <c r="AD368" s="131"/>
      <c r="AE368" s="131"/>
      <c r="AF368" s="131"/>
      <c r="AG368" s="131"/>
      <c r="AH368" s="131"/>
      <c r="AI368" s="131"/>
      <c r="AJ368" s="131"/>
      <c r="AK368" s="131"/>
      <c r="AL368" s="131"/>
      <c r="AM368" s="131"/>
      <c r="AN368" s="131"/>
      <c r="AO368" s="131"/>
      <c r="AP368" s="131"/>
      <c r="AQ368" s="131"/>
      <c r="AR368" s="131"/>
      <c r="AS368" s="131"/>
      <c r="AT368" s="131"/>
      <c r="AU368" s="131"/>
      <c r="AV368" s="131"/>
      <c r="AW368" s="131"/>
      <c r="AX368" s="131"/>
      <c r="AY368" s="131"/>
      <c r="AZ368" s="131"/>
      <c r="BA368" s="131"/>
      <c r="BB368" s="131"/>
      <c r="BC368" s="131"/>
      <c r="BD368" s="131"/>
      <c r="BE368" s="131"/>
      <c r="BF368" s="131"/>
      <c r="BG368" s="131"/>
      <c r="BH368" s="131"/>
      <c r="BI368" s="131"/>
      <c r="BJ368" s="131"/>
      <c r="BK368" s="131"/>
      <c r="BL368" s="131"/>
      <c r="BM368" s="131"/>
      <c r="BN368" s="131"/>
      <c r="BO368" s="131"/>
      <c r="BP368" s="131"/>
      <c r="BQ368" s="131"/>
      <c r="BR368" s="131"/>
      <c r="BS368" s="131"/>
      <c r="BT368" s="131"/>
      <c r="BU368" s="131"/>
      <c r="BV368" s="131"/>
      <c r="BW368" s="131"/>
      <c r="BX368" s="131"/>
      <c r="BY368" s="131"/>
      <c r="BZ368" s="131"/>
      <c r="CA368" s="131"/>
      <c r="CB368" s="131"/>
      <c r="CC368" s="131"/>
      <c r="CD368" s="131"/>
      <c r="CE368" s="131"/>
      <c r="CF368" s="131"/>
      <c r="CG368" s="131"/>
      <c r="CH368" s="131"/>
      <c r="CI368" s="131"/>
      <c r="CJ368" s="131"/>
      <c r="CK368" s="131"/>
      <c r="CL368" s="131"/>
      <c r="CM368" s="131"/>
      <c r="CN368" s="131"/>
      <c r="CO368" s="131"/>
      <c r="CP368" s="131"/>
      <c r="CQ368" s="131"/>
      <c r="CR368" s="131"/>
      <c r="CS368" s="131"/>
      <c r="CT368" s="131"/>
      <c r="CU368" s="131"/>
      <c r="CV368" s="131"/>
      <c r="CW368" s="131"/>
      <c r="CX368" s="131"/>
      <c r="CY368" s="131"/>
      <c r="CZ368" s="131"/>
      <c r="DA368" s="131"/>
      <c r="DB368" s="131"/>
      <c r="DC368" s="131"/>
      <c r="DD368" s="131"/>
      <c r="DE368" s="131"/>
      <c r="DF368" s="131"/>
      <c r="DG368" s="131"/>
      <c r="DH368" s="131"/>
      <c r="DI368" s="131"/>
      <c r="DJ368" s="131"/>
      <c r="DK368" s="131"/>
      <c r="DL368" s="131"/>
      <c r="DM368" s="131"/>
      <c r="DN368" s="131"/>
      <c r="DO368" s="131"/>
      <c r="DP368" s="131"/>
      <c r="DQ368" s="131"/>
      <c r="DR368" s="131"/>
      <c r="DS368" s="131"/>
      <c r="DT368" s="131"/>
      <c r="DU368" s="131"/>
      <c r="DV368" s="131"/>
      <c r="DW368" s="131"/>
      <c r="DX368" s="131"/>
      <c r="DY368" s="131"/>
      <c r="DZ368" s="131"/>
      <c r="EA368" s="131"/>
      <c r="EB368" s="131"/>
      <c r="EC368" s="131"/>
      <c r="ED368" s="131"/>
      <c r="EE368" s="131"/>
      <c r="EF368" s="131"/>
      <c r="EG368" s="131"/>
      <c r="EH368" s="131"/>
      <c r="EI368" s="131"/>
      <c r="EJ368" s="131"/>
      <c r="EK368" s="131"/>
      <c r="EL368" s="131"/>
      <c r="EM368" s="131"/>
      <c r="EN368" s="131"/>
      <c r="EO368" s="131"/>
      <c r="EP368" s="131"/>
      <c r="EQ368" s="131"/>
      <c r="ER368" s="131"/>
      <c r="ES368" s="131"/>
      <c r="ET368" s="131"/>
      <c r="EU368" s="131"/>
      <c r="EV368" s="131"/>
      <c r="EW368" s="131"/>
      <c r="EX368" s="131"/>
      <c r="EY368" s="131"/>
      <c r="EZ368" s="131"/>
      <c r="FA368" s="131"/>
      <c r="FB368" s="131"/>
      <c r="FC368" s="131"/>
      <c r="FD368" s="131"/>
      <c r="FE368" s="131"/>
      <c r="FF368" s="131"/>
      <c r="FG368" s="131"/>
      <c r="FH368" s="131"/>
      <c r="FI368" s="131"/>
      <c r="FJ368" s="131"/>
      <c r="FK368" s="131"/>
      <c r="FL368" s="131"/>
      <c r="FM368" s="131"/>
      <c r="FN368" s="131"/>
      <c r="FO368" s="131"/>
      <c r="FP368" s="131"/>
      <c r="FQ368" s="131"/>
      <c r="FR368" s="131"/>
      <c r="FS368" s="131"/>
      <c r="FT368" s="131"/>
      <c r="FU368" s="131"/>
      <c r="FV368" s="131"/>
      <c r="FW368" s="131"/>
    </row>
    <row r="369">
      <c r="A369" s="131"/>
      <c r="B369" s="131"/>
      <c r="C369" s="131"/>
      <c r="D369" s="131"/>
      <c r="E369" s="131"/>
      <c r="F369" s="131"/>
      <c r="G369" s="131"/>
      <c r="H369" s="131"/>
      <c r="I369" s="131"/>
      <c r="J369" s="131"/>
      <c r="K369" s="131"/>
      <c r="L369" s="131"/>
      <c r="M369" s="131"/>
      <c r="N369" s="131"/>
      <c r="O369" s="131"/>
      <c r="P369" s="131"/>
      <c r="Q369" s="131"/>
      <c r="R369" s="131"/>
      <c r="S369" s="131"/>
      <c r="T369" s="131"/>
      <c r="U369" s="131"/>
      <c r="V369" s="131"/>
      <c r="W369" s="131"/>
      <c r="X369" s="131"/>
      <c r="Y369" s="131"/>
      <c r="Z369" s="131"/>
      <c r="AA369" s="131"/>
      <c r="AB369" s="131"/>
      <c r="AC369" s="131"/>
      <c r="AD369" s="131"/>
      <c r="AE369" s="131"/>
      <c r="AF369" s="131"/>
      <c r="AG369" s="131"/>
      <c r="AH369" s="131"/>
      <c r="AI369" s="131"/>
      <c r="AJ369" s="131"/>
      <c r="AK369" s="131"/>
      <c r="AL369" s="131"/>
      <c r="AM369" s="131"/>
      <c r="AN369" s="131"/>
      <c r="AO369" s="131"/>
      <c r="AP369" s="131"/>
      <c r="AQ369" s="131"/>
      <c r="AR369" s="131"/>
      <c r="AS369" s="131"/>
      <c r="AT369" s="131"/>
      <c r="AU369" s="131"/>
      <c r="AV369" s="131"/>
      <c r="AW369" s="131"/>
      <c r="AX369" s="131"/>
      <c r="AY369" s="131"/>
      <c r="AZ369" s="131"/>
      <c r="BA369" s="131"/>
      <c r="BB369" s="131"/>
      <c r="BC369" s="131"/>
      <c r="BD369" s="131"/>
      <c r="BE369" s="131"/>
      <c r="BF369" s="131"/>
      <c r="BG369" s="131"/>
      <c r="BH369" s="131"/>
      <c r="BI369" s="131"/>
      <c r="BJ369" s="131"/>
      <c r="BK369" s="131"/>
      <c r="BL369" s="131"/>
      <c r="BM369" s="131"/>
      <c r="BN369" s="131"/>
      <c r="BO369" s="131"/>
      <c r="BP369" s="131"/>
      <c r="BQ369" s="131"/>
      <c r="BR369" s="131"/>
      <c r="BS369" s="131"/>
      <c r="BT369" s="131"/>
      <c r="BU369" s="131"/>
      <c r="BV369" s="131"/>
      <c r="BW369" s="131"/>
      <c r="BX369" s="131"/>
      <c r="BY369" s="131"/>
      <c r="BZ369" s="131"/>
      <c r="CA369" s="131"/>
      <c r="CB369" s="131"/>
      <c r="CC369" s="131"/>
      <c r="CD369" s="131"/>
      <c r="CE369" s="131"/>
      <c r="CF369" s="131"/>
      <c r="CG369" s="131"/>
      <c r="CH369" s="131"/>
      <c r="CI369" s="131"/>
      <c r="CJ369" s="131"/>
      <c r="CK369" s="131"/>
      <c r="CL369" s="131"/>
      <c r="CM369" s="131"/>
      <c r="CN369" s="131"/>
      <c r="CO369" s="131"/>
      <c r="CP369" s="131"/>
      <c r="CQ369" s="131"/>
      <c r="CR369" s="131"/>
      <c r="CS369" s="131"/>
      <c r="CT369" s="131"/>
      <c r="CU369" s="131"/>
      <c r="CV369" s="131"/>
      <c r="CW369" s="131"/>
      <c r="CX369" s="131"/>
      <c r="CY369" s="131"/>
      <c r="CZ369" s="131"/>
      <c r="DA369" s="131"/>
      <c r="DB369" s="131"/>
      <c r="DC369" s="131"/>
      <c r="DD369" s="131"/>
      <c r="DE369" s="131"/>
      <c r="DF369" s="131"/>
      <c r="DG369" s="131"/>
      <c r="DH369" s="131"/>
      <c r="DI369" s="131"/>
      <c r="DJ369" s="131"/>
      <c r="DK369" s="131"/>
      <c r="DL369" s="131"/>
      <c r="DM369" s="131"/>
      <c r="DN369" s="131"/>
      <c r="DO369" s="131"/>
      <c r="DP369" s="131"/>
      <c r="DQ369" s="131"/>
      <c r="DR369" s="131"/>
      <c r="DS369" s="131"/>
      <c r="DT369" s="131"/>
      <c r="DU369" s="131"/>
      <c r="DV369" s="131"/>
      <c r="DW369" s="131"/>
      <c r="DX369" s="131"/>
      <c r="DY369" s="131"/>
      <c r="DZ369" s="131"/>
      <c r="EA369" s="131"/>
      <c r="EB369" s="131"/>
      <c r="EC369" s="131"/>
      <c r="ED369" s="131"/>
      <c r="EE369" s="131"/>
      <c r="EF369" s="131"/>
      <c r="EG369" s="131"/>
      <c r="EH369" s="131"/>
      <c r="EI369" s="131"/>
      <c r="EJ369" s="131"/>
      <c r="EK369" s="131"/>
      <c r="EL369" s="131"/>
      <c r="EM369" s="131"/>
      <c r="EN369" s="131"/>
      <c r="EO369" s="131"/>
      <c r="EP369" s="131"/>
      <c r="EQ369" s="131"/>
      <c r="ER369" s="131"/>
      <c r="ES369" s="131"/>
      <c r="ET369" s="131"/>
      <c r="EU369" s="131"/>
      <c r="EV369" s="131"/>
      <c r="EW369" s="131"/>
      <c r="EX369" s="131"/>
      <c r="EY369" s="131"/>
      <c r="EZ369" s="131"/>
      <c r="FA369" s="131"/>
      <c r="FB369" s="131"/>
      <c r="FC369" s="131"/>
      <c r="FD369" s="131"/>
      <c r="FE369" s="131"/>
      <c r="FF369" s="131"/>
      <c r="FG369" s="131"/>
      <c r="FH369" s="131"/>
      <c r="FI369" s="131"/>
      <c r="FJ369" s="131"/>
      <c r="FK369" s="131"/>
      <c r="FL369" s="131"/>
      <c r="FM369" s="131"/>
      <c r="FN369" s="131"/>
      <c r="FO369" s="131"/>
      <c r="FP369" s="131"/>
      <c r="FQ369" s="131"/>
      <c r="FR369" s="131"/>
      <c r="FS369" s="131"/>
      <c r="FT369" s="131"/>
      <c r="FU369" s="131"/>
      <c r="FV369" s="131"/>
      <c r="FW369" s="131"/>
    </row>
    <row r="370">
      <c r="A370" s="131"/>
      <c r="B370" s="131"/>
      <c r="C370" s="131"/>
      <c r="D370" s="131"/>
      <c r="E370" s="131"/>
      <c r="F370" s="131"/>
      <c r="G370" s="131"/>
      <c r="H370" s="131"/>
      <c r="I370" s="131"/>
      <c r="J370" s="131"/>
      <c r="K370" s="131"/>
      <c r="L370" s="131"/>
      <c r="M370" s="131"/>
      <c r="N370" s="131"/>
      <c r="O370" s="131"/>
      <c r="P370" s="131"/>
      <c r="Q370" s="131"/>
      <c r="R370" s="131"/>
      <c r="S370" s="131"/>
      <c r="T370" s="131"/>
      <c r="U370" s="131"/>
      <c r="V370" s="131"/>
      <c r="W370" s="131"/>
      <c r="X370" s="131"/>
      <c r="Y370" s="131"/>
      <c r="Z370" s="131"/>
      <c r="AA370" s="131"/>
      <c r="AB370" s="131"/>
      <c r="AC370" s="131"/>
      <c r="AD370" s="131"/>
      <c r="AE370" s="131"/>
      <c r="AF370" s="131"/>
      <c r="AG370" s="131"/>
      <c r="AH370" s="131"/>
      <c r="AI370" s="131"/>
      <c r="AJ370" s="131"/>
      <c r="AK370" s="131"/>
      <c r="AL370" s="131"/>
      <c r="AM370" s="131"/>
      <c r="AN370" s="131"/>
      <c r="AO370" s="131"/>
      <c r="AP370" s="131"/>
      <c r="AQ370" s="131"/>
      <c r="AR370" s="131"/>
      <c r="AS370" s="131"/>
      <c r="AT370" s="131"/>
      <c r="AU370" s="131"/>
      <c r="AV370" s="131"/>
      <c r="AW370" s="131"/>
      <c r="AX370" s="131"/>
      <c r="AY370" s="131"/>
      <c r="AZ370" s="131"/>
      <c r="BA370" s="131"/>
      <c r="BB370" s="131"/>
      <c r="BC370" s="131"/>
      <c r="BD370" s="131"/>
      <c r="BE370" s="131"/>
      <c r="BF370" s="131"/>
      <c r="BG370" s="131"/>
      <c r="BH370" s="131"/>
      <c r="BI370" s="131"/>
      <c r="BJ370" s="131"/>
      <c r="BK370" s="131"/>
      <c r="BL370" s="131"/>
      <c r="BM370" s="131"/>
      <c r="BN370" s="131"/>
      <c r="BO370" s="131"/>
      <c r="BP370" s="131"/>
      <c r="BQ370" s="131"/>
      <c r="BR370" s="131"/>
      <c r="BS370" s="131"/>
      <c r="BT370" s="131"/>
      <c r="BU370" s="131"/>
      <c r="BV370" s="131"/>
      <c r="BW370" s="131"/>
      <c r="BX370" s="131"/>
      <c r="BY370" s="131"/>
      <c r="BZ370" s="131"/>
      <c r="CA370" s="131"/>
      <c r="CB370" s="131"/>
      <c r="CC370" s="131"/>
      <c r="CD370" s="131"/>
      <c r="CE370" s="131"/>
      <c r="CF370" s="131"/>
      <c r="CG370" s="131"/>
      <c r="CH370" s="131"/>
      <c r="CI370" s="131"/>
      <c r="CJ370" s="131"/>
      <c r="CK370" s="131"/>
      <c r="CL370" s="131"/>
      <c r="CM370" s="131"/>
      <c r="CN370" s="131"/>
      <c r="CO370" s="131"/>
      <c r="CP370" s="131"/>
      <c r="CQ370" s="131"/>
      <c r="CR370" s="131"/>
      <c r="CS370" s="131"/>
      <c r="CT370" s="131"/>
      <c r="CU370" s="131"/>
      <c r="CV370" s="131"/>
      <c r="CW370" s="131"/>
      <c r="CX370" s="131"/>
      <c r="CY370" s="131"/>
      <c r="CZ370" s="131"/>
      <c r="DA370" s="131"/>
      <c r="DB370" s="131"/>
      <c r="DC370" s="131"/>
      <c r="DD370" s="131"/>
      <c r="DE370" s="131"/>
      <c r="DF370" s="131"/>
      <c r="DG370" s="131"/>
      <c r="DH370" s="131"/>
      <c r="DI370" s="131"/>
      <c r="DJ370" s="131"/>
      <c r="DK370" s="131"/>
      <c r="DL370" s="131"/>
      <c r="DM370" s="131"/>
      <c r="DN370" s="131"/>
      <c r="DO370" s="131"/>
      <c r="DP370" s="131"/>
      <c r="DQ370" s="131"/>
      <c r="DR370" s="131"/>
      <c r="DS370" s="131"/>
      <c r="DT370" s="131"/>
      <c r="DU370" s="131"/>
      <c r="DV370" s="131"/>
      <c r="DW370" s="131"/>
      <c r="DX370" s="131"/>
      <c r="DY370" s="131"/>
      <c r="DZ370" s="131"/>
      <c r="EA370" s="131"/>
      <c r="EB370" s="131"/>
      <c r="EC370" s="131"/>
      <c r="ED370" s="131"/>
      <c r="EE370" s="131"/>
      <c r="EF370" s="131"/>
      <c r="EG370" s="131"/>
      <c r="EH370" s="131"/>
      <c r="EI370" s="131"/>
      <c r="EJ370" s="131"/>
      <c r="EK370" s="131"/>
      <c r="EL370" s="131"/>
      <c r="EM370" s="131"/>
      <c r="EN370" s="131"/>
      <c r="EO370" s="131"/>
      <c r="EP370" s="131"/>
      <c r="EQ370" s="131"/>
      <c r="ER370" s="131"/>
      <c r="ES370" s="131"/>
      <c r="ET370" s="131"/>
      <c r="EU370" s="131"/>
      <c r="EV370" s="131"/>
      <c r="EW370" s="131"/>
      <c r="EX370" s="131"/>
      <c r="EY370" s="131"/>
      <c r="EZ370" s="131"/>
      <c r="FA370" s="131"/>
      <c r="FB370" s="131"/>
      <c r="FC370" s="131"/>
      <c r="FD370" s="131"/>
      <c r="FE370" s="131"/>
      <c r="FF370" s="131"/>
      <c r="FG370" s="131"/>
      <c r="FH370" s="131"/>
      <c r="FI370" s="131"/>
      <c r="FJ370" s="131"/>
      <c r="FK370" s="131"/>
      <c r="FL370" s="131"/>
      <c r="FM370" s="131"/>
      <c r="FN370" s="131"/>
      <c r="FO370" s="131"/>
      <c r="FP370" s="131"/>
      <c r="FQ370" s="131"/>
      <c r="FR370" s="131"/>
      <c r="FS370" s="131"/>
      <c r="FT370" s="131"/>
      <c r="FU370" s="131"/>
      <c r="FV370" s="131"/>
      <c r="FW370" s="131"/>
    </row>
    <row r="371">
      <c r="A371" s="131"/>
      <c r="B371" s="131"/>
      <c r="C371" s="131"/>
      <c r="D371" s="131"/>
      <c r="E371" s="131"/>
      <c r="F371" s="131"/>
      <c r="G371" s="131"/>
      <c r="H371" s="131"/>
      <c r="I371" s="131"/>
      <c r="J371" s="131"/>
      <c r="K371" s="131"/>
      <c r="L371" s="131"/>
      <c r="M371" s="131"/>
      <c r="N371" s="131"/>
      <c r="O371" s="131"/>
      <c r="P371" s="131"/>
      <c r="Q371" s="131"/>
      <c r="R371" s="131"/>
      <c r="S371" s="131"/>
      <c r="T371" s="131"/>
      <c r="U371" s="131"/>
      <c r="V371" s="131"/>
      <c r="W371" s="131"/>
      <c r="X371" s="131"/>
      <c r="Y371" s="131"/>
      <c r="Z371" s="131"/>
      <c r="AA371" s="131"/>
      <c r="AB371" s="131"/>
      <c r="AC371" s="131"/>
      <c r="AD371" s="131"/>
      <c r="AE371" s="131"/>
      <c r="AF371" s="131"/>
      <c r="AG371" s="131"/>
      <c r="AH371" s="131"/>
      <c r="AI371" s="131"/>
      <c r="AJ371" s="131"/>
      <c r="AK371" s="131"/>
      <c r="AL371" s="131"/>
      <c r="AM371" s="131"/>
      <c r="AN371" s="131"/>
      <c r="AO371" s="131"/>
      <c r="AP371" s="131"/>
      <c r="AQ371" s="131"/>
      <c r="AR371" s="131"/>
      <c r="AS371" s="131"/>
      <c r="AT371" s="131"/>
      <c r="AU371" s="131"/>
      <c r="AV371" s="131"/>
      <c r="AW371" s="131"/>
      <c r="AX371" s="131"/>
      <c r="AY371" s="131"/>
      <c r="AZ371" s="131"/>
      <c r="BA371" s="131"/>
      <c r="BB371" s="131"/>
      <c r="BC371" s="131"/>
      <c r="BD371" s="131"/>
      <c r="BE371" s="131"/>
      <c r="BF371" s="131"/>
      <c r="BG371" s="131"/>
      <c r="BH371" s="131"/>
      <c r="BI371" s="131"/>
      <c r="BJ371" s="131"/>
      <c r="BK371" s="131"/>
      <c r="BL371" s="131"/>
      <c r="BM371" s="131"/>
      <c r="BN371" s="131"/>
      <c r="BO371" s="131"/>
      <c r="BP371" s="131"/>
      <c r="BQ371" s="131"/>
      <c r="BR371" s="131"/>
      <c r="BS371" s="131"/>
      <c r="BT371" s="131"/>
      <c r="BU371" s="131"/>
      <c r="BV371" s="131"/>
      <c r="BW371" s="131"/>
      <c r="BX371" s="131"/>
      <c r="BY371" s="131"/>
      <c r="BZ371" s="131"/>
      <c r="CA371" s="131"/>
      <c r="CB371" s="131"/>
      <c r="CC371" s="131"/>
      <c r="CD371" s="131"/>
      <c r="CE371" s="131"/>
      <c r="CF371" s="131"/>
      <c r="CG371" s="131"/>
      <c r="CH371" s="131"/>
      <c r="CI371" s="131"/>
      <c r="CJ371" s="131"/>
      <c r="CK371" s="131"/>
      <c r="CL371" s="131"/>
      <c r="CM371" s="131"/>
      <c r="CN371" s="131"/>
      <c r="CO371" s="131"/>
      <c r="CP371" s="131"/>
      <c r="CQ371" s="131"/>
      <c r="CR371" s="131"/>
      <c r="CS371" s="131"/>
      <c r="CT371" s="131"/>
      <c r="CU371" s="131"/>
      <c r="CV371" s="131"/>
      <c r="CW371" s="131"/>
      <c r="CX371" s="131"/>
      <c r="CY371" s="131"/>
      <c r="CZ371" s="131"/>
      <c r="DA371" s="131"/>
      <c r="DB371" s="131"/>
      <c r="DC371" s="131"/>
      <c r="DD371" s="131"/>
      <c r="DE371" s="131"/>
      <c r="DF371" s="131"/>
      <c r="DG371" s="131"/>
      <c r="DH371" s="131"/>
      <c r="DI371" s="131"/>
      <c r="DJ371" s="131"/>
      <c r="DK371" s="131"/>
      <c r="DL371" s="131"/>
      <c r="DM371" s="131"/>
      <c r="DN371" s="131"/>
      <c r="DO371" s="131"/>
      <c r="DP371" s="131"/>
      <c r="DQ371" s="131"/>
      <c r="DR371" s="131"/>
      <c r="DS371" s="131"/>
      <c r="DT371" s="131"/>
      <c r="DU371" s="131"/>
      <c r="DV371" s="131"/>
      <c r="DW371" s="131"/>
      <c r="DX371" s="131"/>
      <c r="DY371" s="131"/>
      <c r="DZ371" s="131"/>
      <c r="EA371" s="131"/>
      <c r="EB371" s="131"/>
      <c r="EC371" s="131"/>
      <c r="ED371" s="131"/>
      <c r="EE371" s="131"/>
      <c r="EF371" s="131"/>
      <c r="EG371" s="131"/>
      <c r="EH371" s="131"/>
      <c r="EI371" s="131"/>
      <c r="EJ371" s="131"/>
      <c r="EK371" s="131"/>
      <c r="EL371" s="131"/>
      <c r="EM371" s="131"/>
      <c r="EN371" s="131"/>
      <c r="EO371" s="131"/>
      <c r="EP371" s="131"/>
      <c r="EQ371" s="131"/>
      <c r="ER371" s="131"/>
      <c r="ES371" s="131"/>
      <c r="ET371" s="131"/>
      <c r="EU371" s="131"/>
      <c r="EV371" s="131"/>
      <c r="EW371" s="131"/>
      <c r="EX371" s="131"/>
      <c r="EY371" s="131"/>
      <c r="EZ371" s="131"/>
      <c r="FA371" s="131"/>
      <c r="FB371" s="131"/>
      <c r="FC371" s="131"/>
      <c r="FD371" s="131"/>
      <c r="FE371" s="131"/>
      <c r="FF371" s="131"/>
      <c r="FG371" s="131"/>
      <c r="FH371" s="131"/>
      <c r="FI371" s="131"/>
      <c r="FJ371" s="131"/>
      <c r="FK371" s="131"/>
      <c r="FL371" s="131"/>
      <c r="FM371" s="131"/>
      <c r="FN371" s="131"/>
      <c r="FO371" s="131"/>
      <c r="FP371" s="131"/>
      <c r="FQ371" s="131"/>
      <c r="FR371" s="131"/>
      <c r="FS371" s="131"/>
      <c r="FT371" s="131"/>
      <c r="FU371" s="131"/>
      <c r="FV371" s="131"/>
      <c r="FW371" s="131"/>
    </row>
    <row r="372">
      <c r="A372" s="131"/>
      <c r="B372" s="131"/>
      <c r="C372" s="131"/>
      <c r="D372" s="131"/>
      <c r="E372" s="131"/>
      <c r="F372" s="131"/>
      <c r="G372" s="131"/>
      <c r="H372" s="131"/>
      <c r="I372" s="131"/>
      <c r="J372" s="131"/>
      <c r="K372" s="131"/>
      <c r="L372" s="131"/>
      <c r="M372" s="131"/>
      <c r="N372" s="131"/>
      <c r="O372" s="131"/>
      <c r="P372" s="131"/>
      <c r="Q372" s="131"/>
      <c r="R372" s="131"/>
      <c r="S372" s="131"/>
      <c r="T372" s="131"/>
      <c r="U372" s="131"/>
      <c r="V372" s="131"/>
      <c r="W372" s="131"/>
      <c r="X372" s="131"/>
      <c r="Y372" s="131"/>
      <c r="Z372" s="131"/>
      <c r="AA372" s="131"/>
      <c r="AB372" s="131"/>
      <c r="AC372" s="131"/>
      <c r="AD372" s="131"/>
      <c r="AE372" s="131"/>
      <c r="AF372" s="131"/>
      <c r="AG372" s="131"/>
      <c r="AH372" s="131"/>
      <c r="AI372" s="131"/>
      <c r="AJ372" s="131"/>
      <c r="AK372" s="131"/>
      <c r="AL372" s="131"/>
      <c r="AM372" s="131"/>
      <c r="AN372" s="131"/>
      <c r="AO372" s="131"/>
      <c r="AP372" s="131"/>
      <c r="AQ372" s="131"/>
      <c r="AR372" s="131"/>
      <c r="AS372" s="131"/>
      <c r="AT372" s="131"/>
      <c r="AU372" s="131"/>
      <c r="AV372" s="131"/>
      <c r="AW372" s="131"/>
      <c r="AX372" s="131"/>
      <c r="AY372" s="131"/>
      <c r="AZ372" s="131"/>
      <c r="BA372" s="131"/>
      <c r="BB372" s="131"/>
      <c r="BC372" s="131"/>
      <c r="BD372" s="131"/>
      <c r="BE372" s="131"/>
      <c r="BF372" s="131"/>
      <c r="BG372" s="131"/>
      <c r="BH372" s="131"/>
      <c r="BI372" s="131"/>
      <c r="BJ372" s="131"/>
      <c r="BK372" s="131"/>
      <c r="BL372" s="131"/>
      <c r="BM372" s="131"/>
      <c r="BN372" s="131"/>
      <c r="BO372" s="131"/>
      <c r="BP372" s="131"/>
      <c r="BQ372" s="131"/>
      <c r="BR372" s="131"/>
      <c r="BS372" s="131"/>
      <c r="BT372" s="131"/>
      <c r="BU372" s="131"/>
      <c r="BV372" s="131"/>
      <c r="BW372" s="131"/>
      <c r="BX372" s="131"/>
      <c r="BY372" s="131"/>
      <c r="BZ372" s="131"/>
      <c r="CA372" s="131"/>
      <c r="CB372" s="131"/>
      <c r="CC372" s="131"/>
      <c r="CD372" s="131"/>
      <c r="CE372" s="131"/>
      <c r="CF372" s="131"/>
      <c r="CG372" s="131"/>
      <c r="CH372" s="131"/>
      <c r="CI372" s="131"/>
      <c r="CJ372" s="131"/>
      <c r="CK372" s="131"/>
      <c r="CL372" s="131"/>
      <c r="CM372" s="131"/>
      <c r="CN372" s="131"/>
      <c r="CO372" s="131"/>
      <c r="CP372" s="131"/>
      <c r="CQ372" s="131"/>
      <c r="CR372" s="131"/>
      <c r="CS372" s="131"/>
      <c r="CT372" s="131"/>
      <c r="CU372" s="131"/>
      <c r="CV372" s="131"/>
      <c r="CW372" s="131"/>
      <c r="CX372" s="131"/>
      <c r="CY372" s="131"/>
      <c r="CZ372" s="131"/>
      <c r="DA372" s="131"/>
      <c r="DB372" s="131"/>
      <c r="DC372" s="131"/>
      <c r="DD372" s="131"/>
      <c r="DE372" s="131"/>
      <c r="DF372" s="131"/>
      <c r="DG372" s="131"/>
      <c r="DH372" s="131"/>
      <c r="DI372" s="131"/>
      <c r="DJ372" s="131"/>
      <c r="DK372" s="131"/>
      <c r="DL372" s="131"/>
      <c r="DM372" s="131"/>
      <c r="DN372" s="131"/>
      <c r="DO372" s="131"/>
      <c r="DP372" s="131"/>
      <c r="DQ372" s="131"/>
      <c r="DR372" s="131"/>
      <c r="DS372" s="131"/>
      <c r="DT372" s="131"/>
      <c r="DU372" s="131"/>
      <c r="DV372" s="131"/>
      <c r="DW372" s="131"/>
      <c r="DX372" s="131"/>
      <c r="DY372" s="131"/>
      <c r="DZ372" s="131"/>
      <c r="EA372" s="131"/>
      <c r="EB372" s="131"/>
      <c r="EC372" s="131"/>
      <c r="ED372" s="131"/>
      <c r="EE372" s="131"/>
      <c r="EF372" s="131"/>
      <c r="EG372" s="131"/>
      <c r="EH372" s="131"/>
      <c r="EI372" s="131"/>
      <c r="EJ372" s="131"/>
      <c r="EK372" s="131"/>
      <c r="EL372" s="131"/>
      <c r="EM372" s="131"/>
      <c r="EN372" s="131"/>
      <c r="EO372" s="131"/>
      <c r="EP372" s="131"/>
      <c r="EQ372" s="131"/>
      <c r="ER372" s="131"/>
      <c r="ES372" s="131"/>
      <c r="ET372" s="131"/>
      <c r="EU372" s="131"/>
      <c r="EV372" s="131"/>
      <c r="EW372" s="131"/>
      <c r="EX372" s="131"/>
      <c r="EY372" s="131"/>
      <c r="EZ372" s="131"/>
      <c r="FA372" s="131"/>
      <c r="FB372" s="131"/>
      <c r="FC372" s="131"/>
      <c r="FD372" s="131"/>
      <c r="FE372" s="131"/>
      <c r="FF372" s="131"/>
      <c r="FG372" s="131"/>
      <c r="FH372" s="131"/>
      <c r="FI372" s="131"/>
      <c r="FJ372" s="131"/>
      <c r="FK372" s="131"/>
      <c r="FL372" s="131"/>
      <c r="FM372" s="131"/>
      <c r="FN372" s="131"/>
      <c r="FO372" s="131"/>
      <c r="FP372" s="131"/>
      <c r="FQ372" s="131"/>
      <c r="FR372" s="131"/>
      <c r="FS372" s="131"/>
      <c r="FT372" s="131"/>
      <c r="FU372" s="131"/>
      <c r="FV372" s="131"/>
      <c r="FW372" s="131"/>
    </row>
    <row r="373">
      <c r="A373" s="131"/>
      <c r="B373" s="131"/>
      <c r="C373" s="131"/>
      <c r="D373" s="131"/>
      <c r="E373" s="131"/>
      <c r="F373" s="131"/>
      <c r="G373" s="131"/>
      <c r="H373" s="131"/>
      <c r="I373" s="131"/>
      <c r="J373" s="131"/>
      <c r="K373" s="131"/>
      <c r="L373" s="131"/>
      <c r="M373" s="131"/>
      <c r="N373" s="131"/>
      <c r="O373" s="131"/>
      <c r="P373" s="131"/>
      <c r="Q373" s="131"/>
      <c r="R373" s="131"/>
      <c r="S373" s="131"/>
      <c r="T373" s="131"/>
      <c r="U373" s="131"/>
      <c r="V373" s="131"/>
      <c r="W373" s="131"/>
      <c r="X373" s="131"/>
      <c r="Y373" s="131"/>
      <c r="Z373" s="131"/>
      <c r="AA373" s="131"/>
      <c r="AB373" s="131"/>
      <c r="AC373" s="131"/>
      <c r="AD373" s="131"/>
      <c r="AE373" s="131"/>
      <c r="AF373" s="131"/>
      <c r="AG373" s="131"/>
      <c r="AH373" s="131"/>
      <c r="AI373" s="131"/>
      <c r="AJ373" s="131"/>
      <c r="AK373" s="131"/>
      <c r="AL373" s="131"/>
      <c r="AM373" s="131"/>
      <c r="AN373" s="131"/>
      <c r="AO373" s="131"/>
      <c r="AP373" s="131"/>
      <c r="AQ373" s="131"/>
      <c r="AR373" s="131"/>
      <c r="AS373" s="131"/>
      <c r="AT373" s="131"/>
      <c r="AU373" s="131"/>
      <c r="AV373" s="131"/>
      <c r="AW373" s="131"/>
      <c r="AX373" s="131"/>
      <c r="AY373" s="131"/>
      <c r="AZ373" s="131"/>
      <c r="BA373" s="131"/>
      <c r="BB373" s="131"/>
      <c r="BC373" s="131"/>
      <c r="BD373" s="131"/>
      <c r="BE373" s="131"/>
      <c r="BF373" s="131"/>
      <c r="BG373" s="131"/>
      <c r="BH373" s="131"/>
      <c r="BI373" s="131"/>
      <c r="BJ373" s="131"/>
      <c r="BK373" s="131"/>
      <c r="BL373" s="131"/>
      <c r="BM373" s="131"/>
      <c r="BN373" s="131"/>
      <c r="BO373" s="131"/>
      <c r="BP373" s="131"/>
      <c r="BQ373" s="131"/>
      <c r="BR373" s="131"/>
      <c r="BS373" s="131"/>
      <c r="BT373" s="131"/>
      <c r="BU373" s="131"/>
      <c r="BV373" s="131"/>
      <c r="BW373" s="131"/>
      <c r="BX373" s="131"/>
      <c r="BY373" s="131"/>
      <c r="BZ373" s="131"/>
      <c r="CA373" s="131"/>
      <c r="CB373" s="131"/>
      <c r="CC373" s="131"/>
      <c r="CD373" s="131"/>
      <c r="CE373" s="131"/>
      <c r="CF373" s="131"/>
      <c r="CG373" s="131"/>
      <c r="CH373" s="131"/>
      <c r="CI373" s="131"/>
      <c r="CJ373" s="131"/>
      <c r="CK373" s="131"/>
      <c r="CL373" s="131"/>
      <c r="CM373" s="131"/>
      <c r="CN373" s="131"/>
      <c r="CO373" s="131"/>
      <c r="CP373" s="131"/>
      <c r="CQ373" s="131"/>
      <c r="CR373" s="131"/>
      <c r="CS373" s="131"/>
      <c r="CT373" s="131"/>
      <c r="CU373" s="131"/>
      <c r="CV373" s="131"/>
      <c r="CW373" s="131"/>
      <c r="CX373" s="131"/>
      <c r="CY373" s="131"/>
      <c r="CZ373" s="131"/>
      <c r="DA373" s="131"/>
      <c r="DB373" s="131"/>
      <c r="DC373" s="131"/>
      <c r="DD373" s="131"/>
      <c r="DE373" s="131"/>
      <c r="DF373" s="131"/>
      <c r="DG373" s="131"/>
      <c r="DH373" s="131"/>
      <c r="DI373" s="131"/>
      <c r="DJ373" s="131"/>
      <c r="DK373" s="131"/>
      <c r="DL373" s="131"/>
      <c r="DM373" s="131"/>
      <c r="DN373" s="131"/>
      <c r="DO373" s="131"/>
      <c r="DP373" s="131"/>
      <c r="DQ373" s="131"/>
      <c r="DR373" s="131"/>
      <c r="DS373" s="131"/>
      <c r="DT373" s="131"/>
      <c r="DU373" s="131"/>
      <c r="DV373" s="131"/>
      <c r="DW373" s="131"/>
      <c r="DX373" s="131"/>
      <c r="DY373" s="131"/>
      <c r="DZ373" s="131"/>
      <c r="EA373" s="131"/>
      <c r="EB373" s="131"/>
      <c r="EC373" s="131"/>
      <c r="ED373" s="131"/>
      <c r="EE373" s="131"/>
      <c r="EF373" s="131"/>
      <c r="EG373" s="131"/>
      <c r="EH373" s="131"/>
      <c r="EI373" s="131"/>
      <c r="EJ373" s="131"/>
      <c r="EK373" s="131"/>
      <c r="EL373" s="131"/>
      <c r="EM373" s="131"/>
      <c r="EN373" s="131"/>
      <c r="EO373" s="131"/>
      <c r="EP373" s="131"/>
      <c r="EQ373" s="131"/>
      <c r="ER373" s="131"/>
      <c r="ES373" s="131"/>
      <c r="ET373" s="131"/>
      <c r="EU373" s="131"/>
      <c r="EV373" s="131"/>
      <c r="EW373" s="131"/>
      <c r="EX373" s="131"/>
      <c r="EY373" s="131"/>
      <c r="EZ373" s="131"/>
      <c r="FA373" s="131"/>
      <c r="FB373" s="131"/>
      <c r="FC373" s="131"/>
      <c r="FD373" s="131"/>
      <c r="FE373" s="131"/>
      <c r="FF373" s="131"/>
      <c r="FG373" s="131"/>
      <c r="FH373" s="131"/>
      <c r="FI373" s="131"/>
      <c r="FJ373" s="131"/>
      <c r="FK373" s="131"/>
      <c r="FL373" s="131"/>
      <c r="FM373" s="131"/>
      <c r="FN373" s="131"/>
      <c r="FO373" s="131"/>
      <c r="FP373" s="131"/>
      <c r="FQ373" s="131"/>
      <c r="FR373" s="131"/>
      <c r="FS373" s="131"/>
      <c r="FT373" s="131"/>
      <c r="FU373" s="131"/>
      <c r="FV373" s="131"/>
      <c r="FW373" s="131"/>
    </row>
    <row r="374">
      <c r="A374" s="131"/>
      <c r="B374" s="131"/>
      <c r="C374" s="131"/>
      <c r="D374" s="131"/>
      <c r="E374" s="131"/>
      <c r="F374" s="131"/>
      <c r="G374" s="131"/>
      <c r="H374" s="131"/>
      <c r="I374" s="131"/>
      <c r="J374" s="131"/>
      <c r="K374" s="131"/>
      <c r="L374" s="131"/>
      <c r="M374" s="131"/>
      <c r="N374" s="131"/>
      <c r="O374" s="131"/>
      <c r="P374" s="131"/>
      <c r="Q374" s="131"/>
      <c r="R374" s="131"/>
      <c r="S374" s="131"/>
      <c r="T374" s="131"/>
      <c r="U374" s="131"/>
      <c r="V374" s="131"/>
      <c r="W374" s="131"/>
      <c r="X374" s="131"/>
      <c r="Y374" s="131"/>
      <c r="Z374" s="131"/>
      <c r="AA374" s="131"/>
      <c r="AB374" s="131"/>
      <c r="AC374" s="131"/>
      <c r="AD374" s="131"/>
      <c r="AE374" s="131"/>
      <c r="AF374" s="131"/>
      <c r="AG374" s="131"/>
      <c r="AH374" s="131"/>
      <c r="AI374" s="131"/>
      <c r="AJ374" s="131"/>
      <c r="AK374" s="131"/>
      <c r="AL374" s="131"/>
      <c r="AM374" s="131"/>
      <c r="AN374" s="131"/>
      <c r="AO374" s="131"/>
      <c r="AP374" s="131"/>
      <c r="AQ374" s="131"/>
      <c r="AR374" s="131"/>
      <c r="AS374" s="131"/>
      <c r="AT374" s="131"/>
      <c r="AU374" s="131"/>
      <c r="AV374" s="131"/>
      <c r="AW374" s="131"/>
      <c r="AX374" s="131"/>
      <c r="AY374" s="131"/>
      <c r="AZ374" s="131"/>
      <c r="BA374" s="131"/>
      <c r="BB374" s="131"/>
      <c r="BC374" s="131"/>
      <c r="BD374" s="131"/>
      <c r="BE374" s="131"/>
      <c r="BF374" s="131"/>
      <c r="BG374" s="131"/>
      <c r="BH374" s="131"/>
      <c r="BI374" s="131"/>
      <c r="BJ374" s="131"/>
      <c r="BK374" s="131"/>
      <c r="BL374" s="131"/>
      <c r="BM374" s="131"/>
      <c r="BN374" s="131"/>
      <c r="BO374" s="131"/>
      <c r="BP374" s="131"/>
      <c r="BQ374" s="131"/>
      <c r="BR374" s="131"/>
      <c r="BS374" s="131"/>
      <c r="BT374" s="131"/>
      <c r="BU374" s="131"/>
      <c r="BV374" s="131"/>
      <c r="BW374" s="131"/>
      <c r="BX374" s="131"/>
      <c r="BY374" s="131"/>
      <c r="BZ374" s="131"/>
      <c r="CA374" s="131"/>
      <c r="CB374" s="131"/>
      <c r="CC374" s="131"/>
      <c r="CD374" s="131"/>
      <c r="CE374" s="131"/>
      <c r="CF374" s="131"/>
      <c r="CG374" s="131"/>
      <c r="CH374" s="131"/>
      <c r="CI374" s="131"/>
      <c r="CJ374" s="131"/>
      <c r="CK374" s="131"/>
      <c r="CL374" s="131"/>
      <c r="CM374" s="131"/>
      <c r="CN374" s="131"/>
      <c r="CO374" s="131"/>
      <c r="CP374" s="131"/>
      <c r="CQ374" s="131"/>
      <c r="CR374" s="131"/>
      <c r="CS374" s="131"/>
      <c r="CT374" s="131"/>
      <c r="CU374" s="131"/>
      <c r="CV374" s="131"/>
      <c r="CW374" s="131"/>
      <c r="CX374" s="131"/>
      <c r="CY374" s="131"/>
      <c r="CZ374" s="131"/>
      <c r="DA374" s="131"/>
      <c r="DB374" s="131"/>
      <c r="DC374" s="131"/>
      <c r="DD374" s="131"/>
      <c r="DE374" s="131"/>
      <c r="DF374" s="131"/>
      <c r="DG374" s="131"/>
      <c r="DH374" s="131"/>
      <c r="DI374" s="131"/>
      <c r="DJ374" s="131"/>
      <c r="DK374" s="131"/>
      <c r="DL374" s="131"/>
      <c r="DM374" s="131"/>
      <c r="DN374" s="131"/>
      <c r="DO374" s="131"/>
      <c r="DP374" s="131"/>
      <c r="DQ374" s="131"/>
      <c r="DR374" s="131"/>
      <c r="DS374" s="131"/>
      <c r="DT374" s="131"/>
      <c r="DU374" s="131"/>
      <c r="DV374" s="131"/>
      <c r="DW374" s="131"/>
      <c r="DX374" s="131"/>
      <c r="DY374" s="131"/>
      <c r="DZ374" s="131"/>
      <c r="EA374" s="131"/>
      <c r="EB374" s="131"/>
      <c r="EC374" s="131"/>
      <c r="ED374" s="131"/>
      <c r="EE374" s="131"/>
      <c r="EF374" s="131"/>
      <c r="EG374" s="131"/>
      <c r="EH374" s="131"/>
      <c r="EI374" s="131"/>
      <c r="EJ374" s="131"/>
      <c r="EK374" s="131"/>
      <c r="EL374" s="131"/>
      <c r="EM374" s="131"/>
      <c r="EN374" s="131"/>
      <c r="EO374" s="131"/>
      <c r="EP374" s="131"/>
      <c r="EQ374" s="131"/>
      <c r="ER374" s="131"/>
      <c r="ES374" s="131"/>
      <c r="ET374" s="131"/>
      <c r="EU374" s="131"/>
      <c r="EV374" s="131"/>
      <c r="EW374" s="131"/>
      <c r="EX374" s="131"/>
      <c r="EY374" s="131"/>
      <c r="EZ374" s="131"/>
      <c r="FA374" s="131"/>
      <c r="FB374" s="131"/>
      <c r="FC374" s="131"/>
      <c r="FD374" s="131"/>
      <c r="FE374" s="131"/>
      <c r="FF374" s="131"/>
      <c r="FG374" s="131"/>
      <c r="FH374" s="131"/>
      <c r="FI374" s="131"/>
      <c r="FJ374" s="131"/>
      <c r="FK374" s="131"/>
      <c r="FL374" s="131"/>
      <c r="FM374" s="131"/>
      <c r="FN374" s="131"/>
      <c r="FO374" s="131"/>
      <c r="FP374" s="131"/>
      <c r="FQ374" s="131"/>
      <c r="FR374" s="131"/>
      <c r="FS374" s="131"/>
      <c r="FT374" s="131"/>
      <c r="FU374" s="131"/>
      <c r="FV374" s="131"/>
      <c r="FW374" s="131"/>
    </row>
    <row r="375">
      <c r="A375" s="131"/>
      <c r="B375" s="131"/>
      <c r="C375" s="131"/>
      <c r="D375" s="131"/>
      <c r="E375" s="131"/>
      <c r="F375" s="131"/>
      <c r="G375" s="131"/>
      <c r="H375" s="131"/>
      <c r="I375" s="131"/>
      <c r="J375" s="131"/>
      <c r="K375" s="131"/>
      <c r="L375" s="131"/>
      <c r="M375" s="131"/>
      <c r="N375" s="131"/>
      <c r="O375" s="131"/>
      <c r="P375" s="131"/>
      <c r="Q375" s="131"/>
      <c r="R375" s="131"/>
      <c r="S375" s="131"/>
      <c r="T375" s="131"/>
      <c r="U375" s="131"/>
      <c r="V375" s="131"/>
      <c r="W375" s="131"/>
      <c r="X375" s="131"/>
      <c r="Y375" s="131"/>
      <c r="Z375" s="131"/>
      <c r="AA375" s="131"/>
      <c r="AB375" s="131"/>
      <c r="AC375" s="131"/>
      <c r="AD375" s="131"/>
      <c r="AE375" s="131"/>
      <c r="AF375" s="131"/>
      <c r="AG375" s="131"/>
      <c r="AH375" s="131"/>
      <c r="AI375" s="131"/>
      <c r="AJ375" s="131"/>
      <c r="AK375" s="131"/>
      <c r="AL375" s="131"/>
      <c r="AM375" s="131"/>
      <c r="AN375" s="131"/>
      <c r="AO375" s="131"/>
      <c r="AP375" s="131"/>
      <c r="AQ375" s="131"/>
      <c r="AR375" s="131"/>
      <c r="AS375" s="131"/>
      <c r="AT375" s="131"/>
      <c r="AU375" s="131"/>
      <c r="AV375" s="131"/>
      <c r="AW375" s="131"/>
      <c r="AX375" s="131"/>
      <c r="AY375" s="131"/>
      <c r="AZ375" s="131"/>
      <c r="BA375" s="131"/>
      <c r="BB375" s="131"/>
      <c r="BC375" s="131"/>
      <c r="BD375" s="131"/>
      <c r="BE375" s="131"/>
      <c r="BF375" s="131"/>
      <c r="BG375" s="131"/>
      <c r="BH375" s="131"/>
      <c r="BI375" s="131"/>
      <c r="BJ375" s="131"/>
      <c r="BK375" s="131"/>
      <c r="BL375" s="131"/>
      <c r="BM375" s="131"/>
      <c r="BN375" s="131"/>
      <c r="BO375" s="131"/>
      <c r="BP375" s="131"/>
      <c r="BQ375" s="131"/>
      <c r="BR375" s="131"/>
      <c r="BS375" s="131"/>
      <c r="BT375" s="131"/>
      <c r="BU375" s="131"/>
      <c r="BV375" s="131"/>
      <c r="BW375" s="131"/>
      <c r="BX375" s="131"/>
      <c r="BY375" s="131"/>
      <c r="BZ375" s="131"/>
      <c r="CA375" s="131"/>
      <c r="CB375" s="131"/>
      <c r="CC375" s="131"/>
      <c r="CD375" s="131"/>
      <c r="CE375" s="131"/>
      <c r="CF375" s="131"/>
      <c r="CG375" s="131"/>
      <c r="CH375" s="131"/>
      <c r="CI375" s="131"/>
      <c r="CJ375" s="131"/>
      <c r="CK375" s="131"/>
      <c r="CL375" s="131"/>
      <c r="CM375" s="131"/>
      <c r="CN375" s="131"/>
      <c r="CO375" s="131"/>
      <c r="CP375" s="131"/>
      <c r="CQ375" s="131"/>
      <c r="CR375" s="131"/>
      <c r="CS375" s="131"/>
      <c r="CT375" s="131"/>
      <c r="CU375" s="131"/>
      <c r="CV375" s="131"/>
      <c r="CW375" s="131"/>
      <c r="CX375" s="131"/>
      <c r="CY375" s="131"/>
      <c r="CZ375" s="131"/>
      <c r="DA375" s="131"/>
      <c r="DB375" s="131"/>
      <c r="DC375" s="131"/>
      <c r="DD375" s="131"/>
      <c r="DE375" s="131"/>
      <c r="DF375" s="131"/>
      <c r="DG375" s="131"/>
      <c r="DH375" s="131"/>
      <c r="DI375" s="131"/>
      <c r="DJ375" s="131"/>
      <c r="DK375" s="131"/>
      <c r="DL375" s="131"/>
      <c r="DM375" s="131"/>
      <c r="DN375" s="131"/>
      <c r="DO375" s="131"/>
      <c r="DP375" s="131"/>
      <c r="DQ375" s="131"/>
      <c r="DR375" s="131"/>
      <c r="DS375" s="131"/>
      <c r="DT375" s="131"/>
      <c r="DU375" s="131"/>
      <c r="DV375" s="131"/>
      <c r="DW375" s="131"/>
      <c r="DX375" s="131"/>
      <c r="DY375" s="131"/>
      <c r="DZ375" s="131"/>
      <c r="EA375" s="131"/>
      <c r="EB375" s="131"/>
      <c r="EC375" s="131"/>
      <c r="ED375" s="131"/>
      <c r="EE375" s="131"/>
      <c r="EF375" s="131"/>
      <c r="EG375" s="131"/>
      <c r="EH375" s="131"/>
      <c r="EI375" s="131"/>
      <c r="EJ375" s="131"/>
      <c r="EK375" s="131"/>
      <c r="EL375" s="131"/>
      <c r="EM375" s="131"/>
      <c r="EN375" s="131"/>
      <c r="EO375" s="131"/>
      <c r="EP375" s="131"/>
      <c r="EQ375" s="131"/>
      <c r="ER375" s="131"/>
      <c r="ES375" s="131"/>
      <c r="ET375" s="131"/>
      <c r="EU375" s="131"/>
      <c r="EV375" s="131"/>
      <c r="EW375" s="131"/>
      <c r="EX375" s="131"/>
      <c r="EY375" s="131"/>
      <c r="EZ375" s="131"/>
      <c r="FA375" s="131"/>
      <c r="FB375" s="131"/>
      <c r="FC375" s="131"/>
      <c r="FD375" s="131"/>
      <c r="FE375" s="131"/>
      <c r="FF375" s="131"/>
      <c r="FG375" s="131"/>
      <c r="FH375" s="131"/>
      <c r="FI375" s="131"/>
      <c r="FJ375" s="131"/>
      <c r="FK375" s="131"/>
      <c r="FL375" s="131"/>
      <c r="FM375" s="131"/>
      <c r="FN375" s="131"/>
      <c r="FO375" s="131"/>
      <c r="FP375" s="131"/>
      <c r="FQ375" s="131"/>
      <c r="FR375" s="131"/>
      <c r="FS375" s="131"/>
      <c r="FT375" s="131"/>
      <c r="FU375" s="131"/>
      <c r="FV375" s="131"/>
      <c r="FW375" s="131"/>
    </row>
    <row r="376">
      <c r="A376" s="131"/>
      <c r="B376" s="131"/>
      <c r="C376" s="131"/>
      <c r="D376" s="131"/>
      <c r="E376" s="131"/>
      <c r="F376" s="131"/>
      <c r="G376" s="131"/>
      <c r="H376" s="131"/>
      <c r="I376" s="131"/>
      <c r="J376" s="131"/>
      <c r="K376" s="131"/>
      <c r="L376" s="131"/>
      <c r="M376" s="131"/>
      <c r="N376" s="131"/>
      <c r="O376" s="131"/>
      <c r="P376" s="131"/>
      <c r="Q376" s="131"/>
      <c r="R376" s="131"/>
      <c r="S376" s="131"/>
      <c r="T376" s="131"/>
      <c r="U376" s="131"/>
      <c r="V376" s="131"/>
      <c r="W376" s="131"/>
      <c r="X376" s="131"/>
      <c r="Y376" s="131"/>
      <c r="Z376" s="131"/>
      <c r="AA376" s="131"/>
      <c r="AB376" s="131"/>
      <c r="AC376" s="131"/>
      <c r="AD376" s="131"/>
      <c r="AE376" s="131"/>
      <c r="AF376" s="131"/>
      <c r="AG376" s="131"/>
      <c r="AH376" s="131"/>
      <c r="AI376" s="131"/>
      <c r="AJ376" s="131"/>
      <c r="AK376" s="131"/>
      <c r="AL376" s="131"/>
      <c r="AM376" s="131"/>
      <c r="AN376" s="131"/>
      <c r="AO376" s="131"/>
      <c r="AP376" s="131"/>
      <c r="AQ376" s="131"/>
      <c r="AR376" s="131"/>
      <c r="AS376" s="131"/>
      <c r="AT376" s="131"/>
      <c r="AU376" s="131"/>
      <c r="AV376" s="131"/>
      <c r="AW376" s="131"/>
      <c r="AX376" s="131"/>
      <c r="AY376" s="131"/>
      <c r="AZ376" s="131"/>
      <c r="BA376" s="131"/>
      <c r="BB376" s="131"/>
      <c r="BC376" s="131"/>
      <c r="BD376" s="131"/>
      <c r="BE376" s="131"/>
      <c r="BF376" s="131"/>
      <c r="BG376" s="131"/>
      <c r="BH376" s="131"/>
      <c r="BI376" s="131"/>
      <c r="BJ376" s="131"/>
      <c r="BK376" s="131"/>
      <c r="BL376" s="131"/>
      <c r="BM376" s="131"/>
      <c r="BN376" s="131"/>
      <c r="BO376" s="131"/>
      <c r="BP376" s="131"/>
      <c r="BQ376" s="131"/>
      <c r="BR376" s="131"/>
      <c r="BS376" s="131"/>
      <c r="BT376" s="131"/>
      <c r="BU376" s="131"/>
      <c r="BV376" s="131"/>
      <c r="BW376" s="131"/>
      <c r="BX376" s="131"/>
      <c r="BY376" s="131"/>
      <c r="BZ376" s="131"/>
      <c r="CA376" s="131"/>
      <c r="CB376" s="131"/>
      <c r="CC376" s="131"/>
      <c r="CD376" s="131"/>
      <c r="CE376" s="131"/>
      <c r="CF376" s="131"/>
      <c r="CG376" s="131"/>
      <c r="CH376" s="131"/>
      <c r="CI376" s="131"/>
      <c r="CJ376" s="131"/>
      <c r="CK376" s="131"/>
      <c r="CL376" s="131"/>
      <c r="CM376" s="131"/>
      <c r="CN376" s="131"/>
      <c r="CO376" s="131"/>
      <c r="CP376" s="131"/>
      <c r="CQ376" s="131"/>
      <c r="CR376" s="131"/>
      <c r="CS376" s="131"/>
      <c r="CT376" s="131"/>
      <c r="CU376" s="131"/>
      <c r="CV376" s="131"/>
      <c r="CW376" s="131"/>
      <c r="CX376" s="131"/>
      <c r="CY376" s="131"/>
      <c r="CZ376" s="131"/>
      <c r="DA376" s="131"/>
      <c r="DB376" s="131"/>
      <c r="DC376" s="131"/>
      <c r="DD376" s="131"/>
      <c r="DE376" s="131"/>
      <c r="DF376" s="131"/>
      <c r="DG376" s="131"/>
      <c r="DH376" s="131"/>
      <c r="DI376" s="131"/>
      <c r="DJ376" s="131"/>
      <c r="DK376" s="131"/>
      <c r="DL376" s="131"/>
      <c r="DM376" s="131"/>
      <c r="DN376" s="131"/>
      <c r="DO376" s="131"/>
      <c r="DP376" s="131"/>
      <c r="DQ376" s="131"/>
      <c r="DR376" s="131"/>
      <c r="DS376" s="131"/>
      <c r="DT376" s="131"/>
      <c r="DU376" s="131"/>
      <c r="DV376" s="131"/>
      <c r="DW376" s="131"/>
      <c r="DX376" s="131"/>
      <c r="DY376" s="131"/>
      <c r="DZ376" s="131"/>
      <c r="EA376" s="131"/>
      <c r="EB376" s="131"/>
      <c r="EC376" s="131"/>
      <c r="ED376" s="131"/>
      <c r="EE376" s="131"/>
      <c r="EF376" s="131"/>
      <c r="EG376" s="131"/>
      <c r="EH376" s="131"/>
      <c r="EI376" s="131"/>
      <c r="EJ376" s="131"/>
      <c r="EK376" s="131"/>
      <c r="EL376" s="131"/>
      <c r="EM376" s="131"/>
      <c r="EN376" s="131"/>
      <c r="EO376" s="131"/>
      <c r="EP376" s="131"/>
      <c r="EQ376" s="131"/>
      <c r="ER376" s="131"/>
      <c r="ES376" s="131"/>
      <c r="ET376" s="131"/>
      <c r="EU376" s="131"/>
      <c r="EV376" s="131"/>
      <c r="EW376" s="131"/>
      <c r="EX376" s="131"/>
      <c r="EY376" s="131"/>
      <c r="EZ376" s="131"/>
      <c r="FA376" s="131"/>
      <c r="FB376" s="131"/>
      <c r="FC376" s="131"/>
      <c r="FD376" s="131"/>
      <c r="FE376" s="131"/>
      <c r="FF376" s="131"/>
      <c r="FG376" s="131"/>
      <c r="FH376" s="131"/>
      <c r="FI376" s="131"/>
      <c r="FJ376" s="131"/>
      <c r="FK376" s="131"/>
      <c r="FL376" s="131"/>
      <c r="FM376" s="131"/>
      <c r="FN376" s="131"/>
      <c r="FO376" s="131"/>
      <c r="FP376" s="131"/>
      <c r="FQ376" s="131"/>
      <c r="FR376" s="131"/>
      <c r="FS376" s="131"/>
      <c r="FT376" s="131"/>
      <c r="FU376" s="131"/>
      <c r="FV376" s="131"/>
      <c r="FW376" s="131"/>
    </row>
    <row r="377">
      <c r="A377" s="131"/>
      <c r="B377" s="131"/>
      <c r="C377" s="131"/>
      <c r="D377" s="131"/>
      <c r="E377" s="131"/>
      <c r="F377" s="131"/>
      <c r="G377" s="131"/>
      <c r="H377" s="131"/>
      <c r="I377" s="131"/>
      <c r="J377" s="131"/>
      <c r="K377" s="131"/>
      <c r="L377" s="131"/>
      <c r="M377" s="131"/>
      <c r="N377" s="131"/>
      <c r="O377" s="131"/>
      <c r="P377" s="131"/>
      <c r="Q377" s="131"/>
      <c r="R377" s="131"/>
      <c r="S377" s="131"/>
      <c r="T377" s="131"/>
      <c r="U377" s="131"/>
      <c r="V377" s="131"/>
      <c r="W377" s="131"/>
      <c r="X377" s="131"/>
      <c r="Y377" s="131"/>
      <c r="Z377" s="131"/>
      <c r="AA377" s="131"/>
      <c r="AB377" s="131"/>
      <c r="AC377" s="131"/>
      <c r="AD377" s="131"/>
      <c r="AE377" s="131"/>
      <c r="AF377" s="131"/>
      <c r="AG377" s="131"/>
      <c r="AH377" s="131"/>
      <c r="AI377" s="131"/>
      <c r="AJ377" s="131"/>
      <c r="AK377" s="131"/>
      <c r="AL377" s="131"/>
      <c r="AM377" s="131"/>
      <c r="AN377" s="131"/>
      <c r="AO377" s="131"/>
      <c r="AP377" s="131"/>
      <c r="AQ377" s="131"/>
      <c r="AR377" s="131"/>
      <c r="AS377" s="131"/>
      <c r="AT377" s="131"/>
      <c r="AU377" s="131"/>
      <c r="AV377" s="131"/>
      <c r="AW377" s="131"/>
      <c r="AX377" s="131"/>
      <c r="AY377" s="131"/>
      <c r="AZ377" s="131"/>
      <c r="BA377" s="131"/>
      <c r="BB377" s="131"/>
      <c r="BC377" s="131"/>
      <c r="BD377" s="131"/>
      <c r="BE377" s="131"/>
      <c r="BF377" s="131"/>
      <c r="BG377" s="131"/>
      <c r="BH377" s="131"/>
      <c r="BI377" s="131"/>
      <c r="BJ377" s="131"/>
      <c r="BK377" s="131"/>
      <c r="BL377" s="131"/>
      <c r="BM377" s="131"/>
      <c r="BN377" s="131"/>
      <c r="BO377" s="131"/>
      <c r="BP377" s="131"/>
      <c r="BQ377" s="131"/>
      <c r="BR377" s="131"/>
      <c r="BS377" s="131"/>
      <c r="BT377" s="131"/>
      <c r="BU377" s="131"/>
      <c r="BV377" s="131"/>
      <c r="BW377" s="131"/>
      <c r="BX377" s="131"/>
      <c r="BY377" s="131"/>
      <c r="BZ377" s="131"/>
      <c r="CA377" s="131"/>
      <c r="CB377" s="131"/>
      <c r="CC377" s="131"/>
      <c r="CD377" s="131"/>
      <c r="CE377" s="131"/>
      <c r="CF377" s="131"/>
      <c r="CG377" s="131"/>
      <c r="CH377" s="131"/>
      <c r="CI377" s="131"/>
      <c r="CJ377" s="131"/>
      <c r="CK377" s="131"/>
      <c r="CL377" s="131"/>
      <c r="CM377" s="131"/>
      <c r="CN377" s="131"/>
      <c r="CO377" s="131"/>
      <c r="CP377" s="131"/>
      <c r="CQ377" s="131"/>
      <c r="CR377" s="131"/>
      <c r="CS377" s="131"/>
      <c r="CT377" s="131"/>
      <c r="CU377" s="131"/>
      <c r="CV377" s="131"/>
      <c r="CW377" s="131"/>
      <c r="CX377" s="131"/>
      <c r="CY377" s="131"/>
      <c r="CZ377" s="131"/>
      <c r="DA377" s="131"/>
      <c r="DB377" s="131"/>
      <c r="DC377" s="131"/>
      <c r="DD377" s="131"/>
      <c r="DE377" s="131"/>
      <c r="DF377" s="131"/>
      <c r="DG377" s="131"/>
      <c r="DH377" s="131"/>
      <c r="DI377" s="131"/>
      <c r="DJ377" s="131"/>
      <c r="DK377" s="131"/>
      <c r="DL377" s="131"/>
      <c r="DM377" s="131"/>
      <c r="DN377" s="131"/>
      <c r="DO377" s="131"/>
      <c r="DP377" s="131"/>
      <c r="DQ377" s="131"/>
      <c r="DR377" s="131"/>
      <c r="DS377" s="131"/>
      <c r="DT377" s="131"/>
      <c r="DU377" s="131"/>
      <c r="DV377" s="131"/>
      <c r="DW377" s="131"/>
      <c r="DX377" s="131"/>
      <c r="DY377" s="131"/>
      <c r="DZ377" s="131"/>
      <c r="EA377" s="131"/>
      <c r="EB377" s="131"/>
      <c r="EC377" s="131"/>
      <c r="ED377" s="131"/>
      <c r="EE377" s="131"/>
      <c r="EF377" s="131"/>
      <c r="EG377" s="131"/>
      <c r="EH377" s="131"/>
      <c r="EI377" s="131"/>
      <c r="EJ377" s="131"/>
      <c r="EK377" s="131"/>
      <c r="EL377" s="131"/>
      <c r="EM377" s="131"/>
      <c r="EN377" s="131"/>
      <c r="EO377" s="131"/>
      <c r="EP377" s="131"/>
      <c r="EQ377" s="131"/>
      <c r="ER377" s="131"/>
      <c r="ES377" s="131"/>
      <c r="ET377" s="131"/>
      <c r="EU377" s="131"/>
      <c r="EV377" s="131"/>
      <c r="EW377" s="131"/>
      <c r="EX377" s="131"/>
      <c r="EY377" s="131"/>
      <c r="EZ377" s="131"/>
      <c r="FA377" s="131"/>
      <c r="FB377" s="131"/>
      <c r="FC377" s="131"/>
      <c r="FD377" s="131"/>
      <c r="FE377" s="131"/>
      <c r="FF377" s="131"/>
      <c r="FG377" s="131"/>
      <c r="FH377" s="131"/>
      <c r="FI377" s="131"/>
      <c r="FJ377" s="131"/>
      <c r="FK377" s="131"/>
      <c r="FL377" s="131"/>
      <c r="FM377" s="131"/>
      <c r="FN377" s="131"/>
      <c r="FO377" s="131"/>
      <c r="FP377" s="131"/>
      <c r="FQ377" s="131"/>
      <c r="FR377" s="131"/>
      <c r="FS377" s="131"/>
      <c r="FT377" s="131"/>
      <c r="FU377" s="131"/>
      <c r="FV377" s="131"/>
      <c r="FW377" s="131"/>
    </row>
    <row r="378">
      <c r="A378" s="131"/>
      <c r="B378" s="131"/>
      <c r="C378" s="131"/>
      <c r="D378" s="131"/>
      <c r="E378" s="131"/>
      <c r="F378" s="131"/>
      <c r="G378" s="131"/>
      <c r="H378" s="131"/>
      <c r="I378" s="131"/>
      <c r="J378" s="131"/>
      <c r="K378" s="131"/>
      <c r="L378" s="131"/>
      <c r="M378" s="131"/>
      <c r="N378" s="131"/>
      <c r="O378" s="131"/>
      <c r="P378" s="131"/>
      <c r="Q378" s="131"/>
      <c r="R378" s="131"/>
      <c r="S378" s="131"/>
      <c r="T378" s="131"/>
      <c r="U378" s="131"/>
      <c r="V378" s="131"/>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131"/>
      <c r="AT378" s="131"/>
      <c r="AU378" s="131"/>
      <c r="AV378" s="131"/>
      <c r="AW378" s="131"/>
      <c r="AX378" s="131"/>
      <c r="AY378" s="131"/>
      <c r="AZ378" s="131"/>
      <c r="BA378" s="131"/>
      <c r="BB378" s="131"/>
      <c r="BC378" s="131"/>
      <c r="BD378" s="131"/>
      <c r="BE378" s="131"/>
      <c r="BF378" s="131"/>
      <c r="BG378" s="131"/>
      <c r="BH378" s="131"/>
      <c r="BI378" s="131"/>
      <c r="BJ378" s="131"/>
      <c r="BK378" s="131"/>
      <c r="BL378" s="131"/>
      <c r="BM378" s="131"/>
      <c r="BN378" s="131"/>
      <c r="BO378" s="131"/>
      <c r="BP378" s="131"/>
      <c r="BQ378" s="131"/>
      <c r="BR378" s="131"/>
      <c r="BS378" s="131"/>
      <c r="BT378" s="131"/>
      <c r="BU378" s="131"/>
      <c r="BV378" s="131"/>
      <c r="BW378" s="131"/>
      <c r="BX378" s="131"/>
      <c r="BY378" s="131"/>
      <c r="BZ378" s="131"/>
      <c r="CA378" s="131"/>
      <c r="CB378" s="131"/>
      <c r="CC378" s="131"/>
      <c r="CD378" s="131"/>
      <c r="CE378" s="131"/>
      <c r="CF378" s="131"/>
      <c r="CG378" s="131"/>
      <c r="CH378" s="131"/>
      <c r="CI378" s="131"/>
      <c r="CJ378" s="131"/>
      <c r="CK378" s="131"/>
      <c r="CL378" s="131"/>
      <c r="CM378" s="131"/>
      <c r="CN378" s="131"/>
      <c r="CO378" s="131"/>
      <c r="CP378" s="131"/>
      <c r="CQ378" s="131"/>
      <c r="CR378" s="131"/>
      <c r="CS378" s="131"/>
      <c r="CT378" s="131"/>
      <c r="CU378" s="131"/>
      <c r="CV378" s="131"/>
      <c r="CW378" s="131"/>
      <c r="CX378" s="131"/>
      <c r="CY378" s="131"/>
      <c r="CZ378" s="131"/>
      <c r="DA378" s="131"/>
      <c r="DB378" s="131"/>
      <c r="DC378" s="131"/>
      <c r="DD378" s="131"/>
      <c r="DE378" s="131"/>
      <c r="DF378" s="131"/>
      <c r="DG378" s="131"/>
      <c r="DH378" s="131"/>
      <c r="DI378" s="131"/>
      <c r="DJ378" s="131"/>
      <c r="DK378" s="131"/>
      <c r="DL378" s="131"/>
      <c r="DM378" s="131"/>
      <c r="DN378" s="131"/>
      <c r="DO378" s="131"/>
      <c r="DP378" s="131"/>
      <c r="DQ378" s="131"/>
      <c r="DR378" s="131"/>
      <c r="DS378" s="131"/>
      <c r="DT378" s="131"/>
      <c r="DU378" s="131"/>
      <c r="DV378" s="131"/>
      <c r="DW378" s="131"/>
      <c r="DX378" s="131"/>
      <c r="DY378" s="131"/>
      <c r="DZ378" s="131"/>
      <c r="EA378" s="131"/>
      <c r="EB378" s="131"/>
      <c r="EC378" s="131"/>
      <c r="ED378" s="131"/>
      <c r="EE378" s="131"/>
      <c r="EF378" s="131"/>
      <c r="EG378" s="131"/>
      <c r="EH378" s="131"/>
      <c r="EI378" s="131"/>
      <c r="EJ378" s="131"/>
      <c r="EK378" s="131"/>
      <c r="EL378" s="131"/>
      <c r="EM378" s="131"/>
      <c r="EN378" s="131"/>
      <c r="EO378" s="131"/>
      <c r="EP378" s="131"/>
      <c r="EQ378" s="131"/>
      <c r="ER378" s="131"/>
      <c r="ES378" s="131"/>
      <c r="ET378" s="131"/>
      <c r="EU378" s="131"/>
      <c r="EV378" s="131"/>
      <c r="EW378" s="131"/>
      <c r="EX378" s="131"/>
      <c r="EY378" s="131"/>
      <c r="EZ378" s="131"/>
      <c r="FA378" s="131"/>
      <c r="FB378" s="131"/>
      <c r="FC378" s="131"/>
      <c r="FD378" s="131"/>
      <c r="FE378" s="131"/>
      <c r="FF378" s="131"/>
      <c r="FG378" s="131"/>
      <c r="FH378" s="131"/>
      <c r="FI378" s="131"/>
      <c r="FJ378" s="131"/>
      <c r="FK378" s="131"/>
      <c r="FL378" s="131"/>
      <c r="FM378" s="131"/>
      <c r="FN378" s="131"/>
      <c r="FO378" s="131"/>
      <c r="FP378" s="131"/>
      <c r="FQ378" s="131"/>
      <c r="FR378" s="131"/>
      <c r="FS378" s="131"/>
      <c r="FT378" s="131"/>
      <c r="FU378" s="131"/>
      <c r="FV378" s="131"/>
      <c r="FW378" s="131"/>
    </row>
    <row r="379">
      <c r="A379" s="131"/>
      <c r="B379" s="131"/>
      <c r="C379" s="131"/>
      <c r="D379" s="131"/>
      <c r="E379" s="131"/>
      <c r="F379" s="131"/>
      <c r="G379" s="131"/>
      <c r="H379" s="131"/>
      <c r="I379" s="131"/>
      <c r="J379" s="131"/>
      <c r="K379" s="131"/>
      <c r="L379" s="131"/>
      <c r="M379" s="131"/>
      <c r="N379" s="131"/>
      <c r="O379" s="131"/>
      <c r="P379" s="131"/>
      <c r="Q379" s="131"/>
      <c r="R379" s="131"/>
      <c r="S379" s="131"/>
      <c r="T379" s="131"/>
      <c r="U379" s="131"/>
      <c r="V379" s="131"/>
      <c r="W379" s="131"/>
      <c r="X379" s="131"/>
      <c r="Y379" s="131"/>
      <c r="Z379" s="131"/>
      <c r="AA379" s="131"/>
      <c r="AB379" s="131"/>
      <c r="AC379" s="131"/>
      <c r="AD379" s="131"/>
      <c r="AE379" s="131"/>
      <c r="AF379" s="131"/>
      <c r="AG379" s="131"/>
      <c r="AH379" s="131"/>
      <c r="AI379" s="131"/>
      <c r="AJ379" s="131"/>
      <c r="AK379" s="131"/>
      <c r="AL379" s="131"/>
      <c r="AM379" s="131"/>
      <c r="AN379" s="131"/>
      <c r="AO379" s="131"/>
      <c r="AP379" s="131"/>
      <c r="AQ379" s="131"/>
      <c r="AR379" s="131"/>
      <c r="AS379" s="131"/>
      <c r="AT379" s="131"/>
      <c r="AU379" s="131"/>
      <c r="AV379" s="131"/>
      <c r="AW379" s="131"/>
      <c r="AX379" s="131"/>
      <c r="AY379" s="131"/>
      <c r="AZ379" s="131"/>
      <c r="BA379" s="131"/>
      <c r="BB379" s="131"/>
      <c r="BC379" s="131"/>
      <c r="BD379" s="131"/>
      <c r="BE379" s="131"/>
      <c r="BF379" s="131"/>
      <c r="BG379" s="131"/>
      <c r="BH379" s="131"/>
      <c r="BI379" s="131"/>
      <c r="BJ379" s="131"/>
      <c r="BK379" s="131"/>
      <c r="BL379" s="131"/>
      <c r="BM379" s="131"/>
      <c r="BN379" s="131"/>
      <c r="BO379" s="131"/>
      <c r="BP379" s="131"/>
      <c r="BQ379" s="131"/>
      <c r="BR379" s="131"/>
      <c r="BS379" s="131"/>
      <c r="BT379" s="131"/>
      <c r="BU379" s="131"/>
      <c r="BV379" s="131"/>
      <c r="BW379" s="131"/>
      <c r="BX379" s="131"/>
      <c r="BY379" s="131"/>
      <c r="BZ379" s="131"/>
      <c r="CA379" s="131"/>
      <c r="CB379" s="131"/>
      <c r="CC379" s="131"/>
      <c r="CD379" s="131"/>
      <c r="CE379" s="131"/>
      <c r="CF379" s="131"/>
      <c r="CG379" s="131"/>
      <c r="CH379" s="131"/>
      <c r="CI379" s="131"/>
      <c r="CJ379" s="131"/>
      <c r="CK379" s="131"/>
      <c r="CL379" s="131"/>
      <c r="CM379" s="131"/>
      <c r="CN379" s="131"/>
      <c r="CO379" s="131"/>
      <c r="CP379" s="131"/>
      <c r="CQ379" s="131"/>
      <c r="CR379" s="131"/>
      <c r="CS379" s="131"/>
      <c r="CT379" s="131"/>
      <c r="CU379" s="131"/>
      <c r="CV379" s="131"/>
      <c r="CW379" s="131"/>
      <c r="CX379" s="131"/>
      <c r="CY379" s="131"/>
      <c r="CZ379" s="131"/>
      <c r="DA379" s="131"/>
      <c r="DB379" s="131"/>
      <c r="DC379" s="131"/>
      <c r="DD379" s="131"/>
      <c r="DE379" s="131"/>
      <c r="DF379" s="131"/>
      <c r="DG379" s="131"/>
      <c r="DH379" s="131"/>
      <c r="DI379" s="131"/>
      <c r="DJ379" s="131"/>
      <c r="DK379" s="131"/>
      <c r="DL379" s="131"/>
      <c r="DM379" s="131"/>
      <c r="DN379" s="131"/>
      <c r="DO379" s="131"/>
      <c r="DP379" s="131"/>
      <c r="DQ379" s="131"/>
      <c r="DR379" s="131"/>
      <c r="DS379" s="131"/>
      <c r="DT379" s="131"/>
      <c r="DU379" s="131"/>
      <c r="DV379" s="131"/>
      <c r="DW379" s="131"/>
      <c r="DX379" s="131"/>
      <c r="DY379" s="131"/>
      <c r="DZ379" s="131"/>
      <c r="EA379" s="131"/>
      <c r="EB379" s="131"/>
      <c r="EC379" s="131"/>
      <c r="ED379" s="131"/>
      <c r="EE379" s="131"/>
      <c r="EF379" s="131"/>
      <c r="EG379" s="131"/>
      <c r="EH379" s="131"/>
      <c r="EI379" s="131"/>
      <c r="EJ379" s="131"/>
      <c r="EK379" s="131"/>
      <c r="EL379" s="131"/>
      <c r="EM379" s="131"/>
      <c r="EN379" s="131"/>
      <c r="EO379" s="131"/>
      <c r="EP379" s="131"/>
      <c r="EQ379" s="131"/>
      <c r="ER379" s="131"/>
      <c r="ES379" s="131"/>
      <c r="ET379" s="131"/>
      <c r="EU379" s="131"/>
      <c r="EV379" s="131"/>
      <c r="EW379" s="131"/>
      <c r="EX379" s="131"/>
      <c r="EY379" s="131"/>
      <c r="EZ379" s="131"/>
      <c r="FA379" s="131"/>
      <c r="FB379" s="131"/>
      <c r="FC379" s="131"/>
      <c r="FD379" s="131"/>
      <c r="FE379" s="131"/>
      <c r="FF379" s="131"/>
      <c r="FG379" s="131"/>
      <c r="FH379" s="131"/>
      <c r="FI379" s="131"/>
      <c r="FJ379" s="131"/>
      <c r="FK379" s="131"/>
      <c r="FL379" s="131"/>
      <c r="FM379" s="131"/>
      <c r="FN379" s="131"/>
      <c r="FO379" s="131"/>
      <c r="FP379" s="131"/>
      <c r="FQ379" s="131"/>
      <c r="FR379" s="131"/>
      <c r="FS379" s="131"/>
      <c r="FT379" s="131"/>
      <c r="FU379" s="131"/>
      <c r="FV379" s="131"/>
      <c r="FW379" s="131"/>
    </row>
    <row r="380">
      <c r="A380" s="131"/>
      <c r="B380" s="131"/>
      <c r="C380" s="131"/>
      <c r="D380" s="131"/>
      <c r="E380" s="131"/>
      <c r="F380" s="131"/>
      <c r="G380" s="131"/>
      <c r="H380" s="131"/>
      <c r="I380" s="131"/>
      <c r="J380" s="131"/>
      <c r="K380" s="131"/>
      <c r="L380" s="131"/>
      <c r="M380" s="131"/>
      <c r="N380" s="131"/>
      <c r="O380" s="131"/>
      <c r="P380" s="131"/>
      <c r="Q380" s="131"/>
      <c r="R380" s="131"/>
      <c r="S380" s="131"/>
      <c r="T380" s="131"/>
      <c r="U380" s="131"/>
      <c r="V380" s="131"/>
      <c r="W380" s="131"/>
      <c r="X380" s="131"/>
      <c r="Y380" s="131"/>
      <c r="Z380" s="131"/>
      <c r="AA380" s="131"/>
      <c r="AB380" s="131"/>
      <c r="AC380" s="131"/>
      <c r="AD380" s="131"/>
      <c r="AE380" s="131"/>
      <c r="AF380" s="131"/>
      <c r="AG380" s="131"/>
      <c r="AH380" s="131"/>
      <c r="AI380" s="131"/>
      <c r="AJ380" s="131"/>
      <c r="AK380" s="131"/>
      <c r="AL380" s="131"/>
      <c r="AM380" s="131"/>
      <c r="AN380" s="131"/>
      <c r="AO380" s="131"/>
      <c r="AP380" s="131"/>
      <c r="AQ380" s="131"/>
      <c r="AR380" s="131"/>
      <c r="AS380" s="131"/>
      <c r="AT380" s="131"/>
      <c r="AU380" s="131"/>
      <c r="AV380" s="131"/>
      <c r="AW380" s="131"/>
      <c r="AX380" s="131"/>
      <c r="AY380" s="131"/>
      <c r="AZ380" s="131"/>
      <c r="BA380" s="131"/>
      <c r="BB380" s="131"/>
      <c r="BC380" s="131"/>
      <c r="BD380" s="131"/>
      <c r="BE380" s="131"/>
      <c r="BF380" s="131"/>
      <c r="BG380" s="131"/>
      <c r="BH380" s="131"/>
      <c r="BI380" s="131"/>
      <c r="BJ380" s="131"/>
      <c r="BK380" s="131"/>
      <c r="BL380" s="131"/>
      <c r="BM380" s="131"/>
      <c r="BN380" s="131"/>
      <c r="BO380" s="131"/>
      <c r="BP380" s="131"/>
      <c r="BQ380" s="131"/>
      <c r="BR380" s="131"/>
      <c r="BS380" s="131"/>
      <c r="BT380" s="131"/>
      <c r="BU380" s="131"/>
      <c r="BV380" s="131"/>
      <c r="BW380" s="131"/>
      <c r="BX380" s="131"/>
      <c r="BY380" s="131"/>
      <c r="BZ380" s="131"/>
      <c r="CA380" s="131"/>
      <c r="CB380" s="131"/>
      <c r="CC380" s="131"/>
      <c r="CD380" s="131"/>
      <c r="CE380" s="131"/>
      <c r="CF380" s="131"/>
      <c r="CG380" s="131"/>
      <c r="CH380" s="131"/>
      <c r="CI380" s="131"/>
      <c r="CJ380" s="131"/>
      <c r="CK380" s="131"/>
      <c r="CL380" s="131"/>
      <c r="CM380" s="131"/>
      <c r="CN380" s="131"/>
      <c r="CO380" s="131"/>
      <c r="CP380" s="131"/>
      <c r="CQ380" s="131"/>
      <c r="CR380" s="131"/>
      <c r="CS380" s="131"/>
      <c r="CT380" s="131"/>
      <c r="CU380" s="131"/>
      <c r="CV380" s="131"/>
      <c r="CW380" s="131"/>
      <c r="CX380" s="131"/>
      <c r="CY380" s="131"/>
      <c r="CZ380" s="131"/>
      <c r="DA380" s="131"/>
      <c r="DB380" s="131"/>
      <c r="DC380" s="131"/>
      <c r="DD380" s="131"/>
      <c r="DE380" s="131"/>
      <c r="DF380" s="131"/>
      <c r="DG380" s="131"/>
      <c r="DH380" s="131"/>
      <c r="DI380" s="131"/>
      <c r="DJ380" s="131"/>
      <c r="DK380" s="131"/>
      <c r="DL380" s="131"/>
      <c r="DM380" s="131"/>
      <c r="DN380" s="131"/>
      <c r="DO380" s="131"/>
      <c r="DP380" s="131"/>
      <c r="DQ380" s="131"/>
      <c r="DR380" s="131"/>
      <c r="DS380" s="131"/>
      <c r="DT380" s="131"/>
      <c r="DU380" s="131"/>
      <c r="DV380" s="131"/>
      <c r="DW380" s="131"/>
      <c r="DX380" s="131"/>
      <c r="DY380" s="131"/>
      <c r="DZ380" s="131"/>
      <c r="EA380" s="131"/>
      <c r="EB380" s="131"/>
      <c r="EC380" s="131"/>
      <c r="ED380" s="131"/>
      <c r="EE380" s="131"/>
      <c r="EF380" s="131"/>
      <c r="EG380" s="131"/>
      <c r="EH380" s="131"/>
      <c r="EI380" s="131"/>
      <c r="EJ380" s="131"/>
      <c r="EK380" s="131"/>
      <c r="EL380" s="131"/>
      <c r="EM380" s="131"/>
      <c r="EN380" s="131"/>
      <c r="EO380" s="131"/>
      <c r="EP380" s="131"/>
      <c r="EQ380" s="131"/>
      <c r="ER380" s="131"/>
      <c r="ES380" s="131"/>
      <c r="ET380" s="131"/>
      <c r="EU380" s="131"/>
      <c r="EV380" s="131"/>
      <c r="EW380" s="131"/>
      <c r="EX380" s="131"/>
      <c r="EY380" s="131"/>
      <c r="EZ380" s="131"/>
      <c r="FA380" s="131"/>
      <c r="FB380" s="131"/>
      <c r="FC380" s="131"/>
      <c r="FD380" s="131"/>
      <c r="FE380" s="131"/>
      <c r="FF380" s="131"/>
      <c r="FG380" s="131"/>
      <c r="FH380" s="131"/>
      <c r="FI380" s="131"/>
      <c r="FJ380" s="131"/>
      <c r="FK380" s="131"/>
      <c r="FL380" s="131"/>
      <c r="FM380" s="131"/>
      <c r="FN380" s="131"/>
      <c r="FO380" s="131"/>
      <c r="FP380" s="131"/>
      <c r="FQ380" s="131"/>
      <c r="FR380" s="131"/>
      <c r="FS380" s="131"/>
      <c r="FT380" s="131"/>
      <c r="FU380" s="131"/>
      <c r="FV380" s="131"/>
      <c r="FW380" s="131"/>
    </row>
    <row r="381">
      <c r="A381" s="131"/>
      <c r="B381" s="131"/>
      <c r="C381" s="131"/>
      <c r="D381" s="131"/>
      <c r="E381" s="131"/>
      <c r="F381" s="131"/>
      <c r="G381" s="131"/>
      <c r="H381" s="131"/>
      <c r="I381" s="131"/>
      <c r="J381" s="131"/>
      <c r="K381" s="131"/>
      <c r="L381" s="131"/>
      <c r="M381" s="131"/>
      <c r="N381" s="131"/>
      <c r="O381" s="131"/>
      <c r="P381" s="131"/>
      <c r="Q381" s="131"/>
      <c r="R381" s="131"/>
      <c r="S381" s="131"/>
      <c r="T381" s="131"/>
      <c r="U381" s="131"/>
      <c r="V381" s="131"/>
      <c r="W381" s="131"/>
      <c r="X381" s="131"/>
      <c r="Y381" s="131"/>
      <c r="Z381" s="131"/>
      <c r="AA381" s="131"/>
      <c r="AB381" s="131"/>
      <c r="AC381" s="131"/>
      <c r="AD381" s="131"/>
      <c r="AE381" s="131"/>
      <c r="AF381" s="131"/>
      <c r="AG381" s="131"/>
      <c r="AH381" s="131"/>
      <c r="AI381" s="131"/>
      <c r="AJ381" s="131"/>
      <c r="AK381" s="131"/>
      <c r="AL381" s="131"/>
      <c r="AM381" s="131"/>
      <c r="AN381" s="131"/>
      <c r="AO381" s="131"/>
      <c r="AP381" s="131"/>
      <c r="AQ381" s="131"/>
      <c r="AR381" s="131"/>
      <c r="AS381" s="131"/>
      <c r="AT381" s="131"/>
      <c r="AU381" s="131"/>
      <c r="AV381" s="131"/>
      <c r="AW381" s="131"/>
      <c r="AX381" s="131"/>
      <c r="AY381" s="131"/>
      <c r="AZ381" s="131"/>
      <c r="BA381" s="131"/>
      <c r="BB381" s="131"/>
      <c r="BC381" s="131"/>
      <c r="BD381" s="131"/>
      <c r="BE381" s="131"/>
      <c r="BF381" s="131"/>
      <c r="BG381" s="131"/>
      <c r="BH381" s="131"/>
      <c r="BI381" s="131"/>
      <c r="BJ381" s="131"/>
      <c r="BK381" s="131"/>
      <c r="BL381" s="131"/>
      <c r="BM381" s="131"/>
      <c r="BN381" s="131"/>
      <c r="BO381" s="131"/>
      <c r="BP381" s="131"/>
      <c r="BQ381" s="131"/>
      <c r="BR381" s="131"/>
      <c r="BS381" s="131"/>
      <c r="BT381" s="131"/>
      <c r="BU381" s="131"/>
      <c r="BV381" s="131"/>
      <c r="BW381" s="131"/>
      <c r="BX381" s="131"/>
      <c r="BY381" s="131"/>
      <c r="BZ381" s="131"/>
      <c r="CA381" s="131"/>
      <c r="CB381" s="131"/>
      <c r="CC381" s="131"/>
      <c r="CD381" s="131"/>
      <c r="CE381" s="131"/>
      <c r="CF381" s="131"/>
      <c r="CG381" s="131"/>
      <c r="CH381" s="131"/>
      <c r="CI381" s="131"/>
      <c r="CJ381" s="131"/>
      <c r="CK381" s="131"/>
      <c r="CL381" s="131"/>
      <c r="CM381" s="131"/>
      <c r="CN381" s="131"/>
      <c r="CO381" s="131"/>
      <c r="CP381" s="131"/>
      <c r="CQ381" s="131"/>
      <c r="CR381" s="131"/>
      <c r="CS381" s="131"/>
      <c r="CT381" s="131"/>
      <c r="CU381" s="131"/>
      <c r="CV381" s="131"/>
      <c r="CW381" s="131"/>
      <c r="CX381" s="131"/>
      <c r="CY381" s="131"/>
      <c r="CZ381" s="131"/>
      <c r="DA381" s="131"/>
      <c r="DB381" s="131"/>
      <c r="DC381" s="131"/>
      <c r="DD381" s="131"/>
      <c r="DE381" s="131"/>
      <c r="DF381" s="131"/>
      <c r="DG381" s="131"/>
      <c r="DH381" s="131"/>
      <c r="DI381" s="131"/>
      <c r="DJ381" s="131"/>
      <c r="DK381" s="131"/>
      <c r="DL381" s="131"/>
      <c r="DM381" s="131"/>
      <c r="DN381" s="131"/>
      <c r="DO381" s="131"/>
      <c r="DP381" s="131"/>
      <c r="DQ381" s="131"/>
      <c r="DR381" s="131"/>
      <c r="DS381" s="131"/>
      <c r="DT381" s="131"/>
      <c r="DU381" s="131"/>
      <c r="DV381" s="131"/>
      <c r="DW381" s="131"/>
      <c r="DX381" s="131"/>
      <c r="DY381" s="131"/>
      <c r="DZ381" s="131"/>
      <c r="EA381" s="131"/>
      <c r="EB381" s="131"/>
      <c r="EC381" s="131"/>
      <c r="ED381" s="131"/>
      <c r="EE381" s="131"/>
      <c r="EF381" s="131"/>
      <c r="EG381" s="131"/>
      <c r="EH381" s="131"/>
      <c r="EI381" s="131"/>
      <c r="EJ381" s="131"/>
      <c r="EK381" s="131"/>
      <c r="EL381" s="131"/>
      <c r="EM381" s="131"/>
      <c r="EN381" s="131"/>
      <c r="EO381" s="131"/>
      <c r="EP381" s="131"/>
      <c r="EQ381" s="131"/>
      <c r="ER381" s="131"/>
      <c r="ES381" s="131"/>
      <c r="ET381" s="131"/>
      <c r="EU381" s="131"/>
      <c r="EV381" s="131"/>
      <c r="EW381" s="131"/>
      <c r="EX381" s="131"/>
      <c r="EY381" s="131"/>
      <c r="EZ381" s="131"/>
      <c r="FA381" s="131"/>
      <c r="FB381" s="131"/>
      <c r="FC381" s="131"/>
      <c r="FD381" s="131"/>
      <c r="FE381" s="131"/>
      <c r="FF381" s="131"/>
      <c r="FG381" s="131"/>
      <c r="FH381" s="131"/>
      <c r="FI381" s="131"/>
      <c r="FJ381" s="131"/>
      <c r="FK381" s="131"/>
      <c r="FL381" s="131"/>
      <c r="FM381" s="131"/>
      <c r="FN381" s="131"/>
      <c r="FO381" s="131"/>
      <c r="FP381" s="131"/>
      <c r="FQ381" s="131"/>
      <c r="FR381" s="131"/>
      <c r="FS381" s="131"/>
      <c r="FT381" s="131"/>
      <c r="FU381" s="131"/>
      <c r="FV381" s="131"/>
      <c r="FW381" s="131"/>
    </row>
    <row r="382">
      <c r="A382" s="131"/>
      <c r="B382" s="131"/>
      <c r="C382" s="131"/>
      <c r="D382" s="131"/>
      <c r="E382" s="131"/>
      <c r="F382" s="131"/>
      <c r="G382" s="131"/>
      <c r="H382" s="131"/>
      <c r="I382" s="131"/>
      <c r="J382" s="131"/>
      <c r="K382" s="131"/>
      <c r="L382" s="131"/>
      <c r="M382" s="131"/>
      <c r="N382" s="131"/>
      <c r="O382" s="131"/>
      <c r="P382" s="131"/>
      <c r="Q382" s="131"/>
      <c r="R382" s="131"/>
      <c r="S382" s="131"/>
      <c r="T382" s="131"/>
      <c r="U382" s="131"/>
      <c r="V382" s="131"/>
      <c r="W382" s="131"/>
      <c r="X382" s="131"/>
      <c r="Y382" s="131"/>
      <c r="Z382" s="131"/>
      <c r="AA382" s="131"/>
      <c r="AB382" s="131"/>
      <c r="AC382" s="131"/>
      <c r="AD382" s="131"/>
      <c r="AE382" s="131"/>
      <c r="AF382" s="131"/>
      <c r="AG382" s="131"/>
      <c r="AH382" s="131"/>
      <c r="AI382" s="131"/>
      <c r="AJ382" s="131"/>
      <c r="AK382" s="131"/>
      <c r="AL382" s="131"/>
      <c r="AM382" s="131"/>
      <c r="AN382" s="131"/>
      <c r="AO382" s="131"/>
      <c r="AP382" s="131"/>
      <c r="AQ382" s="131"/>
      <c r="AR382" s="131"/>
      <c r="AS382" s="131"/>
      <c r="AT382" s="131"/>
      <c r="AU382" s="131"/>
      <c r="AV382" s="131"/>
      <c r="AW382" s="131"/>
      <c r="AX382" s="131"/>
      <c r="AY382" s="131"/>
      <c r="AZ382" s="131"/>
      <c r="BA382" s="131"/>
      <c r="BB382" s="131"/>
      <c r="BC382" s="131"/>
      <c r="BD382" s="131"/>
      <c r="BE382" s="131"/>
      <c r="BF382" s="131"/>
      <c r="BG382" s="131"/>
      <c r="BH382" s="131"/>
      <c r="BI382" s="131"/>
      <c r="BJ382" s="131"/>
      <c r="BK382" s="131"/>
      <c r="BL382" s="131"/>
      <c r="BM382" s="131"/>
      <c r="BN382" s="131"/>
      <c r="BO382" s="131"/>
      <c r="BP382" s="131"/>
      <c r="BQ382" s="131"/>
      <c r="BR382" s="131"/>
      <c r="BS382" s="131"/>
      <c r="BT382" s="131"/>
      <c r="BU382" s="131"/>
      <c r="BV382" s="131"/>
      <c r="BW382" s="131"/>
      <c r="BX382" s="131"/>
      <c r="BY382" s="131"/>
      <c r="BZ382" s="131"/>
      <c r="CA382" s="131"/>
      <c r="CB382" s="131"/>
      <c r="CC382" s="131"/>
      <c r="CD382" s="131"/>
      <c r="CE382" s="131"/>
      <c r="CF382" s="131"/>
      <c r="CG382" s="131"/>
      <c r="CH382" s="131"/>
      <c r="CI382" s="131"/>
      <c r="CJ382" s="131"/>
      <c r="CK382" s="131"/>
      <c r="CL382" s="131"/>
      <c r="CM382" s="131"/>
      <c r="CN382" s="131"/>
      <c r="CO382" s="131"/>
      <c r="CP382" s="131"/>
      <c r="CQ382" s="131"/>
      <c r="CR382" s="131"/>
      <c r="CS382" s="131"/>
      <c r="CT382" s="131"/>
      <c r="CU382" s="131"/>
      <c r="CV382" s="131"/>
      <c r="CW382" s="131"/>
      <c r="CX382" s="131"/>
      <c r="CY382" s="131"/>
      <c r="CZ382" s="131"/>
      <c r="DA382" s="131"/>
      <c r="DB382" s="131"/>
      <c r="DC382" s="131"/>
      <c r="DD382" s="131"/>
      <c r="DE382" s="131"/>
      <c r="DF382" s="131"/>
      <c r="DG382" s="131"/>
      <c r="DH382" s="131"/>
      <c r="DI382" s="131"/>
      <c r="DJ382" s="131"/>
      <c r="DK382" s="131"/>
      <c r="DL382" s="131"/>
      <c r="DM382" s="131"/>
      <c r="DN382" s="131"/>
      <c r="DO382" s="131"/>
      <c r="DP382" s="131"/>
      <c r="DQ382" s="131"/>
      <c r="DR382" s="131"/>
      <c r="DS382" s="131"/>
      <c r="DT382" s="131"/>
      <c r="DU382" s="131"/>
      <c r="DV382" s="131"/>
      <c r="DW382" s="131"/>
      <c r="DX382" s="131"/>
      <c r="DY382" s="131"/>
      <c r="DZ382" s="131"/>
      <c r="EA382" s="131"/>
      <c r="EB382" s="131"/>
      <c r="EC382" s="131"/>
      <c r="ED382" s="131"/>
      <c r="EE382" s="131"/>
      <c r="EF382" s="131"/>
      <c r="EG382" s="131"/>
      <c r="EH382" s="131"/>
      <c r="EI382" s="131"/>
      <c r="EJ382" s="131"/>
      <c r="EK382" s="131"/>
      <c r="EL382" s="131"/>
      <c r="EM382" s="131"/>
      <c r="EN382" s="131"/>
      <c r="EO382" s="131"/>
      <c r="EP382" s="131"/>
      <c r="EQ382" s="131"/>
      <c r="ER382" s="131"/>
      <c r="ES382" s="131"/>
      <c r="ET382" s="131"/>
      <c r="EU382" s="131"/>
      <c r="EV382" s="131"/>
      <c r="EW382" s="131"/>
      <c r="EX382" s="131"/>
      <c r="EY382" s="131"/>
      <c r="EZ382" s="131"/>
      <c r="FA382" s="131"/>
      <c r="FB382" s="131"/>
      <c r="FC382" s="131"/>
      <c r="FD382" s="131"/>
      <c r="FE382" s="131"/>
      <c r="FF382" s="131"/>
      <c r="FG382" s="131"/>
      <c r="FH382" s="131"/>
      <c r="FI382" s="131"/>
      <c r="FJ382" s="131"/>
      <c r="FK382" s="131"/>
      <c r="FL382" s="131"/>
      <c r="FM382" s="131"/>
      <c r="FN382" s="131"/>
      <c r="FO382" s="131"/>
      <c r="FP382" s="131"/>
      <c r="FQ382" s="131"/>
      <c r="FR382" s="131"/>
      <c r="FS382" s="131"/>
      <c r="FT382" s="131"/>
      <c r="FU382" s="131"/>
      <c r="FV382" s="131"/>
      <c r="FW382" s="131"/>
    </row>
    <row r="383">
      <c r="A383" s="131"/>
      <c r="B383" s="131"/>
      <c r="C383" s="131"/>
      <c r="D383" s="131"/>
      <c r="E383" s="131"/>
      <c r="F383" s="131"/>
      <c r="G383" s="131"/>
      <c r="H383" s="131"/>
      <c r="I383" s="131"/>
      <c r="J383" s="131"/>
      <c r="K383" s="131"/>
      <c r="L383" s="131"/>
      <c r="M383" s="131"/>
      <c r="N383" s="131"/>
      <c r="O383" s="131"/>
      <c r="P383" s="131"/>
      <c r="Q383" s="131"/>
      <c r="R383" s="131"/>
      <c r="S383" s="131"/>
      <c r="T383" s="131"/>
      <c r="U383" s="131"/>
      <c r="V383" s="131"/>
      <c r="W383" s="131"/>
      <c r="X383" s="131"/>
      <c r="Y383" s="131"/>
      <c r="Z383" s="131"/>
      <c r="AA383" s="131"/>
      <c r="AB383" s="131"/>
      <c r="AC383" s="131"/>
      <c r="AD383" s="131"/>
      <c r="AE383" s="131"/>
      <c r="AF383" s="131"/>
      <c r="AG383" s="131"/>
      <c r="AH383" s="131"/>
      <c r="AI383" s="131"/>
      <c r="AJ383" s="131"/>
      <c r="AK383" s="131"/>
      <c r="AL383" s="131"/>
      <c r="AM383" s="131"/>
      <c r="AN383" s="131"/>
      <c r="AO383" s="131"/>
      <c r="AP383" s="131"/>
      <c r="AQ383" s="131"/>
      <c r="AR383" s="131"/>
      <c r="AS383" s="131"/>
      <c r="AT383" s="131"/>
      <c r="AU383" s="131"/>
      <c r="AV383" s="131"/>
      <c r="AW383" s="131"/>
      <c r="AX383" s="131"/>
      <c r="AY383" s="131"/>
      <c r="AZ383" s="131"/>
      <c r="BA383" s="131"/>
      <c r="BB383" s="131"/>
      <c r="BC383" s="131"/>
      <c r="BD383" s="131"/>
      <c r="BE383" s="131"/>
      <c r="BF383" s="131"/>
      <c r="BG383" s="131"/>
      <c r="BH383" s="131"/>
      <c r="BI383" s="131"/>
      <c r="BJ383" s="131"/>
      <c r="BK383" s="131"/>
      <c r="BL383" s="131"/>
      <c r="BM383" s="131"/>
      <c r="BN383" s="131"/>
      <c r="BO383" s="131"/>
      <c r="BP383" s="131"/>
      <c r="BQ383" s="131"/>
      <c r="BR383" s="131"/>
      <c r="BS383" s="131"/>
      <c r="BT383" s="131"/>
      <c r="BU383" s="131"/>
      <c r="BV383" s="131"/>
      <c r="BW383" s="131"/>
      <c r="BX383" s="131"/>
      <c r="BY383" s="131"/>
      <c r="BZ383" s="131"/>
      <c r="CA383" s="131"/>
      <c r="CB383" s="131"/>
      <c r="CC383" s="131"/>
      <c r="CD383" s="131"/>
      <c r="CE383" s="131"/>
      <c r="CF383" s="131"/>
      <c r="CG383" s="131"/>
      <c r="CH383" s="131"/>
      <c r="CI383" s="131"/>
      <c r="CJ383" s="131"/>
      <c r="CK383" s="131"/>
      <c r="CL383" s="131"/>
      <c r="CM383" s="131"/>
      <c r="CN383" s="131"/>
      <c r="CO383" s="131"/>
      <c r="CP383" s="131"/>
      <c r="CQ383" s="131"/>
      <c r="CR383" s="131"/>
      <c r="CS383" s="131"/>
      <c r="CT383" s="131"/>
      <c r="CU383" s="131"/>
      <c r="CV383" s="131"/>
      <c r="CW383" s="131"/>
      <c r="CX383" s="131"/>
      <c r="CY383" s="131"/>
      <c r="CZ383" s="131"/>
      <c r="DA383" s="131"/>
      <c r="DB383" s="131"/>
      <c r="DC383" s="131"/>
      <c r="DD383" s="131"/>
      <c r="DE383" s="131"/>
      <c r="DF383" s="131"/>
      <c r="DG383" s="131"/>
      <c r="DH383" s="131"/>
      <c r="DI383" s="131"/>
      <c r="DJ383" s="131"/>
      <c r="DK383" s="131"/>
      <c r="DL383" s="131"/>
      <c r="DM383" s="131"/>
      <c r="DN383" s="131"/>
      <c r="DO383" s="131"/>
      <c r="DP383" s="131"/>
      <c r="DQ383" s="131"/>
      <c r="DR383" s="131"/>
      <c r="DS383" s="131"/>
      <c r="DT383" s="131"/>
      <c r="DU383" s="131"/>
      <c r="DV383" s="131"/>
      <c r="DW383" s="131"/>
      <c r="DX383" s="131"/>
      <c r="DY383" s="131"/>
      <c r="DZ383" s="131"/>
      <c r="EA383" s="131"/>
      <c r="EB383" s="131"/>
      <c r="EC383" s="131"/>
      <c r="ED383" s="131"/>
      <c r="EE383" s="131"/>
      <c r="EF383" s="131"/>
      <c r="EG383" s="131"/>
      <c r="EH383" s="131"/>
      <c r="EI383" s="131"/>
      <c r="EJ383" s="131"/>
      <c r="EK383" s="131"/>
      <c r="EL383" s="131"/>
      <c r="EM383" s="131"/>
      <c r="EN383" s="131"/>
      <c r="EO383" s="131"/>
      <c r="EP383" s="131"/>
      <c r="EQ383" s="131"/>
      <c r="ER383" s="131"/>
      <c r="ES383" s="131"/>
      <c r="ET383" s="131"/>
      <c r="EU383" s="131"/>
      <c r="EV383" s="131"/>
      <c r="EW383" s="131"/>
      <c r="EX383" s="131"/>
      <c r="EY383" s="131"/>
      <c r="EZ383" s="131"/>
      <c r="FA383" s="131"/>
      <c r="FB383" s="131"/>
      <c r="FC383" s="131"/>
      <c r="FD383" s="131"/>
      <c r="FE383" s="131"/>
      <c r="FF383" s="131"/>
      <c r="FG383" s="131"/>
      <c r="FH383" s="131"/>
      <c r="FI383" s="131"/>
      <c r="FJ383" s="131"/>
      <c r="FK383" s="131"/>
      <c r="FL383" s="131"/>
      <c r="FM383" s="131"/>
      <c r="FN383" s="131"/>
      <c r="FO383" s="131"/>
      <c r="FP383" s="131"/>
      <c r="FQ383" s="131"/>
      <c r="FR383" s="131"/>
      <c r="FS383" s="131"/>
      <c r="FT383" s="131"/>
      <c r="FU383" s="131"/>
      <c r="FV383" s="131"/>
      <c r="FW383" s="131"/>
    </row>
    <row r="384">
      <c r="A384" s="131"/>
      <c r="B384" s="131"/>
      <c r="C384" s="131"/>
      <c r="D384" s="131"/>
      <c r="E384" s="131"/>
      <c r="F384" s="131"/>
      <c r="G384" s="131"/>
      <c r="H384" s="131"/>
      <c r="I384" s="131"/>
      <c r="J384" s="131"/>
      <c r="K384" s="131"/>
      <c r="L384" s="131"/>
      <c r="M384" s="131"/>
      <c r="N384" s="131"/>
      <c r="O384" s="131"/>
      <c r="P384" s="131"/>
      <c r="Q384" s="131"/>
      <c r="R384" s="131"/>
      <c r="S384" s="131"/>
      <c r="T384" s="131"/>
      <c r="U384" s="131"/>
      <c r="V384" s="131"/>
      <c r="W384" s="131"/>
      <c r="X384" s="131"/>
      <c r="Y384" s="131"/>
      <c r="Z384" s="131"/>
      <c r="AA384" s="131"/>
      <c r="AB384" s="131"/>
      <c r="AC384" s="131"/>
      <c r="AD384" s="131"/>
      <c r="AE384" s="131"/>
      <c r="AF384" s="131"/>
      <c r="AG384" s="131"/>
      <c r="AH384" s="131"/>
      <c r="AI384" s="131"/>
      <c r="AJ384" s="131"/>
      <c r="AK384" s="131"/>
      <c r="AL384" s="131"/>
      <c r="AM384" s="131"/>
      <c r="AN384" s="131"/>
      <c r="AO384" s="131"/>
      <c r="AP384" s="131"/>
      <c r="AQ384" s="131"/>
      <c r="AR384" s="131"/>
      <c r="AS384" s="131"/>
      <c r="AT384" s="131"/>
      <c r="AU384" s="131"/>
      <c r="AV384" s="131"/>
      <c r="AW384" s="131"/>
      <c r="AX384" s="131"/>
      <c r="AY384" s="131"/>
      <c r="AZ384" s="131"/>
      <c r="BA384" s="131"/>
      <c r="BB384" s="131"/>
      <c r="BC384" s="131"/>
      <c r="BD384" s="131"/>
      <c r="BE384" s="131"/>
      <c r="BF384" s="131"/>
      <c r="BG384" s="131"/>
      <c r="BH384" s="131"/>
      <c r="BI384" s="131"/>
      <c r="BJ384" s="131"/>
      <c r="BK384" s="131"/>
      <c r="BL384" s="131"/>
      <c r="BM384" s="131"/>
      <c r="BN384" s="131"/>
      <c r="BO384" s="131"/>
      <c r="BP384" s="131"/>
      <c r="BQ384" s="131"/>
      <c r="BR384" s="131"/>
      <c r="BS384" s="131"/>
      <c r="BT384" s="131"/>
      <c r="BU384" s="131"/>
      <c r="BV384" s="131"/>
      <c r="BW384" s="131"/>
      <c r="BX384" s="131"/>
      <c r="BY384" s="131"/>
      <c r="BZ384" s="131"/>
      <c r="CA384" s="131"/>
      <c r="CB384" s="131"/>
      <c r="CC384" s="131"/>
      <c r="CD384" s="131"/>
      <c r="CE384" s="131"/>
      <c r="CF384" s="131"/>
      <c r="CG384" s="131"/>
      <c r="CH384" s="131"/>
      <c r="CI384" s="131"/>
      <c r="CJ384" s="131"/>
      <c r="CK384" s="131"/>
      <c r="CL384" s="131"/>
      <c r="CM384" s="131"/>
      <c r="CN384" s="131"/>
      <c r="CO384" s="131"/>
      <c r="CP384" s="131"/>
      <c r="CQ384" s="131"/>
      <c r="CR384" s="131"/>
      <c r="CS384" s="131"/>
      <c r="CT384" s="131"/>
      <c r="CU384" s="131"/>
      <c r="CV384" s="131"/>
      <c r="CW384" s="131"/>
      <c r="CX384" s="131"/>
      <c r="CY384" s="131"/>
      <c r="CZ384" s="131"/>
      <c r="DA384" s="131"/>
      <c r="DB384" s="131"/>
      <c r="DC384" s="131"/>
      <c r="DD384" s="131"/>
      <c r="DE384" s="131"/>
      <c r="DF384" s="131"/>
      <c r="DG384" s="131"/>
      <c r="DH384" s="131"/>
      <c r="DI384" s="131"/>
      <c r="DJ384" s="131"/>
      <c r="DK384" s="131"/>
      <c r="DL384" s="131"/>
      <c r="DM384" s="131"/>
      <c r="DN384" s="131"/>
      <c r="DO384" s="131"/>
      <c r="DP384" s="131"/>
      <c r="DQ384" s="131"/>
      <c r="DR384" s="131"/>
      <c r="DS384" s="131"/>
      <c r="DT384" s="131"/>
      <c r="DU384" s="131"/>
      <c r="DV384" s="131"/>
      <c r="DW384" s="131"/>
      <c r="DX384" s="131"/>
      <c r="DY384" s="131"/>
      <c r="DZ384" s="131"/>
      <c r="EA384" s="131"/>
      <c r="EB384" s="131"/>
      <c r="EC384" s="131"/>
      <c r="ED384" s="131"/>
      <c r="EE384" s="131"/>
      <c r="EF384" s="131"/>
      <c r="EG384" s="131"/>
      <c r="EH384" s="131"/>
      <c r="EI384" s="131"/>
      <c r="EJ384" s="131"/>
      <c r="EK384" s="131"/>
      <c r="EL384" s="131"/>
      <c r="EM384" s="131"/>
      <c r="EN384" s="131"/>
      <c r="EO384" s="131"/>
      <c r="EP384" s="131"/>
      <c r="EQ384" s="131"/>
      <c r="ER384" s="131"/>
      <c r="ES384" s="131"/>
      <c r="ET384" s="131"/>
      <c r="EU384" s="131"/>
      <c r="EV384" s="131"/>
      <c r="EW384" s="131"/>
      <c r="EX384" s="131"/>
      <c r="EY384" s="131"/>
      <c r="EZ384" s="131"/>
      <c r="FA384" s="131"/>
      <c r="FB384" s="131"/>
      <c r="FC384" s="131"/>
      <c r="FD384" s="131"/>
      <c r="FE384" s="131"/>
      <c r="FF384" s="131"/>
      <c r="FG384" s="131"/>
      <c r="FH384" s="131"/>
      <c r="FI384" s="131"/>
      <c r="FJ384" s="131"/>
      <c r="FK384" s="131"/>
      <c r="FL384" s="131"/>
      <c r="FM384" s="131"/>
      <c r="FN384" s="131"/>
      <c r="FO384" s="131"/>
      <c r="FP384" s="131"/>
      <c r="FQ384" s="131"/>
      <c r="FR384" s="131"/>
      <c r="FS384" s="131"/>
      <c r="FT384" s="131"/>
      <c r="FU384" s="131"/>
      <c r="FV384" s="131"/>
      <c r="FW384" s="131"/>
    </row>
    <row r="385">
      <c r="A385" s="131"/>
      <c r="B385" s="131"/>
      <c r="C385" s="131"/>
      <c r="D385" s="131"/>
      <c r="E385" s="131"/>
      <c r="F385" s="131"/>
      <c r="G385" s="131"/>
      <c r="H385" s="131"/>
      <c r="I385" s="131"/>
      <c r="J385" s="131"/>
      <c r="K385" s="131"/>
      <c r="L385" s="131"/>
      <c r="M385" s="131"/>
      <c r="N385" s="131"/>
      <c r="O385" s="131"/>
      <c r="P385" s="131"/>
      <c r="Q385" s="131"/>
      <c r="R385" s="131"/>
      <c r="S385" s="131"/>
      <c r="T385" s="131"/>
      <c r="U385" s="131"/>
      <c r="V385" s="131"/>
      <c r="W385" s="131"/>
      <c r="X385" s="131"/>
      <c r="Y385" s="131"/>
      <c r="Z385" s="131"/>
      <c r="AA385" s="131"/>
      <c r="AB385" s="131"/>
      <c r="AC385" s="131"/>
      <c r="AD385" s="131"/>
      <c r="AE385" s="131"/>
      <c r="AF385" s="131"/>
      <c r="AG385" s="131"/>
      <c r="AH385" s="131"/>
      <c r="AI385" s="131"/>
      <c r="AJ385" s="131"/>
      <c r="AK385" s="131"/>
      <c r="AL385" s="131"/>
      <c r="AM385" s="131"/>
      <c r="AN385" s="131"/>
      <c r="AO385" s="131"/>
      <c r="AP385" s="131"/>
      <c r="AQ385" s="131"/>
      <c r="AR385" s="131"/>
      <c r="AS385" s="131"/>
      <c r="AT385" s="131"/>
      <c r="AU385" s="131"/>
      <c r="AV385" s="131"/>
      <c r="AW385" s="131"/>
      <c r="AX385" s="131"/>
      <c r="AY385" s="131"/>
      <c r="AZ385" s="131"/>
      <c r="BA385" s="131"/>
      <c r="BB385" s="131"/>
      <c r="BC385" s="131"/>
      <c r="BD385" s="131"/>
      <c r="BE385" s="131"/>
      <c r="BF385" s="131"/>
      <c r="BG385" s="131"/>
      <c r="BH385" s="131"/>
      <c r="BI385" s="131"/>
      <c r="BJ385" s="131"/>
      <c r="BK385" s="131"/>
      <c r="BL385" s="131"/>
      <c r="BM385" s="131"/>
      <c r="BN385" s="131"/>
      <c r="BO385" s="131"/>
      <c r="BP385" s="131"/>
      <c r="BQ385" s="131"/>
      <c r="BR385" s="131"/>
      <c r="BS385" s="131"/>
      <c r="BT385" s="131"/>
      <c r="BU385" s="131"/>
      <c r="BV385" s="131"/>
      <c r="BW385" s="131"/>
      <c r="BX385" s="131"/>
      <c r="BY385" s="131"/>
      <c r="BZ385" s="131"/>
      <c r="CA385" s="131"/>
      <c r="CB385" s="131"/>
      <c r="CC385" s="131"/>
      <c r="CD385" s="131"/>
      <c r="CE385" s="131"/>
      <c r="CF385" s="131"/>
      <c r="CG385" s="131"/>
      <c r="CH385" s="131"/>
      <c r="CI385" s="131"/>
      <c r="CJ385" s="131"/>
      <c r="CK385" s="131"/>
      <c r="CL385" s="131"/>
      <c r="CM385" s="131"/>
      <c r="CN385" s="131"/>
      <c r="CO385" s="131"/>
      <c r="CP385" s="131"/>
      <c r="CQ385" s="131"/>
      <c r="CR385" s="131"/>
      <c r="CS385" s="131"/>
      <c r="CT385" s="131"/>
      <c r="CU385" s="131"/>
      <c r="CV385" s="131"/>
      <c r="CW385" s="131"/>
      <c r="CX385" s="131"/>
      <c r="CY385" s="131"/>
      <c r="CZ385" s="131"/>
      <c r="DA385" s="131"/>
      <c r="DB385" s="131"/>
      <c r="DC385" s="131"/>
      <c r="DD385" s="131"/>
      <c r="DE385" s="131"/>
      <c r="DF385" s="131"/>
      <c r="DG385" s="131"/>
      <c r="DH385" s="131"/>
      <c r="DI385" s="131"/>
      <c r="DJ385" s="131"/>
      <c r="DK385" s="131"/>
      <c r="DL385" s="131"/>
      <c r="DM385" s="131"/>
      <c r="DN385" s="131"/>
      <c r="DO385" s="131"/>
      <c r="DP385" s="131"/>
      <c r="DQ385" s="131"/>
      <c r="DR385" s="131"/>
      <c r="DS385" s="131"/>
      <c r="DT385" s="131"/>
      <c r="DU385" s="131"/>
      <c r="DV385" s="131"/>
      <c r="DW385" s="131"/>
      <c r="DX385" s="131"/>
      <c r="DY385" s="131"/>
      <c r="DZ385" s="131"/>
      <c r="EA385" s="131"/>
      <c r="EB385" s="131"/>
      <c r="EC385" s="131"/>
      <c r="ED385" s="131"/>
      <c r="EE385" s="131"/>
      <c r="EF385" s="131"/>
      <c r="EG385" s="131"/>
      <c r="EH385" s="131"/>
      <c r="EI385" s="131"/>
      <c r="EJ385" s="131"/>
      <c r="EK385" s="131"/>
      <c r="EL385" s="131"/>
      <c r="EM385" s="131"/>
      <c r="EN385" s="131"/>
      <c r="EO385" s="131"/>
      <c r="EP385" s="131"/>
      <c r="EQ385" s="131"/>
      <c r="ER385" s="131"/>
      <c r="ES385" s="131"/>
      <c r="ET385" s="131"/>
      <c r="EU385" s="131"/>
      <c r="EV385" s="131"/>
      <c r="EW385" s="131"/>
      <c r="EX385" s="131"/>
      <c r="EY385" s="131"/>
      <c r="EZ385" s="131"/>
      <c r="FA385" s="131"/>
      <c r="FB385" s="131"/>
      <c r="FC385" s="131"/>
      <c r="FD385" s="131"/>
      <c r="FE385" s="131"/>
      <c r="FF385" s="131"/>
      <c r="FG385" s="131"/>
      <c r="FH385" s="131"/>
      <c r="FI385" s="131"/>
      <c r="FJ385" s="131"/>
      <c r="FK385" s="131"/>
      <c r="FL385" s="131"/>
      <c r="FM385" s="131"/>
      <c r="FN385" s="131"/>
      <c r="FO385" s="131"/>
      <c r="FP385" s="131"/>
      <c r="FQ385" s="131"/>
      <c r="FR385" s="131"/>
      <c r="FS385" s="131"/>
      <c r="FT385" s="131"/>
      <c r="FU385" s="131"/>
      <c r="FV385" s="131"/>
      <c r="FW385" s="131"/>
    </row>
    <row r="386">
      <c r="A386" s="131"/>
      <c r="B386" s="131"/>
      <c r="C386" s="131"/>
      <c r="D386" s="131"/>
      <c r="E386" s="131"/>
      <c r="F386" s="131"/>
      <c r="G386" s="131"/>
      <c r="H386" s="131"/>
      <c r="I386" s="131"/>
      <c r="J386" s="131"/>
      <c r="K386" s="131"/>
      <c r="L386" s="131"/>
      <c r="M386" s="131"/>
      <c r="N386" s="131"/>
      <c r="O386" s="131"/>
      <c r="P386" s="131"/>
      <c r="Q386" s="131"/>
      <c r="R386" s="131"/>
      <c r="S386" s="131"/>
      <c r="T386" s="131"/>
      <c r="U386" s="131"/>
      <c r="V386" s="131"/>
      <c r="W386" s="131"/>
      <c r="X386" s="131"/>
      <c r="Y386" s="131"/>
      <c r="Z386" s="131"/>
      <c r="AA386" s="131"/>
      <c r="AB386" s="131"/>
      <c r="AC386" s="131"/>
      <c r="AD386" s="131"/>
      <c r="AE386" s="131"/>
      <c r="AF386" s="131"/>
      <c r="AG386" s="131"/>
      <c r="AH386" s="131"/>
      <c r="AI386" s="131"/>
      <c r="AJ386" s="131"/>
      <c r="AK386" s="131"/>
      <c r="AL386" s="131"/>
      <c r="AM386" s="131"/>
      <c r="AN386" s="131"/>
      <c r="AO386" s="131"/>
      <c r="AP386" s="131"/>
      <c r="AQ386" s="131"/>
      <c r="AR386" s="131"/>
      <c r="AS386" s="131"/>
      <c r="AT386" s="131"/>
      <c r="AU386" s="131"/>
      <c r="AV386" s="131"/>
      <c r="AW386" s="131"/>
      <c r="AX386" s="131"/>
      <c r="AY386" s="131"/>
      <c r="AZ386" s="131"/>
      <c r="BA386" s="131"/>
      <c r="BB386" s="131"/>
      <c r="BC386" s="131"/>
      <c r="BD386" s="131"/>
      <c r="BE386" s="131"/>
      <c r="BF386" s="131"/>
      <c r="BG386" s="131"/>
      <c r="BH386" s="131"/>
      <c r="BI386" s="131"/>
      <c r="BJ386" s="131"/>
      <c r="BK386" s="131"/>
      <c r="BL386" s="131"/>
      <c r="BM386" s="131"/>
      <c r="BN386" s="131"/>
      <c r="BO386" s="131"/>
      <c r="BP386" s="131"/>
      <c r="BQ386" s="131"/>
      <c r="BR386" s="131"/>
      <c r="BS386" s="131"/>
      <c r="BT386" s="131"/>
      <c r="BU386" s="131"/>
      <c r="BV386" s="131"/>
      <c r="BW386" s="131"/>
      <c r="BX386" s="131"/>
      <c r="BY386" s="131"/>
      <c r="BZ386" s="131"/>
      <c r="CA386" s="131"/>
      <c r="CB386" s="131"/>
      <c r="CC386" s="131"/>
      <c r="CD386" s="131"/>
      <c r="CE386" s="131"/>
      <c r="CF386" s="131"/>
      <c r="CG386" s="131"/>
      <c r="CH386" s="131"/>
      <c r="CI386" s="131"/>
      <c r="CJ386" s="131"/>
      <c r="CK386" s="131"/>
      <c r="CL386" s="131"/>
      <c r="CM386" s="131"/>
      <c r="CN386" s="131"/>
      <c r="CO386" s="131"/>
      <c r="CP386" s="131"/>
      <c r="CQ386" s="131"/>
      <c r="CR386" s="131"/>
      <c r="CS386" s="131"/>
      <c r="CT386" s="131"/>
      <c r="CU386" s="131"/>
      <c r="CV386" s="131"/>
      <c r="CW386" s="131"/>
      <c r="CX386" s="131"/>
      <c r="CY386" s="131"/>
      <c r="CZ386" s="131"/>
      <c r="DA386" s="131"/>
      <c r="DB386" s="131"/>
      <c r="DC386" s="131"/>
      <c r="DD386" s="131"/>
      <c r="DE386" s="131"/>
      <c r="DF386" s="131"/>
      <c r="DG386" s="131"/>
      <c r="DH386" s="131"/>
      <c r="DI386" s="131"/>
      <c r="DJ386" s="131"/>
      <c r="DK386" s="131"/>
      <c r="DL386" s="131"/>
      <c r="DM386" s="131"/>
      <c r="DN386" s="131"/>
      <c r="DO386" s="131"/>
      <c r="DP386" s="131"/>
      <c r="DQ386" s="131"/>
      <c r="DR386" s="131"/>
      <c r="DS386" s="131"/>
      <c r="DT386" s="131"/>
      <c r="DU386" s="131"/>
      <c r="DV386" s="131"/>
      <c r="DW386" s="131"/>
      <c r="DX386" s="131"/>
      <c r="DY386" s="131"/>
      <c r="DZ386" s="131"/>
      <c r="EA386" s="131"/>
      <c r="EB386" s="131"/>
      <c r="EC386" s="131"/>
      <c r="ED386" s="131"/>
      <c r="EE386" s="131"/>
      <c r="EF386" s="131"/>
      <c r="EG386" s="131"/>
      <c r="EH386" s="131"/>
      <c r="EI386" s="131"/>
      <c r="EJ386" s="131"/>
      <c r="EK386" s="131"/>
      <c r="EL386" s="131"/>
      <c r="EM386" s="131"/>
      <c r="EN386" s="131"/>
      <c r="EO386" s="131"/>
      <c r="EP386" s="131"/>
      <c r="EQ386" s="131"/>
      <c r="ER386" s="131"/>
      <c r="ES386" s="131"/>
      <c r="ET386" s="131"/>
      <c r="EU386" s="131"/>
      <c r="EV386" s="131"/>
      <c r="EW386" s="131"/>
      <c r="EX386" s="131"/>
      <c r="EY386" s="131"/>
      <c r="EZ386" s="131"/>
      <c r="FA386" s="131"/>
      <c r="FB386" s="131"/>
      <c r="FC386" s="131"/>
      <c r="FD386" s="131"/>
      <c r="FE386" s="131"/>
      <c r="FF386" s="131"/>
      <c r="FG386" s="131"/>
      <c r="FH386" s="131"/>
      <c r="FI386" s="131"/>
      <c r="FJ386" s="131"/>
      <c r="FK386" s="131"/>
      <c r="FL386" s="131"/>
      <c r="FM386" s="131"/>
      <c r="FN386" s="131"/>
      <c r="FO386" s="131"/>
      <c r="FP386" s="131"/>
      <c r="FQ386" s="131"/>
      <c r="FR386" s="131"/>
      <c r="FS386" s="131"/>
      <c r="FT386" s="131"/>
      <c r="FU386" s="131"/>
      <c r="FV386" s="131"/>
      <c r="FW386" s="131"/>
    </row>
    <row r="387">
      <c r="A387" s="131"/>
      <c r="B387" s="131"/>
      <c r="C387" s="131"/>
      <c r="D387" s="131"/>
      <c r="E387" s="131"/>
      <c r="F387" s="131"/>
      <c r="G387" s="131"/>
      <c r="H387" s="131"/>
      <c r="I387" s="131"/>
      <c r="J387" s="131"/>
      <c r="K387" s="131"/>
      <c r="L387" s="131"/>
      <c r="M387" s="131"/>
      <c r="N387" s="131"/>
      <c r="O387" s="131"/>
      <c r="P387" s="131"/>
      <c r="Q387" s="131"/>
      <c r="R387" s="131"/>
      <c r="S387" s="131"/>
      <c r="T387" s="131"/>
      <c r="U387" s="131"/>
      <c r="V387" s="131"/>
      <c r="W387" s="131"/>
      <c r="X387" s="131"/>
      <c r="Y387" s="131"/>
      <c r="Z387" s="131"/>
      <c r="AA387" s="131"/>
      <c r="AB387" s="131"/>
      <c r="AC387" s="131"/>
      <c r="AD387" s="131"/>
      <c r="AE387" s="131"/>
      <c r="AF387" s="131"/>
      <c r="AG387" s="131"/>
      <c r="AH387" s="131"/>
      <c r="AI387" s="131"/>
      <c r="AJ387" s="131"/>
      <c r="AK387" s="131"/>
      <c r="AL387" s="131"/>
      <c r="AM387" s="131"/>
      <c r="AN387" s="131"/>
      <c r="AO387" s="131"/>
      <c r="AP387" s="131"/>
      <c r="AQ387" s="131"/>
      <c r="AR387" s="131"/>
      <c r="AS387" s="131"/>
      <c r="AT387" s="131"/>
      <c r="AU387" s="131"/>
      <c r="AV387" s="131"/>
      <c r="AW387" s="131"/>
      <c r="AX387" s="131"/>
      <c r="AY387" s="131"/>
      <c r="AZ387" s="131"/>
      <c r="BA387" s="131"/>
      <c r="BB387" s="131"/>
      <c r="BC387" s="131"/>
      <c r="BD387" s="131"/>
      <c r="BE387" s="131"/>
      <c r="BF387" s="131"/>
      <c r="BG387" s="131"/>
      <c r="BH387" s="131"/>
      <c r="BI387" s="131"/>
      <c r="BJ387" s="131"/>
      <c r="BK387" s="131"/>
      <c r="BL387" s="131"/>
      <c r="BM387" s="131"/>
      <c r="BN387" s="131"/>
      <c r="BO387" s="131"/>
      <c r="BP387" s="131"/>
      <c r="BQ387" s="131"/>
      <c r="BR387" s="131"/>
      <c r="BS387" s="131"/>
      <c r="BT387" s="131"/>
      <c r="BU387" s="131"/>
      <c r="BV387" s="131"/>
      <c r="BW387" s="131"/>
      <c r="BX387" s="131"/>
      <c r="BY387" s="131"/>
      <c r="BZ387" s="131"/>
      <c r="CA387" s="131"/>
      <c r="CB387" s="131"/>
      <c r="CC387" s="131"/>
      <c r="CD387" s="131"/>
      <c r="CE387" s="131"/>
      <c r="CF387" s="131"/>
      <c r="CG387" s="131"/>
      <c r="CH387" s="131"/>
      <c r="CI387" s="131"/>
      <c r="CJ387" s="131"/>
      <c r="CK387" s="131"/>
      <c r="CL387" s="131"/>
      <c r="CM387" s="131"/>
      <c r="CN387" s="131"/>
      <c r="CO387" s="131"/>
      <c r="CP387" s="131"/>
      <c r="CQ387" s="131"/>
      <c r="CR387" s="131"/>
      <c r="CS387" s="131"/>
      <c r="CT387" s="131"/>
      <c r="CU387" s="131"/>
      <c r="CV387" s="131"/>
      <c r="CW387" s="131"/>
      <c r="CX387" s="131"/>
      <c r="CY387" s="131"/>
      <c r="CZ387" s="131"/>
      <c r="DA387" s="131"/>
      <c r="DB387" s="131"/>
      <c r="DC387" s="131"/>
      <c r="DD387" s="131"/>
      <c r="DE387" s="131"/>
      <c r="DF387" s="131"/>
      <c r="DG387" s="131"/>
      <c r="DH387" s="131"/>
      <c r="DI387" s="131"/>
      <c r="DJ387" s="131"/>
      <c r="DK387" s="131"/>
      <c r="DL387" s="131"/>
      <c r="DM387" s="131"/>
      <c r="DN387" s="131"/>
      <c r="DO387" s="131"/>
      <c r="DP387" s="131"/>
      <c r="DQ387" s="131"/>
      <c r="DR387" s="131"/>
      <c r="DS387" s="131"/>
      <c r="DT387" s="131"/>
      <c r="DU387" s="131"/>
      <c r="DV387" s="131"/>
      <c r="DW387" s="131"/>
      <c r="DX387" s="131"/>
      <c r="DY387" s="131"/>
      <c r="DZ387" s="131"/>
      <c r="EA387" s="131"/>
      <c r="EB387" s="131"/>
      <c r="EC387" s="131"/>
      <c r="ED387" s="131"/>
      <c r="EE387" s="131"/>
      <c r="EF387" s="131"/>
      <c r="EG387" s="131"/>
      <c r="EH387" s="131"/>
      <c r="EI387" s="131"/>
      <c r="EJ387" s="131"/>
      <c r="EK387" s="131"/>
      <c r="EL387" s="131"/>
      <c r="EM387" s="131"/>
      <c r="EN387" s="131"/>
      <c r="EO387" s="131"/>
      <c r="EP387" s="131"/>
      <c r="EQ387" s="131"/>
      <c r="ER387" s="131"/>
      <c r="ES387" s="131"/>
      <c r="ET387" s="131"/>
      <c r="EU387" s="131"/>
      <c r="EV387" s="131"/>
      <c r="EW387" s="131"/>
      <c r="EX387" s="131"/>
      <c r="EY387" s="131"/>
      <c r="EZ387" s="131"/>
      <c r="FA387" s="131"/>
      <c r="FB387" s="131"/>
      <c r="FC387" s="131"/>
      <c r="FD387" s="131"/>
      <c r="FE387" s="131"/>
      <c r="FF387" s="131"/>
      <c r="FG387" s="131"/>
      <c r="FH387" s="131"/>
      <c r="FI387" s="131"/>
      <c r="FJ387" s="131"/>
      <c r="FK387" s="131"/>
      <c r="FL387" s="131"/>
      <c r="FM387" s="131"/>
      <c r="FN387" s="131"/>
      <c r="FO387" s="131"/>
      <c r="FP387" s="131"/>
      <c r="FQ387" s="131"/>
      <c r="FR387" s="131"/>
      <c r="FS387" s="131"/>
      <c r="FT387" s="131"/>
      <c r="FU387" s="131"/>
      <c r="FV387" s="131"/>
      <c r="FW387" s="131"/>
    </row>
    <row r="388">
      <c r="A388" s="131"/>
      <c r="B388" s="131"/>
      <c r="C388" s="131"/>
      <c r="D388" s="131"/>
      <c r="E388" s="131"/>
      <c r="F388" s="131"/>
      <c r="G388" s="131"/>
      <c r="H388" s="131"/>
      <c r="I388" s="131"/>
      <c r="J388" s="131"/>
      <c r="K388" s="131"/>
      <c r="L388" s="131"/>
      <c r="M388" s="131"/>
      <c r="N388" s="131"/>
      <c r="O388" s="131"/>
      <c r="P388" s="131"/>
      <c r="Q388" s="131"/>
      <c r="R388" s="131"/>
      <c r="S388" s="131"/>
      <c r="T388" s="131"/>
      <c r="U388" s="131"/>
      <c r="V388" s="131"/>
      <c r="W388" s="131"/>
      <c r="X388" s="131"/>
      <c r="Y388" s="131"/>
      <c r="Z388" s="131"/>
      <c r="AA388" s="131"/>
      <c r="AB388" s="131"/>
      <c r="AC388" s="131"/>
      <c r="AD388" s="131"/>
      <c r="AE388" s="131"/>
      <c r="AF388" s="131"/>
      <c r="AG388" s="131"/>
      <c r="AH388" s="131"/>
      <c r="AI388" s="131"/>
      <c r="AJ388" s="131"/>
      <c r="AK388" s="131"/>
      <c r="AL388" s="131"/>
      <c r="AM388" s="131"/>
      <c r="AN388" s="131"/>
      <c r="AO388" s="131"/>
      <c r="AP388" s="131"/>
      <c r="AQ388" s="131"/>
      <c r="AR388" s="131"/>
      <c r="AS388" s="131"/>
      <c r="AT388" s="131"/>
      <c r="AU388" s="131"/>
      <c r="AV388" s="131"/>
      <c r="AW388" s="131"/>
      <c r="AX388" s="131"/>
      <c r="AY388" s="131"/>
      <c r="AZ388" s="131"/>
      <c r="BA388" s="131"/>
      <c r="BB388" s="131"/>
      <c r="BC388" s="131"/>
      <c r="BD388" s="131"/>
      <c r="BE388" s="131"/>
      <c r="BF388" s="131"/>
      <c r="BG388" s="131"/>
      <c r="BH388" s="131"/>
      <c r="BI388" s="131"/>
      <c r="BJ388" s="131"/>
      <c r="BK388" s="131"/>
      <c r="BL388" s="131"/>
      <c r="BM388" s="131"/>
      <c r="BN388" s="131"/>
      <c r="BO388" s="131"/>
      <c r="BP388" s="131"/>
      <c r="BQ388" s="131"/>
      <c r="BR388" s="131"/>
      <c r="BS388" s="131"/>
      <c r="BT388" s="131"/>
      <c r="BU388" s="131"/>
      <c r="BV388" s="131"/>
      <c r="BW388" s="131"/>
      <c r="BX388" s="131"/>
      <c r="BY388" s="131"/>
      <c r="BZ388" s="131"/>
      <c r="CA388" s="131"/>
      <c r="CB388" s="131"/>
      <c r="CC388" s="131"/>
      <c r="CD388" s="131"/>
      <c r="CE388" s="131"/>
      <c r="CF388" s="131"/>
      <c r="CG388" s="131"/>
      <c r="CH388" s="131"/>
      <c r="CI388" s="131"/>
      <c r="CJ388" s="131"/>
      <c r="CK388" s="131"/>
      <c r="CL388" s="131"/>
      <c r="CM388" s="131"/>
      <c r="CN388" s="131"/>
      <c r="CO388" s="131"/>
      <c r="CP388" s="131"/>
      <c r="CQ388" s="131"/>
      <c r="CR388" s="131"/>
      <c r="CS388" s="131"/>
      <c r="CT388" s="131"/>
      <c r="CU388" s="131"/>
      <c r="CV388" s="131"/>
      <c r="CW388" s="131"/>
      <c r="CX388" s="131"/>
      <c r="CY388" s="131"/>
      <c r="CZ388" s="131"/>
      <c r="DA388" s="131"/>
      <c r="DB388" s="131"/>
      <c r="DC388" s="131"/>
      <c r="DD388" s="131"/>
      <c r="DE388" s="131"/>
      <c r="DF388" s="131"/>
      <c r="DG388" s="131"/>
      <c r="DH388" s="131"/>
      <c r="DI388" s="131"/>
      <c r="DJ388" s="131"/>
      <c r="DK388" s="131"/>
      <c r="DL388" s="131"/>
      <c r="DM388" s="131"/>
      <c r="DN388" s="131"/>
      <c r="DO388" s="131"/>
      <c r="DP388" s="131"/>
      <c r="DQ388" s="131"/>
      <c r="DR388" s="131"/>
      <c r="DS388" s="131"/>
      <c r="DT388" s="131"/>
      <c r="DU388" s="131"/>
      <c r="DV388" s="131"/>
      <c r="DW388" s="131"/>
      <c r="DX388" s="131"/>
      <c r="DY388" s="131"/>
      <c r="DZ388" s="131"/>
      <c r="EA388" s="131"/>
      <c r="EB388" s="131"/>
      <c r="EC388" s="131"/>
      <c r="ED388" s="131"/>
      <c r="EE388" s="131"/>
      <c r="EF388" s="131"/>
      <c r="EG388" s="131"/>
      <c r="EH388" s="131"/>
      <c r="EI388" s="131"/>
      <c r="EJ388" s="131"/>
      <c r="EK388" s="131"/>
      <c r="EL388" s="131"/>
      <c r="EM388" s="131"/>
      <c r="EN388" s="131"/>
      <c r="EO388" s="131"/>
      <c r="EP388" s="131"/>
      <c r="EQ388" s="131"/>
      <c r="ER388" s="131"/>
      <c r="ES388" s="131"/>
      <c r="ET388" s="131"/>
      <c r="EU388" s="131"/>
      <c r="EV388" s="131"/>
      <c r="EW388" s="131"/>
      <c r="EX388" s="131"/>
      <c r="EY388" s="131"/>
      <c r="EZ388" s="131"/>
      <c r="FA388" s="131"/>
      <c r="FB388" s="131"/>
      <c r="FC388" s="131"/>
      <c r="FD388" s="131"/>
      <c r="FE388" s="131"/>
      <c r="FF388" s="131"/>
      <c r="FG388" s="131"/>
      <c r="FH388" s="131"/>
      <c r="FI388" s="131"/>
      <c r="FJ388" s="131"/>
      <c r="FK388" s="131"/>
      <c r="FL388" s="131"/>
      <c r="FM388" s="131"/>
      <c r="FN388" s="131"/>
      <c r="FO388" s="131"/>
      <c r="FP388" s="131"/>
      <c r="FQ388" s="131"/>
      <c r="FR388" s="131"/>
      <c r="FS388" s="131"/>
      <c r="FT388" s="131"/>
      <c r="FU388" s="131"/>
      <c r="FV388" s="131"/>
      <c r="FW388" s="131"/>
    </row>
    <row r="389">
      <c r="A389" s="131"/>
      <c r="B389" s="131"/>
      <c r="C389" s="131"/>
      <c r="D389" s="131"/>
      <c r="E389" s="131"/>
      <c r="F389" s="131"/>
      <c r="G389" s="131"/>
      <c r="H389" s="131"/>
      <c r="I389" s="131"/>
      <c r="J389" s="131"/>
      <c r="K389" s="131"/>
      <c r="L389" s="131"/>
      <c r="M389" s="131"/>
      <c r="N389" s="131"/>
      <c r="O389" s="131"/>
      <c r="P389" s="131"/>
      <c r="Q389" s="131"/>
      <c r="R389" s="131"/>
      <c r="S389" s="131"/>
      <c r="T389" s="131"/>
      <c r="U389" s="131"/>
      <c r="V389" s="131"/>
      <c r="W389" s="131"/>
      <c r="X389" s="131"/>
      <c r="Y389" s="131"/>
      <c r="Z389" s="131"/>
      <c r="AA389" s="131"/>
      <c r="AB389" s="131"/>
      <c r="AC389" s="131"/>
      <c r="AD389" s="131"/>
      <c r="AE389" s="131"/>
      <c r="AF389" s="131"/>
      <c r="AG389" s="131"/>
      <c r="AH389" s="131"/>
      <c r="AI389" s="131"/>
      <c r="AJ389" s="131"/>
      <c r="AK389" s="131"/>
      <c r="AL389" s="131"/>
      <c r="AM389" s="131"/>
      <c r="AN389" s="131"/>
      <c r="AO389" s="131"/>
      <c r="AP389" s="131"/>
      <c r="AQ389" s="131"/>
      <c r="AR389" s="131"/>
      <c r="AS389" s="131"/>
      <c r="AT389" s="131"/>
      <c r="AU389" s="131"/>
      <c r="AV389" s="131"/>
      <c r="AW389" s="131"/>
      <c r="AX389" s="131"/>
      <c r="AY389" s="131"/>
      <c r="AZ389" s="131"/>
      <c r="BA389" s="131"/>
      <c r="BB389" s="131"/>
      <c r="BC389" s="131"/>
      <c r="BD389" s="131"/>
      <c r="BE389" s="131"/>
      <c r="BF389" s="131"/>
      <c r="BG389" s="131"/>
      <c r="BH389" s="131"/>
      <c r="BI389" s="131"/>
      <c r="BJ389" s="131"/>
      <c r="BK389" s="131"/>
      <c r="BL389" s="131"/>
      <c r="BM389" s="131"/>
      <c r="BN389" s="131"/>
      <c r="BO389" s="131"/>
      <c r="BP389" s="131"/>
      <c r="BQ389" s="131"/>
      <c r="BR389" s="131"/>
      <c r="BS389" s="131"/>
      <c r="BT389" s="131"/>
      <c r="BU389" s="131"/>
      <c r="BV389" s="131"/>
      <c r="BW389" s="131"/>
      <c r="BX389" s="131"/>
      <c r="BY389" s="131"/>
      <c r="BZ389" s="131"/>
      <c r="CA389" s="131"/>
      <c r="CB389" s="131"/>
      <c r="CC389" s="131"/>
      <c r="CD389" s="131"/>
      <c r="CE389" s="131"/>
      <c r="CF389" s="131"/>
      <c r="CG389" s="131"/>
      <c r="CH389" s="131"/>
      <c r="CI389" s="131"/>
      <c r="CJ389" s="131"/>
      <c r="CK389" s="131"/>
      <c r="CL389" s="131"/>
      <c r="CM389" s="131"/>
      <c r="CN389" s="131"/>
      <c r="CO389" s="131"/>
      <c r="CP389" s="131"/>
      <c r="CQ389" s="131"/>
      <c r="CR389" s="131"/>
      <c r="CS389" s="131"/>
      <c r="CT389" s="131"/>
      <c r="CU389" s="131"/>
      <c r="CV389" s="131"/>
      <c r="CW389" s="131"/>
      <c r="CX389" s="131"/>
      <c r="CY389" s="131"/>
      <c r="CZ389" s="131"/>
      <c r="DA389" s="131"/>
      <c r="DB389" s="131"/>
      <c r="DC389" s="131"/>
      <c r="DD389" s="131"/>
      <c r="DE389" s="131"/>
      <c r="DF389" s="131"/>
      <c r="DG389" s="131"/>
      <c r="DH389" s="131"/>
      <c r="DI389" s="131"/>
      <c r="DJ389" s="131"/>
      <c r="DK389" s="131"/>
      <c r="DL389" s="131"/>
      <c r="DM389" s="131"/>
      <c r="DN389" s="131"/>
      <c r="DO389" s="131"/>
      <c r="DP389" s="131"/>
      <c r="DQ389" s="131"/>
      <c r="DR389" s="131"/>
      <c r="DS389" s="131"/>
      <c r="DT389" s="131"/>
      <c r="DU389" s="131"/>
      <c r="DV389" s="131"/>
      <c r="DW389" s="131"/>
      <c r="DX389" s="131"/>
      <c r="DY389" s="131"/>
      <c r="DZ389" s="131"/>
      <c r="EA389" s="131"/>
      <c r="EB389" s="131"/>
      <c r="EC389" s="131"/>
      <c r="ED389" s="131"/>
      <c r="EE389" s="131"/>
      <c r="EF389" s="131"/>
      <c r="EG389" s="131"/>
      <c r="EH389" s="131"/>
      <c r="EI389" s="131"/>
      <c r="EJ389" s="131"/>
      <c r="EK389" s="131"/>
      <c r="EL389" s="131"/>
      <c r="EM389" s="131"/>
      <c r="EN389" s="131"/>
      <c r="EO389" s="131"/>
      <c r="EP389" s="131"/>
      <c r="EQ389" s="131"/>
      <c r="ER389" s="131"/>
      <c r="ES389" s="131"/>
      <c r="ET389" s="131"/>
      <c r="EU389" s="131"/>
      <c r="EV389" s="131"/>
      <c r="EW389" s="131"/>
      <c r="EX389" s="131"/>
      <c r="EY389" s="131"/>
      <c r="EZ389" s="131"/>
      <c r="FA389" s="131"/>
      <c r="FB389" s="131"/>
      <c r="FC389" s="131"/>
      <c r="FD389" s="131"/>
      <c r="FE389" s="131"/>
      <c r="FF389" s="131"/>
      <c r="FG389" s="131"/>
      <c r="FH389" s="131"/>
      <c r="FI389" s="131"/>
      <c r="FJ389" s="131"/>
      <c r="FK389" s="131"/>
      <c r="FL389" s="131"/>
      <c r="FM389" s="131"/>
      <c r="FN389" s="131"/>
      <c r="FO389" s="131"/>
      <c r="FP389" s="131"/>
      <c r="FQ389" s="131"/>
      <c r="FR389" s="131"/>
      <c r="FS389" s="131"/>
      <c r="FT389" s="131"/>
      <c r="FU389" s="131"/>
      <c r="FV389" s="131"/>
      <c r="FW389" s="131"/>
    </row>
    <row r="390">
      <c r="A390" s="131"/>
      <c r="B390" s="131"/>
      <c r="C390" s="131"/>
      <c r="D390" s="131"/>
      <c r="E390" s="131"/>
      <c r="F390" s="131"/>
      <c r="G390" s="131"/>
      <c r="H390" s="131"/>
      <c r="I390" s="131"/>
      <c r="J390" s="131"/>
      <c r="K390" s="131"/>
      <c r="L390" s="131"/>
      <c r="M390" s="131"/>
      <c r="N390" s="131"/>
      <c r="O390" s="131"/>
      <c r="P390" s="131"/>
      <c r="Q390" s="131"/>
      <c r="R390" s="131"/>
      <c r="S390" s="131"/>
      <c r="T390" s="131"/>
      <c r="U390" s="131"/>
      <c r="V390" s="131"/>
      <c r="W390" s="131"/>
      <c r="X390" s="131"/>
      <c r="Y390" s="131"/>
      <c r="Z390" s="131"/>
      <c r="AA390" s="131"/>
      <c r="AB390" s="131"/>
      <c r="AC390" s="131"/>
      <c r="AD390" s="131"/>
      <c r="AE390" s="131"/>
      <c r="AF390" s="131"/>
      <c r="AG390" s="131"/>
      <c r="AH390" s="131"/>
      <c r="AI390" s="131"/>
      <c r="AJ390" s="131"/>
      <c r="AK390" s="131"/>
      <c r="AL390" s="131"/>
      <c r="AM390" s="131"/>
      <c r="AN390" s="131"/>
      <c r="AO390" s="131"/>
      <c r="AP390" s="131"/>
      <c r="AQ390" s="131"/>
      <c r="AR390" s="131"/>
      <c r="AS390" s="131"/>
      <c r="AT390" s="131"/>
      <c r="AU390" s="131"/>
      <c r="AV390" s="131"/>
      <c r="AW390" s="131"/>
      <c r="AX390" s="131"/>
      <c r="AY390" s="131"/>
      <c r="AZ390" s="131"/>
      <c r="BA390" s="131"/>
      <c r="BB390" s="131"/>
      <c r="BC390" s="131"/>
      <c r="BD390" s="131"/>
      <c r="BE390" s="131"/>
      <c r="BF390" s="131"/>
      <c r="BG390" s="131"/>
      <c r="BH390" s="131"/>
      <c r="BI390" s="131"/>
      <c r="BJ390" s="131"/>
      <c r="BK390" s="131"/>
      <c r="BL390" s="131"/>
      <c r="BM390" s="131"/>
      <c r="BN390" s="131"/>
      <c r="BO390" s="131"/>
      <c r="BP390" s="131"/>
      <c r="BQ390" s="131"/>
      <c r="BR390" s="131"/>
      <c r="BS390" s="131"/>
      <c r="BT390" s="131"/>
      <c r="BU390" s="131"/>
      <c r="BV390" s="131"/>
      <c r="BW390" s="131"/>
      <c r="BX390" s="131"/>
      <c r="BY390" s="131"/>
      <c r="BZ390" s="131"/>
      <c r="CA390" s="131"/>
      <c r="CB390" s="131"/>
      <c r="CC390" s="131"/>
      <c r="CD390" s="131"/>
      <c r="CE390" s="131"/>
      <c r="CF390" s="131"/>
      <c r="CG390" s="131"/>
      <c r="CH390" s="131"/>
      <c r="CI390" s="131"/>
      <c r="CJ390" s="131"/>
      <c r="CK390" s="131"/>
      <c r="CL390" s="131"/>
      <c r="CM390" s="131"/>
      <c r="CN390" s="131"/>
      <c r="CO390" s="131"/>
      <c r="CP390" s="131"/>
      <c r="CQ390" s="131"/>
      <c r="CR390" s="131"/>
      <c r="CS390" s="131"/>
      <c r="CT390" s="131"/>
      <c r="CU390" s="131"/>
      <c r="CV390" s="131"/>
      <c r="CW390" s="131"/>
      <c r="CX390" s="131"/>
      <c r="CY390" s="131"/>
      <c r="CZ390" s="131"/>
      <c r="DA390" s="131"/>
      <c r="DB390" s="131"/>
      <c r="DC390" s="131"/>
      <c r="DD390" s="131"/>
      <c r="DE390" s="131"/>
      <c r="DF390" s="131"/>
      <c r="DG390" s="131"/>
      <c r="DH390" s="131"/>
      <c r="DI390" s="131"/>
      <c r="DJ390" s="131"/>
      <c r="DK390" s="131"/>
      <c r="DL390" s="131"/>
      <c r="DM390" s="131"/>
      <c r="DN390" s="131"/>
      <c r="DO390" s="131"/>
      <c r="DP390" s="131"/>
      <c r="DQ390" s="131"/>
      <c r="DR390" s="131"/>
      <c r="DS390" s="131"/>
      <c r="DT390" s="131"/>
      <c r="DU390" s="131"/>
      <c r="DV390" s="131"/>
      <c r="DW390" s="131"/>
      <c r="DX390" s="131"/>
      <c r="DY390" s="131"/>
      <c r="DZ390" s="131"/>
      <c r="EA390" s="131"/>
      <c r="EB390" s="131"/>
      <c r="EC390" s="131"/>
      <c r="ED390" s="131"/>
      <c r="EE390" s="131"/>
      <c r="EF390" s="131"/>
      <c r="EG390" s="131"/>
      <c r="EH390" s="131"/>
      <c r="EI390" s="131"/>
      <c r="EJ390" s="131"/>
      <c r="EK390" s="131"/>
      <c r="EL390" s="131"/>
      <c r="EM390" s="131"/>
      <c r="EN390" s="131"/>
      <c r="EO390" s="131"/>
      <c r="EP390" s="131"/>
      <c r="EQ390" s="131"/>
      <c r="ER390" s="131"/>
      <c r="ES390" s="131"/>
      <c r="ET390" s="131"/>
      <c r="EU390" s="131"/>
      <c r="EV390" s="131"/>
      <c r="EW390" s="131"/>
      <c r="EX390" s="131"/>
      <c r="EY390" s="131"/>
      <c r="EZ390" s="131"/>
      <c r="FA390" s="131"/>
      <c r="FB390" s="131"/>
      <c r="FC390" s="131"/>
      <c r="FD390" s="131"/>
      <c r="FE390" s="131"/>
      <c r="FF390" s="131"/>
      <c r="FG390" s="131"/>
      <c r="FH390" s="131"/>
      <c r="FI390" s="131"/>
      <c r="FJ390" s="131"/>
      <c r="FK390" s="131"/>
      <c r="FL390" s="131"/>
      <c r="FM390" s="131"/>
      <c r="FN390" s="131"/>
      <c r="FO390" s="131"/>
      <c r="FP390" s="131"/>
      <c r="FQ390" s="131"/>
      <c r="FR390" s="131"/>
      <c r="FS390" s="131"/>
      <c r="FT390" s="131"/>
      <c r="FU390" s="131"/>
      <c r="FV390" s="131"/>
      <c r="FW390" s="131"/>
    </row>
    <row r="391">
      <c r="A391" s="131"/>
      <c r="B391" s="131"/>
      <c r="C391" s="131"/>
      <c r="D391" s="131"/>
      <c r="E391" s="131"/>
      <c r="F391" s="131"/>
      <c r="G391" s="131"/>
      <c r="H391" s="131"/>
      <c r="I391" s="131"/>
      <c r="J391" s="131"/>
      <c r="K391" s="131"/>
      <c r="L391" s="131"/>
      <c r="M391" s="131"/>
      <c r="N391" s="131"/>
      <c r="O391" s="131"/>
      <c r="P391" s="131"/>
      <c r="Q391" s="131"/>
      <c r="R391" s="131"/>
      <c r="S391" s="131"/>
      <c r="T391" s="131"/>
      <c r="U391" s="131"/>
      <c r="V391" s="131"/>
      <c r="W391" s="131"/>
      <c r="X391" s="131"/>
      <c r="Y391" s="131"/>
      <c r="Z391" s="131"/>
      <c r="AA391" s="131"/>
      <c r="AB391" s="131"/>
      <c r="AC391" s="131"/>
      <c r="AD391" s="131"/>
      <c r="AE391" s="131"/>
      <c r="AF391" s="131"/>
      <c r="AG391" s="131"/>
      <c r="AH391" s="131"/>
      <c r="AI391" s="131"/>
      <c r="AJ391" s="131"/>
      <c r="AK391" s="131"/>
      <c r="AL391" s="131"/>
      <c r="AM391" s="131"/>
      <c r="AN391" s="131"/>
      <c r="AO391" s="131"/>
      <c r="AP391" s="131"/>
      <c r="AQ391" s="131"/>
      <c r="AR391" s="131"/>
      <c r="AS391" s="131"/>
      <c r="AT391" s="131"/>
      <c r="AU391" s="131"/>
      <c r="AV391" s="131"/>
      <c r="AW391" s="131"/>
      <c r="AX391" s="131"/>
      <c r="AY391" s="131"/>
      <c r="AZ391" s="131"/>
      <c r="BA391" s="131"/>
      <c r="BB391" s="131"/>
      <c r="BC391" s="131"/>
      <c r="BD391" s="131"/>
      <c r="BE391" s="131"/>
      <c r="BF391" s="131"/>
      <c r="BG391" s="131"/>
      <c r="BH391" s="131"/>
      <c r="BI391" s="131"/>
      <c r="BJ391" s="131"/>
      <c r="BK391" s="131"/>
      <c r="BL391" s="131"/>
      <c r="BM391" s="131"/>
      <c r="BN391" s="131"/>
      <c r="BO391" s="131"/>
      <c r="BP391" s="131"/>
      <c r="BQ391" s="131"/>
      <c r="BR391" s="131"/>
      <c r="BS391" s="131"/>
      <c r="BT391" s="131"/>
      <c r="BU391" s="131"/>
      <c r="BV391" s="131"/>
      <c r="BW391" s="131"/>
      <c r="BX391" s="131"/>
      <c r="BY391" s="131"/>
      <c r="BZ391" s="131"/>
      <c r="CA391" s="131"/>
      <c r="CB391" s="131"/>
      <c r="CC391" s="131"/>
      <c r="CD391" s="131"/>
      <c r="CE391" s="131"/>
      <c r="CF391" s="131"/>
      <c r="CG391" s="131"/>
      <c r="CH391" s="131"/>
      <c r="CI391" s="131"/>
      <c r="CJ391" s="131"/>
      <c r="CK391" s="131"/>
      <c r="CL391" s="131"/>
      <c r="CM391" s="131"/>
      <c r="CN391" s="131"/>
      <c r="CO391" s="131"/>
      <c r="CP391" s="131"/>
      <c r="CQ391" s="131"/>
      <c r="CR391" s="131"/>
      <c r="CS391" s="131"/>
      <c r="CT391" s="131"/>
      <c r="CU391" s="131"/>
      <c r="CV391" s="131"/>
      <c r="CW391" s="131"/>
      <c r="CX391" s="131"/>
      <c r="CY391" s="131"/>
      <c r="CZ391" s="131"/>
      <c r="DA391" s="131"/>
      <c r="DB391" s="131"/>
      <c r="DC391" s="131"/>
      <c r="DD391" s="131"/>
      <c r="DE391" s="131"/>
      <c r="DF391" s="131"/>
      <c r="DG391" s="131"/>
      <c r="DH391" s="131"/>
      <c r="DI391" s="131"/>
      <c r="DJ391" s="131"/>
      <c r="DK391" s="131"/>
      <c r="DL391" s="131"/>
      <c r="DM391" s="131"/>
      <c r="DN391" s="131"/>
      <c r="DO391" s="131"/>
      <c r="DP391" s="131"/>
      <c r="DQ391" s="131"/>
      <c r="DR391" s="131"/>
      <c r="DS391" s="131"/>
      <c r="DT391" s="131"/>
      <c r="DU391" s="131"/>
      <c r="DV391" s="131"/>
      <c r="DW391" s="131"/>
      <c r="DX391" s="131"/>
      <c r="DY391" s="131"/>
      <c r="DZ391" s="131"/>
      <c r="EA391" s="131"/>
      <c r="EB391" s="131"/>
      <c r="EC391" s="131"/>
      <c r="ED391" s="131"/>
      <c r="EE391" s="131"/>
      <c r="EF391" s="131"/>
      <c r="EG391" s="131"/>
      <c r="EH391" s="131"/>
      <c r="EI391" s="131"/>
      <c r="EJ391" s="131"/>
      <c r="EK391" s="131"/>
      <c r="EL391" s="131"/>
      <c r="EM391" s="131"/>
      <c r="EN391" s="131"/>
      <c r="EO391" s="131"/>
      <c r="EP391" s="131"/>
      <c r="EQ391" s="131"/>
      <c r="ER391" s="131"/>
      <c r="ES391" s="131"/>
      <c r="ET391" s="131"/>
      <c r="EU391" s="131"/>
      <c r="EV391" s="131"/>
      <c r="EW391" s="131"/>
      <c r="EX391" s="131"/>
      <c r="EY391" s="131"/>
      <c r="EZ391" s="131"/>
      <c r="FA391" s="131"/>
      <c r="FB391" s="131"/>
      <c r="FC391" s="131"/>
      <c r="FD391" s="131"/>
      <c r="FE391" s="131"/>
      <c r="FF391" s="131"/>
      <c r="FG391" s="131"/>
      <c r="FH391" s="131"/>
      <c r="FI391" s="131"/>
      <c r="FJ391" s="131"/>
      <c r="FK391" s="131"/>
      <c r="FL391" s="131"/>
      <c r="FM391" s="131"/>
      <c r="FN391" s="131"/>
      <c r="FO391" s="131"/>
      <c r="FP391" s="131"/>
      <c r="FQ391" s="131"/>
      <c r="FR391" s="131"/>
      <c r="FS391" s="131"/>
      <c r="FT391" s="131"/>
      <c r="FU391" s="131"/>
      <c r="FV391" s="131"/>
      <c r="FW391" s="131"/>
    </row>
    <row r="392">
      <c r="A392" s="131"/>
      <c r="B392" s="131"/>
      <c r="C392" s="131"/>
      <c r="D392" s="131"/>
      <c r="E392" s="131"/>
      <c r="F392" s="131"/>
      <c r="G392" s="131"/>
      <c r="H392" s="131"/>
      <c r="I392" s="131"/>
      <c r="J392" s="131"/>
      <c r="K392" s="131"/>
      <c r="L392" s="131"/>
      <c r="M392" s="131"/>
      <c r="N392" s="131"/>
      <c r="O392" s="131"/>
      <c r="P392" s="131"/>
      <c r="Q392" s="131"/>
      <c r="R392" s="131"/>
      <c r="S392" s="131"/>
      <c r="T392" s="131"/>
      <c r="U392" s="131"/>
      <c r="V392" s="131"/>
      <c r="W392" s="131"/>
      <c r="X392" s="131"/>
      <c r="Y392" s="131"/>
      <c r="Z392" s="131"/>
      <c r="AA392" s="131"/>
      <c r="AB392" s="131"/>
      <c r="AC392" s="131"/>
      <c r="AD392" s="131"/>
      <c r="AE392" s="131"/>
      <c r="AF392" s="131"/>
      <c r="AG392" s="131"/>
      <c r="AH392" s="131"/>
      <c r="AI392" s="131"/>
      <c r="AJ392" s="131"/>
      <c r="AK392" s="131"/>
      <c r="AL392" s="131"/>
      <c r="AM392" s="131"/>
      <c r="AN392" s="131"/>
      <c r="AO392" s="131"/>
      <c r="AP392" s="131"/>
      <c r="AQ392" s="131"/>
      <c r="AR392" s="131"/>
      <c r="AS392" s="131"/>
      <c r="AT392" s="131"/>
      <c r="AU392" s="131"/>
      <c r="AV392" s="131"/>
      <c r="AW392" s="131"/>
      <c r="AX392" s="131"/>
      <c r="AY392" s="131"/>
      <c r="AZ392" s="131"/>
      <c r="BA392" s="131"/>
      <c r="BB392" s="131"/>
      <c r="BC392" s="131"/>
      <c r="BD392" s="131"/>
      <c r="BE392" s="131"/>
      <c r="BF392" s="131"/>
      <c r="BG392" s="131"/>
      <c r="BH392" s="131"/>
      <c r="BI392" s="131"/>
      <c r="BJ392" s="131"/>
      <c r="BK392" s="131"/>
      <c r="BL392" s="131"/>
      <c r="BM392" s="131"/>
      <c r="BN392" s="131"/>
      <c r="BO392" s="131"/>
      <c r="BP392" s="131"/>
      <c r="BQ392" s="131"/>
      <c r="BR392" s="131"/>
      <c r="BS392" s="131"/>
      <c r="BT392" s="131"/>
      <c r="BU392" s="131"/>
      <c r="BV392" s="131"/>
      <c r="BW392" s="131"/>
      <c r="BX392" s="131"/>
      <c r="BY392" s="131"/>
      <c r="BZ392" s="131"/>
      <c r="CA392" s="131"/>
      <c r="CB392" s="131"/>
      <c r="CC392" s="131"/>
      <c r="CD392" s="131"/>
      <c r="CE392" s="131"/>
      <c r="CF392" s="131"/>
      <c r="CG392" s="131"/>
      <c r="CH392" s="131"/>
      <c r="CI392" s="131"/>
      <c r="CJ392" s="131"/>
      <c r="CK392" s="131"/>
      <c r="CL392" s="131"/>
      <c r="CM392" s="131"/>
      <c r="CN392" s="131"/>
      <c r="CO392" s="131"/>
      <c r="CP392" s="131"/>
      <c r="CQ392" s="131"/>
      <c r="CR392" s="131"/>
      <c r="CS392" s="131"/>
      <c r="CT392" s="131"/>
      <c r="CU392" s="131"/>
      <c r="CV392" s="131"/>
      <c r="CW392" s="131"/>
      <c r="CX392" s="131"/>
      <c r="CY392" s="131"/>
      <c r="CZ392" s="131"/>
      <c r="DA392" s="131"/>
      <c r="DB392" s="131"/>
      <c r="DC392" s="131"/>
      <c r="DD392" s="131"/>
      <c r="DE392" s="131"/>
      <c r="DF392" s="131"/>
      <c r="DG392" s="131"/>
      <c r="DH392" s="131"/>
      <c r="DI392" s="131"/>
      <c r="DJ392" s="131"/>
      <c r="DK392" s="131"/>
      <c r="DL392" s="131"/>
      <c r="DM392" s="131"/>
      <c r="DN392" s="131"/>
      <c r="DO392" s="131"/>
      <c r="DP392" s="131"/>
      <c r="DQ392" s="131"/>
      <c r="DR392" s="131"/>
      <c r="DS392" s="131"/>
      <c r="DT392" s="131"/>
      <c r="DU392" s="131"/>
      <c r="DV392" s="131"/>
      <c r="DW392" s="131"/>
      <c r="DX392" s="131"/>
      <c r="DY392" s="131"/>
      <c r="DZ392" s="131"/>
      <c r="EA392" s="131"/>
      <c r="EB392" s="131"/>
      <c r="EC392" s="131"/>
      <c r="ED392" s="131"/>
      <c r="EE392" s="131"/>
      <c r="EF392" s="131"/>
      <c r="EG392" s="131"/>
      <c r="EH392" s="131"/>
      <c r="EI392" s="131"/>
      <c r="EJ392" s="131"/>
      <c r="EK392" s="131"/>
      <c r="EL392" s="131"/>
      <c r="EM392" s="131"/>
      <c r="EN392" s="131"/>
      <c r="EO392" s="131"/>
      <c r="EP392" s="131"/>
      <c r="EQ392" s="131"/>
      <c r="ER392" s="131"/>
      <c r="ES392" s="131"/>
      <c r="ET392" s="131"/>
      <c r="EU392" s="131"/>
      <c r="EV392" s="131"/>
      <c r="EW392" s="131"/>
      <c r="EX392" s="131"/>
      <c r="EY392" s="131"/>
      <c r="EZ392" s="131"/>
      <c r="FA392" s="131"/>
      <c r="FB392" s="131"/>
      <c r="FC392" s="131"/>
      <c r="FD392" s="131"/>
      <c r="FE392" s="131"/>
      <c r="FF392" s="131"/>
      <c r="FG392" s="131"/>
      <c r="FH392" s="131"/>
      <c r="FI392" s="131"/>
      <c r="FJ392" s="131"/>
      <c r="FK392" s="131"/>
      <c r="FL392" s="131"/>
      <c r="FM392" s="131"/>
      <c r="FN392" s="131"/>
      <c r="FO392" s="131"/>
      <c r="FP392" s="131"/>
      <c r="FQ392" s="131"/>
      <c r="FR392" s="131"/>
      <c r="FS392" s="131"/>
      <c r="FT392" s="131"/>
      <c r="FU392" s="131"/>
      <c r="FV392" s="131"/>
      <c r="FW392" s="131"/>
    </row>
    <row r="393">
      <c r="A393" s="131"/>
      <c r="B393" s="131"/>
      <c r="C393" s="131"/>
      <c r="D393" s="131"/>
      <c r="E393" s="131"/>
      <c r="F393" s="131"/>
      <c r="G393" s="131"/>
      <c r="H393" s="131"/>
      <c r="I393" s="131"/>
      <c r="J393" s="131"/>
      <c r="K393" s="131"/>
      <c r="L393" s="131"/>
      <c r="M393" s="131"/>
      <c r="N393" s="131"/>
      <c r="O393" s="131"/>
      <c r="P393" s="131"/>
      <c r="Q393" s="131"/>
      <c r="R393" s="131"/>
      <c r="S393" s="131"/>
      <c r="T393" s="131"/>
      <c r="U393" s="131"/>
      <c r="V393" s="131"/>
      <c r="W393" s="131"/>
      <c r="X393" s="131"/>
      <c r="Y393" s="131"/>
      <c r="Z393" s="131"/>
      <c r="AA393" s="131"/>
      <c r="AB393" s="131"/>
      <c r="AC393" s="131"/>
      <c r="AD393" s="131"/>
      <c r="AE393" s="131"/>
      <c r="AF393" s="131"/>
      <c r="AG393" s="131"/>
      <c r="AH393" s="131"/>
      <c r="AI393" s="131"/>
      <c r="AJ393" s="131"/>
      <c r="AK393" s="131"/>
      <c r="AL393" s="131"/>
      <c r="AM393" s="131"/>
      <c r="AN393" s="131"/>
      <c r="AO393" s="131"/>
      <c r="AP393" s="131"/>
      <c r="AQ393" s="131"/>
      <c r="AR393" s="131"/>
      <c r="AS393" s="131"/>
      <c r="AT393" s="131"/>
      <c r="AU393" s="131"/>
      <c r="AV393" s="131"/>
      <c r="AW393" s="131"/>
      <c r="AX393" s="131"/>
      <c r="AY393" s="131"/>
      <c r="AZ393" s="131"/>
      <c r="BA393" s="131"/>
      <c r="BB393" s="131"/>
      <c r="BC393" s="131"/>
      <c r="BD393" s="131"/>
      <c r="BE393" s="131"/>
      <c r="BF393" s="131"/>
      <c r="BG393" s="131"/>
      <c r="BH393" s="131"/>
      <c r="BI393" s="131"/>
      <c r="BJ393" s="131"/>
      <c r="BK393" s="131"/>
      <c r="BL393" s="131"/>
      <c r="BM393" s="131"/>
      <c r="BN393" s="131"/>
      <c r="BO393" s="131"/>
      <c r="BP393" s="131"/>
      <c r="BQ393" s="131"/>
      <c r="BR393" s="131"/>
      <c r="BS393" s="131"/>
      <c r="BT393" s="131"/>
      <c r="BU393" s="131"/>
      <c r="BV393" s="131"/>
      <c r="BW393" s="131"/>
      <c r="BX393" s="131"/>
      <c r="BY393" s="131"/>
      <c r="BZ393" s="131"/>
      <c r="CA393" s="131"/>
      <c r="CB393" s="131"/>
      <c r="CC393" s="131"/>
      <c r="CD393" s="131"/>
      <c r="CE393" s="131"/>
      <c r="CF393" s="131"/>
      <c r="CG393" s="131"/>
      <c r="CH393" s="131"/>
      <c r="CI393" s="131"/>
      <c r="CJ393" s="131"/>
      <c r="CK393" s="131"/>
      <c r="CL393" s="131"/>
      <c r="CM393" s="131"/>
      <c r="CN393" s="131"/>
      <c r="CO393" s="131"/>
      <c r="CP393" s="131"/>
      <c r="CQ393" s="131"/>
      <c r="CR393" s="131"/>
      <c r="CS393" s="131"/>
      <c r="CT393" s="131"/>
      <c r="CU393" s="131"/>
      <c r="CV393" s="131"/>
      <c r="CW393" s="131"/>
      <c r="CX393" s="131"/>
      <c r="CY393" s="131"/>
      <c r="CZ393" s="131"/>
      <c r="DA393" s="131"/>
      <c r="DB393" s="131"/>
      <c r="DC393" s="131"/>
      <c r="DD393" s="131"/>
      <c r="DE393" s="131"/>
      <c r="DF393" s="131"/>
      <c r="DG393" s="131"/>
      <c r="DH393" s="131"/>
      <c r="DI393" s="131"/>
      <c r="DJ393" s="131"/>
      <c r="DK393" s="131"/>
      <c r="DL393" s="131"/>
      <c r="DM393" s="131"/>
      <c r="DN393" s="131"/>
      <c r="DO393" s="131"/>
      <c r="DP393" s="131"/>
      <c r="DQ393" s="131"/>
      <c r="DR393" s="131"/>
      <c r="DS393" s="131"/>
      <c r="DT393" s="131"/>
      <c r="DU393" s="131"/>
      <c r="DV393" s="131"/>
      <c r="DW393" s="131"/>
      <c r="DX393" s="131"/>
      <c r="DY393" s="131"/>
      <c r="DZ393" s="131"/>
      <c r="EA393" s="131"/>
      <c r="EB393" s="131"/>
      <c r="EC393" s="131"/>
      <c r="ED393" s="131"/>
      <c r="EE393" s="131"/>
      <c r="EF393" s="131"/>
      <c r="EG393" s="131"/>
      <c r="EH393" s="131"/>
      <c r="EI393" s="131"/>
      <c r="EJ393" s="131"/>
      <c r="EK393" s="131"/>
      <c r="EL393" s="131"/>
      <c r="EM393" s="131"/>
      <c r="EN393" s="131"/>
      <c r="EO393" s="131"/>
      <c r="EP393" s="131"/>
      <c r="EQ393" s="131"/>
      <c r="ER393" s="131"/>
      <c r="ES393" s="131"/>
      <c r="ET393" s="131"/>
      <c r="EU393" s="131"/>
      <c r="EV393" s="131"/>
      <c r="EW393" s="131"/>
      <c r="EX393" s="131"/>
      <c r="EY393" s="131"/>
      <c r="EZ393" s="131"/>
      <c r="FA393" s="131"/>
      <c r="FB393" s="131"/>
      <c r="FC393" s="131"/>
      <c r="FD393" s="131"/>
      <c r="FE393" s="131"/>
      <c r="FF393" s="131"/>
      <c r="FG393" s="131"/>
      <c r="FH393" s="131"/>
      <c r="FI393" s="131"/>
      <c r="FJ393" s="131"/>
      <c r="FK393" s="131"/>
      <c r="FL393" s="131"/>
      <c r="FM393" s="131"/>
      <c r="FN393" s="131"/>
      <c r="FO393" s="131"/>
      <c r="FP393" s="131"/>
      <c r="FQ393" s="131"/>
      <c r="FR393" s="131"/>
      <c r="FS393" s="131"/>
      <c r="FT393" s="131"/>
      <c r="FU393" s="131"/>
      <c r="FV393" s="131"/>
      <c r="FW393" s="131"/>
    </row>
    <row r="394">
      <c r="A394" s="131"/>
      <c r="B394" s="131"/>
      <c r="C394" s="131"/>
      <c r="D394" s="131"/>
      <c r="E394" s="131"/>
      <c r="F394" s="131"/>
      <c r="G394" s="131"/>
      <c r="H394" s="131"/>
      <c r="I394" s="131"/>
      <c r="J394" s="131"/>
      <c r="K394" s="131"/>
      <c r="L394" s="131"/>
      <c r="M394" s="131"/>
      <c r="N394" s="131"/>
      <c r="O394" s="131"/>
      <c r="P394" s="131"/>
      <c r="Q394" s="131"/>
      <c r="R394" s="131"/>
      <c r="S394" s="131"/>
      <c r="T394" s="131"/>
      <c r="U394" s="131"/>
      <c r="V394" s="131"/>
      <c r="W394" s="131"/>
      <c r="X394" s="131"/>
      <c r="Y394" s="131"/>
      <c r="Z394" s="131"/>
      <c r="AA394" s="131"/>
      <c r="AB394" s="131"/>
      <c r="AC394" s="131"/>
      <c r="AD394" s="131"/>
      <c r="AE394" s="131"/>
      <c r="AF394" s="131"/>
      <c r="AG394" s="131"/>
      <c r="AH394" s="131"/>
      <c r="AI394" s="131"/>
      <c r="AJ394" s="131"/>
      <c r="AK394" s="131"/>
      <c r="AL394" s="131"/>
      <c r="AM394" s="131"/>
      <c r="AN394" s="131"/>
      <c r="AO394" s="131"/>
      <c r="AP394" s="131"/>
      <c r="AQ394" s="131"/>
      <c r="AR394" s="131"/>
      <c r="AS394" s="131"/>
      <c r="AT394" s="131"/>
      <c r="AU394" s="131"/>
      <c r="AV394" s="131"/>
      <c r="AW394" s="131"/>
      <c r="AX394" s="131"/>
      <c r="AY394" s="131"/>
      <c r="AZ394" s="131"/>
      <c r="BA394" s="131"/>
      <c r="BB394" s="131"/>
      <c r="BC394" s="131"/>
      <c r="BD394" s="131"/>
      <c r="BE394" s="131"/>
      <c r="BF394" s="131"/>
      <c r="BG394" s="131"/>
      <c r="BH394" s="131"/>
      <c r="BI394" s="131"/>
      <c r="BJ394" s="131"/>
      <c r="BK394" s="131"/>
      <c r="BL394" s="131"/>
      <c r="BM394" s="131"/>
      <c r="BN394" s="131"/>
      <c r="BO394" s="131"/>
      <c r="BP394" s="131"/>
      <c r="BQ394" s="131"/>
      <c r="BR394" s="131"/>
      <c r="BS394" s="131"/>
      <c r="BT394" s="131"/>
      <c r="BU394" s="131"/>
      <c r="BV394" s="131"/>
      <c r="BW394" s="131"/>
      <c r="BX394" s="131"/>
      <c r="BY394" s="131"/>
      <c r="BZ394" s="131"/>
      <c r="CA394" s="131"/>
      <c r="CB394" s="131"/>
      <c r="CC394" s="131"/>
      <c r="CD394" s="131"/>
      <c r="CE394" s="131"/>
      <c r="CF394" s="131"/>
      <c r="CG394" s="131"/>
      <c r="CH394" s="131"/>
      <c r="CI394" s="131"/>
      <c r="CJ394" s="131"/>
      <c r="CK394" s="131"/>
      <c r="CL394" s="131"/>
      <c r="CM394" s="131"/>
      <c r="CN394" s="131"/>
      <c r="CO394" s="131"/>
      <c r="CP394" s="131"/>
      <c r="CQ394" s="131"/>
      <c r="CR394" s="131"/>
      <c r="CS394" s="131"/>
      <c r="CT394" s="131"/>
      <c r="CU394" s="131"/>
      <c r="CV394" s="131"/>
      <c r="CW394" s="131"/>
      <c r="CX394" s="131"/>
      <c r="CY394" s="131"/>
      <c r="CZ394" s="131"/>
      <c r="DA394" s="131"/>
      <c r="DB394" s="131"/>
      <c r="DC394" s="131"/>
      <c r="DD394" s="131"/>
      <c r="DE394" s="131"/>
      <c r="DF394" s="131"/>
      <c r="DG394" s="131"/>
      <c r="DH394" s="131"/>
      <c r="DI394" s="131"/>
      <c r="DJ394" s="131"/>
      <c r="DK394" s="131"/>
      <c r="DL394" s="131"/>
      <c r="DM394" s="131"/>
      <c r="DN394" s="131"/>
      <c r="DO394" s="131"/>
      <c r="DP394" s="131"/>
      <c r="DQ394" s="131"/>
      <c r="DR394" s="131"/>
      <c r="DS394" s="131"/>
      <c r="DT394" s="131"/>
      <c r="DU394" s="131"/>
      <c r="DV394" s="131"/>
      <c r="DW394" s="131"/>
      <c r="DX394" s="131"/>
      <c r="DY394" s="131"/>
      <c r="DZ394" s="131"/>
      <c r="EA394" s="131"/>
      <c r="EB394" s="131"/>
      <c r="EC394" s="131"/>
      <c r="ED394" s="131"/>
      <c r="EE394" s="131"/>
      <c r="EF394" s="131"/>
      <c r="EG394" s="131"/>
      <c r="EH394" s="131"/>
      <c r="EI394" s="131"/>
      <c r="EJ394" s="131"/>
      <c r="EK394" s="131"/>
      <c r="EL394" s="131"/>
      <c r="EM394" s="131"/>
      <c r="EN394" s="131"/>
      <c r="EO394" s="131"/>
      <c r="EP394" s="131"/>
      <c r="EQ394" s="131"/>
      <c r="ER394" s="131"/>
      <c r="ES394" s="131"/>
      <c r="ET394" s="131"/>
      <c r="EU394" s="131"/>
      <c r="EV394" s="131"/>
      <c r="EW394" s="131"/>
      <c r="EX394" s="131"/>
      <c r="EY394" s="131"/>
      <c r="EZ394" s="131"/>
      <c r="FA394" s="131"/>
      <c r="FB394" s="131"/>
      <c r="FC394" s="131"/>
      <c r="FD394" s="131"/>
      <c r="FE394" s="131"/>
      <c r="FF394" s="131"/>
      <c r="FG394" s="131"/>
      <c r="FH394" s="131"/>
      <c r="FI394" s="131"/>
      <c r="FJ394" s="131"/>
      <c r="FK394" s="131"/>
      <c r="FL394" s="131"/>
      <c r="FM394" s="131"/>
      <c r="FN394" s="131"/>
      <c r="FO394" s="131"/>
      <c r="FP394" s="131"/>
      <c r="FQ394" s="131"/>
      <c r="FR394" s="131"/>
      <c r="FS394" s="131"/>
      <c r="FT394" s="131"/>
      <c r="FU394" s="131"/>
      <c r="FV394" s="131"/>
      <c r="FW394" s="131"/>
    </row>
    <row r="395">
      <c r="A395" s="131"/>
      <c r="B395" s="131"/>
      <c r="C395" s="131"/>
      <c r="D395" s="131"/>
      <c r="E395" s="131"/>
      <c r="F395" s="131"/>
      <c r="G395" s="131"/>
      <c r="H395" s="131"/>
      <c r="I395" s="131"/>
      <c r="J395" s="131"/>
      <c r="K395" s="131"/>
      <c r="L395" s="131"/>
      <c r="M395" s="131"/>
      <c r="N395" s="131"/>
      <c r="O395" s="131"/>
      <c r="P395" s="131"/>
      <c r="Q395" s="131"/>
      <c r="R395" s="131"/>
      <c r="S395" s="131"/>
      <c r="T395" s="131"/>
      <c r="U395" s="131"/>
      <c r="V395" s="131"/>
      <c r="W395" s="131"/>
      <c r="X395" s="131"/>
      <c r="Y395" s="131"/>
      <c r="Z395" s="131"/>
      <c r="AA395" s="131"/>
      <c r="AB395" s="131"/>
      <c r="AC395" s="131"/>
      <c r="AD395" s="131"/>
      <c r="AE395" s="131"/>
      <c r="AF395" s="131"/>
      <c r="AG395" s="131"/>
      <c r="AH395" s="131"/>
      <c r="AI395" s="131"/>
      <c r="AJ395" s="131"/>
      <c r="AK395" s="131"/>
      <c r="AL395" s="131"/>
      <c r="AM395" s="131"/>
      <c r="AN395" s="131"/>
      <c r="AO395" s="131"/>
      <c r="AP395" s="131"/>
      <c r="AQ395" s="131"/>
      <c r="AR395" s="131"/>
      <c r="AS395" s="131"/>
      <c r="AT395" s="131"/>
      <c r="AU395" s="131"/>
      <c r="AV395" s="131"/>
      <c r="AW395" s="131"/>
      <c r="AX395" s="131"/>
      <c r="AY395" s="131"/>
      <c r="AZ395" s="131"/>
      <c r="BA395" s="131"/>
      <c r="BB395" s="131"/>
      <c r="BC395" s="131"/>
      <c r="BD395" s="131"/>
      <c r="BE395" s="131"/>
      <c r="BF395" s="131"/>
      <c r="BG395" s="131"/>
      <c r="BH395" s="131"/>
      <c r="BI395" s="131"/>
      <c r="BJ395" s="131"/>
      <c r="BK395" s="131"/>
      <c r="BL395" s="131"/>
      <c r="BM395" s="131"/>
      <c r="BN395" s="131"/>
      <c r="BO395" s="131"/>
      <c r="BP395" s="131"/>
      <c r="BQ395" s="131"/>
      <c r="BR395" s="131"/>
      <c r="BS395" s="131"/>
      <c r="BT395" s="131"/>
      <c r="BU395" s="131"/>
      <c r="BV395" s="131"/>
      <c r="BW395" s="131"/>
      <c r="BX395" s="131"/>
      <c r="BY395" s="131"/>
      <c r="BZ395" s="131"/>
      <c r="CA395" s="131"/>
      <c r="CB395" s="131"/>
      <c r="CC395" s="131"/>
      <c r="CD395" s="131"/>
      <c r="CE395" s="131"/>
      <c r="CF395" s="131"/>
      <c r="CG395" s="131"/>
      <c r="CH395" s="131"/>
      <c r="CI395" s="131"/>
      <c r="CJ395" s="131"/>
      <c r="CK395" s="131"/>
      <c r="CL395" s="131"/>
      <c r="CM395" s="131"/>
      <c r="CN395" s="131"/>
      <c r="CO395" s="131"/>
      <c r="CP395" s="131"/>
      <c r="CQ395" s="131"/>
      <c r="CR395" s="131"/>
      <c r="CS395" s="131"/>
      <c r="CT395" s="131"/>
      <c r="CU395" s="131"/>
      <c r="CV395" s="131"/>
      <c r="CW395" s="131"/>
      <c r="CX395" s="131"/>
      <c r="CY395" s="131"/>
      <c r="CZ395" s="131"/>
      <c r="DA395" s="131"/>
      <c r="DB395" s="131"/>
      <c r="DC395" s="131"/>
      <c r="DD395" s="131"/>
      <c r="DE395" s="131"/>
      <c r="DF395" s="131"/>
      <c r="DG395" s="131"/>
      <c r="DH395" s="131"/>
      <c r="DI395" s="131"/>
      <c r="DJ395" s="131"/>
      <c r="DK395" s="131"/>
      <c r="DL395" s="131"/>
      <c r="DM395" s="131"/>
      <c r="DN395" s="131"/>
      <c r="DO395" s="131"/>
      <c r="DP395" s="131"/>
      <c r="DQ395" s="131"/>
      <c r="DR395" s="131"/>
      <c r="DS395" s="131"/>
      <c r="DT395" s="131"/>
      <c r="DU395" s="131"/>
      <c r="DV395" s="131"/>
      <c r="DW395" s="131"/>
      <c r="DX395" s="131"/>
      <c r="DY395" s="131"/>
      <c r="DZ395" s="131"/>
      <c r="EA395" s="131"/>
      <c r="EB395" s="131"/>
      <c r="EC395" s="131"/>
      <c r="ED395" s="131"/>
      <c r="EE395" s="131"/>
      <c r="EF395" s="131"/>
      <c r="EG395" s="131"/>
      <c r="EH395" s="131"/>
      <c r="EI395" s="131"/>
      <c r="EJ395" s="131"/>
      <c r="EK395" s="131"/>
      <c r="EL395" s="131"/>
      <c r="EM395" s="131"/>
      <c r="EN395" s="131"/>
      <c r="EO395" s="131"/>
      <c r="EP395" s="131"/>
      <c r="EQ395" s="131"/>
      <c r="ER395" s="131"/>
      <c r="ES395" s="131"/>
      <c r="ET395" s="131"/>
      <c r="EU395" s="131"/>
      <c r="EV395" s="131"/>
      <c r="EW395" s="131"/>
      <c r="EX395" s="131"/>
      <c r="EY395" s="131"/>
      <c r="EZ395" s="131"/>
      <c r="FA395" s="131"/>
      <c r="FB395" s="131"/>
      <c r="FC395" s="131"/>
      <c r="FD395" s="131"/>
      <c r="FE395" s="131"/>
      <c r="FF395" s="131"/>
      <c r="FG395" s="131"/>
      <c r="FH395" s="131"/>
      <c r="FI395" s="131"/>
      <c r="FJ395" s="131"/>
      <c r="FK395" s="131"/>
      <c r="FL395" s="131"/>
      <c r="FM395" s="131"/>
      <c r="FN395" s="131"/>
      <c r="FO395" s="131"/>
      <c r="FP395" s="131"/>
      <c r="FQ395" s="131"/>
      <c r="FR395" s="131"/>
      <c r="FS395" s="131"/>
      <c r="FT395" s="131"/>
      <c r="FU395" s="131"/>
      <c r="FV395" s="131"/>
      <c r="FW395" s="131"/>
    </row>
    <row r="396">
      <c r="A396" s="131"/>
      <c r="B396" s="131"/>
      <c r="C396" s="131"/>
      <c r="D396" s="131"/>
      <c r="E396" s="131"/>
      <c r="F396" s="131"/>
      <c r="G396" s="131"/>
      <c r="H396" s="131"/>
      <c r="I396" s="131"/>
      <c r="J396" s="131"/>
      <c r="K396" s="131"/>
      <c r="L396" s="131"/>
      <c r="M396" s="131"/>
      <c r="N396" s="131"/>
      <c r="O396" s="131"/>
      <c r="P396" s="131"/>
      <c r="Q396" s="131"/>
      <c r="R396" s="131"/>
      <c r="S396" s="131"/>
      <c r="T396" s="131"/>
      <c r="U396" s="131"/>
      <c r="V396" s="131"/>
      <c r="W396" s="131"/>
      <c r="X396" s="131"/>
      <c r="Y396" s="131"/>
      <c r="Z396" s="131"/>
      <c r="AA396" s="131"/>
      <c r="AB396" s="131"/>
      <c r="AC396" s="131"/>
      <c r="AD396" s="131"/>
      <c r="AE396" s="131"/>
      <c r="AF396" s="131"/>
      <c r="AG396" s="131"/>
      <c r="AH396" s="131"/>
      <c r="AI396" s="131"/>
      <c r="AJ396" s="131"/>
      <c r="AK396" s="131"/>
      <c r="AL396" s="131"/>
      <c r="AM396" s="131"/>
      <c r="AN396" s="131"/>
      <c r="AO396" s="131"/>
      <c r="AP396" s="131"/>
      <c r="AQ396" s="131"/>
      <c r="AR396" s="131"/>
      <c r="AS396" s="131"/>
      <c r="AT396" s="131"/>
      <c r="AU396" s="131"/>
      <c r="AV396" s="131"/>
      <c r="AW396" s="131"/>
      <c r="AX396" s="131"/>
      <c r="AY396" s="131"/>
      <c r="AZ396" s="131"/>
      <c r="BA396" s="131"/>
      <c r="BB396" s="131"/>
      <c r="BC396" s="131"/>
      <c r="BD396" s="131"/>
      <c r="BE396" s="131"/>
      <c r="BF396" s="131"/>
      <c r="BG396" s="131"/>
      <c r="BH396" s="131"/>
      <c r="BI396" s="131"/>
      <c r="BJ396" s="131"/>
      <c r="BK396" s="131"/>
      <c r="BL396" s="131"/>
      <c r="BM396" s="131"/>
      <c r="BN396" s="131"/>
      <c r="BO396" s="131"/>
      <c r="BP396" s="131"/>
      <c r="BQ396" s="131"/>
      <c r="BR396" s="131"/>
      <c r="BS396" s="131"/>
      <c r="BT396" s="131"/>
      <c r="BU396" s="131"/>
      <c r="BV396" s="131"/>
      <c r="BW396" s="131"/>
      <c r="BX396" s="131"/>
      <c r="BY396" s="131"/>
      <c r="BZ396" s="131"/>
      <c r="CA396" s="131"/>
      <c r="CB396" s="131"/>
      <c r="CC396" s="131"/>
      <c r="CD396" s="131"/>
      <c r="CE396" s="131"/>
      <c r="CF396" s="131"/>
      <c r="CG396" s="131"/>
      <c r="CH396" s="131"/>
      <c r="CI396" s="131"/>
      <c r="CJ396" s="131"/>
      <c r="CK396" s="131"/>
      <c r="CL396" s="131"/>
      <c r="CM396" s="131"/>
      <c r="CN396" s="131"/>
      <c r="CO396" s="131"/>
      <c r="CP396" s="131"/>
      <c r="CQ396" s="131"/>
      <c r="CR396" s="131"/>
      <c r="CS396" s="131"/>
      <c r="CT396" s="131"/>
      <c r="CU396" s="131"/>
      <c r="CV396" s="131"/>
      <c r="CW396" s="131"/>
      <c r="CX396" s="131"/>
      <c r="CY396" s="131"/>
      <c r="CZ396" s="131"/>
      <c r="DA396" s="131"/>
      <c r="DB396" s="131"/>
      <c r="DC396" s="131"/>
      <c r="DD396" s="131"/>
      <c r="DE396" s="131"/>
      <c r="DF396" s="131"/>
      <c r="DG396" s="131"/>
      <c r="DH396" s="131"/>
      <c r="DI396" s="131"/>
      <c r="DJ396" s="131"/>
      <c r="DK396" s="131"/>
      <c r="DL396" s="131"/>
      <c r="DM396" s="131"/>
      <c r="DN396" s="131"/>
      <c r="DO396" s="131"/>
      <c r="DP396" s="131"/>
      <c r="DQ396" s="131"/>
      <c r="DR396" s="131"/>
      <c r="DS396" s="131"/>
      <c r="DT396" s="131"/>
      <c r="DU396" s="131"/>
      <c r="DV396" s="131"/>
      <c r="DW396" s="131"/>
      <c r="DX396" s="131"/>
      <c r="DY396" s="131"/>
      <c r="DZ396" s="131"/>
      <c r="EA396" s="131"/>
      <c r="EB396" s="131"/>
      <c r="EC396" s="131"/>
      <c r="ED396" s="131"/>
      <c r="EE396" s="131"/>
      <c r="EF396" s="131"/>
      <c r="EG396" s="131"/>
      <c r="EH396" s="131"/>
      <c r="EI396" s="131"/>
      <c r="EJ396" s="131"/>
      <c r="EK396" s="131"/>
      <c r="EL396" s="131"/>
      <c r="EM396" s="131"/>
      <c r="EN396" s="131"/>
      <c r="EO396" s="131"/>
      <c r="EP396" s="131"/>
      <c r="EQ396" s="131"/>
      <c r="ER396" s="131"/>
      <c r="ES396" s="131"/>
      <c r="ET396" s="131"/>
      <c r="EU396" s="131"/>
      <c r="EV396" s="131"/>
      <c r="EW396" s="131"/>
      <c r="EX396" s="131"/>
      <c r="EY396" s="131"/>
      <c r="EZ396" s="131"/>
      <c r="FA396" s="131"/>
      <c r="FB396" s="131"/>
      <c r="FC396" s="131"/>
      <c r="FD396" s="131"/>
      <c r="FE396" s="131"/>
      <c r="FF396" s="131"/>
      <c r="FG396" s="131"/>
      <c r="FH396" s="131"/>
      <c r="FI396" s="131"/>
      <c r="FJ396" s="131"/>
      <c r="FK396" s="131"/>
      <c r="FL396" s="131"/>
      <c r="FM396" s="131"/>
      <c r="FN396" s="131"/>
      <c r="FO396" s="131"/>
      <c r="FP396" s="131"/>
      <c r="FQ396" s="131"/>
      <c r="FR396" s="131"/>
      <c r="FS396" s="131"/>
      <c r="FT396" s="131"/>
      <c r="FU396" s="131"/>
      <c r="FV396" s="131"/>
      <c r="FW396" s="131"/>
    </row>
    <row r="397">
      <c r="A397" s="131"/>
      <c r="B397" s="131"/>
      <c r="C397" s="131"/>
      <c r="D397" s="131"/>
      <c r="E397" s="131"/>
      <c r="F397" s="131"/>
      <c r="G397" s="131"/>
      <c r="H397" s="131"/>
      <c r="I397" s="131"/>
      <c r="J397" s="131"/>
      <c r="K397" s="131"/>
      <c r="L397" s="131"/>
      <c r="M397" s="131"/>
      <c r="N397" s="131"/>
      <c r="O397" s="131"/>
      <c r="P397" s="131"/>
      <c r="Q397" s="131"/>
      <c r="R397" s="131"/>
      <c r="S397" s="131"/>
      <c r="T397" s="131"/>
      <c r="U397" s="131"/>
      <c r="V397" s="131"/>
      <c r="W397" s="131"/>
      <c r="X397" s="131"/>
      <c r="Y397" s="131"/>
      <c r="Z397" s="131"/>
      <c r="AA397" s="131"/>
      <c r="AB397" s="131"/>
      <c r="AC397" s="131"/>
      <c r="AD397" s="131"/>
      <c r="AE397" s="131"/>
      <c r="AF397" s="131"/>
      <c r="AG397" s="131"/>
      <c r="AH397" s="131"/>
      <c r="AI397" s="131"/>
      <c r="AJ397" s="131"/>
      <c r="AK397" s="131"/>
      <c r="AL397" s="131"/>
      <c r="AM397" s="131"/>
      <c r="AN397" s="131"/>
      <c r="AO397" s="131"/>
      <c r="AP397" s="131"/>
      <c r="AQ397" s="131"/>
      <c r="AR397" s="131"/>
      <c r="AS397" s="131"/>
      <c r="AT397" s="131"/>
      <c r="AU397" s="131"/>
      <c r="AV397" s="131"/>
      <c r="AW397" s="131"/>
      <c r="AX397" s="131"/>
      <c r="AY397" s="131"/>
      <c r="AZ397" s="131"/>
      <c r="BA397" s="131"/>
      <c r="BB397" s="131"/>
      <c r="BC397" s="131"/>
      <c r="BD397" s="131"/>
      <c r="BE397" s="131"/>
      <c r="BF397" s="131"/>
      <c r="BG397" s="131"/>
      <c r="BH397" s="131"/>
      <c r="BI397" s="131"/>
      <c r="BJ397" s="131"/>
      <c r="BK397" s="131"/>
      <c r="BL397" s="131"/>
      <c r="BM397" s="131"/>
      <c r="BN397" s="131"/>
      <c r="BO397" s="131"/>
      <c r="BP397" s="131"/>
      <c r="BQ397" s="131"/>
      <c r="BR397" s="131"/>
      <c r="BS397" s="131"/>
      <c r="BT397" s="131"/>
      <c r="BU397" s="131"/>
      <c r="BV397" s="131"/>
      <c r="BW397" s="131"/>
      <c r="BX397" s="131"/>
      <c r="BY397" s="131"/>
      <c r="BZ397" s="131"/>
      <c r="CA397" s="131"/>
      <c r="CB397" s="131"/>
      <c r="CC397" s="131"/>
      <c r="CD397" s="131"/>
      <c r="CE397" s="131"/>
      <c r="CF397" s="131"/>
      <c r="CG397" s="131"/>
      <c r="CH397" s="131"/>
      <c r="CI397" s="131"/>
      <c r="CJ397" s="131"/>
      <c r="CK397" s="131"/>
      <c r="CL397" s="131"/>
      <c r="CM397" s="131"/>
      <c r="CN397" s="131"/>
      <c r="CO397" s="131"/>
      <c r="CP397" s="131"/>
      <c r="CQ397" s="131"/>
      <c r="CR397" s="131"/>
      <c r="CS397" s="131"/>
      <c r="CT397" s="131"/>
      <c r="CU397" s="131"/>
      <c r="CV397" s="131"/>
      <c r="CW397" s="131"/>
      <c r="CX397" s="131"/>
      <c r="CY397" s="131"/>
      <c r="CZ397" s="131"/>
      <c r="DA397" s="131"/>
      <c r="DB397" s="131"/>
      <c r="DC397" s="131"/>
      <c r="DD397" s="131"/>
      <c r="DE397" s="131"/>
      <c r="DF397" s="131"/>
      <c r="DG397" s="131"/>
      <c r="DH397" s="131"/>
      <c r="DI397" s="131"/>
      <c r="DJ397" s="131"/>
      <c r="DK397" s="131"/>
      <c r="DL397" s="131"/>
      <c r="DM397" s="131"/>
      <c r="DN397" s="131"/>
      <c r="DO397" s="131"/>
      <c r="DP397" s="131"/>
      <c r="DQ397" s="131"/>
      <c r="DR397" s="131"/>
      <c r="DS397" s="131"/>
      <c r="DT397" s="131"/>
      <c r="DU397" s="131"/>
      <c r="DV397" s="131"/>
      <c r="DW397" s="131"/>
      <c r="DX397" s="131"/>
      <c r="DY397" s="131"/>
      <c r="DZ397" s="131"/>
      <c r="EA397" s="131"/>
      <c r="EB397" s="131"/>
      <c r="EC397" s="131"/>
      <c r="ED397" s="131"/>
      <c r="EE397" s="131"/>
      <c r="EF397" s="131"/>
      <c r="EG397" s="131"/>
      <c r="EH397" s="131"/>
      <c r="EI397" s="131"/>
      <c r="EJ397" s="131"/>
      <c r="EK397" s="131"/>
      <c r="EL397" s="131"/>
      <c r="EM397" s="131"/>
      <c r="EN397" s="131"/>
      <c r="EO397" s="131"/>
      <c r="EP397" s="131"/>
      <c r="EQ397" s="131"/>
      <c r="ER397" s="131"/>
      <c r="ES397" s="131"/>
      <c r="ET397" s="131"/>
      <c r="EU397" s="131"/>
      <c r="EV397" s="131"/>
      <c r="EW397" s="131"/>
      <c r="EX397" s="131"/>
      <c r="EY397" s="131"/>
      <c r="EZ397" s="131"/>
      <c r="FA397" s="131"/>
      <c r="FB397" s="131"/>
      <c r="FC397" s="131"/>
      <c r="FD397" s="131"/>
      <c r="FE397" s="131"/>
      <c r="FF397" s="131"/>
      <c r="FG397" s="131"/>
      <c r="FH397" s="131"/>
      <c r="FI397" s="131"/>
      <c r="FJ397" s="131"/>
      <c r="FK397" s="131"/>
      <c r="FL397" s="131"/>
      <c r="FM397" s="131"/>
      <c r="FN397" s="131"/>
      <c r="FO397" s="131"/>
      <c r="FP397" s="131"/>
      <c r="FQ397" s="131"/>
      <c r="FR397" s="131"/>
      <c r="FS397" s="131"/>
      <c r="FT397" s="131"/>
      <c r="FU397" s="131"/>
      <c r="FV397" s="131"/>
      <c r="FW397" s="131"/>
    </row>
    <row r="398">
      <c r="A398" s="131"/>
      <c r="B398" s="131"/>
      <c r="C398" s="131"/>
      <c r="D398" s="131"/>
      <c r="E398" s="131"/>
      <c r="F398" s="131"/>
      <c r="G398" s="131"/>
      <c r="H398" s="131"/>
      <c r="I398" s="131"/>
      <c r="J398" s="131"/>
      <c r="K398" s="131"/>
      <c r="L398" s="131"/>
      <c r="M398" s="131"/>
      <c r="N398" s="131"/>
      <c r="O398" s="131"/>
      <c r="P398" s="131"/>
      <c r="Q398" s="131"/>
      <c r="R398" s="131"/>
      <c r="S398" s="131"/>
      <c r="T398" s="131"/>
      <c r="U398" s="131"/>
      <c r="V398" s="131"/>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Q398" s="131"/>
      <c r="AR398" s="131"/>
      <c r="AS398" s="131"/>
      <c r="AT398" s="131"/>
      <c r="AU398" s="131"/>
      <c r="AV398" s="131"/>
      <c r="AW398" s="131"/>
      <c r="AX398" s="131"/>
      <c r="AY398" s="131"/>
      <c r="AZ398" s="131"/>
      <c r="BA398" s="131"/>
      <c r="BB398" s="131"/>
      <c r="BC398" s="131"/>
      <c r="BD398" s="131"/>
      <c r="BE398" s="131"/>
      <c r="BF398" s="131"/>
      <c r="BG398" s="131"/>
      <c r="BH398" s="131"/>
      <c r="BI398" s="131"/>
      <c r="BJ398" s="131"/>
      <c r="BK398" s="131"/>
      <c r="BL398" s="131"/>
      <c r="BM398" s="131"/>
      <c r="BN398" s="131"/>
      <c r="BO398" s="131"/>
      <c r="BP398" s="131"/>
      <c r="BQ398" s="131"/>
      <c r="BR398" s="131"/>
      <c r="BS398" s="131"/>
      <c r="BT398" s="131"/>
      <c r="BU398" s="131"/>
      <c r="BV398" s="131"/>
      <c r="BW398" s="131"/>
      <c r="BX398" s="131"/>
      <c r="BY398" s="131"/>
      <c r="BZ398" s="131"/>
      <c r="CA398" s="131"/>
      <c r="CB398" s="131"/>
      <c r="CC398" s="131"/>
      <c r="CD398" s="131"/>
      <c r="CE398" s="131"/>
      <c r="CF398" s="131"/>
      <c r="CG398" s="131"/>
      <c r="CH398" s="131"/>
      <c r="CI398" s="131"/>
      <c r="CJ398" s="131"/>
      <c r="CK398" s="131"/>
      <c r="CL398" s="131"/>
      <c r="CM398" s="131"/>
      <c r="CN398" s="131"/>
      <c r="CO398" s="131"/>
      <c r="CP398" s="131"/>
      <c r="CQ398" s="131"/>
      <c r="CR398" s="131"/>
      <c r="CS398" s="131"/>
      <c r="CT398" s="131"/>
      <c r="CU398" s="131"/>
      <c r="CV398" s="131"/>
      <c r="CW398" s="131"/>
      <c r="CX398" s="131"/>
      <c r="CY398" s="131"/>
      <c r="CZ398" s="131"/>
      <c r="DA398" s="131"/>
      <c r="DB398" s="131"/>
      <c r="DC398" s="131"/>
      <c r="DD398" s="131"/>
      <c r="DE398" s="131"/>
      <c r="DF398" s="131"/>
      <c r="DG398" s="131"/>
      <c r="DH398" s="131"/>
      <c r="DI398" s="131"/>
      <c r="DJ398" s="131"/>
      <c r="DK398" s="131"/>
      <c r="DL398" s="131"/>
      <c r="DM398" s="131"/>
      <c r="DN398" s="131"/>
      <c r="DO398" s="131"/>
      <c r="DP398" s="131"/>
      <c r="DQ398" s="131"/>
      <c r="DR398" s="131"/>
      <c r="DS398" s="131"/>
      <c r="DT398" s="131"/>
      <c r="DU398" s="131"/>
      <c r="DV398" s="131"/>
      <c r="DW398" s="131"/>
      <c r="DX398" s="131"/>
      <c r="DY398" s="131"/>
      <c r="DZ398" s="131"/>
      <c r="EA398" s="131"/>
      <c r="EB398" s="131"/>
      <c r="EC398" s="131"/>
      <c r="ED398" s="131"/>
      <c r="EE398" s="131"/>
      <c r="EF398" s="131"/>
      <c r="EG398" s="131"/>
      <c r="EH398" s="131"/>
      <c r="EI398" s="131"/>
      <c r="EJ398" s="131"/>
      <c r="EK398" s="131"/>
      <c r="EL398" s="131"/>
      <c r="EM398" s="131"/>
      <c r="EN398" s="131"/>
      <c r="EO398" s="131"/>
      <c r="EP398" s="131"/>
      <c r="EQ398" s="131"/>
      <c r="ER398" s="131"/>
      <c r="ES398" s="131"/>
      <c r="ET398" s="131"/>
      <c r="EU398" s="131"/>
      <c r="EV398" s="131"/>
      <c r="EW398" s="131"/>
      <c r="EX398" s="131"/>
      <c r="EY398" s="131"/>
      <c r="EZ398" s="131"/>
      <c r="FA398" s="131"/>
      <c r="FB398" s="131"/>
      <c r="FC398" s="131"/>
      <c r="FD398" s="131"/>
      <c r="FE398" s="131"/>
      <c r="FF398" s="131"/>
      <c r="FG398" s="131"/>
      <c r="FH398" s="131"/>
      <c r="FI398" s="131"/>
      <c r="FJ398" s="131"/>
      <c r="FK398" s="131"/>
      <c r="FL398" s="131"/>
      <c r="FM398" s="131"/>
      <c r="FN398" s="131"/>
      <c r="FO398" s="131"/>
      <c r="FP398" s="131"/>
      <c r="FQ398" s="131"/>
      <c r="FR398" s="131"/>
      <c r="FS398" s="131"/>
      <c r="FT398" s="131"/>
      <c r="FU398" s="131"/>
      <c r="FV398" s="131"/>
      <c r="FW398" s="131"/>
    </row>
    <row r="399">
      <c r="A399" s="131"/>
      <c r="B399" s="131"/>
      <c r="C399" s="131"/>
      <c r="D399" s="131"/>
      <c r="E399" s="131"/>
      <c r="F399" s="131"/>
      <c r="G399" s="131"/>
      <c r="H399" s="131"/>
      <c r="I399" s="131"/>
      <c r="J399" s="131"/>
      <c r="K399" s="131"/>
      <c r="L399" s="131"/>
      <c r="M399" s="131"/>
      <c r="N399" s="131"/>
      <c r="O399" s="131"/>
      <c r="P399" s="131"/>
      <c r="Q399" s="131"/>
      <c r="R399" s="131"/>
      <c r="S399" s="131"/>
      <c r="T399" s="131"/>
      <c r="U399" s="131"/>
      <c r="V399" s="131"/>
      <c r="W399" s="131"/>
      <c r="X399" s="131"/>
      <c r="Y399" s="131"/>
      <c r="Z399" s="131"/>
      <c r="AA399" s="131"/>
      <c r="AB399" s="131"/>
      <c r="AC399" s="131"/>
      <c r="AD399" s="131"/>
      <c r="AE399" s="131"/>
      <c r="AF399" s="131"/>
      <c r="AG399" s="131"/>
      <c r="AH399" s="131"/>
      <c r="AI399" s="131"/>
      <c r="AJ399" s="131"/>
      <c r="AK399" s="131"/>
      <c r="AL399" s="131"/>
      <c r="AM399" s="131"/>
      <c r="AN399" s="131"/>
      <c r="AO399" s="131"/>
      <c r="AP399" s="131"/>
      <c r="AQ399" s="131"/>
      <c r="AR399" s="131"/>
      <c r="AS399" s="131"/>
      <c r="AT399" s="131"/>
      <c r="AU399" s="131"/>
      <c r="AV399" s="131"/>
      <c r="AW399" s="131"/>
      <c r="AX399" s="131"/>
      <c r="AY399" s="131"/>
      <c r="AZ399" s="131"/>
      <c r="BA399" s="131"/>
      <c r="BB399" s="131"/>
      <c r="BC399" s="131"/>
      <c r="BD399" s="131"/>
      <c r="BE399" s="131"/>
      <c r="BF399" s="131"/>
      <c r="BG399" s="131"/>
      <c r="BH399" s="131"/>
      <c r="BI399" s="131"/>
      <c r="BJ399" s="131"/>
      <c r="BK399" s="131"/>
      <c r="BL399" s="131"/>
      <c r="BM399" s="131"/>
      <c r="BN399" s="131"/>
      <c r="BO399" s="131"/>
      <c r="BP399" s="131"/>
      <c r="BQ399" s="131"/>
      <c r="BR399" s="131"/>
      <c r="BS399" s="131"/>
      <c r="BT399" s="131"/>
      <c r="BU399" s="131"/>
      <c r="BV399" s="131"/>
      <c r="BW399" s="131"/>
      <c r="BX399" s="131"/>
      <c r="BY399" s="131"/>
      <c r="BZ399" s="131"/>
      <c r="CA399" s="131"/>
      <c r="CB399" s="131"/>
      <c r="CC399" s="131"/>
      <c r="CD399" s="131"/>
      <c r="CE399" s="131"/>
      <c r="CF399" s="131"/>
      <c r="CG399" s="131"/>
      <c r="CH399" s="131"/>
      <c r="CI399" s="131"/>
      <c r="CJ399" s="131"/>
      <c r="CK399" s="131"/>
      <c r="CL399" s="131"/>
      <c r="CM399" s="131"/>
      <c r="CN399" s="131"/>
      <c r="CO399" s="131"/>
      <c r="CP399" s="131"/>
      <c r="CQ399" s="131"/>
      <c r="CR399" s="131"/>
      <c r="CS399" s="131"/>
      <c r="CT399" s="131"/>
      <c r="CU399" s="131"/>
      <c r="CV399" s="131"/>
      <c r="CW399" s="131"/>
      <c r="CX399" s="131"/>
      <c r="CY399" s="131"/>
      <c r="CZ399" s="131"/>
      <c r="DA399" s="131"/>
      <c r="DB399" s="131"/>
      <c r="DC399" s="131"/>
      <c r="DD399" s="131"/>
      <c r="DE399" s="131"/>
      <c r="DF399" s="131"/>
      <c r="DG399" s="131"/>
      <c r="DH399" s="131"/>
      <c r="DI399" s="131"/>
      <c r="DJ399" s="131"/>
      <c r="DK399" s="131"/>
      <c r="DL399" s="131"/>
      <c r="DM399" s="131"/>
      <c r="DN399" s="131"/>
      <c r="DO399" s="131"/>
      <c r="DP399" s="131"/>
      <c r="DQ399" s="131"/>
      <c r="DR399" s="131"/>
      <c r="DS399" s="131"/>
      <c r="DT399" s="131"/>
      <c r="DU399" s="131"/>
      <c r="DV399" s="131"/>
      <c r="DW399" s="131"/>
      <c r="DX399" s="131"/>
      <c r="DY399" s="131"/>
      <c r="DZ399" s="131"/>
      <c r="EA399" s="131"/>
      <c r="EB399" s="131"/>
      <c r="EC399" s="131"/>
      <c r="ED399" s="131"/>
      <c r="EE399" s="131"/>
      <c r="EF399" s="131"/>
      <c r="EG399" s="131"/>
      <c r="EH399" s="131"/>
      <c r="EI399" s="131"/>
      <c r="EJ399" s="131"/>
      <c r="EK399" s="131"/>
      <c r="EL399" s="131"/>
      <c r="EM399" s="131"/>
      <c r="EN399" s="131"/>
      <c r="EO399" s="131"/>
      <c r="EP399" s="131"/>
      <c r="EQ399" s="131"/>
      <c r="ER399" s="131"/>
      <c r="ES399" s="131"/>
      <c r="ET399" s="131"/>
      <c r="EU399" s="131"/>
      <c r="EV399" s="131"/>
      <c r="EW399" s="131"/>
      <c r="EX399" s="131"/>
      <c r="EY399" s="131"/>
      <c r="EZ399" s="131"/>
      <c r="FA399" s="131"/>
      <c r="FB399" s="131"/>
      <c r="FC399" s="131"/>
      <c r="FD399" s="131"/>
      <c r="FE399" s="131"/>
      <c r="FF399" s="131"/>
      <c r="FG399" s="131"/>
      <c r="FH399" s="131"/>
      <c r="FI399" s="131"/>
      <c r="FJ399" s="131"/>
      <c r="FK399" s="131"/>
      <c r="FL399" s="131"/>
      <c r="FM399" s="131"/>
      <c r="FN399" s="131"/>
      <c r="FO399" s="131"/>
      <c r="FP399" s="131"/>
      <c r="FQ399" s="131"/>
      <c r="FR399" s="131"/>
      <c r="FS399" s="131"/>
      <c r="FT399" s="131"/>
      <c r="FU399" s="131"/>
      <c r="FV399" s="131"/>
      <c r="FW399" s="131"/>
    </row>
    <row r="400">
      <c r="A400" s="131"/>
      <c r="B400" s="131"/>
      <c r="C400" s="131"/>
      <c r="D400" s="131"/>
      <c r="E400" s="131"/>
      <c r="F400" s="131"/>
      <c r="G400" s="131"/>
      <c r="H400" s="131"/>
      <c r="I400" s="131"/>
      <c r="J400" s="131"/>
      <c r="K400" s="131"/>
      <c r="L400" s="131"/>
      <c r="M400" s="131"/>
      <c r="N400" s="131"/>
      <c r="O400" s="131"/>
      <c r="P400" s="131"/>
      <c r="Q400" s="131"/>
      <c r="R400" s="131"/>
      <c r="S400" s="131"/>
      <c r="T400" s="131"/>
      <c r="U400" s="131"/>
      <c r="V400" s="131"/>
      <c r="W400" s="131"/>
      <c r="X400" s="131"/>
      <c r="Y400" s="131"/>
      <c r="Z400" s="131"/>
      <c r="AA400" s="131"/>
      <c r="AB400" s="131"/>
      <c r="AC400" s="131"/>
      <c r="AD400" s="131"/>
      <c r="AE400" s="131"/>
      <c r="AF400" s="131"/>
      <c r="AG400" s="131"/>
      <c r="AH400" s="131"/>
      <c r="AI400" s="131"/>
      <c r="AJ400" s="131"/>
      <c r="AK400" s="131"/>
      <c r="AL400" s="131"/>
      <c r="AM400" s="131"/>
      <c r="AN400" s="131"/>
      <c r="AO400" s="131"/>
      <c r="AP400" s="131"/>
      <c r="AQ400" s="131"/>
      <c r="AR400" s="131"/>
      <c r="AS400" s="131"/>
      <c r="AT400" s="131"/>
      <c r="AU400" s="131"/>
      <c r="AV400" s="131"/>
      <c r="AW400" s="131"/>
      <c r="AX400" s="131"/>
      <c r="AY400" s="131"/>
      <c r="AZ400" s="131"/>
      <c r="BA400" s="131"/>
      <c r="BB400" s="131"/>
      <c r="BC400" s="131"/>
      <c r="BD400" s="131"/>
      <c r="BE400" s="131"/>
      <c r="BF400" s="131"/>
      <c r="BG400" s="131"/>
      <c r="BH400" s="131"/>
      <c r="BI400" s="131"/>
      <c r="BJ400" s="131"/>
      <c r="BK400" s="131"/>
      <c r="BL400" s="131"/>
      <c r="BM400" s="131"/>
      <c r="BN400" s="131"/>
      <c r="BO400" s="131"/>
      <c r="BP400" s="131"/>
      <c r="BQ400" s="131"/>
      <c r="BR400" s="131"/>
      <c r="BS400" s="131"/>
      <c r="BT400" s="131"/>
      <c r="BU400" s="131"/>
      <c r="BV400" s="131"/>
      <c r="BW400" s="131"/>
      <c r="BX400" s="131"/>
      <c r="BY400" s="131"/>
      <c r="BZ400" s="131"/>
      <c r="CA400" s="131"/>
      <c r="CB400" s="131"/>
      <c r="CC400" s="131"/>
      <c r="CD400" s="131"/>
      <c r="CE400" s="131"/>
      <c r="CF400" s="131"/>
      <c r="CG400" s="131"/>
      <c r="CH400" s="131"/>
      <c r="CI400" s="131"/>
      <c r="CJ400" s="131"/>
      <c r="CK400" s="131"/>
      <c r="CL400" s="131"/>
      <c r="CM400" s="131"/>
      <c r="CN400" s="131"/>
      <c r="CO400" s="131"/>
      <c r="CP400" s="131"/>
      <c r="CQ400" s="131"/>
      <c r="CR400" s="131"/>
      <c r="CS400" s="131"/>
      <c r="CT400" s="131"/>
      <c r="CU400" s="131"/>
      <c r="CV400" s="131"/>
      <c r="CW400" s="131"/>
      <c r="CX400" s="131"/>
      <c r="CY400" s="131"/>
      <c r="CZ400" s="131"/>
      <c r="DA400" s="131"/>
      <c r="DB400" s="131"/>
      <c r="DC400" s="131"/>
      <c r="DD400" s="131"/>
      <c r="DE400" s="131"/>
      <c r="DF400" s="131"/>
      <c r="DG400" s="131"/>
      <c r="DH400" s="131"/>
      <c r="DI400" s="131"/>
      <c r="DJ400" s="131"/>
      <c r="DK400" s="131"/>
      <c r="DL400" s="131"/>
      <c r="DM400" s="131"/>
      <c r="DN400" s="131"/>
      <c r="DO400" s="131"/>
      <c r="DP400" s="131"/>
      <c r="DQ400" s="131"/>
      <c r="DR400" s="131"/>
      <c r="DS400" s="131"/>
      <c r="DT400" s="131"/>
      <c r="DU400" s="131"/>
      <c r="DV400" s="131"/>
      <c r="DW400" s="131"/>
      <c r="DX400" s="131"/>
      <c r="DY400" s="131"/>
      <c r="DZ400" s="131"/>
      <c r="EA400" s="131"/>
      <c r="EB400" s="131"/>
      <c r="EC400" s="131"/>
      <c r="ED400" s="131"/>
      <c r="EE400" s="131"/>
      <c r="EF400" s="131"/>
      <c r="EG400" s="131"/>
      <c r="EH400" s="131"/>
      <c r="EI400" s="131"/>
      <c r="EJ400" s="131"/>
      <c r="EK400" s="131"/>
      <c r="EL400" s="131"/>
      <c r="EM400" s="131"/>
      <c r="EN400" s="131"/>
      <c r="EO400" s="131"/>
      <c r="EP400" s="131"/>
      <c r="EQ400" s="131"/>
      <c r="ER400" s="131"/>
      <c r="ES400" s="131"/>
      <c r="ET400" s="131"/>
      <c r="EU400" s="131"/>
      <c r="EV400" s="131"/>
      <c r="EW400" s="131"/>
      <c r="EX400" s="131"/>
      <c r="EY400" s="131"/>
      <c r="EZ400" s="131"/>
      <c r="FA400" s="131"/>
      <c r="FB400" s="131"/>
      <c r="FC400" s="131"/>
      <c r="FD400" s="131"/>
      <c r="FE400" s="131"/>
      <c r="FF400" s="131"/>
      <c r="FG400" s="131"/>
      <c r="FH400" s="131"/>
      <c r="FI400" s="131"/>
      <c r="FJ400" s="131"/>
      <c r="FK400" s="131"/>
      <c r="FL400" s="131"/>
      <c r="FM400" s="131"/>
      <c r="FN400" s="131"/>
      <c r="FO400" s="131"/>
      <c r="FP400" s="131"/>
      <c r="FQ400" s="131"/>
      <c r="FR400" s="131"/>
      <c r="FS400" s="131"/>
      <c r="FT400" s="131"/>
      <c r="FU400" s="131"/>
      <c r="FV400" s="131"/>
      <c r="FW400" s="131"/>
    </row>
    <row r="401">
      <c r="A401" s="131"/>
      <c r="B401" s="131"/>
      <c r="C401" s="131"/>
      <c r="D401" s="131"/>
      <c r="E401" s="131"/>
      <c r="F401" s="131"/>
      <c r="G401" s="131"/>
      <c r="H401" s="131"/>
      <c r="I401" s="131"/>
      <c r="J401" s="131"/>
      <c r="K401" s="131"/>
      <c r="L401" s="131"/>
      <c r="M401" s="131"/>
      <c r="N401" s="131"/>
      <c r="O401" s="131"/>
      <c r="P401" s="131"/>
      <c r="Q401" s="131"/>
      <c r="R401" s="131"/>
      <c r="S401" s="131"/>
      <c r="T401" s="131"/>
      <c r="U401" s="131"/>
      <c r="V401" s="131"/>
      <c r="W401" s="131"/>
      <c r="X401" s="131"/>
      <c r="Y401" s="131"/>
      <c r="Z401" s="131"/>
      <c r="AA401" s="131"/>
      <c r="AB401" s="131"/>
      <c r="AC401" s="131"/>
      <c r="AD401" s="131"/>
      <c r="AE401" s="131"/>
      <c r="AF401" s="131"/>
      <c r="AG401" s="131"/>
      <c r="AH401" s="131"/>
      <c r="AI401" s="131"/>
      <c r="AJ401" s="131"/>
      <c r="AK401" s="131"/>
      <c r="AL401" s="131"/>
      <c r="AM401" s="131"/>
      <c r="AN401" s="131"/>
      <c r="AO401" s="131"/>
      <c r="AP401" s="131"/>
      <c r="AQ401" s="131"/>
      <c r="AR401" s="131"/>
      <c r="AS401" s="131"/>
      <c r="AT401" s="131"/>
      <c r="AU401" s="131"/>
      <c r="AV401" s="131"/>
      <c r="AW401" s="131"/>
      <c r="AX401" s="131"/>
      <c r="AY401" s="131"/>
      <c r="AZ401" s="131"/>
      <c r="BA401" s="131"/>
      <c r="BB401" s="131"/>
      <c r="BC401" s="131"/>
      <c r="BD401" s="131"/>
      <c r="BE401" s="131"/>
      <c r="BF401" s="131"/>
      <c r="BG401" s="131"/>
      <c r="BH401" s="131"/>
      <c r="BI401" s="131"/>
      <c r="BJ401" s="131"/>
      <c r="BK401" s="131"/>
      <c r="BL401" s="131"/>
      <c r="BM401" s="131"/>
      <c r="BN401" s="131"/>
      <c r="BO401" s="131"/>
      <c r="BP401" s="131"/>
      <c r="BQ401" s="131"/>
      <c r="BR401" s="131"/>
      <c r="BS401" s="131"/>
      <c r="BT401" s="131"/>
      <c r="BU401" s="131"/>
      <c r="BV401" s="131"/>
      <c r="BW401" s="131"/>
      <c r="BX401" s="131"/>
      <c r="BY401" s="131"/>
      <c r="BZ401" s="131"/>
      <c r="CA401" s="131"/>
      <c r="CB401" s="131"/>
      <c r="CC401" s="131"/>
      <c r="CD401" s="131"/>
      <c r="CE401" s="131"/>
      <c r="CF401" s="131"/>
      <c r="CG401" s="131"/>
      <c r="CH401" s="131"/>
      <c r="CI401" s="131"/>
      <c r="CJ401" s="131"/>
      <c r="CK401" s="131"/>
      <c r="CL401" s="131"/>
      <c r="CM401" s="131"/>
      <c r="CN401" s="131"/>
      <c r="CO401" s="131"/>
      <c r="CP401" s="131"/>
      <c r="CQ401" s="131"/>
      <c r="CR401" s="131"/>
      <c r="CS401" s="131"/>
      <c r="CT401" s="131"/>
      <c r="CU401" s="131"/>
      <c r="CV401" s="131"/>
      <c r="CW401" s="131"/>
      <c r="CX401" s="131"/>
      <c r="CY401" s="131"/>
      <c r="CZ401" s="131"/>
      <c r="DA401" s="131"/>
      <c r="DB401" s="131"/>
      <c r="DC401" s="131"/>
      <c r="DD401" s="131"/>
      <c r="DE401" s="131"/>
      <c r="DF401" s="131"/>
      <c r="DG401" s="131"/>
      <c r="DH401" s="131"/>
      <c r="DI401" s="131"/>
      <c r="DJ401" s="131"/>
      <c r="DK401" s="131"/>
      <c r="DL401" s="131"/>
      <c r="DM401" s="131"/>
      <c r="DN401" s="131"/>
      <c r="DO401" s="131"/>
      <c r="DP401" s="131"/>
      <c r="DQ401" s="131"/>
      <c r="DR401" s="131"/>
      <c r="DS401" s="131"/>
      <c r="DT401" s="131"/>
      <c r="DU401" s="131"/>
      <c r="DV401" s="131"/>
      <c r="DW401" s="131"/>
      <c r="DX401" s="131"/>
      <c r="DY401" s="131"/>
      <c r="DZ401" s="131"/>
      <c r="EA401" s="131"/>
      <c r="EB401" s="131"/>
      <c r="EC401" s="131"/>
      <c r="ED401" s="131"/>
      <c r="EE401" s="131"/>
      <c r="EF401" s="131"/>
      <c r="EG401" s="131"/>
      <c r="EH401" s="131"/>
      <c r="EI401" s="131"/>
      <c r="EJ401" s="131"/>
      <c r="EK401" s="131"/>
      <c r="EL401" s="131"/>
      <c r="EM401" s="131"/>
      <c r="EN401" s="131"/>
      <c r="EO401" s="131"/>
      <c r="EP401" s="131"/>
      <c r="EQ401" s="131"/>
      <c r="ER401" s="131"/>
      <c r="ES401" s="131"/>
      <c r="ET401" s="131"/>
      <c r="EU401" s="131"/>
      <c r="EV401" s="131"/>
      <c r="EW401" s="131"/>
      <c r="EX401" s="131"/>
      <c r="EY401" s="131"/>
      <c r="EZ401" s="131"/>
      <c r="FA401" s="131"/>
      <c r="FB401" s="131"/>
      <c r="FC401" s="131"/>
      <c r="FD401" s="131"/>
      <c r="FE401" s="131"/>
      <c r="FF401" s="131"/>
      <c r="FG401" s="131"/>
      <c r="FH401" s="131"/>
      <c r="FI401" s="131"/>
      <c r="FJ401" s="131"/>
      <c r="FK401" s="131"/>
      <c r="FL401" s="131"/>
      <c r="FM401" s="131"/>
      <c r="FN401" s="131"/>
      <c r="FO401" s="131"/>
      <c r="FP401" s="131"/>
      <c r="FQ401" s="131"/>
      <c r="FR401" s="131"/>
      <c r="FS401" s="131"/>
      <c r="FT401" s="131"/>
      <c r="FU401" s="131"/>
      <c r="FV401" s="131"/>
      <c r="FW401" s="131"/>
    </row>
    <row r="402">
      <c r="A402" s="131"/>
      <c r="B402" s="131"/>
      <c r="C402" s="131"/>
      <c r="D402" s="131"/>
      <c r="E402" s="131"/>
      <c r="F402" s="131"/>
      <c r="G402" s="131"/>
      <c r="H402" s="131"/>
      <c r="I402" s="131"/>
      <c r="J402" s="131"/>
      <c r="K402" s="131"/>
      <c r="L402" s="131"/>
      <c r="M402" s="131"/>
      <c r="N402" s="131"/>
      <c r="O402" s="131"/>
      <c r="P402" s="131"/>
      <c r="Q402" s="131"/>
      <c r="R402" s="131"/>
      <c r="S402" s="131"/>
      <c r="T402" s="131"/>
      <c r="U402" s="131"/>
      <c r="V402" s="131"/>
      <c r="W402" s="131"/>
      <c r="X402" s="131"/>
      <c r="Y402" s="131"/>
      <c r="Z402" s="131"/>
      <c r="AA402" s="131"/>
      <c r="AB402" s="131"/>
      <c r="AC402" s="131"/>
      <c r="AD402" s="131"/>
      <c r="AE402" s="131"/>
      <c r="AF402" s="131"/>
      <c r="AG402" s="131"/>
      <c r="AH402" s="131"/>
      <c r="AI402" s="131"/>
      <c r="AJ402" s="131"/>
      <c r="AK402" s="131"/>
      <c r="AL402" s="131"/>
      <c r="AM402" s="131"/>
      <c r="AN402" s="131"/>
      <c r="AO402" s="131"/>
      <c r="AP402" s="131"/>
      <c r="AQ402" s="131"/>
      <c r="AR402" s="131"/>
      <c r="AS402" s="131"/>
      <c r="AT402" s="131"/>
      <c r="AU402" s="131"/>
      <c r="AV402" s="131"/>
      <c r="AW402" s="131"/>
      <c r="AX402" s="131"/>
      <c r="AY402" s="131"/>
      <c r="AZ402" s="131"/>
      <c r="BA402" s="131"/>
      <c r="BB402" s="131"/>
      <c r="BC402" s="131"/>
      <c r="BD402" s="131"/>
      <c r="BE402" s="131"/>
      <c r="BF402" s="131"/>
      <c r="BG402" s="131"/>
      <c r="BH402" s="131"/>
      <c r="BI402" s="131"/>
      <c r="BJ402" s="131"/>
      <c r="BK402" s="131"/>
      <c r="BL402" s="131"/>
      <c r="BM402" s="131"/>
      <c r="BN402" s="131"/>
      <c r="BO402" s="131"/>
      <c r="BP402" s="131"/>
      <c r="BQ402" s="131"/>
      <c r="BR402" s="131"/>
      <c r="BS402" s="131"/>
      <c r="BT402" s="131"/>
      <c r="BU402" s="131"/>
      <c r="BV402" s="131"/>
      <c r="BW402" s="131"/>
      <c r="BX402" s="131"/>
      <c r="BY402" s="131"/>
      <c r="BZ402" s="131"/>
      <c r="CA402" s="131"/>
      <c r="CB402" s="131"/>
      <c r="CC402" s="131"/>
      <c r="CD402" s="131"/>
      <c r="CE402" s="131"/>
      <c r="CF402" s="131"/>
      <c r="CG402" s="131"/>
      <c r="CH402" s="131"/>
      <c r="CI402" s="131"/>
      <c r="CJ402" s="131"/>
      <c r="CK402" s="131"/>
      <c r="CL402" s="131"/>
      <c r="CM402" s="131"/>
      <c r="CN402" s="131"/>
      <c r="CO402" s="131"/>
      <c r="CP402" s="131"/>
      <c r="CQ402" s="131"/>
      <c r="CR402" s="131"/>
      <c r="CS402" s="131"/>
      <c r="CT402" s="131"/>
      <c r="CU402" s="131"/>
      <c r="CV402" s="131"/>
      <c r="CW402" s="131"/>
      <c r="CX402" s="131"/>
      <c r="CY402" s="131"/>
      <c r="CZ402" s="131"/>
      <c r="DA402" s="131"/>
      <c r="DB402" s="131"/>
      <c r="DC402" s="131"/>
      <c r="DD402" s="131"/>
      <c r="DE402" s="131"/>
      <c r="DF402" s="131"/>
      <c r="DG402" s="131"/>
      <c r="DH402" s="131"/>
      <c r="DI402" s="131"/>
      <c r="DJ402" s="131"/>
      <c r="DK402" s="131"/>
      <c r="DL402" s="131"/>
      <c r="DM402" s="131"/>
      <c r="DN402" s="131"/>
      <c r="DO402" s="131"/>
      <c r="DP402" s="131"/>
      <c r="DQ402" s="131"/>
      <c r="DR402" s="131"/>
      <c r="DS402" s="131"/>
      <c r="DT402" s="131"/>
      <c r="DU402" s="131"/>
      <c r="DV402" s="131"/>
      <c r="DW402" s="131"/>
      <c r="DX402" s="131"/>
      <c r="DY402" s="131"/>
      <c r="DZ402" s="131"/>
      <c r="EA402" s="131"/>
      <c r="EB402" s="131"/>
      <c r="EC402" s="131"/>
      <c r="ED402" s="131"/>
      <c r="EE402" s="131"/>
      <c r="EF402" s="131"/>
      <c r="EG402" s="131"/>
      <c r="EH402" s="131"/>
      <c r="EI402" s="131"/>
      <c r="EJ402" s="131"/>
      <c r="EK402" s="131"/>
      <c r="EL402" s="131"/>
      <c r="EM402" s="131"/>
      <c r="EN402" s="131"/>
      <c r="EO402" s="131"/>
      <c r="EP402" s="131"/>
      <c r="EQ402" s="131"/>
      <c r="ER402" s="131"/>
      <c r="ES402" s="131"/>
      <c r="ET402" s="131"/>
      <c r="EU402" s="131"/>
      <c r="EV402" s="131"/>
      <c r="EW402" s="131"/>
      <c r="EX402" s="131"/>
      <c r="EY402" s="131"/>
      <c r="EZ402" s="131"/>
      <c r="FA402" s="131"/>
      <c r="FB402" s="131"/>
      <c r="FC402" s="131"/>
      <c r="FD402" s="131"/>
      <c r="FE402" s="131"/>
      <c r="FF402" s="131"/>
      <c r="FG402" s="131"/>
      <c r="FH402" s="131"/>
      <c r="FI402" s="131"/>
      <c r="FJ402" s="131"/>
      <c r="FK402" s="131"/>
      <c r="FL402" s="131"/>
      <c r="FM402" s="131"/>
      <c r="FN402" s="131"/>
      <c r="FO402" s="131"/>
      <c r="FP402" s="131"/>
      <c r="FQ402" s="131"/>
      <c r="FR402" s="131"/>
      <c r="FS402" s="131"/>
      <c r="FT402" s="131"/>
      <c r="FU402" s="131"/>
      <c r="FV402" s="131"/>
      <c r="FW402" s="131"/>
    </row>
    <row r="403">
      <c r="A403" s="131"/>
      <c r="B403" s="131"/>
      <c r="C403" s="131"/>
      <c r="D403" s="131"/>
      <c r="E403" s="131"/>
      <c r="F403" s="131"/>
      <c r="G403" s="131"/>
      <c r="H403" s="131"/>
      <c r="I403" s="131"/>
      <c r="J403" s="131"/>
      <c r="K403" s="131"/>
      <c r="L403" s="131"/>
      <c r="M403" s="131"/>
      <c r="N403" s="131"/>
      <c r="O403" s="131"/>
      <c r="P403" s="131"/>
      <c r="Q403" s="131"/>
      <c r="R403" s="131"/>
      <c r="S403" s="131"/>
      <c r="T403" s="131"/>
      <c r="U403" s="131"/>
      <c r="V403" s="131"/>
      <c r="W403" s="131"/>
      <c r="X403" s="131"/>
      <c r="Y403" s="131"/>
      <c r="Z403" s="131"/>
      <c r="AA403" s="131"/>
      <c r="AB403" s="131"/>
      <c r="AC403" s="131"/>
      <c r="AD403" s="131"/>
      <c r="AE403" s="131"/>
      <c r="AF403" s="131"/>
      <c r="AG403" s="131"/>
      <c r="AH403" s="131"/>
      <c r="AI403" s="131"/>
      <c r="AJ403" s="131"/>
      <c r="AK403" s="131"/>
      <c r="AL403" s="131"/>
      <c r="AM403" s="131"/>
      <c r="AN403" s="131"/>
      <c r="AO403" s="131"/>
      <c r="AP403" s="131"/>
      <c r="AQ403" s="131"/>
      <c r="AR403" s="131"/>
      <c r="AS403" s="131"/>
      <c r="AT403" s="131"/>
      <c r="AU403" s="131"/>
      <c r="AV403" s="131"/>
      <c r="AW403" s="131"/>
      <c r="AX403" s="131"/>
      <c r="AY403" s="131"/>
      <c r="AZ403" s="131"/>
      <c r="BA403" s="131"/>
      <c r="BB403" s="131"/>
      <c r="BC403" s="131"/>
      <c r="BD403" s="131"/>
      <c r="BE403" s="131"/>
      <c r="BF403" s="131"/>
      <c r="BG403" s="131"/>
      <c r="BH403" s="131"/>
      <c r="BI403" s="131"/>
      <c r="BJ403" s="131"/>
      <c r="BK403" s="131"/>
      <c r="BL403" s="131"/>
      <c r="BM403" s="131"/>
      <c r="BN403" s="131"/>
      <c r="BO403" s="131"/>
      <c r="BP403" s="131"/>
      <c r="BQ403" s="131"/>
      <c r="BR403" s="131"/>
      <c r="BS403" s="131"/>
      <c r="BT403" s="131"/>
      <c r="BU403" s="131"/>
      <c r="BV403" s="131"/>
      <c r="BW403" s="131"/>
      <c r="BX403" s="131"/>
      <c r="BY403" s="131"/>
      <c r="BZ403" s="131"/>
      <c r="CA403" s="131"/>
      <c r="CB403" s="131"/>
      <c r="CC403" s="131"/>
      <c r="CD403" s="131"/>
      <c r="CE403" s="131"/>
      <c r="CF403" s="131"/>
      <c r="CG403" s="131"/>
      <c r="CH403" s="131"/>
      <c r="CI403" s="131"/>
      <c r="CJ403" s="131"/>
      <c r="CK403" s="131"/>
      <c r="CL403" s="131"/>
      <c r="CM403" s="131"/>
      <c r="CN403" s="131"/>
      <c r="CO403" s="131"/>
      <c r="CP403" s="131"/>
      <c r="CQ403" s="131"/>
      <c r="CR403" s="131"/>
      <c r="CS403" s="131"/>
      <c r="CT403" s="131"/>
      <c r="CU403" s="131"/>
      <c r="CV403" s="131"/>
      <c r="CW403" s="131"/>
      <c r="CX403" s="131"/>
      <c r="CY403" s="131"/>
      <c r="CZ403" s="131"/>
      <c r="DA403" s="131"/>
      <c r="DB403" s="131"/>
      <c r="DC403" s="131"/>
      <c r="DD403" s="131"/>
      <c r="DE403" s="131"/>
      <c r="DF403" s="131"/>
      <c r="DG403" s="131"/>
      <c r="DH403" s="131"/>
      <c r="DI403" s="131"/>
      <c r="DJ403" s="131"/>
      <c r="DK403" s="131"/>
      <c r="DL403" s="131"/>
      <c r="DM403" s="131"/>
      <c r="DN403" s="131"/>
      <c r="DO403" s="131"/>
      <c r="DP403" s="131"/>
      <c r="DQ403" s="131"/>
      <c r="DR403" s="131"/>
      <c r="DS403" s="131"/>
      <c r="DT403" s="131"/>
      <c r="DU403" s="131"/>
      <c r="DV403" s="131"/>
      <c r="DW403" s="131"/>
      <c r="DX403" s="131"/>
      <c r="DY403" s="131"/>
      <c r="DZ403" s="131"/>
      <c r="EA403" s="131"/>
      <c r="EB403" s="131"/>
      <c r="EC403" s="131"/>
      <c r="ED403" s="131"/>
      <c r="EE403" s="131"/>
      <c r="EF403" s="131"/>
      <c r="EG403" s="131"/>
      <c r="EH403" s="131"/>
      <c r="EI403" s="131"/>
      <c r="EJ403" s="131"/>
      <c r="EK403" s="131"/>
      <c r="EL403" s="131"/>
      <c r="EM403" s="131"/>
      <c r="EN403" s="131"/>
      <c r="EO403" s="131"/>
      <c r="EP403" s="131"/>
      <c r="EQ403" s="131"/>
      <c r="ER403" s="131"/>
      <c r="ES403" s="131"/>
      <c r="ET403" s="131"/>
      <c r="EU403" s="131"/>
      <c r="EV403" s="131"/>
      <c r="EW403" s="131"/>
      <c r="EX403" s="131"/>
      <c r="EY403" s="131"/>
      <c r="EZ403" s="131"/>
      <c r="FA403" s="131"/>
      <c r="FB403" s="131"/>
      <c r="FC403" s="131"/>
      <c r="FD403" s="131"/>
      <c r="FE403" s="131"/>
      <c r="FF403" s="131"/>
      <c r="FG403" s="131"/>
      <c r="FH403" s="131"/>
      <c r="FI403" s="131"/>
      <c r="FJ403" s="131"/>
      <c r="FK403" s="131"/>
      <c r="FL403" s="131"/>
      <c r="FM403" s="131"/>
      <c r="FN403" s="131"/>
      <c r="FO403" s="131"/>
      <c r="FP403" s="131"/>
      <c r="FQ403" s="131"/>
      <c r="FR403" s="131"/>
      <c r="FS403" s="131"/>
      <c r="FT403" s="131"/>
      <c r="FU403" s="131"/>
      <c r="FV403" s="131"/>
      <c r="FW403" s="131"/>
    </row>
    <row r="404">
      <c r="A404" s="131"/>
      <c r="B404" s="131"/>
      <c r="C404" s="131"/>
      <c r="D404" s="131"/>
      <c r="E404" s="131"/>
      <c r="F404" s="131"/>
      <c r="G404" s="131"/>
      <c r="H404" s="131"/>
      <c r="I404" s="131"/>
      <c r="J404" s="131"/>
      <c r="K404" s="131"/>
      <c r="L404" s="131"/>
      <c r="M404" s="131"/>
      <c r="N404" s="131"/>
      <c r="O404" s="131"/>
      <c r="P404" s="131"/>
      <c r="Q404" s="131"/>
      <c r="R404" s="131"/>
      <c r="S404" s="131"/>
      <c r="T404" s="131"/>
      <c r="U404" s="131"/>
      <c r="V404" s="131"/>
      <c r="W404" s="131"/>
      <c r="X404" s="131"/>
      <c r="Y404" s="131"/>
      <c r="Z404" s="131"/>
      <c r="AA404" s="131"/>
      <c r="AB404" s="131"/>
      <c r="AC404" s="131"/>
      <c r="AD404" s="131"/>
      <c r="AE404" s="131"/>
      <c r="AF404" s="131"/>
      <c r="AG404" s="131"/>
      <c r="AH404" s="131"/>
      <c r="AI404" s="131"/>
      <c r="AJ404" s="131"/>
      <c r="AK404" s="131"/>
      <c r="AL404" s="131"/>
      <c r="AM404" s="131"/>
      <c r="AN404" s="131"/>
      <c r="AO404" s="131"/>
      <c r="AP404" s="131"/>
      <c r="AQ404" s="131"/>
      <c r="AR404" s="131"/>
      <c r="AS404" s="131"/>
      <c r="AT404" s="131"/>
      <c r="AU404" s="131"/>
      <c r="AV404" s="131"/>
      <c r="AW404" s="131"/>
      <c r="AX404" s="131"/>
      <c r="AY404" s="131"/>
      <c r="AZ404" s="131"/>
      <c r="BA404" s="131"/>
      <c r="BB404" s="131"/>
      <c r="BC404" s="131"/>
      <c r="BD404" s="131"/>
      <c r="BE404" s="131"/>
      <c r="BF404" s="131"/>
      <c r="BG404" s="131"/>
      <c r="BH404" s="131"/>
      <c r="BI404" s="131"/>
      <c r="BJ404" s="131"/>
      <c r="BK404" s="131"/>
      <c r="BL404" s="131"/>
      <c r="BM404" s="131"/>
      <c r="BN404" s="131"/>
      <c r="BO404" s="131"/>
      <c r="BP404" s="131"/>
      <c r="BQ404" s="131"/>
      <c r="BR404" s="131"/>
      <c r="BS404" s="131"/>
      <c r="BT404" s="131"/>
      <c r="BU404" s="131"/>
      <c r="BV404" s="131"/>
      <c r="BW404" s="131"/>
      <c r="BX404" s="131"/>
      <c r="BY404" s="131"/>
      <c r="BZ404" s="131"/>
      <c r="CA404" s="131"/>
      <c r="CB404" s="131"/>
      <c r="CC404" s="131"/>
      <c r="CD404" s="131"/>
      <c r="CE404" s="131"/>
      <c r="CF404" s="131"/>
      <c r="CG404" s="131"/>
      <c r="CH404" s="131"/>
      <c r="CI404" s="131"/>
      <c r="CJ404" s="131"/>
      <c r="CK404" s="131"/>
      <c r="CL404" s="131"/>
      <c r="CM404" s="131"/>
      <c r="CN404" s="131"/>
      <c r="CO404" s="131"/>
      <c r="CP404" s="131"/>
      <c r="CQ404" s="131"/>
      <c r="CR404" s="131"/>
      <c r="CS404" s="131"/>
      <c r="CT404" s="131"/>
      <c r="CU404" s="131"/>
      <c r="CV404" s="131"/>
      <c r="CW404" s="131"/>
      <c r="CX404" s="131"/>
      <c r="CY404" s="131"/>
      <c r="CZ404" s="131"/>
      <c r="DA404" s="131"/>
      <c r="DB404" s="131"/>
      <c r="DC404" s="131"/>
      <c r="DD404" s="131"/>
      <c r="DE404" s="131"/>
      <c r="DF404" s="131"/>
      <c r="DG404" s="131"/>
      <c r="DH404" s="131"/>
      <c r="DI404" s="131"/>
      <c r="DJ404" s="131"/>
      <c r="DK404" s="131"/>
      <c r="DL404" s="131"/>
      <c r="DM404" s="131"/>
      <c r="DN404" s="131"/>
      <c r="DO404" s="131"/>
      <c r="DP404" s="131"/>
      <c r="DQ404" s="131"/>
      <c r="DR404" s="131"/>
      <c r="DS404" s="131"/>
      <c r="DT404" s="131"/>
      <c r="DU404" s="131"/>
      <c r="DV404" s="131"/>
      <c r="DW404" s="131"/>
      <c r="DX404" s="131"/>
      <c r="DY404" s="131"/>
      <c r="DZ404" s="131"/>
      <c r="EA404" s="131"/>
      <c r="EB404" s="131"/>
      <c r="EC404" s="131"/>
      <c r="ED404" s="131"/>
      <c r="EE404" s="131"/>
      <c r="EF404" s="131"/>
      <c r="EG404" s="131"/>
      <c r="EH404" s="131"/>
      <c r="EI404" s="131"/>
      <c r="EJ404" s="131"/>
      <c r="EK404" s="131"/>
      <c r="EL404" s="131"/>
      <c r="EM404" s="131"/>
      <c r="EN404" s="131"/>
      <c r="EO404" s="131"/>
      <c r="EP404" s="131"/>
      <c r="EQ404" s="131"/>
      <c r="ER404" s="131"/>
      <c r="ES404" s="131"/>
      <c r="ET404" s="131"/>
      <c r="EU404" s="131"/>
      <c r="EV404" s="131"/>
      <c r="EW404" s="131"/>
      <c r="EX404" s="131"/>
      <c r="EY404" s="131"/>
      <c r="EZ404" s="131"/>
      <c r="FA404" s="131"/>
      <c r="FB404" s="131"/>
      <c r="FC404" s="131"/>
      <c r="FD404" s="131"/>
      <c r="FE404" s="131"/>
      <c r="FF404" s="131"/>
      <c r="FG404" s="131"/>
      <c r="FH404" s="131"/>
      <c r="FI404" s="131"/>
      <c r="FJ404" s="131"/>
      <c r="FK404" s="131"/>
      <c r="FL404" s="131"/>
      <c r="FM404" s="131"/>
      <c r="FN404" s="131"/>
      <c r="FO404" s="131"/>
      <c r="FP404" s="131"/>
      <c r="FQ404" s="131"/>
      <c r="FR404" s="131"/>
      <c r="FS404" s="131"/>
      <c r="FT404" s="131"/>
      <c r="FU404" s="131"/>
      <c r="FV404" s="131"/>
      <c r="FW404" s="131"/>
    </row>
    <row r="405">
      <c r="A405" s="131"/>
      <c r="B405" s="131"/>
      <c r="C405" s="131"/>
      <c r="D405" s="131"/>
      <c r="E405" s="131"/>
      <c r="F405" s="131"/>
      <c r="G405" s="131"/>
      <c r="H405" s="131"/>
      <c r="I405" s="131"/>
      <c r="J405" s="131"/>
      <c r="K405" s="131"/>
      <c r="L405" s="131"/>
      <c r="M405" s="131"/>
      <c r="N405" s="131"/>
      <c r="O405" s="131"/>
      <c r="P405" s="131"/>
      <c r="Q405" s="131"/>
      <c r="R405" s="131"/>
      <c r="S405" s="131"/>
      <c r="T405" s="131"/>
      <c r="U405" s="131"/>
      <c r="V405" s="131"/>
      <c r="W405" s="131"/>
      <c r="X405" s="131"/>
      <c r="Y405" s="131"/>
      <c r="Z405" s="131"/>
      <c r="AA405" s="131"/>
      <c r="AB405" s="131"/>
      <c r="AC405" s="131"/>
      <c r="AD405" s="131"/>
      <c r="AE405" s="131"/>
      <c r="AF405" s="131"/>
      <c r="AG405" s="131"/>
      <c r="AH405" s="131"/>
      <c r="AI405" s="131"/>
      <c r="AJ405" s="131"/>
      <c r="AK405" s="131"/>
      <c r="AL405" s="131"/>
      <c r="AM405" s="131"/>
      <c r="AN405" s="131"/>
      <c r="AO405" s="131"/>
      <c r="AP405" s="131"/>
      <c r="AQ405" s="131"/>
      <c r="AR405" s="131"/>
      <c r="AS405" s="131"/>
      <c r="AT405" s="131"/>
      <c r="AU405" s="131"/>
      <c r="AV405" s="131"/>
      <c r="AW405" s="131"/>
      <c r="AX405" s="131"/>
      <c r="AY405" s="131"/>
      <c r="AZ405" s="131"/>
      <c r="BA405" s="131"/>
      <c r="BB405" s="131"/>
      <c r="BC405" s="131"/>
      <c r="BD405" s="131"/>
      <c r="BE405" s="131"/>
      <c r="BF405" s="131"/>
      <c r="BG405" s="131"/>
      <c r="BH405" s="131"/>
      <c r="BI405" s="131"/>
      <c r="BJ405" s="131"/>
      <c r="BK405" s="131"/>
      <c r="BL405" s="131"/>
      <c r="BM405" s="131"/>
      <c r="BN405" s="131"/>
      <c r="BO405" s="131"/>
      <c r="BP405" s="131"/>
      <c r="BQ405" s="131"/>
      <c r="BR405" s="131"/>
      <c r="BS405" s="131"/>
      <c r="BT405" s="131"/>
      <c r="BU405" s="131"/>
      <c r="BV405" s="131"/>
      <c r="BW405" s="131"/>
      <c r="BX405" s="131"/>
      <c r="BY405" s="131"/>
      <c r="BZ405" s="131"/>
      <c r="CA405" s="131"/>
      <c r="CB405" s="131"/>
      <c r="CC405" s="131"/>
      <c r="CD405" s="131"/>
      <c r="CE405" s="131"/>
      <c r="CF405" s="131"/>
      <c r="CG405" s="131"/>
      <c r="CH405" s="131"/>
      <c r="CI405" s="131"/>
      <c r="CJ405" s="131"/>
      <c r="CK405" s="131"/>
      <c r="CL405" s="131"/>
      <c r="CM405" s="131"/>
      <c r="CN405" s="131"/>
      <c r="CO405" s="131"/>
      <c r="CP405" s="131"/>
      <c r="CQ405" s="131"/>
      <c r="CR405" s="131"/>
      <c r="CS405" s="131"/>
      <c r="CT405" s="131"/>
      <c r="CU405" s="131"/>
      <c r="CV405" s="131"/>
      <c r="CW405" s="131"/>
      <c r="CX405" s="131"/>
      <c r="CY405" s="131"/>
      <c r="CZ405" s="131"/>
      <c r="DA405" s="131"/>
      <c r="DB405" s="131"/>
      <c r="DC405" s="131"/>
      <c r="DD405" s="131"/>
      <c r="DE405" s="131"/>
      <c r="DF405" s="131"/>
      <c r="DG405" s="131"/>
      <c r="DH405" s="131"/>
      <c r="DI405" s="131"/>
      <c r="DJ405" s="131"/>
      <c r="DK405" s="131"/>
      <c r="DL405" s="131"/>
      <c r="DM405" s="131"/>
      <c r="DN405" s="131"/>
      <c r="DO405" s="131"/>
      <c r="DP405" s="131"/>
      <c r="DQ405" s="131"/>
      <c r="DR405" s="131"/>
      <c r="DS405" s="131"/>
      <c r="DT405" s="131"/>
      <c r="DU405" s="131"/>
      <c r="DV405" s="131"/>
      <c r="DW405" s="131"/>
      <c r="DX405" s="131"/>
      <c r="DY405" s="131"/>
      <c r="DZ405" s="131"/>
      <c r="EA405" s="131"/>
      <c r="EB405" s="131"/>
      <c r="EC405" s="131"/>
      <c r="ED405" s="131"/>
      <c r="EE405" s="131"/>
      <c r="EF405" s="131"/>
      <c r="EG405" s="131"/>
      <c r="EH405" s="131"/>
      <c r="EI405" s="131"/>
      <c r="EJ405" s="131"/>
      <c r="EK405" s="131"/>
      <c r="EL405" s="131"/>
      <c r="EM405" s="131"/>
      <c r="EN405" s="131"/>
      <c r="EO405" s="131"/>
      <c r="EP405" s="131"/>
      <c r="EQ405" s="131"/>
      <c r="ER405" s="131"/>
      <c r="ES405" s="131"/>
      <c r="ET405" s="131"/>
      <c r="EU405" s="131"/>
      <c r="EV405" s="131"/>
      <c r="EW405" s="131"/>
      <c r="EX405" s="131"/>
      <c r="EY405" s="131"/>
      <c r="EZ405" s="131"/>
      <c r="FA405" s="131"/>
      <c r="FB405" s="131"/>
      <c r="FC405" s="131"/>
      <c r="FD405" s="131"/>
      <c r="FE405" s="131"/>
      <c r="FF405" s="131"/>
      <c r="FG405" s="131"/>
      <c r="FH405" s="131"/>
      <c r="FI405" s="131"/>
      <c r="FJ405" s="131"/>
      <c r="FK405" s="131"/>
      <c r="FL405" s="131"/>
      <c r="FM405" s="131"/>
      <c r="FN405" s="131"/>
      <c r="FO405" s="131"/>
      <c r="FP405" s="131"/>
      <c r="FQ405" s="131"/>
      <c r="FR405" s="131"/>
      <c r="FS405" s="131"/>
      <c r="FT405" s="131"/>
      <c r="FU405" s="131"/>
      <c r="FV405" s="131"/>
      <c r="FW405" s="131"/>
    </row>
    <row r="406">
      <c r="A406" s="131"/>
      <c r="B406" s="131"/>
      <c r="C406" s="131"/>
      <c r="D406" s="131"/>
      <c r="E406" s="131"/>
      <c r="F406" s="131"/>
      <c r="G406" s="131"/>
      <c r="H406" s="131"/>
      <c r="I406" s="131"/>
      <c r="J406" s="131"/>
      <c r="K406" s="131"/>
      <c r="L406" s="131"/>
      <c r="M406" s="131"/>
      <c r="N406" s="131"/>
      <c r="O406" s="131"/>
      <c r="P406" s="131"/>
      <c r="Q406" s="131"/>
      <c r="R406" s="131"/>
      <c r="S406" s="131"/>
      <c r="T406" s="131"/>
      <c r="U406" s="131"/>
      <c r="V406" s="131"/>
      <c r="W406" s="131"/>
      <c r="X406" s="131"/>
      <c r="Y406" s="131"/>
      <c r="Z406" s="131"/>
      <c r="AA406" s="131"/>
      <c r="AB406" s="131"/>
      <c r="AC406" s="131"/>
      <c r="AD406" s="131"/>
      <c r="AE406" s="131"/>
      <c r="AF406" s="131"/>
      <c r="AG406" s="131"/>
      <c r="AH406" s="131"/>
      <c r="AI406" s="131"/>
      <c r="AJ406" s="131"/>
      <c r="AK406" s="131"/>
      <c r="AL406" s="131"/>
      <c r="AM406" s="131"/>
      <c r="AN406" s="131"/>
      <c r="AO406" s="131"/>
      <c r="AP406" s="131"/>
      <c r="AQ406" s="131"/>
      <c r="AR406" s="131"/>
      <c r="AS406" s="131"/>
      <c r="AT406" s="131"/>
      <c r="AU406" s="131"/>
      <c r="AV406" s="131"/>
      <c r="AW406" s="131"/>
      <c r="AX406" s="131"/>
      <c r="AY406" s="131"/>
      <c r="AZ406" s="131"/>
      <c r="BA406" s="131"/>
      <c r="BB406" s="131"/>
      <c r="BC406" s="131"/>
      <c r="BD406" s="131"/>
      <c r="BE406" s="131"/>
      <c r="BF406" s="131"/>
      <c r="BG406" s="131"/>
      <c r="BH406" s="131"/>
      <c r="BI406" s="131"/>
      <c r="BJ406" s="131"/>
      <c r="BK406" s="131"/>
      <c r="BL406" s="131"/>
      <c r="BM406" s="131"/>
      <c r="BN406" s="131"/>
      <c r="BO406" s="131"/>
      <c r="BP406" s="131"/>
      <c r="BQ406" s="131"/>
      <c r="BR406" s="131"/>
      <c r="BS406" s="131"/>
      <c r="BT406" s="131"/>
      <c r="BU406" s="131"/>
      <c r="BV406" s="131"/>
      <c r="BW406" s="131"/>
      <c r="BX406" s="131"/>
      <c r="BY406" s="131"/>
      <c r="BZ406" s="131"/>
      <c r="CA406" s="131"/>
      <c r="CB406" s="131"/>
      <c r="CC406" s="131"/>
      <c r="CD406" s="131"/>
      <c r="CE406" s="131"/>
      <c r="CF406" s="131"/>
      <c r="CG406" s="131"/>
      <c r="CH406" s="131"/>
      <c r="CI406" s="131"/>
      <c r="CJ406" s="131"/>
      <c r="CK406" s="131"/>
      <c r="CL406" s="131"/>
      <c r="CM406" s="131"/>
      <c r="CN406" s="131"/>
      <c r="CO406" s="131"/>
      <c r="CP406" s="131"/>
      <c r="CQ406" s="131"/>
      <c r="CR406" s="131"/>
      <c r="CS406" s="131"/>
      <c r="CT406" s="131"/>
      <c r="CU406" s="131"/>
      <c r="CV406" s="131"/>
      <c r="CW406" s="131"/>
      <c r="CX406" s="131"/>
      <c r="CY406" s="131"/>
      <c r="CZ406" s="131"/>
      <c r="DA406" s="131"/>
      <c r="DB406" s="131"/>
      <c r="DC406" s="131"/>
      <c r="DD406" s="131"/>
      <c r="DE406" s="131"/>
      <c r="DF406" s="131"/>
      <c r="DG406" s="131"/>
      <c r="DH406" s="131"/>
      <c r="DI406" s="131"/>
      <c r="DJ406" s="131"/>
      <c r="DK406" s="131"/>
      <c r="DL406" s="131"/>
      <c r="DM406" s="131"/>
      <c r="DN406" s="131"/>
      <c r="DO406" s="131"/>
      <c r="DP406" s="131"/>
      <c r="DQ406" s="131"/>
      <c r="DR406" s="131"/>
      <c r="DS406" s="131"/>
      <c r="DT406" s="131"/>
      <c r="DU406" s="131"/>
      <c r="DV406" s="131"/>
      <c r="DW406" s="131"/>
      <c r="DX406" s="131"/>
      <c r="DY406" s="131"/>
      <c r="DZ406" s="131"/>
      <c r="EA406" s="131"/>
      <c r="EB406" s="131"/>
      <c r="EC406" s="131"/>
      <c r="ED406" s="131"/>
      <c r="EE406" s="131"/>
      <c r="EF406" s="131"/>
      <c r="EG406" s="131"/>
      <c r="EH406" s="131"/>
      <c r="EI406" s="131"/>
      <c r="EJ406" s="131"/>
      <c r="EK406" s="131"/>
      <c r="EL406" s="131"/>
      <c r="EM406" s="131"/>
      <c r="EN406" s="131"/>
      <c r="EO406" s="131"/>
      <c r="EP406" s="131"/>
      <c r="EQ406" s="131"/>
      <c r="ER406" s="131"/>
      <c r="ES406" s="131"/>
      <c r="ET406" s="131"/>
      <c r="EU406" s="131"/>
      <c r="EV406" s="131"/>
      <c r="EW406" s="131"/>
      <c r="EX406" s="131"/>
      <c r="EY406" s="131"/>
      <c r="EZ406" s="131"/>
      <c r="FA406" s="131"/>
      <c r="FB406" s="131"/>
      <c r="FC406" s="131"/>
      <c r="FD406" s="131"/>
      <c r="FE406" s="131"/>
      <c r="FF406" s="131"/>
      <c r="FG406" s="131"/>
      <c r="FH406" s="131"/>
      <c r="FI406" s="131"/>
      <c r="FJ406" s="131"/>
      <c r="FK406" s="131"/>
      <c r="FL406" s="131"/>
      <c r="FM406" s="131"/>
      <c r="FN406" s="131"/>
      <c r="FO406" s="131"/>
      <c r="FP406" s="131"/>
      <c r="FQ406" s="131"/>
      <c r="FR406" s="131"/>
      <c r="FS406" s="131"/>
      <c r="FT406" s="131"/>
      <c r="FU406" s="131"/>
      <c r="FV406" s="131"/>
      <c r="FW406" s="131"/>
    </row>
    <row r="407">
      <c r="A407" s="131"/>
      <c r="B407" s="131"/>
      <c r="C407" s="131"/>
      <c r="D407" s="131"/>
      <c r="E407" s="131"/>
      <c r="F407" s="131"/>
      <c r="G407" s="131"/>
      <c r="H407" s="131"/>
      <c r="I407" s="131"/>
      <c r="J407" s="131"/>
      <c r="K407" s="131"/>
      <c r="L407" s="131"/>
      <c r="M407" s="131"/>
      <c r="N407" s="131"/>
      <c r="O407" s="131"/>
      <c r="P407" s="131"/>
      <c r="Q407" s="131"/>
      <c r="R407" s="131"/>
      <c r="S407" s="131"/>
      <c r="T407" s="131"/>
      <c r="U407" s="131"/>
      <c r="V407" s="131"/>
      <c r="W407" s="131"/>
      <c r="X407" s="131"/>
      <c r="Y407" s="131"/>
      <c r="Z407" s="131"/>
      <c r="AA407" s="131"/>
      <c r="AB407" s="131"/>
      <c r="AC407" s="131"/>
      <c r="AD407" s="131"/>
      <c r="AE407" s="131"/>
      <c r="AF407" s="131"/>
      <c r="AG407" s="131"/>
      <c r="AH407" s="131"/>
      <c r="AI407" s="131"/>
      <c r="AJ407" s="131"/>
      <c r="AK407" s="131"/>
      <c r="AL407" s="131"/>
      <c r="AM407" s="131"/>
      <c r="AN407" s="131"/>
      <c r="AO407" s="131"/>
      <c r="AP407" s="131"/>
      <c r="AQ407" s="131"/>
      <c r="AR407" s="131"/>
      <c r="AS407" s="131"/>
      <c r="AT407" s="131"/>
      <c r="AU407" s="131"/>
      <c r="AV407" s="131"/>
      <c r="AW407" s="131"/>
      <c r="AX407" s="131"/>
      <c r="AY407" s="131"/>
      <c r="AZ407" s="131"/>
      <c r="BA407" s="131"/>
      <c r="BB407" s="131"/>
      <c r="BC407" s="131"/>
      <c r="BD407" s="131"/>
      <c r="BE407" s="131"/>
      <c r="BF407" s="131"/>
      <c r="BG407" s="131"/>
      <c r="BH407" s="131"/>
      <c r="BI407" s="131"/>
      <c r="BJ407" s="131"/>
      <c r="BK407" s="131"/>
      <c r="BL407" s="131"/>
      <c r="BM407" s="131"/>
      <c r="BN407" s="131"/>
      <c r="BO407" s="131"/>
      <c r="BP407" s="131"/>
      <c r="BQ407" s="131"/>
      <c r="BR407" s="131"/>
      <c r="BS407" s="131"/>
      <c r="BT407" s="131"/>
      <c r="BU407" s="131"/>
      <c r="BV407" s="131"/>
      <c r="BW407" s="131"/>
      <c r="BX407" s="131"/>
      <c r="BY407" s="131"/>
      <c r="BZ407" s="131"/>
      <c r="CA407" s="131"/>
      <c r="CB407" s="131"/>
      <c r="CC407" s="131"/>
      <c r="CD407" s="131"/>
      <c r="CE407" s="131"/>
      <c r="CF407" s="131"/>
      <c r="CG407" s="131"/>
      <c r="CH407" s="131"/>
      <c r="CI407" s="131"/>
      <c r="CJ407" s="131"/>
      <c r="CK407" s="131"/>
      <c r="CL407" s="131"/>
      <c r="CM407" s="131"/>
      <c r="CN407" s="131"/>
      <c r="CO407" s="131"/>
      <c r="CP407" s="131"/>
      <c r="CQ407" s="131"/>
      <c r="CR407" s="131"/>
      <c r="CS407" s="131"/>
      <c r="CT407" s="131"/>
      <c r="CU407" s="131"/>
      <c r="CV407" s="131"/>
      <c r="CW407" s="131"/>
      <c r="CX407" s="131"/>
      <c r="CY407" s="131"/>
      <c r="CZ407" s="131"/>
      <c r="DA407" s="131"/>
      <c r="DB407" s="131"/>
      <c r="DC407" s="131"/>
      <c r="DD407" s="131"/>
      <c r="DE407" s="131"/>
      <c r="DF407" s="131"/>
      <c r="DG407" s="131"/>
      <c r="DH407" s="131"/>
      <c r="DI407" s="131"/>
      <c r="DJ407" s="131"/>
      <c r="DK407" s="131"/>
      <c r="DL407" s="131"/>
      <c r="DM407" s="131"/>
      <c r="DN407" s="131"/>
      <c r="DO407" s="131"/>
      <c r="DP407" s="131"/>
      <c r="DQ407" s="131"/>
      <c r="DR407" s="131"/>
      <c r="DS407" s="131"/>
      <c r="DT407" s="131"/>
      <c r="DU407" s="131"/>
      <c r="DV407" s="131"/>
      <c r="DW407" s="131"/>
      <c r="DX407" s="131"/>
      <c r="DY407" s="131"/>
      <c r="DZ407" s="131"/>
      <c r="EA407" s="131"/>
      <c r="EB407" s="131"/>
      <c r="EC407" s="131"/>
      <c r="ED407" s="131"/>
      <c r="EE407" s="131"/>
      <c r="EF407" s="131"/>
      <c r="EG407" s="131"/>
      <c r="EH407" s="131"/>
      <c r="EI407" s="131"/>
      <c r="EJ407" s="131"/>
      <c r="EK407" s="131"/>
      <c r="EL407" s="131"/>
      <c r="EM407" s="131"/>
      <c r="EN407" s="131"/>
      <c r="EO407" s="131"/>
      <c r="EP407" s="131"/>
      <c r="EQ407" s="131"/>
      <c r="ER407" s="131"/>
      <c r="ES407" s="131"/>
      <c r="ET407" s="131"/>
      <c r="EU407" s="131"/>
      <c r="EV407" s="131"/>
      <c r="EW407" s="131"/>
      <c r="EX407" s="131"/>
      <c r="EY407" s="131"/>
      <c r="EZ407" s="131"/>
      <c r="FA407" s="131"/>
      <c r="FB407" s="131"/>
      <c r="FC407" s="131"/>
      <c r="FD407" s="131"/>
      <c r="FE407" s="131"/>
      <c r="FF407" s="131"/>
      <c r="FG407" s="131"/>
      <c r="FH407" s="131"/>
      <c r="FI407" s="131"/>
      <c r="FJ407" s="131"/>
      <c r="FK407" s="131"/>
      <c r="FL407" s="131"/>
      <c r="FM407" s="131"/>
      <c r="FN407" s="131"/>
      <c r="FO407" s="131"/>
      <c r="FP407" s="131"/>
      <c r="FQ407" s="131"/>
      <c r="FR407" s="131"/>
      <c r="FS407" s="131"/>
      <c r="FT407" s="131"/>
      <c r="FU407" s="131"/>
      <c r="FV407" s="131"/>
      <c r="FW407" s="131"/>
    </row>
    <row r="408">
      <c r="A408" s="131"/>
      <c r="B408" s="131"/>
      <c r="C408" s="131"/>
      <c r="D408" s="131"/>
      <c r="E408" s="131"/>
      <c r="F408" s="131"/>
      <c r="G408" s="131"/>
      <c r="H408" s="131"/>
      <c r="I408" s="131"/>
      <c r="J408" s="131"/>
      <c r="K408" s="131"/>
      <c r="L408" s="131"/>
      <c r="M408" s="131"/>
      <c r="N408" s="131"/>
      <c r="O408" s="131"/>
      <c r="P408" s="131"/>
      <c r="Q408" s="131"/>
      <c r="R408" s="131"/>
      <c r="S408" s="131"/>
      <c r="T408" s="131"/>
      <c r="U408" s="131"/>
      <c r="V408" s="131"/>
      <c r="W408" s="131"/>
      <c r="X408" s="131"/>
      <c r="Y408" s="131"/>
      <c r="Z408" s="131"/>
      <c r="AA408" s="131"/>
      <c r="AB408" s="131"/>
      <c r="AC408" s="131"/>
      <c r="AD408" s="131"/>
      <c r="AE408" s="131"/>
      <c r="AF408" s="131"/>
      <c r="AG408" s="131"/>
      <c r="AH408" s="131"/>
      <c r="AI408" s="131"/>
      <c r="AJ408" s="131"/>
      <c r="AK408" s="131"/>
      <c r="AL408" s="131"/>
      <c r="AM408" s="131"/>
      <c r="AN408" s="131"/>
      <c r="AO408" s="131"/>
      <c r="AP408" s="131"/>
      <c r="AQ408" s="131"/>
      <c r="AR408" s="131"/>
      <c r="AS408" s="131"/>
      <c r="AT408" s="131"/>
      <c r="AU408" s="131"/>
      <c r="AV408" s="131"/>
      <c r="AW408" s="131"/>
      <c r="AX408" s="131"/>
      <c r="AY408" s="131"/>
      <c r="AZ408" s="131"/>
      <c r="BA408" s="131"/>
      <c r="BB408" s="131"/>
      <c r="BC408" s="131"/>
      <c r="BD408" s="131"/>
      <c r="BE408" s="131"/>
      <c r="BF408" s="131"/>
      <c r="BG408" s="131"/>
      <c r="BH408" s="131"/>
      <c r="BI408" s="131"/>
      <c r="BJ408" s="131"/>
      <c r="BK408" s="131"/>
      <c r="BL408" s="131"/>
      <c r="BM408" s="131"/>
      <c r="BN408" s="131"/>
      <c r="BO408" s="131"/>
      <c r="BP408" s="131"/>
      <c r="BQ408" s="131"/>
      <c r="BR408" s="131"/>
      <c r="BS408" s="131"/>
      <c r="BT408" s="131"/>
      <c r="BU408" s="131"/>
      <c r="BV408" s="131"/>
      <c r="BW408" s="131"/>
      <c r="BX408" s="131"/>
      <c r="BY408" s="131"/>
      <c r="BZ408" s="131"/>
      <c r="CA408" s="131"/>
      <c r="CB408" s="131"/>
      <c r="CC408" s="131"/>
      <c r="CD408" s="131"/>
      <c r="CE408" s="131"/>
      <c r="CF408" s="131"/>
      <c r="CG408" s="131"/>
      <c r="CH408" s="131"/>
      <c r="CI408" s="131"/>
      <c r="CJ408" s="131"/>
      <c r="CK408" s="131"/>
      <c r="CL408" s="131"/>
      <c r="CM408" s="131"/>
      <c r="CN408" s="131"/>
      <c r="CO408" s="131"/>
      <c r="CP408" s="131"/>
      <c r="CQ408" s="131"/>
      <c r="CR408" s="131"/>
      <c r="CS408" s="131"/>
      <c r="CT408" s="131"/>
      <c r="CU408" s="131"/>
      <c r="CV408" s="131"/>
      <c r="CW408" s="131"/>
      <c r="CX408" s="131"/>
      <c r="CY408" s="131"/>
      <c r="CZ408" s="131"/>
      <c r="DA408" s="131"/>
      <c r="DB408" s="131"/>
      <c r="DC408" s="131"/>
      <c r="DD408" s="131"/>
      <c r="DE408" s="131"/>
      <c r="DF408" s="131"/>
      <c r="DG408" s="131"/>
      <c r="DH408" s="131"/>
      <c r="DI408" s="131"/>
      <c r="DJ408" s="131"/>
      <c r="DK408" s="131"/>
      <c r="DL408" s="131"/>
      <c r="DM408" s="131"/>
      <c r="DN408" s="131"/>
      <c r="DO408" s="131"/>
      <c r="DP408" s="131"/>
      <c r="DQ408" s="131"/>
      <c r="DR408" s="131"/>
      <c r="DS408" s="131"/>
      <c r="DT408" s="131"/>
      <c r="DU408" s="131"/>
      <c r="DV408" s="131"/>
      <c r="DW408" s="131"/>
      <c r="DX408" s="131"/>
      <c r="DY408" s="131"/>
      <c r="DZ408" s="131"/>
      <c r="EA408" s="131"/>
      <c r="EB408" s="131"/>
      <c r="EC408" s="131"/>
      <c r="ED408" s="131"/>
      <c r="EE408" s="131"/>
      <c r="EF408" s="131"/>
      <c r="EG408" s="131"/>
      <c r="EH408" s="131"/>
      <c r="EI408" s="131"/>
      <c r="EJ408" s="131"/>
      <c r="EK408" s="131"/>
      <c r="EL408" s="131"/>
      <c r="EM408" s="131"/>
      <c r="EN408" s="131"/>
      <c r="EO408" s="131"/>
      <c r="EP408" s="131"/>
      <c r="EQ408" s="131"/>
      <c r="ER408" s="131"/>
      <c r="ES408" s="131"/>
      <c r="ET408" s="131"/>
      <c r="EU408" s="131"/>
      <c r="EV408" s="131"/>
      <c r="EW408" s="131"/>
      <c r="EX408" s="131"/>
      <c r="EY408" s="131"/>
      <c r="EZ408" s="131"/>
      <c r="FA408" s="131"/>
      <c r="FB408" s="131"/>
      <c r="FC408" s="131"/>
      <c r="FD408" s="131"/>
      <c r="FE408" s="131"/>
      <c r="FF408" s="131"/>
      <c r="FG408" s="131"/>
      <c r="FH408" s="131"/>
      <c r="FI408" s="131"/>
      <c r="FJ408" s="131"/>
      <c r="FK408" s="131"/>
      <c r="FL408" s="131"/>
      <c r="FM408" s="131"/>
      <c r="FN408" s="131"/>
      <c r="FO408" s="131"/>
      <c r="FP408" s="131"/>
      <c r="FQ408" s="131"/>
      <c r="FR408" s="131"/>
      <c r="FS408" s="131"/>
      <c r="FT408" s="131"/>
      <c r="FU408" s="131"/>
      <c r="FV408" s="131"/>
      <c r="FW408" s="131"/>
    </row>
    <row r="409">
      <c r="A409" s="131"/>
      <c r="B409" s="131"/>
      <c r="C409" s="131"/>
      <c r="D409" s="131"/>
      <c r="E409" s="131"/>
      <c r="F409" s="131"/>
      <c r="G409" s="131"/>
      <c r="H409" s="131"/>
      <c r="I409" s="131"/>
      <c r="J409" s="131"/>
      <c r="K409" s="131"/>
      <c r="L409" s="131"/>
      <c r="M409" s="131"/>
      <c r="N409" s="131"/>
      <c r="O409" s="131"/>
      <c r="P409" s="131"/>
      <c r="Q409" s="131"/>
      <c r="R409" s="131"/>
      <c r="S409" s="131"/>
      <c r="T409" s="131"/>
      <c r="U409" s="131"/>
      <c r="V409" s="131"/>
      <c r="W409" s="131"/>
      <c r="X409" s="131"/>
      <c r="Y409" s="131"/>
      <c r="Z409" s="131"/>
      <c r="AA409" s="131"/>
      <c r="AB409" s="131"/>
      <c r="AC409" s="131"/>
      <c r="AD409" s="131"/>
      <c r="AE409" s="131"/>
      <c r="AF409" s="131"/>
      <c r="AG409" s="131"/>
      <c r="AH409" s="131"/>
      <c r="AI409" s="131"/>
      <c r="AJ409" s="131"/>
      <c r="AK409" s="131"/>
      <c r="AL409" s="131"/>
      <c r="AM409" s="131"/>
      <c r="AN409" s="131"/>
      <c r="AO409" s="131"/>
      <c r="AP409" s="131"/>
      <c r="AQ409" s="131"/>
      <c r="AR409" s="131"/>
      <c r="AS409" s="131"/>
      <c r="AT409" s="131"/>
      <c r="AU409" s="131"/>
      <c r="AV409" s="131"/>
      <c r="AW409" s="131"/>
      <c r="AX409" s="131"/>
      <c r="AY409" s="131"/>
      <c r="AZ409" s="131"/>
      <c r="BA409" s="131"/>
      <c r="BB409" s="131"/>
      <c r="BC409" s="131"/>
      <c r="BD409" s="131"/>
      <c r="BE409" s="131"/>
      <c r="BF409" s="131"/>
      <c r="BG409" s="131"/>
      <c r="BH409" s="131"/>
      <c r="BI409" s="131"/>
      <c r="BJ409" s="131"/>
      <c r="BK409" s="131"/>
      <c r="BL409" s="131"/>
      <c r="BM409" s="131"/>
      <c r="BN409" s="131"/>
      <c r="BO409" s="131"/>
      <c r="BP409" s="131"/>
      <c r="BQ409" s="131"/>
      <c r="BR409" s="131"/>
      <c r="BS409" s="131"/>
      <c r="BT409" s="131"/>
      <c r="BU409" s="131"/>
      <c r="BV409" s="131"/>
      <c r="BW409" s="131"/>
      <c r="BX409" s="131"/>
      <c r="BY409" s="131"/>
      <c r="BZ409" s="131"/>
      <c r="CA409" s="131"/>
      <c r="CB409" s="131"/>
      <c r="CC409" s="131"/>
      <c r="CD409" s="131"/>
      <c r="CE409" s="131"/>
      <c r="CF409" s="131"/>
      <c r="CG409" s="131"/>
      <c r="CH409" s="131"/>
      <c r="CI409" s="131"/>
      <c r="CJ409" s="131"/>
      <c r="CK409" s="131"/>
      <c r="CL409" s="131"/>
      <c r="CM409" s="131"/>
      <c r="CN409" s="131"/>
      <c r="CO409" s="131"/>
      <c r="CP409" s="131"/>
      <c r="CQ409" s="131"/>
      <c r="CR409" s="131"/>
      <c r="CS409" s="131"/>
      <c r="CT409" s="131"/>
      <c r="CU409" s="131"/>
      <c r="CV409" s="131"/>
      <c r="CW409" s="131"/>
      <c r="CX409" s="131"/>
      <c r="CY409" s="131"/>
      <c r="CZ409" s="131"/>
      <c r="DA409" s="131"/>
      <c r="DB409" s="131"/>
      <c r="DC409" s="131"/>
      <c r="DD409" s="131"/>
      <c r="DE409" s="131"/>
      <c r="DF409" s="131"/>
      <c r="DG409" s="131"/>
      <c r="DH409" s="131"/>
      <c r="DI409" s="131"/>
      <c r="DJ409" s="131"/>
      <c r="DK409" s="131"/>
      <c r="DL409" s="131"/>
      <c r="DM409" s="131"/>
      <c r="DN409" s="131"/>
      <c r="DO409" s="131"/>
      <c r="DP409" s="131"/>
      <c r="DQ409" s="131"/>
      <c r="DR409" s="131"/>
      <c r="DS409" s="131"/>
      <c r="DT409" s="131"/>
      <c r="DU409" s="131"/>
      <c r="DV409" s="131"/>
      <c r="DW409" s="131"/>
      <c r="DX409" s="131"/>
      <c r="DY409" s="131"/>
      <c r="DZ409" s="131"/>
      <c r="EA409" s="131"/>
      <c r="EB409" s="131"/>
      <c r="EC409" s="131"/>
      <c r="ED409" s="131"/>
      <c r="EE409" s="131"/>
      <c r="EF409" s="131"/>
      <c r="EG409" s="131"/>
      <c r="EH409" s="131"/>
      <c r="EI409" s="131"/>
      <c r="EJ409" s="131"/>
      <c r="EK409" s="131"/>
      <c r="EL409" s="131"/>
      <c r="EM409" s="131"/>
      <c r="EN409" s="131"/>
      <c r="EO409" s="131"/>
      <c r="EP409" s="131"/>
      <c r="EQ409" s="131"/>
      <c r="ER409" s="131"/>
      <c r="ES409" s="131"/>
      <c r="ET409" s="131"/>
      <c r="EU409" s="131"/>
      <c r="EV409" s="131"/>
      <c r="EW409" s="131"/>
      <c r="EX409" s="131"/>
      <c r="EY409" s="131"/>
      <c r="EZ409" s="131"/>
      <c r="FA409" s="131"/>
      <c r="FB409" s="131"/>
      <c r="FC409" s="131"/>
      <c r="FD409" s="131"/>
      <c r="FE409" s="131"/>
      <c r="FF409" s="131"/>
      <c r="FG409" s="131"/>
      <c r="FH409" s="131"/>
      <c r="FI409" s="131"/>
      <c r="FJ409" s="131"/>
      <c r="FK409" s="131"/>
      <c r="FL409" s="131"/>
      <c r="FM409" s="131"/>
      <c r="FN409" s="131"/>
      <c r="FO409" s="131"/>
      <c r="FP409" s="131"/>
      <c r="FQ409" s="131"/>
      <c r="FR409" s="131"/>
      <c r="FS409" s="131"/>
      <c r="FT409" s="131"/>
      <c r="FU409" s="131"/>
      <c r="FV409" s="131"/>
      <c r="FW409" s="131"/>
    </row>
    <row r="410">
      <c r="A410" s="131"/>
      <c r="B410" s="131"/>
      <c r="C410" s="131"/>
      <c r="D410" s="131"/>
      <c r="E410" s="131"/>
      <c r="F410" s="131"/>
      <c r="G410" s="131"/>
      <c r="H410" s="131"/>
      <c r="I410" s="131"/>
      <c r="J410" s="131"/>
      <c r="K410" s="131"/>
      <c r="L410" s="131"/>
      <c r="M410" s="131"/>
      <c r="N410" s="131"/>
      <c r="O410" s="131"/>
      <c r="P410" s="131"/>
      <c r="Q410" s="131"/>
      <c r="R410" s="131"/>
      <c r="S410" s="131"/>
      <c r="T410" s="131"/>
      <c r="U410" s="131"/>
      <c r="V410" s="131"/>
      <c r="W410" s="131"/>
      <c r="X410" s="131"/>
      <c r="Y410" s="131"/>
      <c r="Z410" s="131"/>
      <c r="AA410" s="131"/>
      <c r="AB410" s="131"/>
      <c r="AC410" s="131"/>
      <c r="AD410" s="131"/>
      <c r="AE410" s="131"/>
      <c r="AF410" s="131"/>
      <c r="AG410" s="131"/>
      <c r="AH410" s="131"/>
      <c r="AI410" s="131"/>
      <c r="AJ410" s="131"/>
      <c r="AK410" s="131"/>
      <c r="AL410" s="131"/>
      <c r="AM410" s="131"/>
      <c r="AN410" s="131"/>
      <c r="AO410" s="131"/>
      <c r="AP410" s="131"/>
      <c r="AQ410" s="131"/>
      <c r="AR410" s="131"/>
      <c r="AS410" s="131"/>
      <c r="AT410" s="131"/>
      <c r="AU410" s="131"/>
      <c r="AV410" s="131"/>
      <c r="AW410" s="131"/>
      <c r="AX410" s="131"/>
      <c r="AY410" s="131"/>
      <c r="AZ410" s="131"/>
      <c r="BA410" s="131"/>
      <c r="BB410" s="131"/>
      <c r="BC410" s="131"/>
      <c r="BD410" s="131"/>
      <c r="BE410" s="131"/>
      <c r="BF410" s="131"/>
      <c r="BG410" s="131"/>
      <c r="BH410" s="131"/>
      <c r="BI410" s="131"/>
      <c r="BJ410" s="131"/>
      <c r="BK410" s="131"/>
      <c r="BL410" s="131"/>
      <c r="BM410" s="131"/>
      <c r="BN410" s="131"/>
      <c r="BO410" s="131"/>
      <c r="BP410" s="131"/>
      <c r="BQ410" s="131"/>
      <c r="BR410" s="131"/>
      <c r="BS410" s="131"/>
      <c r="BT410" s="131"/>
      <c r="BU410" s="131"/>
      <c r="BV410" s="131"/>
      <c r="BW410" s="131"/>
      <c r="BX410" s="131"/>
      <c r="BY410" s="131"/>
      <c r="BZ410" s="131"/>
      <c r="CA410" s="131"/>
      <c r="CB410" s="131"/>
      <c r="CC410" s="131"/>
      <c r="CD410" s="131"/>
      <c r="CE410" s="131"/>
      <c r="CF410" s="131"/>
      <c r="CG410" s="131"/>
      <c r="CH410" s="131"/>
      <c r="CI410" s="131"/>
      <c r="CJ410" s="131"/>
      <c r="CK410" s="131"/>
      <c r="CL410" s="131"/>
      <c r="CM410" s="131"/>
      <c r="CN410" s="131"/>
      <c r="CO410" s="131"/>
      <c r="CP410" s="131"/>
      <c r="CQ410" s="131"/>
      <c r="CR410" s="131"/>
      <c r="CS410" s="131"/>
      <c r="CT410" s="131"/>
      <c r="CU410" s="131"/>
      <c r="CV410" s="131"/>
      <c r="CW410" s="131"/>
      <c r="CX410" s="131"/>
      <c r="CY410" s="131"/>
      <c r="CZ410" s="131"/>
      <c r="DA410" s="131"/>
      <c r="DB410" s="131"/>
      <c r="DC410" s="131"/>
      <c r="DD410" s="131"/>
      <c r="DE410" s="131"/>
      <c r="DF410" s="131"/>
      <c r="DG410" s="131"/>
      <c r="DH410" s="131"/>
      <c r="DI410" s="131"/>
      <c r="DJ410" s="131"/>
      <c r="DK410" s="131"/>
      <c r="DL410" s="131"/>
      <c r="DM410" s="131"/>
      <c r="DN410" s="131"/>
      <c r="DO410" s="131"/>
      <c r="DP410" s="131"/>
      <c r="DQ410" s="131"/>
      <c r="DR410" s="131"/>
      <c r="DS410" s="131"/>
      <c r="DT410" s="131"/>
      <c r="DU410" s="131"/>
      <c r="DV410" s="131"/>
      <c r="DW410" s="131"/>
      <c r="DX410" s="131"/>
      <c r="DY410" s="131"/>
      <c r="DZ410" s="131"/>
      <c r="EA410" s="131"/>
      <c r="EB410" s="131"/>
      <c r="EC410" s="131"/>
      <c r="ED410" s="131"/>
      <c r="EE410" s="131"/>
      <c r="EF410" s="131"/>
      <c r="EG410" s="131"/>
      <c r="EH410" s="131"/>
      <c r="EI410" s="131"/>
      <c r="EJ410" s="131"/>
      <c r="EK410" s="131"/>
      <c r="EL410" s="131"/>
      <c r="EM410" s="131"/>
      <c r="EN410" s="131"/>
      <c r="EO410" s="131"/>
      <c r="EP410" s="131"/>
      <c r="EQ410" s="131"/>
      <c r="ER410" s="131"/>
      <c r="ES410" s="131"/>
      <c r="ET410" s="131"/>
      <c r="EU410" s="131"/>
      <c r="EV410" s="131"/>
      <c r="EW410" s="131"/>
      <c r="EX410" s="131"/>
      <c r="EY410" s="131"/>
      <c r="EZ410" s="131"/>
      <c r="FA410" s="131"/>
      <c r="FB410" s="131"/>
      <c r="FC410" s="131"/>
      <c r="FD410" s="131"/>
      <c r="FE410" s="131"/>
      <c r="FF410" s="131"/>
      <c r="FG410" s="131"/>
      <c r="FH410" s="131"/>
      <c r="FI410" s="131"/>
      <c r="FJ410" s="131"/>
      <c r="FK410" s="131"/>
      <c r="FL410" s="131"/>
      <c r="FM410" s="131"/>
      <c r="FN410" s="131"/>
      <c r="FO410" s="131"/>
      <c r="FP410" s="131"/>
      <c r="FQ410" s="131"/>
      <c r="FR410" s="131"/>
      <c r="FS410" s="131"/>
      <c r="FT410" s="131"/>
      <c r="FU410" s="131"/>
      <c r="FV410" s="131"/>
      <c r="FW410" s="131"/>
    </row>
    <row r="411">
      <c r="A411" s="131"/>
      <c r="B411" s="131"/>
      <c r="C411" s="131"/>
      <c r="D411" s="131"/>
      <c r="E411" s="131"/>
      <c r="F411" s="131"/>
      <c r="G411" s="131"/>
      <c r="H411" s="131"/>
      <c r="I411" s="131"/>
      <c r="J411" s="131"/>
      <c r="K411" s="131"/>
      <c r="L411" s="131"/>
      <c r="M411" s="131"/>
      <c r="N411" s="131"/>
      <c r="O411" s="131"/>
      <c r="P411" s="131"/>
      <c r="Q411" s="131"/>
      <c r="R411" s="131"/>
      <c r="S411" s="131"/>
      <c r="T411" s="131"/>
      <c r="U411" s="131"/>
      <c r="V411" s="131"/>
      <c r="W411" s="131"/>
      <c r="X411" s="131"/>
      <c r="Y411" s="131"/>
      <c r="Z411" s="131"/>
      <c r="AA411" s="131"/>
      <c r="AB411" s="131"/>
      <c r="AC411" s="131"/>
      <c r="AD411" s="131"/>
      <c r="AE411" s="131"/>
      <c r="AF411" s="131"/>
      <c r="AG411" s="131"/>
      <c r="AH411" s="131"/>
      <c r="AI411" s="131"/>
      <c r="AJ411" s="131"/>
      <c r="AK411" s="131"/>
      <c r="AL411" s="131"/>
      <c r="AM411" s="131"/>
      <c r="AN411" s="131"/>
      <c r="AO411" s="131"/>
      <c r="AP411" s="131"/>
      <c r="AQ411" s="131"/>
      <c r="AR411" s="131"/>
      <c r="AS411" s="131"/>
      <c r="AT411" s="131"/>
      <c r="AU411" s="131"/>
      <c r="AV411" s="131"/>
      <c r="AW411" s="131"/>
      <c r="AX411" s="131"/>
      <c r="AY411" s="131"/>
      <c r="AZ411" s="131"/>
      <c r="BA411" s="131"/>
      <c r="BB411" s="131"/>
      <c r="BC411" s="131"/>
      <c r="BD411" s="131"/>
      <c r="BE411" s="131"/>
      <c r="BF411" s="131"/>
      <c r="BG411" s="131"/>
      <c r="BH411" s="131"/>
      <c r="BI411" s="131"/>
      <c r="BJ411" s="131"/>
      <c r="BK411" s="131"/>
      <c r="BL411" s="131"/>
      <c r="BM411" s="131"/>
      <c r="BN411" s="131"/>
      <c r="BO411" s="131"/>
      <c r="BP411" s="131"/>
      <c r="BQ411" s="131"/>
      <c r="BR411" s="131"/>
      <c r="BS411" s="131"/>
      <c r="BT411" s="131"/>
      <c r="BU411" s="131"/>
      <c r="BV411" s="131"/>
      <c r="BW411" s="131"/>
      <c r="BX411" s="131"/>
      <c r="BY411" s="131"/>
      <c r="BZ411" s="131"/>
      <c r="CA411" s="131"/>
      <c r="CB411" s="131"/>
      <c r="CC411" s="131"/>
      <c r="CD411" s="131"/>
      <c r="CE411" s="131"/>
      <c r="CF411" s="131"/>
      <c r="CG411" s="131"/>
      <c r="CH411" s="131"/>
      <c r="CI411" s="131"/>
      <c r="CJ411" s="131"/>
      <c r="CK411" s="131"/>
      <c r="CL411" s="131"/>
      <c r="CM411" s="131"/>
      <c r="CN411" s="131"/>
      <c r="CO411" s="131"/>
      <c r="CP411" s="131"/>
      <c r="CQ411" s="131"/>
      <c r="CR411" s="131"/>
      <c r="CS411" s="131"/>
      <c r="CT411" s="131"/>
      <c r="CU411" s="131"/>
      <c r="CV411" s="131"/>
      <c r="CW411" s="131"/>
      <c r="CX411" s="131"/>
      <c r="CY411" s="131"/>
      <c r="CZ411" s="131"/>
      <c r="DA411" s="131"/>
      <c r="DB411" s="131"/>
      <c r="DC411" s="131"/>
      <c r="DD411" s="131"/>
      <c r="DE411" s="131"/>
      <c r="DF411" s="131"/>
      <c r="DG411" s="131"/>
      <c r="DH411" s="131"/>
      <c r="DI411" s="131"/>
      <c r="DJ411" s="131"/>
      <c r="DK411" s="131"/>
      <c r="DL411" s="131"/>
      <c r="DM411" s="131"/>
      <c r="DN411" s="131"/>
      <c r="DO411" s="131"/>
      <c r="DP411" s="131"/>
      <c r="DQ411" s="131"/>
      <c r="DR411" s="131"/>
      <c r="DS411" s="131"/>
      <c r="DT411" s="131"/>
      <c r="DU411" s="131"/>
      <c r="DV411" s="131"/>
      <c r="DW411" s="131"/>
      <c r="DX411" s="131"/>
      <c r="DY411" s="131"/>
      <c r="DZ411" s="131"/>
      <c r="EA411" s="131"/>
      <c r="EB411" s="131"/>
      <c r="EC411" s="131"/>
      <c r="ED411" s="131"/>
      <c r="EE411" s="131"/>
      <c r="EF411" s="131"/>
      <c r="EG411" s="131"/>
      <c r="EH411" s="131"/>
      <c r="EI411" s="131"/>
      <c r="EJ411" s="131"/>
      <c r="EK411" s="131"/>
      <c r="EL411" s="131"/>
      <c r="EM411" s="131"/>
      <c r="EN411" s="131"/>
      <c r="EO411" s="131"/>
      <c r="EP411" s="131"/>
      <c r="EQ411" s="131"/>
      <c r="ER411" s="131"/>
      <c r="ES411" s="131"/>
      <c r="ET411" s="131"/>
      <c r="EU411" s="131"/>
      <c r="EV411" s="131"/>
      <c r="EW411" s="131"/>
      <c r="EX411" s="131"/>
      <c r="EY411" s="131"/>
      <c r="EZ411" s="131"/>
      <c r="FA411" s="131"/>
      <c r="FB411" s="131"/>
      <c r="FC411" s="131"/>
      <c r="FD411" s="131"/>
      <c r="FE411" s="131"/>
      <c r="FF411" s="131"/>
      <c r="FG411" s="131"/>
      <c r="FH411" s="131"/>
      <c r="FI411" s="131"/>
      <c r="FJ411" s="131"/>
      <c r="FK411" s="131"/>
      <c r="FL411" s="131"/>
      <c r="FM411" s="131"/>
      <c r="FN411" s="131"/>
      <c r="FO411" s="131"/>
      <c r="FP411" s="131"/>
      <c r="FQ411" s="131"/>
      <c r="FR411" s="131"/>
      <c r="FS411" s="131"/>
      <c r="FT411" s="131"/>
      <c r="FU411" s="131"/>
      <c r="FV411" s="131"/>
      <c r="FW411" s="131"/>
    </row>
    <row r="412">
      <c r="A412" s="131"/>
      <c r="B412" s="131"/>
      <c r="C412" s="131"/>
      <c r="D412" s="131"/>
      <c r="E412" s="131"/>
      <c r="F412" s="131"/>
      <c r="G412" s="131"/>
      <c r="H412" s="131"/>
      <c r="I412" s="131"/>
      <c r="J412" s="131"/>
      <c r="K412" s="131"/>
      <c r="L412" s="131"/>
      <c r="M412" s="131"/>
      <c r="N412" s="131"/>
      <c r="O412" s="131"/>
      <c r="P412" s="131"/>
      <c r="Q412" s="131"/>
      <c r="R412" s="131"/>
      <c r="S412" s="131"/>
      <c r="T412" s="131"/>
      <c r="U412" s="131"/>
      <c r="V412" s="131"/>
      <c r="W412" s="131"/>
      <c r="X412" s="131"/>
      <c r="Y412" s="131"/>
      <c r="Z412" s="131"/>
      <c r="AA412" s="131"/>
      <c r="AB412" s="131"/>
      <c r="AC412" s="131"/>
      <c r="AD412" s="131"/>
      <c r="AE412" s="131"/>
      <c r="AF412" s="131"/>
      <c r="AG412" s="131"/>
      <c r="AH412" s="131"/>
      <c r="AI412" s="131"/>
      <c r="AJ412" s="131"/>
      <c r="AK412" s="131"/>
      <c r="AL412" s="131"/>
      <c r="AM412" s="131"/>
      <c r="AN412" s="131"/>
      <c r="AO412" s="131"/>
      <c r="AP412" s="131"/>
      <c r="AQ412" s="131"/>
      <c r="AR412" s="131"/>
      <c r="AS412" s="131"/>
      <c r="AT412" s="131"/>
      <c r="AU412" s="131"/>
      <c r="AV412" s="131"/>
      <c r="AW412" s="131"/>
      <c r="AX412" s="131"/>
      <c r="AY412" s="131"/>
      <c r="AZ412" s="131"/>
      <c r="BA412" s="131"/>
      <c r="BB412" s="131"/>
      <c r="BC412" s="131"/>
      <c r="BD412" s="131"/>
      <c r="BE412" s="131"/>
      <c r="BF412" s="131"/>
      <c r="BG412" s="131"/>
      <c r="BH412" s="131"/>
      <c r="BI412" s="131"/>
      <c r="BJ412" s="131"/>
      <c r="BK412" s="131"/>
      <c r="BL412" s="131"/>
      <c r="BM412" s="131"/>
      <c r="BN412" s="131"/>
      <c r="BO412" s="131"/>
      <c r="BP412" s="131"/>
      <c r="BQ412" s="131"/>
      <c r="BR412" s="131"/>
      <c r="BS412" s="131"/>
      <c r="BT412" s="131"/>
      <c r="BU412" s="131"/>
      <c r="BV412" s="131"/>
      <c r="BW412" s="131"/>
      <c r="BX412" s="131"/>
      <c r="BY412" s="131"/>
      <c r="BZ412" s="131"/>
      <c r="CA412" s="131"/>
      <c r="CB412" s="131"/>
      <c r="CC412" s="131"/>
      <c r="CD412" s="131"/>
      <c r="CE412" s="131"/>
      <c r="CF412" s="131"/>
      <c r="CG412" s="131"/>
      <c r="CH412" s="131"/>
      <c r="CI412" s="131"/>
      <c r="CJ412" s="131"/>
      <c r="CK412" s="131"/>
      <c r="CL412" s="131"/>
      <c r="CM412" s="131"/>
      <c r="CN412" s="131"/>
      <c r="CO412" s="131"/>
      <c r="CP412" s="131"/>
      <c r="CQ412" s="131"/>
      <c r="CR412" s="131"/>
      <c r="CS412" s="131"/>
      <c r="CT412" s="131"/>
      <c r="CU412" s="131"/>
      <c r="CV412" s="131"/>
      <c r="CW412" s="131"/>
      <c r="CX412" s="131"/>
      <c r="CY412" s="131"/>
      <c r="CZ412" s="131"/>
      <c r="DA412" s="131"/>
      <c r="DB412" s="131"/>
      <c r="DC412" s="131"/>
      <c r="DD412" s="131"/>
      <c r="DE412" s="131"/>
      <c r="DF412" s="131"/>
      <c r="DG412" s="131"/>
      <c r="DH412" s="131"/>
      <c r="DI412" s="131"/>
      <c r="DJ412" s="131"/>
      <c r="DK412" s="131"/>
      <c r="DL412" s="131"/>
      <c r="DM412" s="131"/>
      <c r="DN412" s="131"/>
      <c r="DO412" s="131"/>
      <c r="DP412" s="131"/>
      <c r="DQ412" s="131"/>
      <c r="DR412" s="131"/>
      <c r="DS412" s="131"/>
      <c r="DT412" s="131"/>
      <c r="DU412" s="131"/>
      <c r="DV412" s="131"/>
      <c r="DW412" s="131"/>
      <c r="DX412" s="131"/>
      <c r="DY412" s="131"/>
      <c r="DZ412" s="131"/>
      <c r="EA412" s="131"/>
      <c r="EB412" s="131"/>
      <c r="EC412" s="131"/>
      <c r="ED412" s="131"/>
      <c r="EE412" s="131"/>
      <c r="EF412" s="131"/>
      <c r="EG412" s="131"/>
      <c r="EH412" s="131"/>
      <c r="EI412" s="131"/>
      <c r="EJ412" s="131"/>
      <c r="EK412" s="131"/>
      <c r="EL412" s="131"/>
      <c r="EM412" s="131"/>
      <c r="EN412" s="131"/>
      <c r="EO412" s="131"/>
      <c r="EP412" s="131"/>
      <c r="EQ412" s="131"/>
      <c r="ER412" s="131"/>
      <c r="ES412" s="131"/>
      <c r="ET412" s="131"/>
      <c r="EU412" s="131"/>
      <c r="EV412" s="131"/>
      <c r="EW412" s="131"/>
      <c r="EX412" s="131"/>
      <c r="EY412" s="131"/>
      <c r="EZ412" s="131"/>
      <c r="FA412" s="131"/>
      <c r="FB412" s="131"/>
      <c r="FC412" s="131"/>
      <c r="FD412" s="131"/>
      <c r="FE412" s="131"/>
      <c r="FF412" s="131"/>
      <c r="FG412" s="131"/>
      <c r="FH412" s="131"/>
      <c r="FI412" s="131"/>
      <c r="FJ412" s="131"/>
      <c r="FK412" s="131"/>
      <c r="FL412" s="131"/>
      <c r="FM412" s="131"/>
      <c r="FN412" s="131"/>
      <c r="FO412" s="131"/>
      <c r="FP412" s="131"/>
      <c r="FQ412" s="131"/>
      <c r="FR412" s="131"/>
      <c r="FS412" s="131"/>
      <c r="FT412" s="131"/>
      <c r="FU412" s="131"/>
      <c r="FV412" s="131"/>
      <c r="FW412" s="131"/>
    </row>
    <row r="413">
      <c r="A413" s="131"/>
      <c r="B413" s="131"/>
      <c r="C413" s="131"/>
      <c r="D413" s="131"/>
      <c r="E413" s="131"/>
      <c r="F413" s="131"/>
      <c r="G413" s="131"/>
      <c r="H413" s="131"/>
      <c r="I413" s="131"/>
      <c r="J413" s="131"/>
      <c r="K413" s="131"/>
      <c r="L413" s="131"/>
      <c r="M413" s="131"/>
      <c r="N413" s="131"/>
      <c r="O413" s="131"/>
      <c r="P413" s="131"/>
      <c r="Q413" s="131"/>
      <c r="R413" s="131"/>
      <c r="S413" s="131"/>
      <c r="T413" s="131"/>
      <c r="U413" s="131"/>
      <c r="V413" s="131"/>
      <c r="W413" s="131"/>
      <c r="X413" s="131"/>
      <c r="Y413" s="131"/>
      <c r="Z413" s="131"/>
      <c r="AA413" s="131"/>
      <c r="AB413" s="131"/>
      <c r="AC413" s="131"/>
      <c r="AD413" s="131"/>
      <c r="AE413" s="131"/>
      <c r="AF413" s="131"/>
      <c r="AG413" s="131"/>
      <c r="AH413" s="131"/>
      <c r="AI413" s="131"/>
      <c r="AJ413" s="131"/>
      <c r="AK413" s="131"/>
      <c r="AL413" s="131"/>
      <c r="AM413" s="131"/>
      <c r="AN413" s="131"/>
      <c r="AO413" s="131"/>
      <c r="AP413" s="131"/>
      <c r="AQ413" s="131"/>
      <c r="AR413" s="131"/>
      <c r="AS413" s="131"/>
      <c r="AT413" s="131"/>
      <c r="AU413" s="131"/>
      <c r="AV413" s="131"/>
      <c r="AW413" s="131"/>
      <c r="AX413" s="131"/>
      <c r="AY413" s="131"/>
      <c r="AZ413" s="131"/>
      <c r="BA413" s="131"/>
      <c r="BB413" s="131"/>
      <c r="BC413" s="131"/>
      <c r="BD413" s="131"/>
      <c r="BE413" s="131"/>
      <c r="BF413" s="131"/>
      <c r="BG413" s="131"/>
      <c r="BH413" s="131"/>
      <c r="BI413" s="131"/>
      <c r="BJ413" s="131"/>
      <c r="BK413" s="131"/>
      <c r="BL413" s="131"/>
      <c r="BM413" s="131"/>
      <c r="BN413" s="131"/>
      <c r="BO413" s="131"/>
      <c r="BP413" s="131"/>
      <c r="BQ413" s="131"/>
      <c r="BR413" s="131"/>
      <c r="BS413" s="131"/>
      <c r="BT413" s="131"/>
      <c r="BU413" s="131"/>
      <c r="BV413" s="131"/>
      <c r="BW413" s="131"/>
      <c r="BX413" s="131"/>
      <c r="BY413" s="131"/>
      <c r="BZ413" s="131"/>
      <c r="CA413" s="131"/>
      <c r="CB413" s="131"/>
      <c r="CC413" s="131"/>
      <c r="CD413" s="131"/>
      <c r="CE413" s="131"/>
      <c r="CF413" s="131"/>
      <c r="CG413" s="131"/>
      <c r="CH413" s="131"/>
      <c r="CI413" s="131"/>
      <c r="CJ413" s="131"/>
      <c r="CK413" s="131"/>
      <c r="CL413" s="131"/>
      <c r="CM413" s="131"/>
      <c r="CN413" s="131"/>
      <c r="CO413" s="131"/>
      <c r="CP413" s="131"/>
      <c r="CQ413" s="131"/>
      <c r="CR413" s="131"/>
      <c r="CS413" s="131"/>
      <c r="CT413" s="131"/>
      <c r="CU413" s="131"/>
      <c r="CV413" s="131"/>
      <c r="CW413" s="131"/>
      <c r="CX413" s="131"/>
      <c r="CY413" s="131"/>
      <c r="CZ413" s="131"/>
      <c r="DA413" s="131"/>
      <c r="DB413" s="131"/>
      <c r="DC413" s="131"/>
      <c r="DD413" s="131"/>
      <c r="DE413" s="131"/>
      <c r="DF413" s="131"/>
      <c r="DG413" s="131"/>
      <c r="DH413" s="131"/>
      <c r="DI413" s="131"/>
      <c r="DJ413" s="131"/>
      <c r="DK413" s="131"/>
      <c r="DL413" s="131"/>
      <c r="DM413" s="131"/>
      <c r="DN413" s="131"/>
      <c r="DO413" s="131"/>
      <c r="DP413" s="131"/>
      <c r="DQ413" s="131"/>
      <c r="DR413" s="131"/>
      <c r="DS413" s="131"/>
      <c r="DT413" s="131"/>
      <c r="DU413" s="131"/>
      <c r="DV413" s="131"/>
      <c r="DW413" s="131"/>
      <c r="DX413" s="131"/>
      <c r="DY413" s="131"/>
      <c r="DZ413" s="131"/>
      <c r="EA413" s="131"/>
      <c r="EB413" s="131"/>
      <c r="EC413" s="131"/>
      <c r="ED413" s="131"/>
      <c r="EE413" s="131"/>
      <c r="EF413" s="131"/>
      <c r="EG413" s="131"/>
      <c r="EH413" s="131"/>
      <c r="EI413" s="131"/>
      <c r="EJ413" s="131"/>
      <c r="EK413" s="131"/>
      <c r="EL413" s="131"/>
      <c r="EM413" s="131"/>
      <c r="EN413" s="131"/>
      <c r="EO413" s="131"/>
      <c r="EP413" s="131"/>
      <c r="EQ413" s="131"/>
      <c r="ER413" s="131"/>
      <c r="ES413" s="131"/>
      <c r="ET413" s="131"/>
      <c r="EU413" s="131"/>
      <c r="EV413" s="131"/>
      <c r="EW413" s="131"/>
      <c r="EX413" s="131"/>
      <c r="EY413" s="131"/>
      <c r="EZ413" s="131"/>
      <c r="FA413" s="131"/>
      <c r="FB413" s="131"/>
      <c r="FC413" s="131"/>
      <c r="FD413" s="131"/>
      <c r="FE413" s="131"/>
      <c r="FF413" s="131"/>
      <c r="FG413" s="131"/>
      <c r="FH413" s="131"/>
      <c r="FI413" s="131"/>
      <c r="FJ413" s="131"/>
      <c r="FK413" s="131"/>
      <c r="FL413" s="131"/>
      <c r="FM413" s="131"/>
      <c r="FN413" s="131"/>
      <c r="FO413" s="131"/>
      <c r="FP413" s="131"/>
      <c r="FQ413" s="131"/>
      <c r="FR413" s="131"/>
      <c r="FS413" s="131"/>
      <c r="FT413" s="131"/>
      <c r="FU413" s="131"/>
      <c r="FV413" s="131"/>
      <c r="FW413" s="131"/>
    </row>
    <row r="414">
      <c r="A414" s="131"/>
      <c r="B414" s="131"/>
      <c r="C414" s="131"/>
      <c r="D414" s="131"/>
      <c r="E414" s="131"/>
      <c r="F414" s="131"/>
      <c r="G414" s="131"/>
      <c r="H414" s="131"/>
      <c r="I414" s="131"/>
      <c r="J414" s="131"/>
      <c r="K414" s="131"/>
      <c r="L414" s="131"/>
      <c r="M414" s="131"/>
      <c r="N414" s="131"/>
      <c r="O414" s="131"/>
      <c r="P414" s="131"/>
      <c r="Q414" s="131"/>
      <c r="R414" s="131"/>
      <c r="S414" s="131"/>
      <c r="T414" s="131"/>
      <c r="U414" s="131"/>
      <c r="V414" s="131"/>
      <c r="W414" s="131"/>
      <c r="X414" s="131"/>
      <c r="Y414" s="131"/>
      <c r="Z414" s="131"/>
      <c r="AA414" s="131"/>
      <c r="AB414" s="131"/>
      <c r="AC414" s="131"/>
      <c r="AD414" s="131"/>
      <c r="AE414" s="131"/>
      <c r="AF414" s="131"/>
      <c r="AG414" s="131"/>
      <c r="AH414" s="131"/>
      <c r="AI414" s="131"/>
      <c r="AJ414" s="131"/>
      <c r="AK414" s="131"/>
      <c r="AL414" s="131"/>
      <c r="AM414" s="131"/>
      <c r="AN414" s="131"/>
      <c r="AO414" s="131"/>
      <c r="AP414" s="131"/>
      <c r="AQ414" s="131"/>
      <c r="AR414" s="131"/>
      <c r="AS414" s="131"/>
      <c r="AT414" s="131"/>
      <c r="AU414" s="131"/>
      <c r="AV414" s="131"/>
      <c r="AW414" s="131"/>
      <c r="AX414" s="131"/>
      <c r="AY414" s="131"/>
      <c r="AZ414" s="131"/>
      <c r="BA414" s="131"/>
      <c r="BB414" s="131"/>
      <c r="BC414" s="131"/>
      <c r="BD414" s="131"/>
      <c r="BE414" s="131"/>
      <c r="BF414" s="131"/>
      <c r="BG414" s="131"/>
      <c r="BH414" s="131"/>
      <c r="BI414" s="131"/>
      <c r="BJ414" s="131"/>
      <c r="BK414" s="131"/>
      <c r="BL414" s="131"/>
      <c r="BM414" s="131"/>
      <c r="BN414" s="131"/>
      <c r="BO414" s="131"/>
      <c r="BP414" s="131"/>
      <c r="BQ414" s="131"/>
      <c r="BR414" s="131"/>
      <c r="BS414" s="131"/>
      <c r="BT414" s="131"/>
      <c r="BU414" s="131"/>
      <c r="BV414" s="131"/>
      <c r="BW414" s="131"/>
      <c r="BX414" s="131"/>
      <c r="BY414" s="131"/>
      <c r="BZ414" s="131"/>
      <c r="CA414" s="131"/>
      <c r="CB414" s="131"/>
      <c r="CC414" s="131"/>
      <c r="CD414" s="131"/>
      <c r="CE414" s="131"/>
      <c r="CF414" s="131"/>
      <c r="CG414" s="131"/>
      <c r="CH414" s="131"/>
      <c r="CI414" s="131"/>
      <c r="CJ414" s="131"/>
      <c r="CK414" s="131"/>
      <c r="CL414" s="131"/>
      <c r="CM414" s="131"/>
      <c r="CN414" s="131"/>
      <c r="CO414" s="131"/>
      <c r="CP414" s="131"/>
      <c r="CQ414" s="131"/>
      <c r="CR414" s="131"/>
      <c r="CS414" s="131"/>
      <c r="CT414" s="131"/>
      <c r="CU414" s="131"/>
      <c r="CV414" s="131"/>
      <c r="CW414" s="131"/>
      <c r="CX414" s="131"/>
      <c r="CY414" s="131"/>
      <c r="CZ414" s="131"/>
      <c r="DA414" s="131"/>
      <c r="DB414" s="131"/>
      <c r="DC414" s="131"/>
      <c r="DD414" s="131"/>
      <c r="DE414" s="131"/>
      <c r="DF414" s="131"/>
      <c r="DG414" s="131"/>
      <c r="DH414" s="131"/>
      <c r="DI414" s="131"/>
      <c r="DJ414" s="131"/>
      <c r="DK414" s="131"/>
      <c r="DL414" s="131"/>
      <c r="DM414" s="131"/>
      <c r="DN414" s="131"/>
      <c r="DO414" s="131"/>
      <c r="DP414" s="131"/>
      <c r="DQ414" s="131"/>
      <c r="DR414" s="131"/>
      <c r="DS414" s="131"/>
      <c r="DT414" s="131"/>
      <c r="DU414" s="131"/>
      <c r="DV414" s="131"/>
      <c r="DW414" s="131"/>
      <c r="DX414" s="131"/>
      <c r="DY414" s="131"/>
      <c r="DZ414" s="131"/>
      <c r="EA414" s="131"/>
      <c r="EB414" s="131"/>
      <c r="EC414" s="131"/>
      <c r="ED414" s="131"/>
      <c r="EE414" s="131"/>
      <c r="EF414" s="131"/>
      <c r="EG414" s="131"/>
      <c r="EH414" s="131"/>
      <c r="EI414" s="131"/>
      <c r="EJ414" s="131"/>
      <c r="EK414" s="131"/>
      <c r="EL414" s="131"/>
      <c r="EM414" s="131"/>
      <c r="EN414" s="131"/>
      <c r="EO414" s="131"/>
      <c r="EP414" s="131"/>
      <c r="EQ414" s="131"/>
      <c r="ER414" s="131"/>
      <c r="ES414" s="131"/>
      <c r="ET414" s="131"/>
      <c r="EU414" s="131"/>
      <c r="EV414" s="131"/>
      <c r="EW414" s="131"/>
      <c r="EX414" s="131"/>
      <c r="EY414" s="131"/>
      <c r="EZ414" s="131"/>
      <c r="FA414" s="131"/>
      <c r="FB414" s="131"/>
      <c r="FC414" s="131"/>
      <c r="FD414" s="131"/>
      <c r="FE414" s="131"/>
      <c r="FF414" s="131"/>
      <c r="FG414" s="131"/>
      <c r="FH414" s="131"/>
      <c r="FI414" s="131"/>
      <c r="FJ414" s="131"/>
      <c r="FK414" s="131"/>
      <c r="FL414" s="131"/>
      <c r="FM414" s="131"/>
      <c r="FN414" s="131"/>
      <c r="FO414" s="131"/>
      <c r="FP414" s="131"/>
      <c r="FQ414" s="131"/>
      <c r="FR414" s="131"/>
      <c r="FS414" s="131"/>
      <c r="FT414" s="131"/>
      <c r="FU414" s="131"/>
      <c r="FV414" s="131"/>
      <c r="FW414" s="131"/>
    </row>
    <row r="415">
      <c r="A415" s="131"/>
      <c r="B415" s="131"/>
      <c r="C415" s="131"/>
      <c r="D415" s="131"/>
      <c r="E415" s="131"/>
      <c r="F415" s="131"/>
      <c r="G415" s="131"/>
      <c r="H415" s="131"/>
      <c r="I415" s="131"/>
      <c r="J415" s="131"/>
      <c r="K415" s="131"/>
      <c r="L415" s="131"/>
      <c r="M415" s="131"/>
      <c r="N415" s="131"/>
      <c r="O415" s="131"/>
      <c r="P415" s="131"/>
      <c r="Q415" s="131"/>
      <c r="R415" s="131"/>
      <c r="S415" s="131"/>
      <c r="T415" s="131"/>
      <c r="U415" s="131"/>
      <c r="V415" s="131"/>
      <c r="W415" s="131"/>
      <c r="X415" s="131"/>
      <c r="Y415" s="131"/>
      <c r="Z415" s="131"/>
      <c r="AA415" s="131"/>
      <c r="AB415" s="131"/>
      <c r="AC415" s="131"/>
      <c r="AD415" s="131"/>
      <c r="AE415" s="131"/>
      <c r="AF415" s="131"/>
      <c r="AG415" s="131"/>
      <c r="AH415" s="131"/>
      <c r="AI415" s="131"/>
      <c r="AJ415" s="131"/>
      <c r="AK415" s="131"/>
      <c r="AL415" s="131"/>
      <c r="AM415" s="131"/>
      <c r="AN415" s="131"/>
      <c r="AO415" s="131"/>
      <c r="AP415" s="131"/>
      <c r="AQ415" s="131"/>
      <c r="AR415" s="131"/>
      <c r="AS415" s="131"/>
      <c r="AT415" s="131"/>
      <c r="AU415" s="131"/>
      <c r="AV415" s="131"/>
      <c r="AW415" s="131"/>
      <c r="AX415" s="131"/>
      <c r="AY415" s="131"/>
      <c r="AZ415" s="131"/>
      <c r="BA415" s="131"/>
      <c r="BB415" s="131"/>
      <c r="BC415" s="131"/>
      <c r="BD415" s="131"/>
      <c r="BE415" s="131"/>
      <c r="BF415" s="131"/>
      <c r="BG415" s="131"/>
      <c r="BH415" s="131"/>
      <c r="BI415" s="131"/>
      <c r="BJ415" s="131"/>
      <c r="BK415" s="131"/>
      <c r="BL415" s="131"/>
      <c r="BM415" s="131"/>
      <c r="BN415" s="131"/>
      <c r="BO415" s="131"/>
      <c r="BP415" s="131"/>
      <c r="BQ415" s="131"/>
      <c r="BR415" s="131"/>
      <c r="BS415" s="131"/>
      <c r="BT415" s="131"/>
      <c r="BU415" s="131"/>
      <c r="BV415" s="131"/>
      <c r="BW415" s="131"/>
      <c r="BX415" s="131"/>
      <c r="BY415" s="131"/>
      <c r="BZ415" s="131"/>
      <c r="CA415" s="131"/>
      <c r="CB415" s="131"/>
      <c r="CC415" s="131"/>
      <c r="CD415" s="131"/>
      <c r="CE415" s="131"/>
      <c r="CF415" s="131"/>
      <c r="CG415" s="131"/>
      <c r="CH415" s="131"/>
      <c r="CI415" s="131"/>
      <c r="CJ415" s="131"/>
      <c r="CK415" s="131"/>
      <c r="CL415" s="131"/>
      <c r="CM415" s="131"/>
      <c r="CN415" s="131"/>
      <c r="CO415" s="131"/>
      <c r="CP415" s="131"/>
      <c r="CQ415" s="131"/>
      <c r="CR415" s="131"/>
      <c r="CS415" s="131"/>
      <c r="CT415" s="131"/>
      <c r="CU415" s="131"/>
      <c r="CV415" s="131"/>
      <c r="CW415" s="131"/>
      <c r="CX415" s="131"/>
      <c r="CY415" s="131"/>
      <c r="CZ415" s="131"/>
      <c r="DA415" s="131"/>
      <c r="DB415" s="131"/>
      <c r="DC415" s="131"/>
      <c r="DD415" s="131"/>
      <c r="DE415" s="131"/>
      <c r="DF415" s="131"/>
      <c r="DG415" s="131"/>
      <c r="DH415" s="131"/>
      <c r="DI415" s="131"/>
      <c r="DJ415" s="131"/>
      <c r="DK415" s="131"/>
      <c r="DL415" s="131"/>
      <c r="DM415" s="131"/>
      <c r="DN415" s="131"/>
      <c r="DO415" s="131"/>
      <c r="DP415" s="131"/>
      <c r="DQ415" s="131"/>
      <c r="DR415" s="131"/>
      <c r="DS415" s="131"/>
      <c r="DT415" s="131"/>
      <c r="DU415" s="131"/>
      <c r="DV415" s="131"/>
      <c r="DW415" s="131"/>
      <c r="DX415" s="131"/>
      <c r="DY415" s="131"/>
      <c r="DZ415" s="131"/>
      <c r="EA415" s="131"/>
      <c r="EB415" s="131"/>
      <c r="EC415" s="131"/>
      <c r="ED415" s="131"/>
      <c r="EE415" s="131"/>
      <c r="EF415" s="131"/>
      <c r="EG415" s="131"/>
      <c r="EH415" s="131"/>
      <c r="EI415" s="131"/>
      <c r="EJ415" s="131"/>
      <c r="EK415" s="131"/>
      <c r="EL415" s="131"/>
      <c r="EM415" s="131"/>
      <c r="EN415" s="131"/>
      <c r="EO415" s="131"/>
      <c r="EP415" s="131"/>
      <c r="EQ415" s="131"/>
      <c r="ER415" s="131"/>
      <c r="ES415" s="131"/>
      <c r="ET415" s="131"/>
      <c r="EU415" s="131"/>
      <c r="EV415" s="131"/>
      <c r="EW415" s="131"/>
      <c r="EX415" s="131"/>
      <c r="EY415" s="131"/>
      <c r="EZ415" s="131"/>
      <c r="FA415" s="131"/>
      <c r="FB415" s="131"/>
      <c r="FC415" s="131"/>
      <c r="FD415" s="131"/>
      <c r="FE415" s="131"/>
      <c r="FF415" s="131"/>
      <c r="FG415" s="131"/>
      <c r="FH415" s="131"/>
      <c r="FI415" s="131"/>
      <c r="FJ415" s="131"/>
      <c r="FK415" s="131"/>
      <c r="FL415" s="131"/>
      <c r="FM415" s="131"/>
      <c r="FN415" s="131"/>
      <c r="FO415" s="131"/>
      <c r="FP415" s="131"/>
      <c r="FQ415" s="131"/>
      <c r="FR415" s="131"/>
      <c r="FS415" s="131"/>
      <c r="FT415" s="131"/>
      <c r="FU415" s="131"/>
      <c r="FV415" s="131"/>
      <c r="FW415" s="131"/>
    </row>
    <row r="416">
      <c r="A416" s="131"/>
      <c r="B416" s="131"/>
      <c r="C416" s="131"/>
      <c r="D416" s="131"/>
      <c r="E416" s="131"/>
      <c r="F416" s="131"/>
      <c r="G416" s="131"/>
      <c r="H416" s="131"/>
      <c r="I416" s="131"/>
      <c r="J416" s="131"/>
      <c r="K416" s="131"/>
      <c r="L416" s="131"/>
      <c r="M416" s="131"/>
      <c r="N416" s="131"/>
      <c r="O416" s="131"/>
      <c r="P416" s="131"/>
      <c r="Q416" s="131"/>
      <c r="R416" s="131"/>
      <c r="S416" s="131"/>
      <c r="T416" s="131"/>
      <c r="U416" s="131"/>
      <c r="V416" s="131"/>
      <c r="W416" s="131"/>
      <c r="X416" s="131"/>
      <c r="Y416" s="131"/>
      <c r="Z416" s="131"/>
      <c r="AA416" s="131"/>
      <c r="AB416" s="131"/>
      <c r="AC416" s="131"/>
      <c r="AD416" s="131"/>
      <c r="AE416" s="131"/>
      <c r="AF416" s="131"/>
      <c r="AG416" s="131"/>
      <c r="AH416" s="131"/>
      <c r="AI416" s="131"/>
      <c r="AJ416" s="131"/>
      <c r="AK416" s="131"/>
      <c r="AL416" s="131"/>
      <c r="AM416" s="131"/>
      <c r="AN416" s="131"/>
      <c r="AO416" s="131"/>
      <c r="AP416" s="131"/>
      <c r="AQ416" s="131"/>
      <c r="AR416" s="131"/>
      <c r="AS416" s="131"/>
      <c r="AT416" s="131"/>
      <c r="AU416" s="131"/>
      <c r="AV416" s="131"/>
      <c r="AW416" s="131"/>
      <c r="AX416" s="131"/>
      <c r="AY416" s="131"/>
      <c r="AZ416" s="131"/>
      <c r="BA416" s="131"/>
      <c r="BB416" s="131"/>
      <c r="BC416" s="131"/>
      <c r="BD416" s="131"/>
      <c r="BE416" s="131"/>
      <c r="BF416" s="131"/>
      <c r="BG416" s="131"/>
      <c r="BH416" s="131"/>
      <c r="BI416" s="131"/>
      <c r="BJ416" s="131"/>
      <c r="BK416" s="131"/>
      <c r="BL416" s="131"/>
      <c r="BM416" s="131"/>
      <c r="BN416" s="131"/>
      <c r="BO416" s="131"/>
      <c r="BP416" s="131"/>
      <c r="BQ416" s="131"/>
      <c r="BR416" s="131"/>
      <c r="BS416" s="131"/>
      <c r="BT416" s="131"/>
      <c r="BU416" s="131"/>
      <c r="BV416" s="131"/>
      <c r="BW416" s="131"/>
      <c r="BX416" s="131"/>
      <c r="BY416" s="131"/>
      <c r="BZ416" s="131"/>
      <c r="CA416" s="131"/>
      <c r="CB416" s="131"/>
      <c r="CC416" s="131"/>
      <c r="CD416" s="131"/>
      <c r="CE416" s="131"/>
      <c r="CF416" s="131"/>
      <c r="CG416" s="131"/>
      <c r="CH416" s="131"/>
      <c r="CI416" s="131"/>
      <c r="CJ416" s="131"/>
      <c r="CK416" s="131"/>
      <c r="CL416" s="131"/>
      <c r="CM416" s="131"/>
      <c r="CN416" s="131"/>
      <c r="CO416" s="131"/>
      <c r="CP416" s="131"/>
      <c r="CQ416" s="131"/>
      <c r="CR416" s="131"/>
      <c r="CS416" s="131"/>
      <c r="CT416" s="131"/>
      <c r="CU416" s="131"/>
      <c r="CV416" s="131"/>
      <c r="CW416" s="131"/>
      <c r="CX416" s="131"/>
      <c r="CY416" s="131"/>
      <c r="CZ416" s="131"/>
      <c r="DA416" s="131"/>
      <c r="DB416" s="131"/>
      <c r="DC416" s="131"/>
      <c r="DD416" s="131"/>
      <c r="DE416" s="131"/>
      <c r="DF416" s="131"/>
      <c r="DG416" s="131"/>
      <c r="DH416" s="131"/>
      <c r="DI416" s="131"/>
      <c r="DJ416" s="131"/>
      <c r="DK416" s="131"/>
      <c r="DL416" s="131"/>
      <c r="DM416" s="131"/>
      <c r="DN416" s="131"/>
      <c r="DO416" s="131"/>
      <c r="DP416" s="131"/>
      <c r="DQ416" s="131"/>
      <c r="DR416" s="131"/>
      <c r="DS416" s="131"/>
      <c r="DT416" s="131"/>
      <c r="DU416" s="131"/>
      <c r="DV416" s="131"/>
      <c r="DW416" s="131"/>
      <c r="DX416" s="131"/>
      <c r="DY416" s="131"/>
      <c r="DZ416" s="131"/>
      <c r="EA416" s="131"/>
      <c r="EB416" s="131"/>
      <c r="EC416" s="131"/>
      <c r="ED416" s="131"/>
      <c r="EE416" s="131"/>
      <c r="EF416" s="131"/>
      <c r="EG416" s="131"/>
      <c r="EH416" s="131"/>
      <c r="EI416" s="131"/>
      <c r="EJ416" s="131"/>
      <c r="EK416" s="131"/>
      <c r="EL416" s="131"/>
      <c r="EM416" s="131"/>
      <c r="EN416" s="131"/>
      <c r="EO416" s="131"/>
      <c r="EP416" s="131"/>
      <c r="EQ416" s="131"/>
      <c r="ER416" s="131"/>
      <c r="ES416" s="131"/>
      <c r="ET416" s="131"/>
      <c r="EU416" s="131"/>
      <c r="EV416" s="131"/>
      <c r="EW416" s="131"/>
      <c r="EX416" s="131"/>
      <c r="EY416" s="131"/>
      <c r="EZ416" s="131"/>
      <c r="FA416" s="131"/>
      <c r="FB416" s="131"/>
      <c r="FC416" s="131"/>
      <c r="FD416" s="131"/>
      <c r="FE416" s="131"/>
      <c r="FF416" s="131"/>
      <c r="FG416" s="131"/>
      <c r="FH416" s="131"/>
      <c r="FI416" s="131"/>
      <c r="FJ416" s="131"/>
      <c r="FK416" s="131"/>
      <c r="FL416" s="131"/>
      <c r="FM416" s="131"/>
      <c r="FN416" s="131"/>
      <c r="FO416" s="131"/>
      <c r="FP416" s="131"/>
      <c r="FQ416" s="131"/>
      <c r="FR416" s="131"/>
      <c r="FS416" s="131"/>
      <c r="FT416" s="131"/>
      <c r="FU416" s="131"/>
      <c r="FV416" s="131"/>
      <c r="FW416" s="131"/>
    </row>
    <row r="417">
      <c r="A417" s="131"/>
      <c r="B417" s="131"/>
      <c r="C417" s="131"/>
      <c r="D417" s="131"/>
      <c r="E417" s="131"/>
      <c r="F417" s="131"/>
      <c r="G417" s="131"/>
      <c r="H417" s="131"/>
      <c r="I417" s="131"/>
      <c r="J417" s="131"/>
      <c r="K417" s="131"/>
      <c r="L417" s="131"/>
      <c r="M417" s="131"/>
      <c r="N417" s="131"/>
      <c r="O417" s="131"/>
      <c r="P417" s="131"/>
      <c r="Q417" s="131"/>
      <c r="R417" s="131"/>
      <c r="S417" s="131"/>
      <c r="T417" s="131"/>
      <c r="U417" s="131"/>
      <c r="V417" s="131"/>
      <c r="W417" s="131"/>
      <c r="X417" s="131"/>
      <c r="Y417" s="131"/>
      <c r="Z417" s="131"/>
      <c r="AA417" s="131"/>
      <c r="AB417" s="131"/>
      <c r="AC417" s="131"/>
      <c r="AD417" s="131"/>
      <c r="AE417" s="131"/>
      <c r="AF417" s="131"/>
      <c r="AG417" s="131"/>
      <c r="AH417" s="131"/>
      <c r="AI417" s="131"/>
      <c r="AJ417" s="131"/>
      <c r="AK417" s="131"/>
      <c r="AL417" s="131"/>
      <c r="AM417" s="131"/>
      <c r="AN417" s="131"/>
      <c r="AO417" s="131"/>
      <c r="AP417" s="131"/>
      <c r="AQ417" s="131"/>
      <c r="AR417" s="131"/>
      <c r="AS417" s="131"/>
      <c r="AT417" s="131"/>
      <c r="AU417" s="131"/>
      <c r="AV417" s="131"/>
      <c r="AW417" s="131"/>
      <c r="AX417" s="131"/>
      <c r="AY417" s="131"/>
      <c r="AZ417" s="131"/>
      <c r="BA417" s="131"/>
      <c r="BB417" s="131"/>
      <c r="BC417" s="131"/>
      <c r="BD417" s="131"/>
      <c r="BE417" s="131"/>
      <c r="BF417" s="131"/>
      <c r="BG417" s="131"/>
      <c r="BH417" s="131"/>
      <c r="BI417" s="131"/>
      <c r="BJ417" s="131"/>
      <c r="BK417" s="131"/>
      <c r="BL417" s="131"/>
      <c r="BM417" s="131"/>
      <c r="BN417" s="131"/>
      <c r="BO417" s="131"/>
      <c r="BP417" s="131"/>
      <c r="BQ417" s="131"/>
      <c r="BR417" s="131"/>
      <c r="BS417" s="131"/>
      <c r="BT417" s="131"/>
      <c r="BU417" s="131"/>
      <c r="BV417" s="131"/>
      <c r="BW417" s="131"/>
      <c r="BX417" s="131"/>
      <c r="BY417" s="131"/>
      <c r="BZ417" s="131"/>
      <c r="CA417" s="131"/>
      <c r="CB417" s="131"/>
      <c r="CC417" s="131"/>
      <c r="CD417" s="131"/>
      <c r="CE417" s="131"/>
      <c r="CF417" s="131"/>
      <c r="CG417" s="131"/>
      <c r="CH417" s="131"/>
      <c r="CI417" s="131"/>
      <c r="CJ417" s="131"/>
      <c r="CK417" s="131"/>
      <c r="CL417" s="131"/>
      <c r="CM417" s="131"/>
      <c r="CN417" s="131"/>
      <c r="CO417" s="131"/>
      <c r="CP417" s="131"/>
      <c r="CQ417" s="131"/>
      <c r="CR417" s="131"/>
      <c r="CS417" s="131"/>
      <c r="CT417" s="131"/>
      <c r="CU417" s="131"/>
      <c r="CV417" s="131"/>
      <c r="CW417" s="131"/>
      <c r="CX417" s="131"/>
      <c r="CY417" s="131"/>
      <c r="CZ417" s="131"/>
      <c r="DA417" s="131"/>
      <c r="DB417" s="131"/>
      <c r="DC417" s="131"/>
      <c r="DD417" s="131"/>
      <c r="DE417" s="131"/>
      <c r="DF417" s="131"/>
      <c r="DG417" s="131"/>
      <c r="DH417" s="131"/>
      <c r="DI417" s="131"/>
      <c r="DJ417" s="131"/>
      <c r="DK417" s="131"/>
      <c r="DL417" s="131"/>
      <c r="DM417" s="131"/>
      <c r="DN417" s="131"/>
      <c r="DO417" s="131"/>
      <c r="DP417" s="131"/>
      <c r="DQ417" s="131"/>
      <c r="DR417" s="131"/>
      <c r="DS417" s="131"/>
      <c r="DT417" s="131"/>
      <c r="DU417" s="131"/>
      <c r="DV417" s="131"/>
      <c r="DW417" s="131"/>
      <c r="DX417" s="131"/>
      <c r="DY417" s="131"/>
      <c r="DZ417" s="131"/>
      <c r="EA417" s="131"/>
      <c r="EB417" s="131"/>
      <c r="EC417" s="131"/>
      <c r="ED417" s="131"/>
      <c r="EE417" s="131"/>
      <c r="EF417" s="131"/>
      <c r="EG417" s="131"/>
      <c r="EH417" s="131"/>
      <c r="EI417" s="131"/>
      <c r="EJ417" s="131"/>
      <c r="EK417" s="131"/>
      <c r="EL417" s="131"/>
      <c r="EM417" s="131"/>
      <c r="EN417" s="131"/>
      <c r="EO417" s="131"/>
      <c r="EP417" s="131"/>
      <c r="EQ417" s="131"/>
      <c r="ER417" s="131"/>
      <c r="ES417" s="131"/>
      <c r="ET417" s="131"/>
      <c r="EU417" s="131"/>
      <c r="EV417" s="131"/>
      <c r="EW417" s="131"/>
      <c r="EX417" s="131"/>
      <c r="EY417" s="131"/>
      <c r="EZ417" s="131"/>
      <c r="FA417" s="131"/>
      <c r="FB417" s="131"/>
      <c r="FC417" s="131"/>
      <c r="FD417" s="131"/>
      <c r="FE417" s="131"/>
      <c r="FF417" s="131"/>
      <c r="FG417" s="131"/>
      <c r="FH417" s="131"/>
      <c r="FI417" s="131"/>
      <c r="FJ417" s="131"/>
      <c r="FK417" s="131"/>
      <c r="FL417" s="131"/>
      <c r="FM417" s="131"/>
      <c r="FN417" s="131"/>
      <c r="FO417" s="131"/>
      <c r="FP417" s="131"/>
      <c r="FQ417" s="131"/>
      <c r="FR417" s="131"/>
      <c r="FS417" s="131"/>
      <c r="FT417" s="131"/>
      <c r="FU417" s="131"/>
      <c r="FV417" s="131"/>
      <c r="FW417" s="131"/>
    </row>
    <row r="418">
      <c r="A418" s="131"/>
      <c r="B418" s="131"/>
      <c r="C418" s="131"/>
      <c r="D418" s="131"/>
      <c r="E418" s="131"/>
      <c r="F418" s="131"/>
      <c r="G418" s="131"/>
      <c r="H418" s="131"/>
      <c r="I418" s="131"/>
      <c r="J418" s="131"/>
      <c r="K418" s="131"/>
      <c r="L418" s="131"/>
      <c r="M418" s="131"/>
      <c r="N418" s="131"/>
      <c r="O418" s="131"/>
      <c r="P418" s="131"/>
      <c r="Q418" s="131"/>
      <c r="R418" s="131"/>
      <c r="S418" s="131"/>
      <c r="T418" s="131"/>
      <c r="U418" s="131"/>
      <c r="V418" s="131"/>
      <c r="W418" s="131"/>
      <c r="X418" s="131"/>
      <c r="Y418" s="131"/>
      <c r="Z418" s="131"/>
      <c r="AA418" s="131"/>
      <c r="AB418" s="131"/>
      <c r="AC418" s="131"/>
      <c r="AD418" s="131"/>
      <c r="AE418" s="131"/>
      <c r="AF418" s="131"/>
      <c r="AG418" s="131"/>
      <c r="AH418" s="131"/>
      <c r="AI418" s="131"/>
      <c r="AJ418" s="131"/>
      <c r="AK418" s="131"/>
      <c r="AL418" s="131"/>
      <c r="AM418" s="131"/>
      <c r="AN418" s="131"/>
      <c r="AO418" s="131"/>
      <c r="AP418" s="131"/>
      <c r="AQ418" s="131"/>
      <c r="AR418" s="131"/>
      <c r="AS418" s="131"/>
      <c r="AT418" s="131"/>
      <c r="AU418" s="131"/>
      <c r="AV418" s="131"/>
      <c r="AW418" s="131"/>
      <c r="AX418" s="131"/>
      <c r="AY418" s="131"/>
      <c r="AZ418" s="131"/>
      <c r="BA418" s="131"/>
      <c r="BB418" s="131"/>
      <c r="BC418" s="131"/>
      <c r="BD418" s="131"/>
      <c r="BE418" s="131"/>
      <c r="BF418" s="131"/>
      <c r="BG418" s="131"/>
      <c r="BH418" s="131"/>
      <c r="BI418" s="131"/>
      <c r="BJ418" s="131"/>
      <c r="BK418" s="131"/>
      <c r="BL418" s="131"/>
      <c r="BM418" s="131"/>
      <c r="BN418" s="131"/>
      <c r="BO418" s="131"/>
      <c r="BP418" s="131"/>
      <c r="BQ418" s="131"/>
      <c r="BR418" s="131"/>
      <c r="BS418" s="131"/>
      <c r="BT418" s="131"/>
      <c r="BU418" s="131"/>
      <c r="BV418" s="131"/>
      <c r="BW418" s="131"/>
      <c r="BX418" s="131"/>
      <c r="BY418" s="131"/>
      <c r="BZ418" s="131"/>
      <c r="CA418" s="131"/>
      <c r="CB418" s="131"/>
      <c r="CC418" s="131"/>
      <c r="CD418" s="131"/>
      <c r="CE418" s="131"/>
      <c r="CF418" s="131"/>
      <c r="CG418" s="131"/>
      <c r="CH418" s="131"/>
      <c r="CI418" s="131"/>
      <c r="CJ418" s="131"/>
      <c r="CK418" s="131"/>
      <c r="CL418" s="131"/>
      <c r="CM418" s="131"/>
      <c r="CN418" s="131"/>
      <c r="CO418" s="131"/>
      <c r="CP418" s="131"/>
      <c r="CQ418" s="131"/>
      <c r="CR418" s="131"/>
      <c r="CS418" s="131"/>
      <c r="CT418" s="131"/>
      <c r="CU418" s="131"/>
      <c r="CV418" s="131"/>
      <c r="CW418" s="131"/>
      <c r="CX418" s="131"/>
      <c r="CY418" s="131"/>
      <c r="CZ418" s="131"/>
      <c r="DA418" s="131"/>
      <c r="DB418" s="131"/>
      <c r="DC418" s="131"/>
      <c r="DD418" s="131"/>
      <c r="DE418" s="131"/>
      <c r="DF418" s="131"/>
      <c r="DG418" s="131"/>
      <c r="DH418" s="131"/>
      <c r="DI418" s="131"/>
      <c r="DJ418" s="131"/>
      <c r="DK418" s="131"/>
      <c r="DL418" s="131"/>
      <c r="DM418" s="131"/>
      <c r="DN418" s="131"/>
      <c r="DO418" s="131"/>
      <c r="DP418" s="131"/>
      <c r="DQ418" s="131"/>
      <c r="DR418" s="131"/>
      <c r="DS418" s="131"/>
      <c r="DT418" s="131"/>
      <c r="DU418" s="131"/>
      <c r="DV418" s="131"/>
      <c r="DW418" s="131"/>
      <c r="DX418" s="131"/>
      <c r="DY418" s="131"/>
      <c r="DZ418" s="131"/>
      <c r="EA418" s="131"/>
      <c r="EB418" s="131"/>
      <c r="EC418" s="131"/>
      <c r="ED418" s="131"/>
      <c r="EE418" s="131"/>
      <c r="EF418" s="131"/>
      <c r="EG418" s="131"/>
      <c r="EH418" s="131"/>
      <c r="EI418" s="131"/>
      <c r="EJ418" s="131"/>
      <c r="EK418" s="131"/>
      <c r="EL418" s="131"/>
      <c r="EM418" s="131"/>
      <c r="EN418" s="131"/>
      <c r="EO418" s="131"/>
      <c r="EP418" s="131"/>
      <c r="EQ418" s="131"/>
      <c r="ER418" s="131"/>
      <c r="ES418" s="131"/>
      <c r="ET418" s="131"/>
      <c r="EU418" s="131"/>
      <c r="EV418" s="131"/>
      <c r="EW418" s="131"/>
      <c r="EX418" s="131"/>
      <c r="EY418" s="131"/>
      <c r="EZ418" s="131"/>
      <c r="FA418" s="131"/>
      <c r="FB418" s="131"/>
      <c r="FC418" s="131"/>
      <c r="FD418" s="131"/>
      <c r="FE418" s="131"/>
      <c r="FF418" s="131"/>
      <c r="FG418" s="131"/>
      <c r="FH418" s="131"/>
      <c r="FI418" s="131"/>
      <c r="FJ418" s="131"/>
      <c r="FK418" s="131"/>
      <c r="FL418" s="131"/>
      <c r="FM418" s="131"/>
      <c r="FN418" s="131"/>
      <c r="FO418" s="131"/>
      <c r="FP418" s="131"/>
      <c r="FQ418" s="131"/>
      <c r="FR418" s="131"/>
      <c r="FS418" s="131"/>
      <c r="FT418" s="131"/>
      <c r="FU418" s="131"/>
      <c r="FV418" s="131"/>
      <c r="FW418" s="131"/>
    </row>
    <row r="419">
      <c r="A419" s="131"/>
      <c r="B419" s="131"/>
      <c r="C419" s="131"/>
      <c r="D419" s="131"/>
      <c r="E419" s="131"/>
      <c r="F419" s="131"/>
      <c r="G419" s="131"/>
      <c r="H419" s="131"/>
      <c r="I419" s="131"/>
      <c r="J419" s="131"/>
      <c r="K419" s="131"/>
      <c r="L419" s="131"/>
      <c r="M419" s="131"/>
      <c r="N419" s="131"/>
      <c r="O419" s="131"/>
      <c r="P419" s="131"/>
      <c r="Q419" s="131"/>
      <c r="R419" s="131"/>
      <c r="S419" s="131"/>
      <c r="T419" s="131"/>
      <c r="U419" s="131"/>
      <c r="V419" s="131"/>
      <c r="W419" s="131"/>
      <c r="X419" s="131"/>
      <c r="Y419" s="131"/>
      <c r="Z419" s="131"/>
      <c r="AA419" s="131"/>
      <c r="AB419" s="131"/>
      <c r="AC419" s="131"/>
      <c r="AD419" s="131"/>
      <c r="AE419" s="131"/>
      <c r="AF419" s="131"/>
      <c r="AG419" s="131"/>
      <c r="AH419" s="131"/>
      <c r="AI419" s="131"/>
      <c r="AJ419" s="131"/>
      <c r="AK419" s="131"/>
      <c r="AL419" s="131"/>
      <c r="AM419" s="131"/>
      <c r="AN419" s="131"/>
      <c r="AO419" s="131"/>
      <c r="AP419" s="131"/>
      <c r="AQ419" s="131"/>
      <c r="AR419" s="131"/>
      <c r="AS419" s="131"/>
      <c r="AT419" s="131"/>
      <c r="AU419" s="131"/>
      <c r="AV419" s="131"/>
      <c r="AW419" s="131"/>
      <c r="AX419" s="131"/>
      <c r="AY419" s="131"/>
      <c r="AZ419" s="131"/>
      <c r="BA419" s="131"/>
      <c r="BB419" s="131"/>
      <c r="BC419" s="131"/>
      <c r="BD419" s="131"/>
      <c r="BE419" s="131"/>
      <c r="BF419" s="131"/>
      <c r="BG419" s="131"/>
      <c r="BH419" s="131"/>
      <c r="BI419" s="131"/>
      <c r="BJ419" s="131"/>
      <c r="BK419" s="131"/>
      <c r="BL419" s="131"/>
      <c r="BM419" s="131"/>
      <c r="BN419" s="131"/>
      <c r="BO419" s="131"/>
      <c r="BP419" s="131"/>
      <c r="BQ419" s="131"/>
      <c r="BR419" s="131"/>
      <c r="BS419" s="131"/>
      <c r="BT419" s="131"/>
      <c r="BU419" s="131"/>
      <c r="BV419" s="131"/>
      <c r="BW419" s="131"/>
      <c r="BX419" s="131"/>
      <c r="BY419" s="131"/>
      <c r="BZ419" s="131"/>
      <c r="CA419" s="131"/>
      <c r="CB419" s="131"/>
      <c r="CC419" s="131"/>
      <c r="CD419" s="131"/>
      <c r="CE419" s="131"/>
      <c r="CF419" s="131"/>
      <c r="CG419" s="131"/>
      <c r="CH419" s="131"/>
      <c r="CI419" s="131"/>
      <c r="CJ419" s="131"/>
      <c r="CK419" s="131"/>
      <c r="CL419" s="131"/>
      <c r="CM419" s="131"/>
      <c r="CN419" s="131"/>
      <c r="CO419" s="131"/>
      <c r="CP419" s="131"/>
      <c r="CQ419" s="131"/>
      <c r="CR419" s="131"/>
      <c r="CS419" s="131"/>
      <c r="CT419" s="131"/>
      <c r="CU419" s="131"/>
      <c r="CV419" s="131"/>
      <c r="CW419" s="131"/>
      <c r="CX419" s="131"/>
      <c r="CY419" s="131"/>
      <c r="CZ419" s="131"/>
      <c r="DA419" s="131"/>
      <c r="DB419" s="131"/>
      <c r="DC419" s="131"/>
      <c r="DD419" s="131"/>
      <c r="DE419" s="131"/>
      <c r="DF419" s="131"/>
      <c r="DG419" s="131"/>
      <c r="DH419" s="131"/>
      <c r="DI419" s="131"/>
      <c r="DJ419" s="131"/>
      <c r="DK419" s="131"/>
      <c r="DL419" s="131"/>
      <c r="DM419" s="131"/>
      <c r="DN419" s="131"/>
      <c r="DO419" s="131"/>
      <c r="DP419" s="131"/>
      <c r="DQ419" s="131"/>
      <c r="DR419" s="131"/>
      <c r="DS419" s="131"/>
      <c r="DT419" s="131"/>
      <c r="DU419" s="131"/>
      <c r="DV419" s="131"/>
      <c r="DW419" s="131"/>
      <c r="DX419" s="131"/>
      <c r="DY419" s="131"/>
      <c r="DZ419" s="131"/>
      <c r="EA419" s="131"/>
      <c r="EB419" s="131"/>
      <c r="EC419" s="131"/>
      <c r="ED419" s="131"/>
      <c r="EE419" s="131"/>
      <c r="EF419" s="131"/>
      <c r="EG419" s="131"/>
      <c r="EH419" s="131"/>
      <c r="EI419" s="131"/>
      <c r="EJ419" s="131"/>
      <c r="EK419" s="131"/>
      <c r="EL419" s="131"/>
      <c r="EM419" s="131"/>
      <c r="EN419" s="131"/>
      <c r="EO419" s="131"/>
      <c r="EP419" s="131"/>
      <c r="EQ419" s="131"/>
      <c r="ER419" s="131"/>
      <c r="ES419" s="131"/>
      <c r="ET419" s="131"/>
      <c r="EU419" s="131"/>
      <c r="EV419" s="131"/>
      <c r="EW419" s="131"/>
      <c r="EX419" s="131"/>
      <c r="EY419" s="131"/>
      <c r="EZ419" s="131"/>
      <c r="FA419" s="131"/>
      <c r="FB419" s="131"/>
      <c r="FC419" s="131"/>
      <c r="FD419" s="131"/>
      <c r="FE419" s="131"/>
      <c r="FF419" s="131"/>
      <c r="FG419" s="131"/>
      <c r="FH419" s="131"/>
      <c r="FI419" s="131"/>
      <c r="FJ419" s="131"/>
      <c r="FK419" s="131"/>
      <c r="FL419" s="131"/>
      <c r="FM419" s="131"/>
      <c r="FN419" s="131"/>
      <c r="FO419" s="131"/>
      <c r="FP419" s="131"/>
      <c r="FQ419" s="131"/>
      <c r="FR419" s="131"/>
      <c r="FS419" s="131"/>
      <c r="FT419" s="131"/>
      <c r="FU419" s="131"/>
      <c r="FV419" s="131"/>
      <c r="FW419" s="131"/>
    </row>
    <row r="420">
      <c r="A420" s="131"/>
      <c r="B420" s="131"/>
      <c r="C420" s="131"/>
      <c r="D420" s="131"/>
      <c r="E420" s="131"/>
      <c r="F420" s="131"/>
      <c r="G420" s="131"/>
      <c r="H420" s="131"/>
      <c r="I420" s="131"/>
      <c r="J420" s="131"/>
      <c r="K420" s="131"/>
      <c r="L420" s="131"/>
      <c r="M420" s="131"/>
      <c r="N420" s="131"/>
      <c r="O420" s="131"/>
      <c r="P420" s="131"/>
      <c r="Q420" s="131"/>
      <c r="R420" s="131"/>
      <c r="S420" s="131"/>
      <c r="T420" s="131"/>
      <c r="U420" s="131"/>
      <c r="V420" s="131"/>
      <c r="W420" s="131"/>
      <c r="X420" s="131"/>
      <c r="Y420" s="131"/>
      <c r="Z420" s="131"/>
      <c r="AA420" s="131"/>
      <c r="AB420" s="131"/>
      <c r="AC420" s="131"/>
      <c r="AD420" s="131"/>
      <c r="AE420" s="131"/>
      <c r="AF420" s="131"/>
      <c r="AG420" s="131"/>
      <c r="AH420" s="131"/>
      <c r="AI420" s="131"/>
      <c r="AJ420" s="131"/>
      <c r="AK420" s="131"/>
      <c r="AL420" s="131"/>
      <c r="AM420" s="131"/>
      <c r="AN420" s="131"/>
      <c r="AO420" s="131"/>
      <c r="AP420" s="131"/>
      <c r="AQ420" s="131"/>
      <c r="AR420" s="131"/>
      <c r="AS420" s="131"/>
      <c r="AT420" s="131"/>
      <c r="AU420" s="131"/>
      <c r="AV420" s="131"/>
      <c r="AW420" s="131"/>
      <c r="AX420" s="131"/>
      <c r="AY420" s="131"/>
      <c r="AZ420" s="131"/>
      <c r="BA420" s="131"/>
      <c r="BB420" s="131"/>
      <c r="BC420" s="131"/>
      <c r="BD420" s="131"/>
      <c r="BE420" s="131"/>
      <c r="BF420" s="131"/>
      <c r="BG420" s="131"/>
      <c r="BH420" s="131"/>
      <c r="BI420" s="131"/>
      <c r="BJ420" s="131"/>
      <c r="BK420" s="131"/>
      <c r="BL420" s="131"/>
      <c r="BM420" s="131"/>
      <c r="BN420" s="131"/>
      <c r="BO420" s="131"/>
      <c r="BP420" s="131"/>
      <c r="BQ420" s="131"/>
      <c r="BR420" s="131"/>
      <c r="BS420" s="131"/>
      <c r="BT420" s="131"/>
      <c r="BU420" s="131"/>
      <c r="BV420" s="131"/>
      <c r="BW420" s="131"/>
      <c r="BX420" s="131"/>
      <c r="BY420" s="131"/>
      <c r="BZ420" s="131"/>
      <c r="CA420" s="131"/>
      <c r="CB420" s="131"/>
      <c r="CC420" s="131"/>
      <c r="CD420" s="131"/>
      <c r="CE420" s="131"/>
      <c r="CF420" s="131"/>
      <c r="CG420" s="131"/>
      <c r="CH420" s="131"/>
      <c r="CI420" s="131"/>
      <c r="CJ420" s="131"/>
      <c r="CK420" s="131"/>
      <c r="CL420" s="131"/>
      <c r="CM420" s="131"/>
      <c r="CN420" s="131"/>
      <c r="CO420" s="131"/>
      <c r="CP420" s="131"/>
      <c r="CQ420" s="131"/>
      <c r="CR420" s="131"/>
      <c r="CS420" s="131"/>
      <c r="CT420" s="131"/>
      <c r="CU420" s="131"/>
      <c r="CV420" s="131"/>
      <c r="CW420" s="131"/>
      <c r="CX420" s="131"/>
      <c r="CY420" s="131"/>
      <c r="CZ420" s="131"/>
      <c r="DA420" s="131"/>
      <c r="DB420" s="131"/>
      <c r="DC420" s="131"/>
      <c r="DD420" s="131"/>
      <c r="DE420" s="131"/>
      <c r="DF420" s="131"/>
      <c r="DG420" s="131"/>
      <c r="DH420" s="131"/>
      <c r="DI420" s="131"/>
      <c r="DJ420" s="131"/>
      <c r="DK420" s="131"/>
      <c r="DL420" s="131"/>
      <c r="DM420" s="131"/>
      <c r="DN420" s="131"/>
      <c r="DO420" s="131"/>
      <c r="DP420" s="131"/>
      <c r="DQ420" s="131"/>
      <c r="DR420" s="131"/>
      <c r="DS420" s="131"/>
      <c r="DT420" s="131"/>
      <c r="DU420" s="131"/>
      <c r="DV420" s="131"/>
      <c r="DW420" s="131"/>
      <c r="DX420" s="131"/>
      <c r="DY420" s="131"/>
      <c r="DZ420" s="131"/>
      <c r="EA420" s="131"/>
      <c r="EB420" s="131"/>
      <c r="EC420" s="131"/>
      <c r="ED420" s="131"/>
      <c r="EE420" s="131"/>
      <c r="EF420" s="131"/>
      <c r="EG420" s="131"/>
      <c r="EH420" s="131"/>
      <c r="EI420" s="131"/>
      <c r="EJ420" s="131"/>
      <c r="EK420" s="131"/>
      <c r="EL420" s="131"/>
      <c r="EM420" s="131"/>
      <c r="EN420" s="131"/>
      <c r="EO420" s="131"/>
      <c r="EP420" s="131"/>
      <c r="EQ420" s="131"/>
      <c r="ER420" s="131"/>
      <c r="ES420" s="131"/>
      <c r="ET420" s="131"/>
      <c r="EU420" s="131"/>
      <c r="EV420" s="131"/>
      <c r="EW420" s="131"/>
      <c r="EX420" s="131"/>
      <c r="EY420" s="131"/>
      <c r="EZ420" s="131"/>
      <c r="FA420" s="131"/>
      <c r="FB420" s="131"/>
      <c r="FC420" s="131"/>
      <c r="FD420" s="131"/>
      <c r="FE420" s="131"/>
      <c r="FF420" s="131"/>
      <c r="FG420" s="131"/>
      <c r="FH420" s="131"/>
      <c r="FI420" s="131"/>
      <c r="FJ420" s="131"/>
      <c r="FK420" s="131"/>
      <c r="FL420" s="131"/>
      <c r="FM420" s="131"/>
      <c r="FN420" s="131"/>
      <c r="FO420" s="131"/>
      <c r="FP420" s="131"/>
      <c r="FQ420" s="131"/>
      <c r="FR420" s="131"/>
      <c r="FS420" s="131"/>
      <c r="FT420" s="131"/>
      <c r="FU420" s="131"/>
      <c r="FV420" s="131"/>
      <c r="FW420" s="131"/>
    </row>
    <row r="421">
      <c r="A421" s="131"/>
      <c r="B421" s="131"/>
      <c r="C421" s="131"/>
      <c r="D421" s="131"/>
      <c r="E421" s="131"/>
      <c r="F421" s="131"/>
      <c r="G421" s="131"/>
      <c r="H421" s="131"/>
      <c r="I421" s="131"/>
      <c r="J421" s="131"/>
      <c r="K421" s="131"/>
      <c r="L421" s="131"/>
      <c r="M421" s="131"/>
      <c r="N421" s="131"/>
      <c r="O421" s="131"/>
      <c r="P421" s="131"/>
      <c r="Q421" s="131"/>
      <c r="R421" s="131"/>
      <c r="S421" s="131"/>
      <c r="T421" s="131"/>
      <c r="U421" s="131"/>
      <c r="V421" s="131"/>
      <c r="W421" s="131"/>
      <c r="X421" s="131"/>
      <c r="Y421" s="131"/>
      <c r="Z421" s="131"/>
      <c r="AA421" s="131"/>
      <c r="AB421" s="131"/>
      <c r="AC421" s="131"/>
      <c r="AD421" s="131"/>
      <c r="AE421" s="131"/>
      <c r="AF421" s="131"/>
      <c r="AG421" s="131"/>
      <c r="AH421" s="131"/>
      <c r="AI421" s="131"/>
      <c r="AJ421" s="131"/>
      <c r="AK421" s="131"/>
      <c r="AL421" s="131"/>
      <c r="AM421" s="131"/>
      <c r="AN421" s="131"/>
      <c r="AO421" s="131"/>
      <c r="AP421" s="131"/>
      <c r="AQ421" s="131"/>
      <c r="AR421" s="131"/>
      <c r="AS421" s="131"/>
      <c r="AT421" s="131"/>
      <c r="AU421" s="131"/>
      <c r="AV421" s="131"/>
      <c r="AW421" s="131"/>
      <c r="AX421" s="131"/>
      <c r="AY421" s="131"/>
      <c r="AZ421" s="131"/>
      <c r="BA421" s="131"/>
      <c r="BB421" s="131"/>
      <c r="BC421" s="131"/>
      <c r="BD421" s="131"/>
      <c r="BE421" s="131"/>
      <c r="BF421" s="131"/>
      <c r="BG421" s="131"/>
      <c r="BH421" s="131"/>
      <c r="BI421" s="131"/>
      <c r="BJ421" s="131"/>
      <c r="BK421" s="131"/>
      <c r="BL421" s="131"/>
      <c r="BM421" s="131"/>
      <c r="BN421" s="131"/>
      <c r="BO421" s="131"/>
      <c r="BP421" s="131"/>
      <c r="BQ421" s="131"/>
      <c r="BR421" s="131"/>
      <c r="BS421" s="131"/>
      <c r="BT421" s="131"/>
      <c r="BU421" s="131"/>
      <c r="BV421" s="131"/>
      <c r="BW421" s="131"/>
      <c r="BX421" s="131"/>
      <c r="BY421" s="131"/>
      <c r="BZ421" s="131"/>
      <c r="CA421" s="131"/>
      <c r="CB421" s="131"/>
      <c r="CC421" s="131"/>
      <c r="CD421" s="131"/>
      <c r="CE421" s="131"/>
      <c r="CF421" s="131"/>
      <c r="CG421" s="131"/>
      <c r="CH421" s="131"/>
      <c r="CI421" s="131"/>
      <c r="CJ421" s="131"/>
      <c r="CK421" s="131"/>
      <c r="CL421" s="131"/>
      <c r="CM421" s="131"/>
      <c r="CN421" s="131"/>
      <c r="CO421" s="131"/>
      <c r="CP421" s="131"/>
      <c r="CQ421" s="131"/>
      <c r="CR421" s="131"/>
      <c r="CS421" s="131"/>
      <c r="CT421" s="131"/>
      <c r="CU421" s="131"/>
      <c r="CV421" s="131"/>
      <c r="CW421" s="131"/>
      <c r="CX421" s="131"/>
      <c r="CY421" s="131"/>
      <c r="CZ421" s="131"/>
      <c r="DA421" s="131"/>
      <c r="DB421" s="131"/>
      <c r="DC421" s="131"/>
      <c r="DD421" s="131"/>
      <c r="DE421" s="131"/>
      <c r="DF421" s="131"/>
      <c r="DG421" s="131"/>
      <c r="DH421" s="131"/>
      <c r="DI421" s="131"/>
      <c r="DJ421" s="131"/>
      <c r="DK421" s="131"/>
      <c r="DL421" s="131"/>
      <c r="DM421" s="131"/>
      <c r="DN421" s="131"/>
      <c r="DO421" s="131"/>
      <c r="DP421" s="131"/>
      <c r="DQ421" s="131"/>
      <c r="DR421" s="131"/>
      <c r="DS421" s="131"/>
      <c r="DT421" s="131"/>
      <c r="DU421" s="131"/>
      <c r="DV421" s="131"/>
      <c r="DW421" s="131"/>
      <c r="DX421" s="131"/>
      <c r="DY421" s="131"/>
      <c r="DZ421" s="131"/>
      <c r="EA421" s="131"/>
      <c r="EB421" s="131"/>
      <c r="EC421" s="131"/>
      <c r="ED421" s="131"/>
      <c r="EE421" s="131"/>
      <c r="EF421" s="131"/>
      <c r="EG421" s="131"/>
      <c r="EH421" s="131"/>
      <c r="EI421" s="131"/>
      <c r="EJ421" s="131"/>
      <c r="EK421" s="131"/>
      <c r="EL421" s="131"/>
      <c r="EM421" s="131"/>
      <c r="EN421" s="131"/>
      <c r="EO421" s="131"/>
      <c r="EP421" s="131"/>
      <c r="EQ421" s="131"/>
      <c r="ER421" s="131"/>
      <c r="ES421" s="131"/>
      <c r="ET421" s="131"/>
      <c r="EU421" s="131"/>
      <c r="EV421" s="131"/>
      <c r="EW421" s="131"/>
      <c r="EX421" s="131"/>
      <c r="EY421" s="131"/>
      <c r="EZ421" s="131"/>
      <c r="FA421" s="131"/>
      <c r="FB421" s="131"/>
      <c r="FC421" s="131"/>
      <c r="FD421" s="131"/>
      <c r="FE421" s="131"/>
      <c r="FF421" s="131"/>
      <c r="FG421" s="131"/>
      <c r="FH421" s="131"/>
      <c r="FI421" s="131"/>
      <c r="FJ421" s="131"/>
      <c r="FK421" s="131"/>
      <c r="FL421" s="131"/>
      <c r="FM421" s="131"/>
      <c r="FN421" s="131"/>
      <c r="FO421" s="131"/>
      <c r="FP421" s="131"/>
      <c r="FQ421" s="131"/>
      <c r="FR421" s="131"/>
      <c r="FS421" s="131"/>
      <c r="FT421" s="131"/>
      <c r="FU421" s="131"/>
      <c r="FV421" s="131"/>
      <c r="FW421" s="131"/>
    </row>
    <row r="422">
      <c r="A422" s="131"/>
      <c r="B422" s="131"/>
      <c r="C422" s="131"/>
      <c r="D422" s="131"/>
      <c r="E422" s="131"/>
      <c r="F422" s="131"/>
      <c r="G422" s="131"/>
      <c r="H422" s="131"/>
      <c r="I422" s="131"/>
      <c r="J422" s="131"/>
      <c r="K422" s="131"/>
      <c r="L422" s="131"/>
      <c r="M422" s="131"/>
      <c r="N422" s="131"/>
      <c r="O422" s="131"/>
      <c r="P422" s="131"/>
      <c r="Q422" s="131"/>
      <c r="R422" s="131"/>
      <c r="S422" s="131"/>
      <c r="T422" s="131"/>
      <c r="U422" s="131"/>
      <c r="V422" s="131"/>
      <c r="W422" s="131"/>
      <c r="X422" s="131"/>
      <c r="Y422" s="131"/>
      <c r="Z422" s="131"/>
      <c r="AA422" s="131"/>
      <c r="AB422" s="131"/>
      <c r="AC422" s="131"/>
      <c r="AD422" s="131"/>
      <c r="AE422" s="131"/>
      <c r="AF422" s="131"/>
      <c r="AG422" s="131"/>
      <c r="AH422" s="131"/>
      <c r="AI422" s="131"/>
      <c r="AJ422" s="131"/>
      <c r="AK422" s="131"/>
      <c r="AL422" s="131"/>
      <c r="AM422" s="131"/>
      <c r="AN422" s="131"/>
      <c r="AO422" s="131"/>
      <c r="AP422" s="131"/>
      <c r="AQ422" s="131"/>
      <c r="AR422" s="131"/>
      <c r="AS422" s="131"/>
      <c r="AT422" s="131"/>
      <c r="AU422" s="131"/>
      <c r="AV422" s="131"/>
      <c r="AW422" s="131"/>
      <c r="AX422" s="131"/>
      <c r="AY422" s="131"/>
      <c r="AZ422" s="131"/>
      <c r="BA422" s="131"/>
      <c r="BB422" s="131"/>
      <c r="BC422" s="131"/>
      <c r="BD422" s="131"/>
      <c r="BE422" s="131"/>
      <c r="BF422" s="131"/>
      <c r="BG422" s="131"/>
      <c r="BH422" s="131"/>
      <c r="BI422" s="131"/>
      <c r="BJ422" s="131"/>
      <c r="BK422" s="131"/>
      <c r="BL422" s="131"/>
      <c r="BM422" s="131"/>
      <c r="BN422" s="131"/>
      <c r="BO422" s="131"/>
      <c r="BP422" s="131"/>
      <c r="BQ422" s="131"/>
      <c r="BR422" s="131"/>
      <c r="BS422" s="131"/>
      <c r="BT422" s="131"/>
      <c r="BU422" s="131"/>
      <c r="BV422" s="131"/>
      <c r="BW422" s="131"/>
      <c r="BX422" s="131"/>
      <c r="BY422" s="131"/>
      <c r="BZ422" s="131"/>
      <c r="CA422" s="131"/>
      <c r="CB422" s="131"/>
      <c r="CC422" s="131"/>
      <c r="CD422" s="131"/>
      <c r="CE422" s="131"/>
      <c r="CF422" s="131"/>
      <c r="CG422" s="131"/>
      <c r="CH422" s="131"/>
      <c r="CI422" s="131"/>
      <c r="CJ422" s="131"/>
      <c r="CK422" s="131"/>
      <c r="CL422" s="131"/>
      <c r="CM422" s="131"/>
      <c r="CN422" s="131"/>
      <c r="CO422" s="131"/>
      <c r="CP422" s="131"/>
      <c r="CQ422" s="131"/>
      <c r="CR422" s="131"/>
      <c r="CS422" s="131"/>
      <c r="CT422" s="131"/>
      <c r="CU422" s="131"/>
      <c r="CV422" s="131"/>
      <c r="CW422" s="131"/>
      <c r="CX422" s="131"/>
      <c r="CY422" s="131"/>
      <c r="CZ422" s="131"/>
      <c r="DA422" s="131"/>
      <c r="DB422" s="131"/>
      <c r="DC422" s="131"/>
      <c r="DD422" s="131"/>
      <c r="DE422" s="131"/>
      <c r="DF422" s="131"/>
      <c r="DG422" s="131"/>
      <c r="DH422" s="131"/>
      <c r="DI422" s="131"/>
      <c r="DJ422" s="131"/>
      <c r="DK422" s="131"/>
      <c r="DL422" s="131"/>
      <c r="DM422" s="131"/>
      <c r="DN422" s="131"/>
      <c r="DO422" s="131"/>
      <c r="DP422" s="131"/>
      <c r="DQ422" s="131"/>
      <c r="DR422" s="131"/>
      <c r="DS422" s="131"/>
      <c r="DT422" s="131"/>
      <c r="DU422" s="131"/>
      <c r="DV422" s="131"/>
      <c r="DW422" s="131"/>
      <c r="DX422" s="131"/>
      <c r="DY422" s="131"/>
      <c r="DZ422" s="131"/>
      <c r="EA422" s="131"/>
      <c r="EB422" s="131"/>
      <c r="EC422" s="131"/>
      <c r="ED422" s="131"/>
      <c r="EE422" s="131"/>
      <c r="EF422" s="131"/>
      <c r="EG422" s="131"/>
      <c r="EH422" s="131"/>
      <c r="EI422" s="131"/>
      <c r="EJ422" s="131"/>
      <c r="EK422" s="131"/>
      <c r="EL422" s="131"/>
      <c r="EM422" s="131"/>
      <c r="EN422" s="131"/>
      <c r="EO422" s="131"/>
      <c r="EP422" s="131"/>
      <c r="EQ422" s="131"/>
      <c r="ER422" s="131"/>
      <c r="ES422" s="131"/>
      <c r="ET422" s="131"/>
      <c r="EU422" s="131"/>
      <c r="EV422" s="131"/>
      <c r="EW422" s="131"/>
      <c r="EX422" s="131"/>
      <c r="EY422" s="131"/>
      <c r="EZ422" s="131"/>
      <c r="FA422" s="131"/>
      <c r="FB422" s="131"/>
      <c r="FC422" s="131"/>
      <c r="FD422" s="131"/>
      <c r="FE422" s="131"/>
      <c r="FF422" s="131"/>
      <c r="FG422" s="131"/>
      <c r="FH422" s="131"/>
      <c r="FI422" s="131"/>
      <c r="FJ422" s="131"/>
      <c r="FK422" s="131"/>
      <c r="FL422" s="131"/>
      <c r="FM422" s="131"/>
      <c r="FN422" s="131"/>
      <c r="FO422" s="131"/>
      <c r="FP422" s="131"/>
      <c r="FQ422" s="131"/>
      <c r="FR422" s="131"/>
      <c r="FS422" s="131"/>
      <c r="FT422" s="131"/>
      <c r="FU422" s="131"/>
      <c r="FV422" s="131"/>
      <c r="FW422" s="131"/>
    </row>
    <row r="423">
      <c r="A423" s="131"/>
      <c r="B423" s="131"/>
      <c r="C423" s="131"/>
      <c r="D423" s="131"/>
      <c r="E423" s="131"/>
      <c r="F423" s="131"/>
      <c r="G423" s="131"/>
      <c r="H423" s="131"/>
      <c r="I423" s="131"/>
      <c r="J423" s="131"/>
      <c r="K423" s="131"/>
      <c r="L423" s="131"/>
      <c r="M423" s="131"/>
      <c r="N423" s="131"/>
      <c r="O423" s="131"/>
      <c r="P423" s="131"/>
      <c r="Q423" s="131"/>
      <c r="R423" s="131"/>
      <c r="S423" s="131"/>
      <c r="T423" s="131"/>
      <c r="U423" s="131"/>
      <c r="V423" s="131"/>
      <c r="W423" s="131"/>
      <c r="X423" s="131"/>
      <c r="Y423" s="131"/>
      <c r="Z423" s="131"/>
      <c r="AA423" s="131"/>
      <c r="AB423" s="131"/>
      <c r="AC423" s="131"/>
      <c r="AD423" s="131"/>
      <c r="AE423" s="131"/>
      <c r="AF423" s="131"/>
      <c r="AG423" s="131"/>
      <c r="AH423" s="131"/>
      <c r="AI423" s="131"/>
      <c r="AJ423" s="131"/>
      <c r="AK423" s="131"/>
      <c r="AL423" s="131"/>
      <c r="AM423" s="131"/>
      <c r="AN423" s="131"/>
      <c r="AO423" s="131"/>
      <c r="AP423" s="131"/>
      <c r="AQ423" s="131"/>
      <c r="AR423" s="131"/>
      <c r="AS423" s="131"/>
      <c r="AT423" s="131"/>
      <c r="AU423" s="131"/>
      <c r="AV423" s="131"/>
      <c r="AW423" s="131"/>
      <c r="AX423" s="131"/>
      <c r="AY423" s="131"/>
      <c r="AZ423" s="131"/>
      <c r="BA423" s="131"/>
      <c r="BB423" s="131"/>
      <c r="BC423" s="131"/>
      <c r="BD423" s="131"/>
      <c r="BE423" s="131"/>
      <c r="BF423" s="131"/>
      <c r="BG423" s="131"/>
      <c r="BH423" s="131"/>
      <c r="BI423" s="131"/>
      <c r="BJ423" s="131"/>
      <c r="BK423" s="131"/>
      <c r="BL423" s="131"/>
      <c r="BM423" s="131"/>
      <c r="BN423" s="131"/>
      <c r="BO423" s="131"/>
      <c r="BP423" s="131"/>
      <c r="BQ423" s="131"/>
      <c r="BR423" s="131"/>
      <c r="BS423" s="131"/>
      <c r="BT423" s="131"/>
      <c r="BU423" s="131"/>
      <c r="BV423" s="131"/>
      <c r="BW423" s="131"/>
      <c r="BX423" s="131"/>
      <c r="BY423" s="131"/>
      <c r="BZ423" s="131"/>
      <c r="CA423" s="131"/>
      <c r="CB423" s="131"/>
      <c r="CC423" s="131"/>
      <c r="CD423" s="131"/>
      <c r="CE423" s="131"/>
      <c r="CF423" s="131"/>
      <c r="CG423" s="131"/>
      <c r="CH423" s="131"/>
      <c r="CI423" s="131"/>
      <c r="CJ423" s="131"/>
      <c r="CK423" s="131"/>
      <c r="CL423" s="131"/>
      <c r="CM423" s="131"/>
      <c r="CN423" s="131"/>
      <c r="CO423" s="131"/>
      <c r="CP423" s="131"/>
      <c r="CQ423" s="131"/>
      <c r="CR423" s="131"/>
      <c r="CS423" s="131"/>
      <c r="CT423" s="131"/>
      <c r="CU423" s="131"/>
      <c r="CV423" s="131"/>
      <c r="CW423" s="131"/>
      <c r="CX423" s="131"/>
      <c r="CY423" s="131"/>
      <c r="CZ423" s="131"/>
      <c r="DA423" s="131"/>
      <c r="DB423" s="131"/>
      <c r="DC423" s="131"/>
      <c r="DD423" s="131"/>
      <c r="DE423" s="131"/>
      <c r="DF423" s="131"/>
      <c r="DG423" s="131"/>
      <c r="DH423" s="131"/>
      <c r="DI423" s="131"/>
      <c r="DJ423" s="131"/>
      <c r="DK423" s="131"/>
      <c r="DL423" s="131"/>
      <c r="DM423" s="131"/>
      <c r="DN423" s="131"/>
      <c r="DO423" s="131"/>
      <c r="DP423" s="131"/>
      <c r="DQ423" s="131"/>
      <c r="DR423" s="131"/>
      <c r="DS423" s="131"/>
      <c r="DT423" s="131"/>
      <c r="DU423" s="131"/>
      <c r="DV423" s="131"/>
      <c r="DW423" s="131"/>
      <c r="DX423" s="131"/>
      <c r="DY423" s="131"/>
      <c r="DZ423" s="131"/>
      <c r="EA423" s="131"/>
      <c r="EB423" s="131"/>
      <c r="EC423" s="131"/>
      <c r="ED423" s="131"/>
      <c r="EE423" s="131"/>
      <c r="EF423" s="131"/>
      <c r="EG423" s="131"/>
      <c r="EH423" s="131"/>
      <c r="EI423" s="131"/>
      <c r="EJ423" s="131"/>
      <c r="EK423" s="131"/>
      <c r="EL423" s="131"/>
      <c r="EM423" s="131"/>
      <c r="EN423" s="131"/>
      <c r="EO423" s="131"/>
      <c r="EP423" s="131"/>
      <c r="EQ423" s="131"/>
      <c r="ER423" s="131"/>
      <c r="ES423" s="131"/>
      <c r="ET423" s="131"/>
      <c r="EU423" s="131"/>
      <c r="EV423" s="131"/>
      <c r="EW423" s="131"/>
      <c r="EX423" s="131"/>
      <c r="EY423" s="131"/>
      <c r="EZ423" s="131"/>
      <c r="FA423" s="131"/>
      <c r="FB423" s="131"/>
      <c r="FC423" s="131"/>
      <c r="FD423" s="131"/>
      <c r="FE423" s="131"/>
      <c r="FF423" s="131"/>
      <c r="FG423" s="131"/>
      <c r="FH423" s="131"/>
      <c r="FI423" s="131"/>
      <c r="FJ423" s="131"/>
      <c r="FK423" s="131"/>
      <c r="FL423" s="131"/>
      <c r="FM423" s="131"/>
      <c r="FN423" s="131"/>
      <c r="FO423" s="131"/>
      <c r="FP423" s="131"/>
      <c r="FQ423" s="131"/>
      <c r="FR423" s="131"/>
      <c r="FS423" s="131"/>
      <c r="FT423" s="131"/>
      <c r="FU423" s="131"/>
      <c r="FV423" s="131"/>
      <c r="FW423" s="131"/>
    </row>
    <row r="424">
      <c r="A424" s="131"/>
      <c r="B424" s="131"/>
      <c r="C424" s="131"/>
      <c r="D424" s="131"/>
      <c r="E424" s="131"/>
      <c r="F424" s="131"/>
      <c r="G424" s="131"/>
      <c r="H424" s="131"/>
      <c r="I424" s="131"/>
      <c r="J424" s="131"/>
      <c r="K424" s="131"/>
      <c r="L424" s="131"/>
      <c r="M424" s="131"/>
      <c r="N424" s="131"/>
      <c r="O424" s="131"/>
      <c r="P424" s="131"/>
      <c r="Q424" s="131"/>
      <c r="R424" s="131"/>
      <c r="S424" s="131"/>
      <c r="T424" s="131"/>
      <c r="U424" s="131"/>
      <c r="V424" s="131"/>
      <c r="W424" s="131"/>
      <c r="X424" s="131"/>
      <c r="Y424" s="131"/>
      <c r="Z424" s="131"/>
      <c r="AA424" s="131"/>
      <c r="AB424" s="131"/>
      <c r="AC424" s="131"/>
      <c r="AD424" s="131"/>
      <c r="AE424" s="131"/>
      <c r="AF424" s="131"/>
      <c r="AG424" s="131"/>
      <c r="AH424" s="131"/>
      <c r="AI424" s="131"/>
      <c r="AJ424" s="131"/>
      <c r="AK424" s="131"/>
      <c r="AL424" s="131"/>
      <c r="AM424" s="131"/>
      <c r="AN424" s="131"/>
      <c r="AO424" s="131"/>
      <c r="AP424" s="131"/>
      <c r="AQ424" s="131"/>
      <c r="AR424" s="131"/>
      <c r="AS424" s="131"/>
      <c r="AT424" s="131"/>
      <c r="AU424" s="131"/>
      <c r="AV424" s="131"/>
      <c r="AW424" s="131"/>
      <c r="AX424" s="131"/>
      <c r="AY424" s="131"/>
      <c r="AZ424" s="131"/>
      <c r="BA424" s="131"/>
      <c r="BB424" s="131"/>
      <c r="BC424" s="131"/>
      <c r="BD424" s="131"/>
      <c r="BE424" s="131"/>
      <c r="BF424" s="131"/>
      <c r="BG424" s="131"/>
      <c r="BH424" s="131"/>
      <c r="BI424" s="131"/>
      <c r="BJ424" s="131"/>
      <c r="BK424" s="131"/>
      <c r="BL424" s="131"/>
      <c r="BM424" s="131"/>
      <c r="BN424" s="131"/>
      <c r="BO424" s="131"/>
      <c r="BP424" s="131"/>
      <c r="BQ424" s="131"/>
      <c r="BR424" s="131"/>
      <c r="BS424" s="131"/>
      <c r="BT424" s="131"/>
      <c r="BU424" s="131"/>
      <c r="BV424" s="131"/>
      <c r="BW424" s="131"/>
      <c r="BX424" s="131"/>
      <c r="BY424" s="131"/>
      <c r="BZ424" s="131"/>
      <c r="CA424" s="131"/>
      <c r="CB424" s="131"/>
      <c r="CC424" s="131"/>
      <c r="CD424" s="131"/>
      <c r="CE424" s="131"/>
      <c r="CF424" s="131"/>
      <c r="CG424" s="131"/>
      <c r="CH424" s="131"/>
      <c r="CI424" s="131"/>
      <c r="CJ424" s="131"/>
      <c r="CK424" s="131"/>
      <c r="CL424" s="131"/>
      <c r="CM424" s="131"/>
      <c r="CN424" s="131"/>
      <c r="CO424" s="131"/>
      <c r="CP424" s="131"/>
      <c r="CQ424" s="131"/>
      <c r="CR424" s="131"/>
      <c r="CS424" s="131"/>
      <c r="CT424" s="131"/>
      <c r="CU424" s="131"/>
      <c r="CV424" s="131"/>
      <c r="CW424" s="131"/>
      <c r="CX424" s="131"/>
      <c r="CY424" s="131"/>
      <c r="CZ424" s="131"/>
      <c r="DA424" s="131"/>
      <c r="DB424" s="131"/>
      <c r="DC424" s="131"/>
      <c r="DD424" s="131"/>
      <c r="DE424" s="131"/>
      <c r="DF424" s="131"/>
      <c r="DG424" s="131"/>
      <c r="DH424" s="131"/>
      <c r="DI424" s="131"/>
      <c r="DJ424" s="131"/>
      <c r="DK424" s="131"/>
      <c r="DL424" s="131"/>
      <c r="DM424" s="131"/>
      <c r="DN424" s="131"/>
      <c r="DO424" s="131"/>
      <c r="DP424" s="131"/>
      <c r="DQ424" s="131"/>
      <c r="DR424" s="131"/>
      <c r="DS424" s="131"/>
      <c r="DT424" s="131"/>
      <c r="DU424" s="131"/>
      <c r="DV424" s="131"/>
      <c r="DW424" s="131"/>
      <c r="DX424" s="131"/>
      <c r="DY424" s="131"/>
      <c r="DZ424" s="131"/>
      <c r="EA424" s="131"/>
      <c r="EB424" s="131"/>
      <c r="EC424" s="131"/>
      <c r="ED424" s="131"/>
      <c r="EE424" s="131"/>
      <c r="EF424" s="131"/>
      <c r="EG424" s="131"/>
      <c r="EH424" s="131"/>
      <c r="EI424" s="131"/>
      <c r="EJ424" s="131"/>
      <c r="EK424" s="131"/>
      <c r="EL424" s="131"/>
      <c r="EM424" s="131"/>
      <c r="EN424" s="131"/>
      <c r="EO424" s="131"/>
      <c r="EP424" s="131"/>
      <c r="EQ424" s="131"/>
      <c r="ER424" s="131"/>
      <c r="ES424" s="131"/>
      <c r="ET424" s="131"/>
      <c r="EU424" s="131"/>
      <c r="EV424" s="131"/>
      <c r="EW424" s="131"/>
      <c r="EX424" s="131"/>
      <c r="EY424" s="131"/>
      <c r="EZ424" s="131"/>
      <c r="FA424" s="131"/>
      <c r="FB424" s="131"/>
      <c r="FC424" s="131"/>
      <c r="FD424" s="131"/>
      <c r="FE424" s="131"/>
      <c r="FF424" s="131"/>
      <c r="FG424" s="131"/>
      <c r="FH424" s="131"/>
      <c r="FI424" s="131"/>
      <c r="FJ424" s="131"/>
      <c r="FK424" s="131"/>
      <c r="FL424" s="131"/>
      <c r="FM424" s="131"/>
      <c r="FN424" s="131"/>
      <c r="FO424" s="131"/>
      <c r="FP424" s="131"/>
      <c r="FQ424" s="131"/>
      <c r="FR424" s="131"/>
      <c r="FS424" s="131"/>
      <c r="FT424" s="131"/>
      <c r="FU424" s="131"/>
      <c r="FV424" s="131"/>
      <c r="FW424" s="131"/>
    </row>
    <row r="425">
      <c r="A425" s="131"/>
      <c r="B425" s="131"/>
      <c r="C425" s="131"/>
      <c r="D425" s="131"/>
      <c r="E425" s="131"/>
      <c r="F425" s="131"/>
      <c r="G425" s="131"/>
      <c r="H425" s="131"/>
      <c r="I425" s="131"/>
      <c r="J425" s="131"/>
      <c r="K425" s="131"/>
      <c r="L425" s="131"/>
      <c r="M425" s="131"/>
      <c r="N425" s="131"/>
      <c r="O425" s="131"/>
      <c r="P425" s="131"/>
      <c r="Q425" s="131"/>
      <c r="R425" s="131"/>
      <c r="S425" s="131"/>
      <c r="T425" s="131"/>
      <c r="U425" s="131"/>
      <c r="V425" s="131"/>
      <c r="W425" s="131"/>
      <c r="X425" s="131"/>
      <c r="Y425" s="131"/>
      <c r="Z425" s="131"/>
      <c r="AA425" s="131"/>
      <c r="AB425" s="131"/>
      <c r="AC425" s="131"/>
      <c r="AD425" s="131"/>
      <c r="AE425" s="131"/>
      <c r="AF425" s="131"/>
      <c r="AG425" s="131"/>
      <c r="AH425" s="131"/>
      <c r="AI425" s="131"/>
      <c r="AJ425" s="131"/>
      <c r="AK425" s="131"/>
      <c r="AL425" s="131"/>
      <c r="AM425" s="131"/>
      <c r="AN425" s="131"/>
      <c r="AO425" s="131"/>
      <c r="AP425" s="131"/>
      <c r="AQ425" s="131"/>
      <c r="AR425" s="131"/>
      <c r="AS425" s="131"/>
      <c r="AT425" s="131"/>
      <c r="AU425" s="131"/>
      <c r="AV425" s="131"/>
      <c r="AW425" s="131"/>
      <c r="AX425" s="131"/>
      <c r="AY425" s="131"/>
      <c r="AZ425" s="131"/>
      <c r="BA425" s="131"/>
      <c r="BB425" s="131"/>
      <c r="BC425" s="131"/>
      <c r="BD425" s="131"/>
      <c r="BE425" s="131"/>
      <c r="BF425" s="131"/>
      <c r="BG425" s="131"/>
      <c r="BH425" s="131"/>
      <c r="BI425" s="131"/>
      <c r="BJ425" s="131"/>
      <c r="BK425" s="131"/>
      <c r="BL425" s="131"/>
      <c r="BM425" s="131"/>
      <c r="BN425" s="131"/>
      <c r="BO425" s="131"/>
      <c r="BP425" s="131"/>
      <c r="BQ425" s="131"/>
      <c r="BR425" s="131"/>
      <c r="BS425" s="131"/>
      <c r="BT425" s="131"/>
      <c r="BU425" s="131"/>
      <c r="BV425" s="131"/>
      <c r="BW425" s="131"/>
      <c r="BX425" s="131"/>
      <c r="BY425" s="131"/>
      <c r="BZ425" s="131"/>
      <c r="CA425" s="131"/>
      <c r="CB425" s="131"/>
      <c r="CC425" s="131"/>
      <c r="CD425" s="131"/>
      <c r="CE425" s="131"/>
      <c r="CF425" s="131"/>
      <c r="CG425" s="131"/>
      <c r="CH425" s="131"/>
      <c r="CI425" s="131"/>
      <c r="CJ425" s="131"/>
      <c r="CK425" s="131"/>
      <c r="CL425" s="131"/>
      <c r="CM425" s="131"/>
      <c r="CN425" s="131"/>
      <c r="CO425" s="131"/>
      <c r="CP425" s="131"/>
      <c r="CQ425" s="131"/>
      <c r="CR425" s="131"/>
      <c r="CS425" s="131"/>
      <c r="CT425" s="131"/>
      <c r="CU425" s="131"/>
      <c r="CV425" s="131"/>
      <c r="CW425" s="131"/>
      <c r="CX425" s="131"/>
      <c r="CY425" s="131"/>
      <c r="CZ425" s="131"/>
      <c r="DA425" s="131"/>
      <c r="DB425" s="131"/>
      <c r="DC425" s="131"/>
      <c r="DD425" s="131"/>
      <c r="DE425" s="131"/>
      <c r="DF425" s="131"/>
      <c r="DG425" s="131"/>
      <c r="DH425" s="131"/>
      <c r="DI425" s="131"/>
      <c r="DJ425" s="131"/>
      <c r="DK425" s="131"/>
      <c r="DL425" s="131"/>
      <c r="DM425" s="131"/>
      <c r="DN425" s="131"/>
      <c r="DO425" s="131"/>
      <c r="DP425" s="131"/>
      <c r="DQ425" s="131"/>
      <c r="DR425" s="131"/>
      <c r="DS425" s="131"/>
      <c r="DT425" s="131"/>
      <c r="DU425" s="131"/>
      <c r="DV425" s="131"/>
      <c r="DW425" s="131"/>
      <c r="DX425" s="131"/>
      <c r="DY425" s="131"/>
      <c r="DZ425" s="131"/>
      <c r="EA425" s="131"/>
      <c r="EB425" s="131"/>
      <c r="EC425" s="131"/>
      <c r="ED425" s="131"/>
      <c r="EE425" s="131"/>
      <c r="EF425" s="131"/>
      <c r="EG425" s="131"/>
      <c r="EH425" s="131"/>
      <c r="EI425" s="131"/>
      <c r="EJ425" s="131"/>
      <c r="EK425" s="131"/>
      <c r="EL425" s="131"/>
      <c r="EM425" s="131"/>
      <c r="EN425" s="131"/>
      <c r="EO425" s="131"/>
      <c r="EP425" s="131"/>
      <c r="EQ425" s="131"/>
      <c r="ER425" s="131"/>
      <c r="ES425" s="131"/>
      <c r="ET425" s="131"/>
      <c r="EU425" s="131"/>
      <c r="EV425" s="131"/>
      <c r="EW425" s="131"/>
      <c r="EX425" s="131"/>
      <c r="EY425" s="131"/>
      <c r="EZ425" s="131"/>
      <c r="FA425" s="131"/>
      <c r="FB425" s="131"/>
      <c r="FC425" s="131"/>
      <c r="FD425" s="131"/>
      <c r="FE425" s="131"/>
      <c r="FF425" s="131"/>
      <c r="FG425" s="131"/>
      <c r="FH425" s="131"/>
      <c r="FI425" s="131"/>
      <c r="FJ425" s="131"/>
      <c r="FK425" s="131"/>
      <c r="FL425" s="131"/>
      <c r="FM425" s="131"/>
      <c r="FN425" s="131"/>
      <c r="FO425" s="131"/>
      <c r="FP425" s="131"/>
      <c r="FQ425" s="131"/>
      <c r="FR425" s="131"/>
      <c r="FS425" s="131"/>
      <c r="FT425" s="131"/>
      <c r="FU425" s="131"/>
      <c r="FV425" s="131"/>
      <c r="FW425" s="131"/>
    </row>
    <row r="426">
      <c r="A426" s="131"/>
      <c r="B426" s="131"/>
      <c r="C426" s="131"/>
      <c r="D426" s="131"/>
      <c r="E426" s="131"/>
      <c r="F426" s="131"/>
      <c r="G426" s="131"/>
      <c r="H426" s="131"/>
      <c r="I426" s="131"/>
      <c r="J426" s="131"/>
      <c r="K426" s="131"/>
      <c r="L426" s="131"/>
      <c r="M426" s="131"/>
      <c r="N426" s="131"/>
      <c r="O426" s="131"/>
      <c r="P426" s="131"/>
      <c r="Q426" s="131"/>
      <c r="R426" s="131"/>
      <c r="S426" s="131"/>
      <c r="T426" s="131"/>
      <c r="U426" s="131"/>
      <c r="V426" s="131"/>
      <c r="W426" s="131"/>
      <c r="X426" s="131"/>
      <c r="Y426" s="131"/>
      <c r="Z426" s="131"/>
      <c r="AA426" s="131"/>
      <c r="AB426" s="131"/>
      <c r="AC426" s="131"/>
      <c r="AD426" s="131"/>
      <c r="AE426" s="131"/>
      <c r="AF426" s="131"/>
      <c r="AG426" s="131"/>
      <c r="AH426" s="131"/>
      <c r="AI426" s="131"/>
      <c r="AJ426" s="131"/>
      <c r="AK426" s="131"/>
      <c r="AL426" s="131"/>
      <c r="AM426" s="131"/>
      <c r="AN426" s="131"/>
      <c r="AO426" s="131"/>
      <c r="AP426" s="131"/>
      <c r="AQ426" s="131"/>
      <c r="AR426" s="131"/>
      <c r="AS426" s="131"/>
      <c r="AT426" s="131"/>
      <c r="AU426" s="131"/>
      <c r="AV426" s="131"/>
      <c r="AW426" s="131"/>
      <c r="AX426" s="131"/>
      <c r="AY426" s="131"/>
      <c r="AZ426" s="131"/>
      <c r="BA426" s="131"/>
      <c r="BB426" s="131"/>
      <c r="BC426" s="131"/>
      <c r="BD426" s="131"/>
      <c r="BE426" s="131"/>
      <c r="BF426" s="131"/>
      <c r="BG426" s="131"/>
      <c r="BH426" s="131"/>
      <c r="BI426" s="131"/>
      <c r="BJ426" s="131"/>
      <c r="BK426" s="131"/>
      <c r="BL426" s="131"/>
      <c r="BM426" s="131"/>
      <c r="BN426" s="131"/>
      <c r="BO426" s="131"/>
      <c r="BP426" s="131"/>
      <c r="BQ426" s="131"/>
      <c r="BR426" s="131"/>
      <c r="BS426" s="131"/>
      <c r="BT426" s="131"/>
      <c r="BU426" s="131"/>
      <c r="BV426" s="131"/>
      <c r="BW426" s="131"/>
      <c r="BX426" s="131"/>
      <c r="BY426" s="131"/>
      <c r="BZ426" s="131"/>
      <c r="CA426" s="131"/>
      <c r="CB426" s="131"/>
      <c r="CC426" s="131"/>
      <c r="CD426" s="131"/>
      <c r="CE426" s="131"/>
      <c r="CF426" s="131"/>
      <c r="CG426" s="131"/>
      <c r="CH426" s="131"/>
      <c r="CI426" s="131"/>
      <c r="CJ426" s="131"/>
      <c r="CK426" s="131"/>
      <c r="CL426" s="131"/>
      <c r="CM426" s="131"/>
      <c r="CN426" s="131"/>
      <c r="CO426" s="131"/>
      <c r="CP426" s="131"/>
      <c r="CQ426" s="131"/>
      <c r="CR426" s="131"/>
      <c r="CS426" s="131"/>
      <c r="CT426" s="131"/>
      <c r="CU426" s="131"/>
      <c r="CV426" s="131"/>
      <c r="CW426" s="131"/>
      <c r="CX426" s="131"/>
      <c r="CY426" s="131"/>
      <c r="CZ426" s="131"/>
      <c r="DA426" s="131"/>
      <c r="DB426" s="131"/>
      <c r="DC426" s="131"/>
      <c r="DD426" s="131"/>
      <c r="DE426" s="131"/>
      <c r="DF426" s="131"/>
      <c r="DG426" s="131"/>
      <c r="DH426" s="131"/>
      <c r="DI426" s="131"/>
      <c r="DJ426" s="131"/>
      <c r="DK426" s="131"/>
      <c r="DL426" s="131"/>
      <c r="DM426" s="131"/>
      <c r="DN426" s="131"/>
      <c r="DO426" s="131"/>
      <c r="DP426" s="131"/>
      <c r="DQ426" s="131"/>
      <c r="DR426" s="131"/>
      <c r="DS426" s="131"/>
      <c r="DT426" s="131"/>
      <c r="DU426" s="131"/>
      <c r="DV426" s="131"/>
      <c r="DW426" s="131"/>
      <c r="DX426" s="131"/>
      <c r="DY426" s="131"/>
      <c r="DZ426" s="131"/>
      <c r="EA426" s="131"/>
      <c r="EB426" s="131"/>
      <c r="EC426" s="131"/>
      <c r="ED426" s="131"/>
      <c r="EE426" s="131"/>
      <c r="EF426" s="131"/>
      <c r="EG426" s="131"/>
      <c r="EH426" s="131"/>
      <c r="EI426" s="131"/>
      <c r="EJ426" s="131"/>
      <c r="EK426" s="131"/>
      <c r="EL426" s="131"/>
      <c r="EM426" s="131"/>
      <c r="EN426" s="131"/>
      <c r="EO426" s="131"/>
      <c r="EP426" s="131"/>
      <c r="EQ426" s="131"/>
      <c r="ER426" s="131"/>
      <c r="ES426" s="131"/>
      <c r="ET426" s="131"/>
      <c r="EU426" s="131"/>
      <c r="EV426" s="131"/>
      <c r="EW426" s="131"/>
      <c r="EX426" s="131"/>
      <c r="EY426" s="131"/>
      <c r="EZ426" s="131"/>
      <c r="FA426" s="131"/>
      <c r="FB426" s="131"/>
      <c r="FC426" s="131"/>
      <c r="FD426" s="131"/>
      <c r="FE426" s="131"/>
      <c r="FF426" s="131"/>
      <c r="FG426" s="131"/>
      <c r="FH426" s="131"/>
      <c r="FI426" s="131"/>
      <c r="FJ426" s="131"/>
      <c r="FK426" s="131"/>
      <c r="FL426" s="131"/>
      <c r="FM426" s="131"/>
      <c r="FN426" s="131"/>
      <c r="FO426" s="131"/>
      <c r="FP426" s="131"/>
      <c r="FQ426" s="131"/>
      <c r="FR426" s="131"/>
      <c r="FS426" s="131"/>
      <c r="FT426" s="131"/>
      <c r="FU426" s="131"/>
      <c r="FV426" s="131"/>
      <c r="FW426" s="131"/>
    </row>
    <row r="427">
      <c r="A427" s="131"/>
      <c r="B427" s="131"/>
      <c r="C427" s="131"/>
      <c r="D427" s="131"/>
      <c r="E427" s="131"/>
      <c r="F427" s="131"/>
      <c r="G427" s="131"/>
      <c r="H427" s="131"/>
      <c r="I427" s="131"/>
      <c r="J427" s="131"/>
      <c r="K427" s="131"/>
      <c r="L427" s="131"/>
      <c r="M427" s="131"/>
      <c r="N427" s="131"/>
      <c r="O427" s="131"/>
      <c r="P427" s="131"/>
      <c r="Q427" s="131"/>
      <c r="R427" s="131"/>
      <c r="S427" s="131"/>
      <c r="T427" s="131"/>
      <c r="U427" s="131"/>
      <c r="V427" s="131"/>
      <c r="W427" s="131"/>
      <c r="X427" s="131"/>
      <c r="Y427" s="131"/>
      <c r="Z427" s="131"/>
      <c r="AA427" s="131"/>
      <c r="AB427" s="131"/>
      <c r="AC427" s="131"/>
      <c r="AD427" s="131"/>
      <c r="AE427" s="131"/>
      <c r="AF427" s="131"/>
      <c r="AG427" s="131"/>
      <c r="AH427" s="131"/>
      <c r="AI427" s="131"/>
      <c r="AJ427" s="131"/>
      <c r="AK427" s="131"/>
      <c r="AL427" s="131"/>
      <c r="AM427" s="131"/>
      <c r="AN427" s="131"/>
      <c r="AO427" s="131"/>
      <c r="AP427" s="131"/>
      <c r="AQ427" s="131"/>
      <c r="AR427" s="131"/>
      <c r="AS427" s="131"/>
      <c r="AT427" s="131"/>
      <c r="AU427" s="131"/>
      <c r="AV427" s="131"/>
      <c r="AW427" s="131"/>
      <c r="AX427" s="131"/>
      <c r="AY427" s="131"/>
      <c r="AZ427" s="131"/>
      <c r="BA427" s="131"/>
      <c r="BB427" s="131"/>
      <c r="BC427" s="131"/>
      <c r="BD427" s="131"/>
      <c r="BE427" s="131"/>
      <c r="BF427" s="131"/>
      <c r="BG427" s="131"/>
      <c r="BH427" s="131"/>
      <c r="BI427" s="131"/>
      <c r="BJ427" s="131"/>
      <c r="BK427" s="131"/>
      <c r="BL427" s="131"/>
      <c r="BM427" s="131"/>
      <c r="BN427" s="131"/>
      <c r="BO427" s="131"/>
      <c r="BP427" s="131"/>
      <c r="BQ427" s="131"/>
      <c r="BR427" s="131"/>
      <c r="BS427" s="131"/>
      <c r="BT427" s="131"/>
      <c r="BU427" s="131"/>
      <c r="BV427" s="131"/>
      <c r="BW427" s="131"/>
      <c r="BX427" s="131"/>
      <c r="BY427" s="131"/>
      <c r="BZ427" s="131"/>
      <c r="CA427" s="131"/>
      <c r="CB427" s="131"/>
      <c r="CC427" s="131"/>
      <c r="CD427" s="131"/>
      <c r="CE427" s="131"/>
      <c r="CF427" s="131"/>
      <c r="CG427" s="131"/>
      <c r="CH427" s="131"/>
      <c r="CI427" s="131"/>
      <c r="CJ427" s="131"/>
      <c r="CK427" s="131"/>
      <c r="CL427" s="131"/>
      <c r="CM427" s="131"/>
      <c r="CN427" s="131"/>
      <c r="CO427" s="131"/>
      <c r="CP427" s="131"/>
      <c r="CQ427" s="131"/>
      <c r="CR427" s="131"/>
      <c r="CS427" s="131"/>
      <c r="CT427" s="131"/>
      <c r="CU427" s="131"/>
      <c r="CV427" s="131"/>
      <c r="CW427" s="131"/>
      <c r="CX427" s="131"/>
      <c r="CY427" s="131"/>
      <c r="CZ427" s="131"/>
      <c r="DA427" s="131"/>
      <c r="DB427" s="131"/>
      <c r="DC427" s="131"/>
      <c r="DD427" s="131"/>
      <c r="DE427" s="131"/>
      <c r="DF427" s="131"/>
      <c r="DG427" s="131"/>
      <c r="DH427" s="131"/>
      <c r="DI427" s="131"/>
      <c r="DJ427" s="131"/>
      <c r="DK427" s="131"/>
      <c r="DL427" s="131"/>
      <c r="DM427" s="131"/>
      <c r="DN427" s="131"/>
      <c r="DO427" s="131"/>
      <c r="DP427" s="131"/>
      <c r="DQ427" s="131"/>
      <c r="DR427" s="131"/>
      <c r="DS427" s="131"/>
      <c r="DT427" s="131"/>
      <c r="DU427" s="131"/>
      <c r="DV427" s="131"/>
      <c r="DW427" s="131"/>
      <c r="DX427" s="131"/>
      <c r="DY427" s="131"/>
      <c r="DZ427" s="131"/>
      <c r="EA427" s="131"/>
      <c r="EB427" s="131"/>
      <c r="EC427" s="131"/>
      <c r="ED427" s="131"/>
      <c r="EE427" s="131"/>
      <c r="EF427" s="131"/>
      <c r="EG427" s="131"/>
      <c r="EH427" s="131"/>
      <c r="EI427" s="131"/>
      <c r="EJ427" s="131"/>
      <c r="EK427" s="131"/>
      <c r="EL427" s="131"/>
      <c r="EM427" s="131"/>
      <c r="EN427" s="131"/>
      <c r="EO427" s="131"/>
      <c r="EP427" s="131"/>
      <c r="EQ427" s="131"/>
      <c r="ER427" s="131"/>
      <c r="ES427" s="131"/>
      <c r="ET427" s="131"/>
      <c r="EU427" s="131"/>
      <c r="EV427" s="131"/>
      <c r="EW427" s="131"/>
      <c r="EX427" s="131"/>
      <c r="EY427" s="131"/>
      <c r="EZ427" s="131"/>
      <c r="FA427" s="131"/>
      <c r="FB427" s="131"/>
      <c r="FC427" s="131"/>
      <c r="FD427" s="131"/>
      <c r="FE427" s="131"/>
      <c r="FF427" s="131"/>
      <c r="FG427" s="131"/>
      <c r="FH427" s="131"/>
      <c r="FI427" s="131"/>
      <c r="FJ427" s="131"/>
      <c r="FK427" s="131"/>
      <c r="FL427" s="131"/>
      <c r="FM427" s="131"/>
      <c r="FN427" s="131"/>
      <c r="FO427" s="131"/>
      <c r="FP427" s="131"/>
      <c r="FQ427" s="131"/>
      <c r="FR427" s="131"/>
      <c r="FS427" s="131"/>
      <c r="FT427" s="131"/>
      <c r="FU427" s="131"/>
      <c r="FV427" s="131"/>
      <c r="FW427" s="131"/>
    </row>
    <row r="428">
      <c r="A428" s="131"/>
      <c r="B428" s="131"/>
      <c r="C428" s="131"/>
      <c r="D428" s="131"/>
      <c r="E428" s="131"/>
      <c r="F428" s="131"/>
      <c r="G428" s="131"/>
      <c r="H428" s="131"/>
      <c r="I428" s="131"/>
      <c r="J428" s="131"/>
      <c r="K428" s="131"/>
      <c r="L428" s="131"/>
      <c r="M428" s="131"/>
      <c r="N428" s="131"/>
      <c r="O428" s="131"/>
      <c r="P428" s="131"/>
      <c r="Q428" s="131"/>
      <c r="R428" s="131"/>
      <c r="S428" s="131"/>
      <c r="T428" s="131"/>
      <c r="U428" s="131"/>
      <c r="V428" s="131"/>
      <c r="W428" s="131"/>
      <c r="X428" s="131"/>
      <c r="Y428" s="131"/>
      <c r="Z428" s="131"/>
      <c r="AA428" s="131"/>
      <c r="AB428" s="131"/>
      <c r="AC428" s="131"/>
      <c r="AD428" s="131"/>
      <c r="AE428" s="131"/>
      <c r="AF428" s="131"/>
      <c r="AG428" s="131"/>
      <c r="AH428" s="131"/>
      <c r="AI428" s="131"/>
      <c r="AJ428" s="131"/>
      <c r="AK428" s="131"/>
      <c r="AL428" s="131"/>
      <c r="AM428" s="131"/>
      <c r="AN428" s="131"/>
      <c r="AO428" s="131"/>
      <c r="AP428" s="131"/>
      <c r="AQ428" s="131"/>
      <c r="AR428" s="131"/>
      <c r="AS428" s="131"/>
      <c r="AT428" s="131"/>
      <c r="AU428" s="131"/>
      <c r="AV428" s="131"/>
      <c r="AW428" s="131"/>
      <c r="AX428" s="131"/>
      <c r="AY428" s="131"/>
      <c r="AZ428" s="131"/>
      <c r="BA428" s="131"/>
      <c r="BB428" s="131"/>
      <c r="BC428" s="131"/>
      <c r="BD428" s="131"/>
      <c r="BE428" s="131"/>
      <c r="BF428" s="131"/>
      <c r="BG428" s="131"/>
      <c r="BH428" s="131"/>
      <c r="BI428" s="131"/>
      <c r="BJ428" s="131"/>
      <c r="BK428" s="131"/>
      <c r="BL428" s="131"/>
      <c r="BM428" s="131"/>
      <c r="BN428" s="131"/>
      <c r="BO428" s="131"/>
      <c r="BP428" s="131"/>
      <c r="BQ428" s="131"/>
      <c r="BR428" s="131"/>
      <c r="BS428" s="131"/>
      <c r="BT428" s="131"/>
      <c r="BU428" s="131"/>
      <c r="BV428" s="131"/>
      <c r="BW428" s="131"/>
      <c r="BX428" s="131"/>
      <c r="BY428" s="131"/>
      <c r="BZ428" s="131"/>
      <c r="CA428" s="131"/>
      <c r="CB428" s="131"/>
      <c r="CC428" s="131"/>
      <c r="CD428" s="131"/>
      <c r="CE428" s="131"/>
      <c r="CF428" s="131"/>
      <c r="CG428" s="131"/>
      <c r="CH428" s="131"/>
      <c r="CI428" s="131"/>
      <c r="CJ428" s="131"/>
      <c r="CK428" s="131"/>
      <c r="CL428" s="131"/>
      <c r="CM428" s="131"/>
      <c r="CN428" s="131"/>
      <c r="CO428" s="131"/>
      <c r="CP428" s="131"/>
      <c r="CQ428" s="131"/>
      <c r="CR428" s="131"/>
      <c r="CS428" s="131"/>
      <c r="CT428" s="131"/>
      <c r="CU428" s="131"/>
      <c r="CV428" s="131"/>
      <c r="CW428" s="131"/>
      <c r="CX428" s="131"/>
      <c r="CY428" s="131"/>
      <c r="CZ428" s="131"/>
      <c r="DA428" s="131"/>
      <c r="DB428" s="131"/>
      <c r="DC428" s="131"/>
      <c r="DD428" s="131"/>
      <c r="DE428" s="131"/>
      <c r="DF428" s="131"/>
      <c r="DG428" s="131"/>
      <c r="DH428" s="131"/>
      <c r="DI428" s="131"/>
      <c r="DJ428" s="131"/>
      <c r="DK428" s="131"/>
      <c r="DL428" s="131"/>
      <c r="DM428" s="131"/>
      <c r="DN428" s="131"/>
      <c r="DO428" s="131"/>
      <c r="DP428" s="131"/>
      <c r="DQ428" s="131"/>
      <c r="DR428" s="131"/>
      <c r="DS428" s="131"/>
      <c r="DT428" s="131"/>
      <c r="DU428" s="131"/>
      <c r="DV428" s="131"/>
      <c r="DW428" s="131"/>
      <c r="DX428" s="131"/>
      <c r="DY428" s="131"/>
      <c r="DZ428" s="131"/>
      <c r="EA428" s="131"/>
      <c r="EB428" s="131"/>
      <c r="EC428" s="131"/>
      <c r="ED428" s="131"/>
      <c r="EE428" s="131"/>
      <c r="EF428" s="131"/>
      <c r="EG428" s="131"/>
      <c r="EH428" s="131"/>
      <c r="EI428" s="131"/>
      <c r="EJ428" s="131"/>
      <c r="EK428" s="131"/>
      <c r="EL428" s="131"/>
      <c r="EM428" s="131"/>
      <c r="EN428" s="131"/>
      <c r="EO428" s="131"/>
      <c r="EP428" s="131"/>
      <c r="EQ428" s="131"/>
      <c r="ER428" s="131"/>
      <c r="ES428" s="131"/>
      <c r="ET428" s="131"/>
      <c r="EU428" s="131"/>
      <c r="EV428" s="131"/>
      <c r="EW428" s="131"/>
      <c r="EX428" s="131"/>
      <c r="EY428" s="131"/>
      <c r="EZ428" s="131"/>
      <c r="FA428" s="131"/>
      <c r="FB428" s="131"/>
      <c r="FC428" s="131"/>
      <c r="FD428" s="131"/>
      <c r="FE428" s="131"/>
      <c r="FF428" s="131"/>
      <c r="FG428" s="131"/>
      <c r="FH428" s="131"/>
      <c r="FI428" s="131"/>
      <c r="FJ428" s="131"/>
      <c r="FK428" s="131"/>
      <c r="FL428" s="131"/>
      <c r="FM428" s="131"/>
      <c r="FN428" s="131"/>
      <c r="FO428" s="131"/>
      <c r="FP428" s="131"/>
      <c r="FQ428" s="131"/>
      <c r="FR428" s="131"/>
      <c r="FS428" s="131"/>
      <c r="FT428" s="131"/>
      <c r="FU428" s="131"/>
      <c r="FV428" s="131"/>
      <c r="FW428" s="131"/>
    </row>
    <row r="429">
      <c r="A429" s="131"/>
      <c r="B429" s="131"/>
      <c r="C429" s="131"/>
      <c r="D429" s="131"/>
      <c r="E429" s="131"/>
      <c r="F429" s="131"/>
      <c r="G429" s="131"/>
      <c r="H429" s="131"/>
      <c r="I429" s="131"/>
      <c r="J429" s="131"/>
      <c r="K429" s="131"/>
      <c r="L429" s="131"/>
      <c r="M429" s="131"/>
      <c r="N429" s="131"/>
      <c r="O429" s="131"/>
      <c r="P429" s="131"/>
      <c r="Q429" s="131"/>
      <c r="R429" s="131"/>
      <c r="S429" s="131"/>
      <c r="T429" s="131"/>
      <c r="U429" s="131"/>
      <c r="V429" s="131"/>
      <c r="W429" s="131"/>
      <c r="X429" s="131"/>
      <c r="Y429" s="131"/>
      <c r="Z429" s="131"/>
      <c r="AA429" s="131"/>
      <c r="AB429" s="131"/>
      <c r="AC429" s="131"/>
      <c r="AD429" s="131"/>
      <c r="AE429" s="131"/>
      <c r="AF429" s="131"/>
      <c r="AG429" s="131"/>
      <c r="AH429" s="131"/>
      <c r="AI429" s="131"/>
      <c r="AJ429" s="131"/>
      <c r="AK429" s="131"/>
      <c r="AL429" s="131"/>
      <c r="AM429" s="131"/>
      <c r="AN429" s="131"/>
      <c r="AO429" s="131"/>
      <c r="AP429" s="131"/>
      <c r="AQ429" s="131"/>
      <c r="AR429" s="131"/>
      <c r="AS429" s="131"/>
      <c r="AT429" s="131"/>
      <c r="AU429" s="131"/>
      <c r="AV429" s="131"/>
      <c r="AW429" s="131"/>
      <c r="AX429" s="131"/>
      <c r="AY429" s="131"/>
      <c r="AZ429" s="131"/>
      <c r="BA429" s="131"/>
      <c r="BB429" s="131"/>
      <c r="BC429" s="131"/>
      <c r="BD429" s="131"/>
      <c r="BE429" s="131"/>
      <c r="BF429" s="131"/>
      <c r="BG429" s="131"/>
      <c r="BH429" s="131"/>
      <c r="BI429" s="131"/>
      <c r="BJ429" s="131"/>
      <c r="BK429" s="131"/>
      <c r="BL429" s="131"/>
      <c r="BM429" s="131"/>
      <c r="BN429" s="131"/>
      <c r="BO429" s="131"/>
      <c r="BP429" s="131"/>
      <c r="BQ429" s="131"/>
      <c r="BR429" s="131"/>
      <c r="BS429" s="131"/>
      <c r="BT429" s="131"/>
      <c r="BU429" s="131"/>
      <c r="BV429" s="131"/>
      <c r="BW429" s="131"/>
      <c r="BX429" s="131"/>
      <c r="BY429" s="131"/>
      <c r="BZ429" s="131"/>
      <c r="CA429" s="131"/>
      <c r="CB429" s="131"/>
      <c r="CC429" s="131"/>
      <c r="CD429" s="131"/>
      <c r="CE429" s="131"/>
      <c r="CF429" s="131"/>
      <c r="CG429" s="131"/>
      <c r="CH429" s="131"/>
      <c r="CI429" s="131"/>
      <c r="CJ429" s="131"/>
      <c r="CK429" s="131"/>
      <c r="CL429" s="131"/>
      <c r="CM429" s="131"/>
      <c r="CN429" s="131"/>
      <c r="CO429" s="131"/>
      <c r="CP429" s="131"/>
      <c r="CQ429" s="131"/>
      <c r="CR429" s="131"/>
      <c r="CS429" s="131"/>
      <c r="CT429" s="131"/>
      <c r="CU429" s="131"/>
      <c r="CV429" s="131"/>
      <c r="CW429" s="131"/>
      <c r="CX429" s="131"/>
      <c r="CY429" s="131"/>
      <c r="CZ429" s="131"/>
      <c r="DA429" s="131"/>
      <c r="DB429" s="131"/>
      <c r="DC429" s="131"/>
      <c r="DD429" s="131"/>
      <c r="DE429" s="131"/>
      <c r="DF429" s="131"/>
      <c r="DG429" s="131"/>
      <c r="DH429" s="131"/>
      <c r="DI429" s="131"/>
      <c r="DJ429" s="131"/>
      <c r="DK429" s="131"/>
      <c r="DL429" s="131"/>
      <c r="DM429" s="131"/>
      <c r="DN429" s="131"/>
      <c r="DO429" s="131"/>
      <c r="DP429" s="131"/>
      <c r="DQ429" s="131"/>
      <c r="DR429" s="131"/>
      <c r="DS429" s="131"/>
      <c r="DT429" s="131"/>
      <c r="DU429" s="131"/>
      <c r="DV429" s="131"/>
      <c r="DW429" s="131"/>
      <c r="DX429" s="131"/>
      <c r="DY429" s="131"/>
      <c r="DZ429" s="131"/>
      <c r="EA429" s="131"/>
      <c r="EB429" s="131"/>
      <c r="EC429" s="131"/>
      <c r="ED429" s="131"/>
      <c r="EE429" s="131"/>
      <c r="EF429" s="131"/>
      <c r="EG429" s="131"/>
      <c r="EH429" s="131"/>
      <c r="EI429" s="131"/>
      <c r="EJ429" s="131"/>
      <c r="EK429" s="131"/>
      <c r="EL429" s="131"/>
      <c r="EM429" s="131"/>
      <c r="EN429" s="131"/>
      <c r="EO429" s="131"/>
      <c r="EP429" s="131"/>
      <c r="EQ429" s="131"/>
      <c r="ER429" s="131"/>
      <c r="ES429" s="131"/>
      <c r="ET429" s="131"/>
      <c r="EU429" s="131"/>
      <c r="EV429" s="131"/>
      <c r="EW429" s="131"/>
      <c r="EX429" s="131"/>
      <c r="EY429" s="131"/>
      <c r="EZ429" s="131"/>
      <c r="FA429" s="131"/>
      <c r="FB429" s="131"/>
      <c r="FC429" s="131"/>
      <c r="FD429" s="131"/>
      <c r="FE429" s="131"/>
      <c r="FF429" s="131"/>
      <c r="FG429" s="131"/>
      <c r="FH429" s="131"/>
      <c r="FI429" s="131"/>
      <c r="FJ429" s="131"/>
      <c r="FK429" s="131"/>
      <c r="FL429" s="131"/>
      <c r="FM429" s="131"/>
      <c r="FN429" s="131"/>
      <c r="FO429" s="131"/>
      <c r="FP429" s="131"/>
      <c r="FQ429" s="131"/>
      <c r="FR429" s="131"/>
      <c r="FS429" s="131"/>
      <c r="FT429" s="131"/>
      <c r="FU429" s="131"/>
      <c r="FV429" s="131"/>
      <c r="FW429" s="131"/>
    </row>
    <row r="430">
      <c r="A430" s="131"/>
      <c r="B430" s="131"/>
      <c r="C430" s="131"/>
      <c r="D430" s="131"/>
      <c r="E430" s="131"/>
      <c r="F430" s="131"/>
      <c r="G430" s="131"/>
      <c r="H430" s="131"/>
      <c r="I430" s="131"/>
      <c r="J430" s="131"/>
      <c r="K430" s="131"/>
      <c r="L430" s="131"/>
      <c r="M430" s="131"/>
      <c r="N430" s="131"/>
      <c r="O430" s="131"/>
      <c r="P430" s="131"/>
      <c r="Q430" s="131"/>
      <c r="R430" s="131"/>
      <c r="S430" s="131"/>
      <c r="T430" s="131"/>
      <c r="U430" s="131"/>
      <c r="V430" s="131"/>
      <c r="W430" s="131"/>
      <c r="X430" s="131"/>
      <c r="Y430" s="131"/>
      <c r="Z430" s="131"/>
      <c r="AA430" s="131"/>
      <c r="AB430" s="131"/>
      <c r="AC430" s="131"/>
      <c r="AD430" s="131"/>
      <c r="AE430" s="131"/>
      <c r="AF430" s="131"/>
      <c r="AG430" s="131"/>
      <c r="AH430" s="131"/>
      <c r="AI430" s="131"/>
      <c r="AJ430" s="131"/>
      <c r="AK430" s="131"/>
      <c r="AL430" s="131"/>
      <c r="AM430" s="131"/>
      <c r="AN430" s="131"/>
      <c r="AO430" s="131"/>
      <c r="AP430" s="131"/>
      <c r="AQ430" s="131"/>
      <c r="AR430" s="131"/>
      <c r="AS430" s="131"/>
      <c r="AT430" s="131"/>
      <c r="AU430" s="131"/>
      <c r="AV430" s="131"/>
      <c r="AW430" s="131"/>
      <c r="AX430" s="131"/>
      <c r="AY430" s="131"/>
      <c r="AZ430" s="131"/>
      <c r="BA430" s="131"/>
      <c r="BB430" s="131"/>
      <c r="BC430" s="131"/>
      <c r="BD430" s="131"/>
      <c r="BE430" s="131"/>
      <c r="BF430" s="131"/>
      <c r="BG430" s="131"/>
      <c r="BH430" s="131"/>
      <c r="BI430" s="131"/>
      <c r="BJ430" s="131"/>
      <c r="BK430" s="131"/>
      <c r="BL430" s="131"/>
      <c r="BM430" s="131"/>
      <c r="BN430" s="131"/>
      <c r="BO430" s="131"/>
      <c r="BP430" s="131"/>
      <c r="BQ430" s="131"/>
      <c r="BR430" s="131"/>
      <c r="BS430" s="131"/>
      <c r="BT430" s="131"/>
      <c r="BU430" s="131"/>
      <c r="BV430" s="131"/>
      <c r="BW430" s="131"/>
      <c r="BX430" s="131"/>
      <c r="BY430" s="131"/>
      <c r="BZ430" s="131"/>
      <c r="CA430" s="131"/>
      <c r="CB430" s="131"/>
      <c r="CC430" s="131"/>
      <c r="CD430" s="131"/>
      <c r="CE430" s="131"/>
      <c r="CF430" s="131"/>
      <c r="CG430" s="131"/>
      <c r="CH430" s="131"/>
      <c r="CI430" s="131"/>
      <c r="CJ430" s="131"/>
      <c r="CK430" s="131"/>
      <c r="CL430" s="131"/>
      <c r="CM430" s="131"/>
      <c r="CN430" s="131"/>
      <c r="CO430" s="131"/>
      <c r="CP430" s="131"/>
      <c r="CQ430" s="131"/>
      <c r="CR430" s="131"/>
      <c r="CS430" s="131"/>
      <c r="CT430" s="131"/>
      <c r="CU430" s="131"/>
      <c r="CV430" s="131"/>
      <c r="CW430" s="131"/>
      <c r="CX430" s="131"/>
      <c r="CY430" s="131"/>
      <c r="CZ430" s="131"/>
      <c r="DA430" s="131"/>
      <c r="DB430" s="131"/>
      <c r="DC430" s="131"/>
      <c r="DD430" s="131"/>
      <c r="DE430" s="131"/>
      <c r="DF430" s="131"/>
      <c r="DG430" s="131"/>
      <c r="DH430" s="131"/>
      <c r="DI430" s="131"/>
      <c r="DJ430" s="131"/>
      <c r="DK430" s="131"/>
      <c r="DL430" s="131"/>
      <c r="DM430" s="131"/>
      <c r="DN430" s="131"/>
      <c r="DO430" s="131"/>
      <c r="DP430" s="131"/>
      <c r="DQ430" s="131"/>
      <c r="DR430" s="131"/>
      <c r="DS430" s="131"/>
      <c r="DT430" s="131"/>
      <c r="DU430" s="131"/>
      <c r="DV430" s="131"/>
      <c r="DW430" s="131"/>
      <c r="DX430" s="131"/>
      <c r="DY430" s="131"/>
      <c r="DZ430" s="131"/>
      <c r="EA430" s="131"/>
      <c r="EB430" s="131"/>
      <c r="EC430" s="131"/>
      <c r="ED430" s="131"/>
      <c r="EE430" s="131"/>
      <c r="EF430" s="131"/>
      <c r="EG430" s="131"/>
      <c r="EH430" s="131"/>
      <c r="EI430" s="131"/>
      <c r="EJ430" s="131"/>
      <c r="EK430" s="131"/>
      <c r="EL430" s="131"/>
      <c r="EM430" s="131"/>
      <c r="EN430" s="131"/>
      <c r="EO430" s="131"/>
      <c r="EP430" s="131"/>
      <c r="EQ430" s="131"/>
      <c r="ER430" s="131"/>
      <c r="ES430" s="131"/>
      <c r="ET430" s="131"/>
      <c r="EU430" s="131"/>
      <c r="EV430" s="131"/>
      <c r="EW430" s="131"/>
      <c r="EX430" s="131"/>
      <c r="EY430" s="131"/>
      <c r="EZ430" s="131"/>
      <c r="FA430" s="131"/>
      <c r="FB430" s="131"/>
      <c r="FC430" s="131"/>
      <c r="FD430" s="131"/>
      <c r="FE430" s="131"/>
      <c r="FF430" s="131"/>
      <c r="FG430" s="131"/>
      <c r="FH430" s="131"/>
      <c r="FI430" s="131"/>
      <c r="FJ430" s="131"/>
      <c r="FK430" s="131"/>
      <c r="FL430" s="131"/>
      <c r="FM430" s="131"/>
      <c r="FN430" s="131"/>
      <c r="FO430" s="131"/>
      <c r="FP430" s="131"/>
      <c r="FQ430" s="131"/>
      <c r="FR430" s="131"/>
      <c r="FS430" s="131"/>
      <c r="FT430" s="131"/>
      <c r="FU430" s="131"/>
      <c r="FV430" s="131"/>
      <c r="FW430" s="131"/>
    </row>
    <row r="431">
      <c r="A431" s="131"/>
      <c r="B431" s="131"/>
      <c r="C431" s="131"/>
      <c r="D431" s="131"/>
      <c r="E431" s="131"/>
      <c r="F431" s="131"/>
      <c r="G431" s="131"/>
      <c r="H431" s="131"/>
      <c r="I431" s="131"/>
      <c r="J431" s="131"/>
      <c r="K431" s="131"/>
      <c r="L431" s="131"/>
      <c r="M431" s="131"/>
      <c r="N431" s="131"/>
      <c r="O431" s="131"/>
      <c r="P431" s="131"/>
      <c r="Q431" s="131"/>
      <c r="R431" s="131"/>
      <c r="S431" s="131"/>
      <c r="T431" s="131"/>
      <c r="U431" s="131"/>
      <c r="V431" s="131"/>
      <c r="W431" s="131"/>
      <c r="X431" s="131"/>
      <c r="Y431" s="131"/>
      <c r="Z431" s="131"/>
      <c r="AA431" s="131"/>
      <c r="AB431" s="131"/>
      <c r="AC431" s="131"/>
      <c r="AD431" s="131"/>
      <c r="AE431" s="131"/>
      <c r="AF431" s="131"/>
      <c r="AG431" s="131"/>
      <c r="AH431" s="131"/>
      <c r="AI431" s="131"/>
      <c r="AJ431" s="131"/>
      <c r="AK431" s="131"/>
      <c r="AL431" s="131"/>
      <c r="AM431" s="131"/>
      <c r="AN431" s="131"/>
      <c r="AO431" s="131"/>
      <c r="AP431" s="131"/>
      <c r="AQ431" s="131"/>
      <c r="AR431" s="131"/>
      <c r="AS431" s="131"/>
      <c r="AT431" s="131"/>
      <c r="AU431" s="131"/>
      <c r="AV431" s="131"/>
      <c r="AW431" s="131"/>
      <c r="AX431" s="131"/>
      <c r="AY431" s="131"/>
      <c r="AZ431" s="131"/>
      <c r="BA431" s="131"/>
      <c r="BB431" s="131"/>
      <c r="BC431" s="131"/>
      <c r="BD431" s="131"/>
      <c r="BE431" s="131"/>
      <c r="BF431" s="131"/>
      <c r="BG431" s="131"/>
      <c r="BH431" s="131"/>
      <c r="BI431" s="131"/>
      <c r="BJ431" s="131"/>
      <c r="BK431" s="131"/>
      <c r="BL431" s="131"/>
      <c r="BM431" s="131"/>
      <c r="BN431" s="131"/>
      <c r="BO431" s="131"/>
      <c r="BP431" s="131"/>
      <c r="BQ431" s="131"/>
      <c r="BR431" s="131"/>
      <c r="BS431" s="131"/>
      <c r="BT431" s="131"/>
      <c r="BU431" s="131"/>
      <c r="BV431" s="131"/>
      <c r="BW431" s="131"/>
      <c r="BX431" s="131"/>
      <c r="BY431" s="131"/>
      <c r="BZ431" s="131"/>
      <c r="CA431" s="131"/>
      <c r="CB431" s="131"/>
      <c r="CC431" s="131"/>
      <c r="CD431" s="131"/>
      <c r="CE431" s="131"/>
      <c r="CF431" s="131"/>
      <c r="CG431" s="131"/>
      <c r="CH431" s="131"/>
      <c r="CI431" s="131"/>
      <c r="CJ431" s="131"/>
      <c r="CK431" s="131"/>
      <c r="CL431" s="131"/>
      <c r="CM431" s="131"/>
      <c r="CN431" s="131"/>
      <c r="CO431" s="131"/>
      <c r="CP431" s="131"/>
      <c r="CQ431" s="131"/>
      <c r="CR431" s="131"/>
      <c r="CS431" s="131"/>
      <c r="CT431" s="131"/>
      <c r="CU431" s="131"/>
      <c r="CV431" s="131"/>
      <c r="CW431" s="131"/>
      <c r="CX431" s="131"/>
      <c r="CY431" s="131"/>
      <c r="CZ431" s="131"/>
      <c r="DA431" s="131"/>
      <c r="DB431" s="131"/>
      <c r="DC431" s="131"/>
      <c r="DD431" s="131"/>
      <c r="DE431" s="131"/>
      <c r="DF431" s="131"/>
      <c r="DG431" s="131"/>
      <c r="DH431" s="131"/>
      <c r="DI431" s="131"/>
      <c r="DJ431" s="131"/>
      <c r="DK431" s="131"/>
      <c r="DL431" s="131"/>
      <c r="DM431" s="131"/>
      <c r="DN431" s="131"/>
      <c r="DO431" s="131"/>
      <c r="DP431" s="131"/>
      <c r="DQ431" s="131"/>
      <c r="DR431" s="131"/>
      <c r="DS431" s="131"/>
      <c r="DT431" s="131"/>
      <c r="DU431" s="131"/>
      <c r="DV431" s="131"/>
      <c r="DW431" s="131"/>
      <c r="DX431" s="131"/>
      <c r="DY431" s="131"/>
      <c r="DZ431" s="131"/>
      <c r="EA431" s="131"/>
      <c r="EB431" s="131"/>
      <c r="EC431" s="131"/>
      <c r="ED431" s="131"/>
      <c r="EE431" s="131"/>
      <c r="EF431" s="131"/>
      <c r="EG431" s="131"/>
      <c r="EH431" s="131"/>
      <c r="EI431" s="131"/>
      <c r="EJ431" s="131"/>
      <c r="EK431" s="131"/>
      <c r="EL431" s="131"/>
      <c r="EM431" s="131"/>
      <c r="EN431" s="131"/>
      <c r="EO431" s="131"/>
      <c r="EP431" s="131"/>
      <c r="EQ431" s="131"/>
      <c r="ER431" s="131"/>
      <c r="ES431" s="131"/>
      <c r="ET431" s="131"/>
      <c r="EU431" s="131"/>
      <c r="EV431" s="131"/>
      <c r="EW431" s="131"/>
      <c r="EX431" s="131"/>
      <c r="EY431" s="131"/>
      <c r="EZ431" s="131"/>
      <c r="FA431" s="131"/>
      <c r="FB431" s="131"/>
      <c r="FC431" s="131"/>
      <c r="FD431" s="131"/>
      <c r="FE431" s="131"/>
      <c r="FF431" s="131"/>
      <c r="FG431" s="131"/>
      <c r="FH431" s="131"/>
      <c r="FI431" s="131"/>
      <c r="FJ431" s="131"/>
      <c r="FK431" s="131"/>
      <c r="FL431" s="131"/>
      <c r="FM431" s="131"/>
      <c r="FN431" s="131"/>
      <c r="FO431" s="131"/>
      <c r="FP431" s="131"/>
      <c r="FQ431" s="131"/>
      <c r="FR431" s="131"/>
      <c r="FS431" s="131"/>
      <c r="FT431" s="131"/>
      <c r="FU431" s="131"/>
      <c r="FV431" s="131"/>
      <c r="FW431" s="131"/>
    </row>
    <row r="432">
      <c r="A432" s="131"/>
      <c r="B432" s="131"/>
      <c r="C432" s="131"/>
      <c r="D432" s="131"/>
      <c r="E432" s="131"/>
      <c r="F432" s="131"/>
      <c r="G432" s="131"/>
      <c r="H432" s="131"/>
      <c r="I432" s="131"/>
      <c r="J432" s="131"/>
      <c r="K432" s="131"/>
      <c r="L432" s="131"/>
      <c r="M432" s="131"/>
      <c r="N432" s="131"/>
      <c r="O432" s="131"/>
      <c r="P432" s="131"/>
      <c r="Q432" s="131"/>
      <c r="R432" s="131"/>
      <c r="S432" s="131"/>
      <c r="T432" s="131"/>
      <c r="U432" s="131"/>
      <c r="V432" s="131"/>
      <c r="W432" s="131"/>
      <c r="X432" s="131"/>
      <c r="Y432" s="131"/>
      <c r="Z432" s="131"/>
      <c r="AA432" s="131"/>
      <c r="AB432" s="131"/>
      <c r="AC432" s="131"/>
      <c r="AD432" s="131"/>
      <c r="AE432" s="131"/>
      <c r="AF432" s="131"/>
      <c r="AG432" s="131"/>
      <c r="AH432" s="131"/>
      <c r="AI432" s="131"/>
      <c r="AJ432" s="131"/>
      <c r="AK432" s="131"/>
      <c r="AL432" s="131"/>
      <c r="AM432" s="131"/>
      <c r="AN432" s="131"/>
      <c r="AO432" s="131"/>
      <c r="AP432" s="131"/>
      <c r="AQ432" s="131"/>
      <c r="AR432" s="131"/>
      <c r="AS432" s="131"/>
      <c r="AT432" s="131"/>
      <c r="AU432" s="131"/>
      <c r="AV432" s="131"/>
      <c r="AW432" s="131"/>
      <c r="AX432" s="131"/>
      <c r="AY432" s="131"/>
      <c r="AZ432" s="131"/>
      <c r="BA432" s="131"/>
      <c r="BB432" s="131"/>
      <c r="BC432" s="131"/>
      <c r="BD432" s="131"/>
      <c r="BE432" s="131"/>
      <c r="BF432" s="131"/>
      <c r="BG432" s="131"/>
      <c r="BH432" s="131"/>
      <c r="BI432" s="131"/>
      <c r="BJ432" s="131"/>
      <c r="BK432" s="131"/>
      <c r="BL432" s="131"/>
      <c r="BM432" s="131"/>
      <c r="BN432" s="131"/>
      <c r="BO432" s="131"/>
      <c r="BP432" s="131"/>
      <c r="BQ432" s="131"/>
      <c r="BR432" s="131"/>
      <c r="BS432" s="131"/>
      <c r="BT432" s="131"/>
      <c r="BU432" s="131"/>
      <c r="BV432" s="131"/>
      <c r="BW432" s="131"/>
      <c r="BX432" s="131"/>
      <c r="BY432" s="131"/>
      <c r="BZ432" s="131"/>
      <c r="CA432" s="131"/>
      <c r="CB432" s="131"/>
      <c r="CC432" s="131"/>
      <c r="CD432" s="131"/>
      <c r="CE432" s="131"/>
      <c r="CF432" s="131"/>
      <c r="CG432" s="131"/>
      <c r="CH432" s="131"/>
      <c r="CI432" s="131"/>
      <c r="CJ432" s="131"/>
      <c r="CK432" s="131"/>
      <c r="CL432" s="131"/>
      <c r="CM432" s="131"/>
      <c r="CN432" s="131"/>
      <c r="CO432" s="131"/>
      <c r="CP432" s="131"/>
      <c r="CQ432" s="131"/>
      <c r="CR432" s="131"/>
      <c r="CS432" s="131"/>
      <c r="CT432" s="131"/>
      <c r="CU432" s="131"/>
      <c r="CV432" s="131"/>
      <c r="CW432" s="131"/>
      <c r="CX432" s="131"/>
      <c r="CY432" s="131"/>
      <c r="CZ432" s="131"/>
      <c r="DA432" s="131"/>
      <c r="DB432" s="131"/>
      <c r="DC432" s="131"/>
      <c r="DD432" s="131"/>
      <c r="DE432" s="131"/>
      <c r="DF432" s="131"/>
      <c r="DG432" s="131"/>
      <c r="DH432" s="131"/>
      <c r="DI432" s="131"/>
      <c r="DJ432" s="131"/>
      <c r="DK432" s="131"/>
      <c r="DL432" s="131"/>
      <c r="DM432" s="131"/>
      <c r="DN432" s="131"/>
      <c r="DO432" s="131"/>
      <c r="DP432" s="131"/>
      <c r="DQ432" s="131"/>
      <c r="DR432" s="131"/>
      <c r="DS432" s="131"/>
      <c r="DT432" s="131"/>
      <c r="DU432" s="131"/>
      <c r="DV432" s="131"/>
      <c r="DW432" s="131"/>
      <c r="DX432" s="131"/>
      <c r="DY432" s="131"/>
      <c r="DZ432" s="131"/>
      <c r="EA432" s="131"/>
      <c r="EB432" s="131"/>
      <c r="EC432" s="131"/>
      <c r="ED432" s="131"/>
      <c r="EE432" s="131"/>
      <c r="EF432" s="131"/>
      <c r="EG432" s="131"/>
      <c r="EH432" s="131"/>
      <c r="EI432" s="131"/>
      <c r="EJ432" s="131"/>
      <c r="EK432" s="131"/>
      <c r="EL432" s="131"/>
      <c r="EM432" s="131"/>
      <c r="EN432" s="131"/>
      <c r="EO432" s="131"/>
      <c r="EP432" s="131"/>
      <c r="EQ432" s="131"/>
      <c r="ER432" s="131"/>
      <c r="ES432" s="131"/>
      <c r="ET432" s="131"/>
      <c r="EU432" s="131"/>
      <c r="EV432" s="131"/>
      <c r="EW432" s="131"/>
      <c r="EX432" s="131"/>
      <c r="EY432" s="131"/>
      <c r="EZ432" s="131"/>
      <c r="FA432" s="131"/>
      <c r="FB432" s="131"/>
      <c r="FC432" s="131"/>
      <c r="FD432" s="131"/>
      <c r="FE432" s="131"/>
      <c r="FF432" s="131"/>
      <c r="FG432" s="131"/>
      <c r="FH432" s="131"/>
      <c r="FI432" s="131"/>
      <c r="FJ432" s="131"/>
      <c r="FK432" s="131"/>
      <c r="FL432" s="131"/>
      <c r="FM432" s="131"/>
      <c r="FN432" s="131"/>
      <c r="FO432" s="131"/>
      <c r="FP432" s="131"/>
      <c r="FQ432" s="131"/>
      <c r="FR432" s="131"/>
      <c r="FS432" s="131"/>
      <c r="FT432" s="131"/>
      <c r="FU432" s="131"/>
      <c r="FV432" s="131"/>
      <c r="FW432" s="131"/>
    </row>
    <row r="433">
      <c r="A433" s="131"/>
      <c r="B433" s="131"/>
      <c r="C433" s="131"/>
      <c r="D433" s="131"/>
      <c r="E433" s="131"/>
      <c r="F433" s="131"/>
      <c r="G433" s="131"/>
      <c r="H433" s="131"/>
      <c r="I433" s="131"/>
      <c r="J433" s="131"/>
      <c r="K433" s="131"/>
      <c r="L433" s="131"/>
      <c r="M433" s="131"/>
      <c r="N433" s="131"/>
      <c r="O433" s="131"/>
      <c r="P433" s="131"/>
      <c r="Q433" s="131"/>
      <c r="R433" s="131"/>
      <c r="S433" s="131"/>
      <c r="T433" s="131"/>
      <c r="U433" s="131"/>
      <c r="V433" s="131"/>
      <c r="W433" s="131"/>
      <c r="X433" s="131"/>
      <c r="Y433" s="131"/>
      <c r="Z433" s="131"/>
      <c r="AA433" s="131"/>
      <c r="AB433" s="131"/>
      <c r="AC433" s="131"/>
      <c r="AD433" s="131"/>
      <c r="AE433" s="131"/>
      <c r="AF433" s="131"/>
      <c r="AG433" s="131"/>
      <c r="AH433" s="131"/>
      <c r="AI433" s="131"/>
      <c r="AJ433" s="131"/>
      <c r="AK433" s="131"/>
      <c r="AL433" s="131"/>
      <c r="AM433" s="131"/>
      <c r="AN433" s="131"/>
      <c r="AO433" s="131"/>
      <c r="AP433" s="131"/>
      <c r="AQ433" s="131"/>
      <c r="AR433" s="131"/>
      <c r="AS433" s="131"/>
      <c r="AT433" s="131"/>
      <c r="AU433" s="131"/>
      <c r="AV433" s="131"/>
      <c r="AW433" s="131"/>
      <c r="AX433" s="131"/>
      <c r="AY433" s="131"/>
      <c r="AZ433" s="131"/>
      <c r="BA433" s="131"/>
      <c r="BB433" s="131"/>
      <c r="BC433" s="131"/>
      <c r="BD433" s="131"/>
      <c r="BE433" s="131"/>
      <c r="BF433" s="131"/>
      <c r="BG433" s="131"/>
      <c r="BH433" s="131"/>
      <c r="BI433" s="131"/>
      <c r="BJ433" s="131"/>
      <c r="BK433" s="131"/>
      <c r="BL433" s="131"/>
      <c r="BM433" s="131"/>
      <c r="BN433" s="131"/>
      <c r="BO433" s="131"/>
      <c r="BP433" s="131"/>
      <c r="BQ433" s="131"/>
      <c r="BR433" s="131"/>
      <c r="BS433" s="131"/>
      <c r="BT433" s="131"/>
      <c r="BU433" s="131"/>
      <c r="BV433" s="131"/>
      <c r="BW433" s="131"/>
      <c r="BX433" s="131"/>
      <c r="BY433" s="131"/>
      <c r="BZ433" s="131"/>
      <c r="CA433" s="131"/>
      <c r="CB433" s="131"/>
      <c r="CC433" s="131"/>
      <c r="CD433" s="131"/>
      <c r="CE433" s="131"/>
      <c r="CF433" s="131"/>
      <c r="CG433" s="131"/>
      <c r="CH433" s="131"/>
      <c r="CI433" s="131"/>
      <c r="CJ433" s="131"/>
      <c r="CK433" s="131"/>
      <c r="CL433" s="131"/>
      <c r="CM433" s="131"/>
      <c r="CN433" s="131"/>
      <c r="CO433" s="131"/>
      <c r="CP433" s="131"/>
      <c r="CQ433" s="131"/>
      <c r="CR433" s="131"/>
      <c r="CS433" s="131"/>
      <c r="CT433" s="131"/>
      <c r="CU433" s="131"/>
      <c r="CV433" s="131"/>
      <c r="CW433" s="131"/>
      <c r="CX433" s="131"/>
      <c r="CY433" s="131"/>
      <c r="CZ433" s="131"/>
      <c r="DA433" s="131"/>
      <c r="DB433" s="131"/>
      <c r="DC433" s="131"/>
      <c r="DD433" s="131"/>
      <c r="DE433" s="131"/>
      <c r="DF433" s="131"/>
      <c r="DG433" s="131"/>
      <c r="DH433" s="131"/>
      <c r="DI433" s="131"/>
      <c r="DJ433" s="131"/>
      <c r="DK433" s="131"/>
      <c r="DL433" s="131"/>
      <c r="DM433" s="131"/>
      <c r="DN433" s="131"/>
      <c r="DO433" s="131"/>
      <c r="DP433" s="131"/>
      <c r="DQ433" s="131"/>
      <c r="DR433" s="131"/>
      <c r="DS433" s="131"/>
      <c r="DT433" s="131"/>
      <c r="DU433" s="131"/>
      <c r="DV433" s="131"/>
      <c r="DW433" s="131"/>
      <c r="DX433" s="131"/>
      <c r="DY433" s="131"/>
      <c r="DZ433" s="131"/>
      <c r="EA433" s="131"/>
      <c r="EB433" s="131"/>
      <c r="EC433" s="131"/>
      <c r="ED433" s="131"/>
      <c r="EE433" s="131"/>
      <c r="EF433" s="131"/>
      <c r="EG433" s="131"/>
      <c r="EH433" s="131"/>
      <c r="EI433" s="131"/>
      <c r="EJ433" s="131"/>
      <c r="EK433" s="131"/>
      <c r="EL433" s="131"/>
      <c r="EM433" s="131"/>
      <c r="EN433" s="131"/>
      <c r="EO433" s="131"/>
      <c r="EP433" s="131"/>
      <c r="EQ433" s="131"/>
      <c r="ER433" s="131"/>
      <c r="ES433" s="131"/>
      <c r="ET433" s="131"/>
      <c r="EU433" s="131"/>
      <c r="EV433" s="131"/>
      <c r="EW433" s="131"/>
      <c r="EX433" s="131"/>
      <c r="EY433" s="131"/>
      <c r="EZ433" s="131"/>
      <c r="FA433" s="131"/>
      <c r="FB433" s="131"/>
      <c r="FC433" s="131"/>
      <c r="FD433" s="131"/>
      <c r="FE433" s="131"/>
      <c r="FF433" s="131"/>
      <c r="FG433" s="131"/>
      <c r="FH433" s="131"/>
      <c r="FI433" s="131"/>
      <c r="FJ433" s="131"/>
      <c r="FK433" s="131"/>
      <c r="FL433" s="131"/>
      <c r="FM433" s="131"/>
      <c r="FN433" s="131"/>
      <c r="FO433" s="131"/>
      <c r="FP433" s="131"/>
      <c r="FQ433" s="131"/>
      <c r="FR433" s="131"/>
      <c r="FS433" s="131"/>
      <c r="FT433" s="131"/>
      <c r="FU433" s="131"/>
      <c r="FV433" s="131"/>
      <c r="FW433" s="131"/>
    </row>
    <row r="434">
      <c r="A434" s="131"/>
      <c r="B434" s="131"/>
      <c r="C434" s="131"/>
      <c r="D434" s="131"/>
      <c r="E434" s="131"/>
      <c r="F434" s="131"/>
      <c r="G434" s="131"/>
      <c r="H434" s="131"/>
      <c r="I434" s="131"/>
      <c r="J434" s="131"/>
      <c r="K434" s="131"/>
      <c r="L434" s="131"/>
      <c r="M434" s="131"/>
      <c r="N434" s="131"/>
      <c r="O434" s="131"/>
      <c r="P434" s="131"/>
      <c r="Q434" s="131"/>
      <c r="R434" s="131"/>
      <c r="S434" s="131"/>
      <c r="T434" s="131"/>
      <c r="U434" s="131"/>
      <c r="V434" s="131"/>
      <c r="W434" s="131"/>
      <c r="X434" s="131"/>
      <c r="Y434" s="131"/>
      <c r="Z434" s="131"/>
      <c r="AA434" s="131"/>
      <c r="AB434" s="131"/>
      <c r="AC434" s="131"/>
      <c r="AD434" s="131"/>
      <c r="AE434" s="131"/>
      <c r="AF434" s="131"/>
      <c r="AG434" s="131"/>
      <c r="AH434" s="131"/>
      <c r="AI434" s="131"/>
      <c r="AJ434" s="131"/>
      <c r="AK434" s="131"/>
      <c r="AL434" s="131"/>
      <c r="AM434" s="131"/>
      <c r="AN434" s="131"/>
      <c r="AO434" s="131"/>
      <c r="AP434" s="131"/>
      <c r="AQ434" s="131"/>
      <c r="AR434" s="131"/>
      <c r="AS434" s="131"/>
      <c r="AT434" s="131"/>
      <c r="AU434" s="131"/>
      <c r="AV434" s="131"/>
      <c r="AW434" s="131"/>
      <c r="AX434" s="131"/>
      <c r="AY434" s="131"/>
      <c r="AZ434" s="131"/>
      <c r="BA434" s="131"/>
      <c r="BB434" s="131"/>
      <c r="BC434" s="131"/>
      <c r="BD434" s="131"/>
      <c r="BE434" s="131"/>
      <c r="BF434" s="131"/>
      <c r="BG434" s="131"/>
      <c r="BH434" s="131"/>
      <c r="BI434" s="131"/>
      <c r="BJ434" s="131"/>
      <c r="BK434" s="131"/>
      <c r="BL434" s="131"/>
      <c r="BM434" s="131"/>
      <c r="BN434" s="131"/>
      <c r="BO434" s="131"/>
      <c r="BP434" s="131"/>
      <c r="BQ434" s="131"/>
      <c r="BR434" s="131"/>
      <c r="BS434" s="131"/>
      <c r="BT434" s="131"/>
      <c r="BU434" s="131"/>
      <c r="BV434" s="131"/>
      <c r="BW434" s="131"/>
      <c r="BX434" s="131"/>
      <c r="BY434" s="131"/>
      <c r="BZ434" s="131"/>
      <c r="CA434" s="131"/>
      <c r="CB434" s="131"/>
      <c r="CC434" s="131"/>
      <c r="CD434" s="131"/>
      <c r="CE434" s="131"/>
      <c r="CF434" s="131"/>
      <c r="CG434" s="131"/>
      <c r="CH434" s="131"/>
      <c r="CI434" s="131"/>
      <c r="CJ434" s="131"/>
      <c r="CK434" s="131"/>
      <c r="CL434" s="131"/>
      <c r="CM434" s="131"/>
      <c r="CN434" s="131"/>
      <c r="CO434" s="131"/>
      <c r="CP434" s="131"/>
      <c r="CQ434" s="131"/>
      <c r="CR434" s="131"/>
      <c r="CS434" s="131"/>
      <c r="CT434" s="131"/>
      <c r="CU434" s="131"/>
      <c r="CV434" s="131"/>
      <c r="CW434" s="131"/>
      <c r="CX434" s="131"/>
      <c r="CY434" s="131"/>
      <c r="CZ434" s="131"/>
      <c r="DA434" s="131"/>
      <c r="DB434" s="131"/>
      <c r="DC434" s="131"/>
      <c r="DD434" s="131"/>
      <c r="DE434" s="131"/>
      <c r="DF434" s="131"/>
      <c r="DG434" s="131"/>
      <c r="DH434" s="131"/>
      <c r="DI434" s="131"/>
      <c r="DJ434" s="131"/>
      <c r="DK434" s="131"/>
      <c r="DL434" s="131"/>
      <c r="DM434" s="131"/>
      <c r="DN434" s="131"/>
      <c r="DO434" s="131"/>
      <c r="DP434" s="131"/>
      <c r="DQ434" s="131"/>
      <c r="DR434" s="131"/>
      <c r="DS434" s="131"/>
      <c r="DT434" s="131"/>
      <c r="DU434" s="131"/>
      <c r="DV434" s="131"/>
      <c r="DW434" s="131"/>
      <c r="DX434" s="131"/>
      <c r="DY434" s="131"/>
      <c r="DZ434" s="131"/>
      <c r="EA434" s="131"/>
      <c r="EB434" s="131"/>
      <c r="EC434" s="131"/>
      <c r="ED434" s="131"/>
      <c r="EE434" s="131"/>
      <c r="EF434" s="131"/>
      <c r="EG434" s="131"/>
      <c r="EH434" s="131"/>
      <c r="EI434" s="131"/>
      <c r="EJ434" s="131"/>
      <c r="EK434" s="131"/>
      <c r="EL434" s="131"/>
      <c r="EM434" s="131"/>
      <c r="EN434" s="131"/>
      <c r="EO434" s="131"/>
      <c r="EP434" s="131"/>
      <c r="EQ434" s="131"/>
      <c r="ER434" s="131"/>
      <c r="ES434" s="131"/>
      <c r="ET434" s="131"/>
      <c r="EU434" s="131"/>
      <c r="EV434" s="131"/>
      <c r="EW434" s="131"/>
      <c r="EX434" s="131"/>
      <c r="EY434" s="131"/>
      <c r="EZ434" s="131"/>
      <c r="FA434" s="131"/>
      <c r="FB434" s="131"/>
      <c r="FC434" s="131"/>
      <c r="FD434" s="131"/>
      <c r="FE434" s="131"/>
      <c r="FF434" s="131"/>
      <c r="FG434" s="131"/>
      <c r="FH434" s="131"/>
      <c r="FI434" s="131"/>
      <c r="FJ434" s="131"/>
      <c r="FK434" s="131"/>
      <c r="FL434" s="131"/>
      <c r="FM434" s="131"/>
      <c r="FN434" s="131"/>
      <c r="FO434" s="131"/>
      <c r="FP434" s="131"/>
      <c r="FQ434" s="131"/>
      <c r="FR434" s="131"/>
      <c r="FS434" s="131"/>
      <c r="FT434" s="131"/>
      <c r="FU434" s="131"/>
      <c r="FV434" s="131"/>
      <c r="FW434" s="131"/>
    </row>
    <row r="435">
      <c r="A435" s="131"/>
      <c r="B435" s="131"/>
      <c r="C435" s="131"/>
      <c r="D435" s="131"/>
      <c r="E435" s="131"/>
      <c r="F435" s="131"/>
      <c r="G435" s="131"/>
      <c r="H435" s="131"/>
      <c r="I435" s="131"/>
      <c r="J435" s="131"/>
      <c r="K435" s="131"/>
      <c r="L435" s="131"/>
      <c r="M435" s="131"/>
      <c r="N435" s="131"/>
      <c r="O435" s="131"/>
      <c r="P435" s="131"/>
      <c r="Q435" s="131"/>
      <c r="R435" s="131"/>
      <c r="S435" s="131"/>
      <c r="T435" s="131"/>
      <c r="U435" s="131"/>
      <c r="V435" s="131"/>
      <c r="W435" s="131"/>
      <c r="X435" s="131"/>
      <c r="Y435" s="131"/>
      <c r="Z435" s="131"/>
      <c r="AA435" s="131"/>
      <c r="AB435" s="131"/>
      <c r="AC435" s="131"/>
      <c r="AD435" s="131"/>
      <c r="AE435" s="131"/>
      <c r="AF435" s="131"/>
      <c r="AG435" s="131"/>
      <c r="AH435" s="131"/>
      <c r="AI435" s="131"/>
      <c r="AJ435" s="131"/>
      <c r="AK435" s="131"/>
      <c r="AL435" s="131"/>
      <c r="AM435" s="131"/>
      <c r="AN435" s="131"/>
      <c r="AO435" s="131"/>
      <c r="AP435" s="131"/>
      <c r="AQ435" s="131"/>
      <c r="AR435" s="131"/>
      <c r="AS435" s="131"/>
      <c r="AT435" s="131"/>
      <c r="AU435" s="131"/>
      <c r="AV435" s="131"/>
      <c r="AW435" s="131"/>
      <c r="AX435" s="131"/>
      <c r="AY435" s="131"/>
      <c r="AZ435" s="131"/>
      <c r="BA435" s="131"/>
      <c r="BB435" s="131"/>
      <c r="BC435" s="131"/>
      <c r="BD435" s="131"/>
      <c r="BE435" s="131"/>
      <c r="BF435" s="131"/>
      <c r="BG435" s="131"/>
      <c r="BH435" s="131"/>
      <c r="BI435" s="131"/>
      <c r="BJ435" s="131"/>
      <c r="BK435" s="131"/>
      <c r="BL435" s="131"/>
      <c r="BM435" s="131"/>
      <c r="BN435" s="131"/>
      <c r="BO435" s="131"/>
      <c r="BP435" s="131"/>
      <c r="BQ435" s="131"/>
      <c r="BR435" s="131"/>
      <c r="BS435" s="131"/>
      <c r="BT435" s="131"/>
      <c r="BU435" s="131"/>
      <c r="BV435" s="131"/>
      <c r="BW435" s="131"/>
      <c r="BX435" s="131"/>
      <c r="BY435" s="131"/>
      <c r="BZ435" s="131"/>
      <c r="CA435" s="131"/>
      <c r="CB435" s="131"/>
      <c r="CC435" s="131"/>
      <c r="CD435" s="131"/>
      <c r="CE435" s="131"/>
      <c r="CF435" s="131"/>
      <c r="CG435" s="131"/>
      <c r="CH435" s="131"/>
      <c r="CI435" s="131"/>
      <c r="CJ435" s="131"/>
      <c r="CK435" s="131"/>
      <c r="CL435" s="131"/>
      <c r="CM435" s="131"/>
      <c r="CN435" s="131"/>
      <c r="CO435" s="131"/>
      <c r="CP435" s="131"/>
      <c r="CQ435" s="131"/>
      <c r="CR435" s="131"/>
      <c r="CS435" s="131"/>
      <c r="CT435" s="131"/>
      <c r="CU435" s="131"/>
      <c r="CV435" s="131"/>
      <c r="CW435" s="131"/>
      <c r="CX435" s="131"/>
      <c r="CY435" s="131"/>
      <c r="CZ435" s="131"/>
      <c r="DA435" s="131"/>
      <c r="DB435" s="131"/>
      <c r="DC435" s="131"/>
      <c r="DD435" s="131"/>
      <c r="DE435" s="131"/>
      <c r="DF435" s="131"/>
      <c r="DG435" s="131"/>
      <c r="DH435" s="131"/>
      <c r="DI435" s="131"/>
      <c r="DJ435" s="131"/>
      <c r="DK435" s="131"/>
      <c r="DL435" s="131"/>
      <c r="DM435" s="131"/>
      <c r="DN435" s="131"/>
      <c r="DO435" s="131"/>
      <c r="DP435" s="131"/>
      <c r="DQ435" s="131"/>
      <c r="DR435" s="131"/>
      <c r="DS435" s="131"/>
      <c r="DT435" s="131"/>
      <c r="DU435" s="131"/>
      <c r="DV435" s="131"/>
      <c r="DW435" s="131"/>
      <c r="DX435" s="131"/>
      <c r="DY435" s="131"/>
      <c r="DZ435" s="131"/>
      <c r="EA435" s="131"/>
      <c r="EB435" s="131"/>
      <c r="EC435" s="131"/>
      <c r="ED435" s="131"/>
      <c r="EE435" s="131"/>
      <c r="EF435" s="131"/>
      <c r="EG435" s="131"/>
      <c r="EH435" s="131"/>
      <c r="EI435" s="131"/>
      <c r="EJ435" s="131"/>
      <c r="EK435" s="131"/>
      <c r="EL435" s="131"/>
      <c r="EM435" s="131"/>
      <c r="EN435" s="131"/>
      <c r="EO435" s="131"/>
      <c r="EP435" s="131"/>
      <c r="EQ435" s="131"/>
      <c r="ER435" s="131"/>
      <c r="ES435" s="131"/>
      <c r="ET435" s="131"/>
      <c r="EU435" s="131"/>
      <c r="EV435" s="131"/>
      <c r="EW435" s="131"/>
      <c r="EX435" s="131"/>
      <c r="EY435" s="131"/>
      <c r="EZ435" s="131"/>
      <c r="FA435" s="131"/>
      <c r="FB435" s="131"/>
      <c r="FC435" s="131"/>
      <c r="FD435" s="131"/>
      <c r="FE435" s="131"/>
      <c r="FF435" s="131"/>
      <c r="FG435" s="131"/>
      <c r="FH435" s="131"/>
      <c r="FI435" s="131"/>
      <c r="FJ435" s="131"/>
      <c r="FK435" s="131"/>
      <c r="FL435" s="131"/>
      <c r="FM435" s="131"/>
      <c r="FN435" s="131"/>
      <c r="FO435" s="131"/>
      <c r="FP435" s="131"/>
      <c r="FQ435" s="131"/>
      <c r="FR435" s="131"/>
      <c r="FS435" s="131"/>
      <c r="FT435" s="131"/>
      <c r="FU435" s="131"/>
      <c r="FV435" s="131"/>
      <c r="FW435" s="131"/>
    </row>
    <row r="436">
      <c r="A436" s="131"/>
      <c r="B436" s="131"/>
      <c r="C436" s="131"/>
      <c r="D436" s="131"/>
      <c r="E436" s="131"/>
      <c r="F436" s="131"/>
      <c r="G436" s="131"/>
      <c r="H436" s="131"/>
      <c r="I436" s="131"/>
      <c r="J436" s="131"/>
      <c r="K436" s="131"/>
      <c r="L436" s="131"/>
      <c r="M436" s="131"/>
      <c r="N436" s="131"/>
      <c r="O436" s="131"/>
      <c r="P436" s="131"/>
      <c r="Q436" s="131"/>
      <c r="R436" s="131"/>
      <c r="S436" s="131"/>
      <c r="T436" s="131"/>
      <c r="U436" s="131"/>
      <c r="V436" s="131"/>
      <c r="W436" s="131"/>
      <c r="X436" s="131"/>
      <c r="Y436" s="131"/>
      <c r="Z436" s="131"/>
      <c r="AA436" s="131"/>
      <c r="AB436" s="131"/>
      <c r="AC436" s="131"/>
      <c r="AD436" s="131"/>
      <c r="AE436" s="131"/>
      <c r="AF436" s="131"/>
      <c r="AG436" s="131"/>
      <c r="AH436" s="131"/>
      <c r="AI436" s="131"/>
      <c r="AJ436" s="131"/>
      <c r="AK436" s="131"/>
      <c r="AL436" s="131"/>
      <c r="AM436" s="131"/>
      <c r="AN436" s="131"/>
      <c r="AO436" s="131"/>
      <c r="AP436" s="131"/>
      <c r="AQ436" s="131"/>
      <c r="AR436" s="131"/>
      <c r="AS436" s="131"/>
      <c r="AT436" s="131"/>
      <c r="AU436" s="131"/>
      <c r="AV436" s="131"/>
      <c r="AW436" s="131"/>
      <c r="AX436" s="131"/>
      <c r="AY436" s="131"/>
      <c r="AZ436" s="131"/>
      <c r="BA436" s="131"/>
      <c r="BB436" s="131"/>
      <c r="BC436" s="131"/>
      <c r="BD436" s="131"/>
      <c r="BE436" s="131"/>
      <c r="BF436" s="131"/>
      <c r="BG436" s="131"/>
      <c r="BH436" s="131"/>
      <c r="BI436" s="131"/>
      <c r="BJ436" s="131"/>
      <c r="BK436" s="131"/>
      <c r="BL436" s="131"/>
      <c r="BM436" s="131"/>
      <c r="BN436" s="131"/>
      <c r="BO436" s="131"/>
      <c r="BP436" s="131"/>
      <c r="BQ436" s="131"/>
      <c r="BR436" s="131"/>
      <c r="BS436" s="131"/>
      <c r="BT436" s="131"/>
      <c r="BU436" s="131"/>
      <c r="BV436" s="131"/>
      <c r="BW436" s="131"/>
      <c r="BX436" s="131"/>
      <c r="BY436" s="131"/>
      <c r="BZ436" s="131"/>
      <c r="CA436" s="131"/>
      <c r="CB436" s="131"/>
      <c r="CC436" s="131"/>
      <c r="CD436" s="131"/>
      <c r="CE436" s="131"/>
      <c r="CF436" s="131"/>
      <c r="CG436" s="131"/>
      <c r="CH436" s="131"/>
      <c r="CI436" s="131"/>
      <c r="CJ436" s="131"/>
      <c r="CK436" s="131"/>
      <c r="CL436" s="131"/>
      <c r="CM436" s="131"/>
      <c r="CN436" s="131"/>
      <c r="CO436" s="131"/>
      <c r="CP436" s="131"/>
      <c r="CQ436" s="131"/>
      <c r="CR436" s="131"/>
      <c r="CS436" s="131"/>
      <c r="CT436" s="131"/>
      <c r="CU436" s="131"/>
      <c r="CV436" s="131"/>
      <c r="CW436" s="131"/>
      <c r="CX436" s="131"/>
      <c r="CY436" s="131"/>
      <c r="CZ436" s="131"/>
      <c r="DA436" s="131"/>
      <c r="DB436" s="131"/>
      <c r="DC436" s="131"/>
      <c r="DD436" s="131"/>
      <c r="DE436" s="131"/>
      <c r="DF436" s="131"/>
      <c r="DG436" s="131"/>
      <c r="DH436" s="131"/>
      <c r="DI436" s="131"/>
      <c r="DJ436" s="131"/>
      <c r="DK436" s="131"/>
      <c r="DL436" s="131"/>
      <c r="DM436" s="131"/>
      <c r="DN436" s="131"/>
      <c r="DO436" s="131"/>
      <c r="DP436" s="131"/>
      <c r="DQ436" s="131"/>
      <c r="DR436" s="131"/>
      <c r="DS436" s="131"/>
      <c r="DT436" s="131"/>
      <c r="DU436" s="131"/>
      <c r="DV436" s="131"/>
      <c r="DW436" s="131"/>
      <c r="DX436" s="131"/>
      <c r="DY436" s="131"/>
      <c r="DZ436" s="131"/>
      <c r="EA436" s="131"/>
      <c r="EB436" s="131"/>
      <c r="EC436" s="131"/>
      <c r="ED436" s="131"/>
      <c r="EE436" s="131"/>
      <c r="EF436" s="131"/>
      <c r="EG436" s="131"/>
      <c r="EH436" s="131"/>
      <c r="EI436" s="131"/>
      <c r="EJ436" s="131"/>
      <c r="EK436" s="131"/>
      <c r="EL436" s="131"/>
      <c r="EM436" s="131"/>
      <c r="EN436" s="131"/>
      <c r="EO436" s="131"/>
      <c r="EP436" s="131"/>
      <c r="EQ436" s="131"/>
      <c r="ER436" s="131"/>
      <c r="ES436" s="131"/>
      <c r="ET436" s="131"/>
      <c r="EU436" s="131"/>
      <c r="EV436" s="131"/>
      <c r="EW436" s="131"/>
      <c r="EX436" s="131"/>
      <c r="EY436" s="131"/>
      <c r="EZ436" s="131"/>
      <c r="FA436" s="131"/>
      <c r="FB436" s="131"/>
      <c r="FC436" s="131"/>
      <c r="FD436" s="131"/>
      <c r="FE436" s="131"/>
      <c r="FF436" s="131"/>
      <c r="FG436" s="131"/>
      <c r="FH436" s="131"/>
      <c r="FI436" s="131"/>
      <c r="FJ436" s="131"/>
      <c r="FK436" s="131"/>
      <c r="FL436" s="131"/>
      <c r="FM436" s="131"/>
      <c r="FN436" s="131"/>
      <c r="FO436" s="131"/>
      <c r="FP436" s="131"/>
      <c r="FQ436" s="131"/>
      <c r="FR436" s="131"/>
      <c r="FS436" s="131"/>
      <c r="FT436" s="131"/>
      <c r="FU436" s="131"/>
      <c r="FV436" s="131"/>
      <c r="FW436" s="131"/>
    </row>
    <row r="437">
      <c r="A437" s="131"/>
      <c r="B437" s="131"/>
      <c r="C437" s="131"/>
      <c r="D437" s="131"/>
      <c r="E437" s="131"/>
      <c r="F437" s="131"/>
      <c r="G437" s="131"/>
      <c r="H437" s="131"/>
      <c r="I437" s="131"/>
      <c r="J437" s="131"/>
      <c r="K437" s="131"/>
      <c r="L437" s="131"/>
      <c r="M437" s="131"/>
      <c r="N437" s="131"/>
      <c r="O437" s="131"/>
      <c r="P437" s="131"/>
      <c r="Q437" s="131"/>
      <c r="R437" s="131"/>
      <c r="S437" s="131"/>
      <c r="T437" s="131"/>
      <c r="U437" s="131"/>
      <c r="V437" s="131"/>
      <c r="W437" s="131"/>
      <c r="X437" s="131"/>
      <c r="Y437" s="131"/>
      <c r="Z437" s="131"/>
      <c r="AA437" s="131"/>
      <c r="AB437" s="131"/>
      <c r="AC437" s="131"/>
      <c r="AD437" s="131"/>
      <c r="AE437" s="131"/>
      <c r="AF437" s="131"/>
      <c r="AG437" s="131"/>
      <c r="AH437" s="131"/>
      <c r="AI437" s="131"/>
      <c r="AJ437" s="131"/>
      <c r="AK437" s="131"/>
      <c r="AL437" s="131"/>
      <c r="AM437" s="131"/>
      <c r="AN437" s="131"/>
      <c r="AO437" s="131"/>
      <c r="AP437" s="131"/>
      <c r="AQ437" s="131"/>
      <c r="AR437" s="131"/>
      <c r="AS437" s="131"/>
      <c r="AT437" s="131"/>
      <c r="AU437" s="131"/>
      <c r="AV437" s="131"/>
      <c r="AW437" s="131"/>
      <c r="AX437" s="131"/>
      <c r="AY437" s="131"/>
      <c r="AZ437" s="131"/>
      <c r="BA437" s="131"/>
      <c r="BB437" s="131"/>
      <c r="BC437" s="131"/>
      <c r="BD437" s="131"/>
      <c r="BE437" s="131"/>
      <c r="BF437" s="131"/>
      <c r="BG437" s="131"/>
      <c r="BH437" s="131"/>
      <c r="BI437" s="131"/>
      <c r="BJ437" s="131"/>
      <c r="BK437" s="131"/>
      <c r="BL437" s="131"/>
      <c r="BM437" s="131"/>
      <c r="BN437" s="131"/>
      <c r="BO437" s="131"/>
      <c r="BP437" s="131"/>
      <c r="BQ437" s="131"/>
      <c r="BR437" s="131"/>
      <c r="BS437" s="131"/>
      <c r="BT437" s="131"/>
      <c r="BU437" s="131"/>
      <c r="BV437" s="131"/>
      <c r="BW437" s="131"/>
      <c r="BX437" s="131"/>
      <c r="BY437" s="131"/>
      <c r="BZ437" s="131"/>
      <c r="CA437" s="131"/>
      <c r="CB437" s="131"/>
      <c r="CC437" s="131"/>
      <c r="CD437" s="131"/>
      <c r="CE437" s="131"/>
      <c r="CF437" s="131"/>
      <c r="CG437" s="131"/>
      <c r="CH437" s="131"/>
      <c r="CI437" s="131"/>
      <c r="CJ437" s="131"/>
      <c r="CK437" s="131"/>
      <c r="CL437" s="131"/>
      <c r="CM437" s="131"/>
      <c r="CN437" s="131"/>
      <c r="CO437" s="131"/>
      <c r="CP437" s="131"/>
      <c r="CQ437" s="131"/>
      <c r="CR437" s="131"/>
      <c r="CS437" s="131"/>
      <c r="CT437" s="131"/>
      <c r="CU437" s="131"/>
      <c r="CV437" s="131"/>
      <c r="CW437" s="131"/>
      <c r="CX437" s="131"/>
      <c r="CY437" s="131"/>
      <c r="CZ437" s="131"/>
      <c r="DA437" s="131"/>
      <c r="DB437" s="131"/>
      <c r="DC437" s="131"/>
      <c r="DD437" s="131"/>
      <c r="DE437" s="131"/>
      <c r="DF437" s="131"/>
      <c r="DG437" s="131"/>
      <c r="DH437" s="131"/>
      <c r="DI437" s="131"/>
      <c r="DJ437" s="131"/>
      <c r="DK437" s="131"/>
      <c r="DL437" s="131"/>
      <c r="DM437" s="131"/>
      <c r="DN437" s="131"/>
      <c r="DO437" s="131"/>
      <c r="DP437" s="131"/>
      <c r="DQ437" s="131"/>
      <c r="DR437" s="131"/>
      <c r="DS437" s="131"/>
      <c r="DT437" s="131"/>
      <c r="DU437" s="131"/>
      <c r="DV437" s="131"/>
      <c r="DW437" s="131"/>
      <c r="DX437" s="131"/>
      <c r="DY437" s="131"/>
      <c r="DZ437" s="131"/>
      <c r="EA437" s="131"/>
      <c r="EB437" s="131"/>
      <c r="EC437" s="131"/>
      <c r="ED437" s="131"/>
      <c r="EE437" s="131"/>
      <c r="EF437" s="131"/>
      <c r="EG437" s="131"/>
      <c r="EH437" s="131"/>
      <c r="EI437" s="131"/>
      <c r="EJ437" s="131"/>
      <c r="EK437" s="131"/>
      <c r="EL437" s="131"/>
      <c r="EM437" s="131"/>
      <c r="EN437" s="131"/>
      <c r="EO437" s="131"/>
      <c r="EP437" s="131"/>
      <c r="EQ437" s="131"/>
      <c r="ER437" s="131"/>
      <c r="ES437" s="131"/>
      <c r="ET437" s="131"/>
      <c r="EU437" s="131"/>
      <c r="EV437" s="131"/>
      <c r="EW437" s="131"/>
      <c r="EX437" s="131"/>
      <c r="EY437" s="131"/>
      <c r="EZ437" s="131"/>
      <c r="FA437" s="131"/>
      <c r="FB437" s="131"/>
      <c r="FC437" s="131"/>
      <c r="FD437" s="131"/>
      <c r="FE437" s="131"/>
      <c r="FF437" s="131"/>
      <c r="FG437" s="131"/>
      <c r="FH437" s="131"/>
      <c r="FI437" s="131"/>
      <c r="FJ437" s="131"/>
      <c r="FK437" s="131"/>
      <c r="FL437" s="131"/>
      <c r="FM437" s="131"/>
      <c r="FN437" s="131"/>
      <c r="FO437" s="131"/>
      <c r="FP437" s="131"/>
      <c r="FQ437" s="131"/>
      <c r="FR437" s="131"/>
      <c r="FS437" s="131"/>
      <c r="FT437" s="131"/>
      <c r="FU437" s="131"/>
      <c r="FV437" s="131"/>
      <c r="FW437" s="131"/>
    </row>
    <row r="438">
      <c r="A438" s="131"/>
      <c r="B438" s="131"/>
      <c r="C438" s="131"/>
      <c r="D438" s="131"/>
      <c r="E438" s="131"/>
      <c r="F438" s="131"/>
      <c r="G438" s="131"/>
      <c r="H438" s="131"/>
      <c r="I438" s="131"/>
      <c r="J438" s="131"/>
      <c r="K438" s="131"/>
      <c r="L438" s="131"/>
      <c r="M438" s="131"/>
      <c r="N438" s="131"/>
      <c r="O438" s="131"/>
      <c r="P438" s="131"/>
      <c r="Q438" s="131"/>
      <c r="R438" s="131"/>
      <c r="S438" s="131"/>
      <c r="T438" s="131"/>
      <c r="U438" s="131"/>
      <c r="V438" s="131"/>
      <c r="W438" s="131"/>
      <c r="X438" s="131"/>
      <c r="Y438" s="131"/>
      <c r="Z438" s="131"/>
      <c r="AA438" s="131"/>
      <c r="AB438" s="131"/>
      <c r="AC438" s="131"/>
      <c r="AD438" s="131"/>
      <c r="AE438" s="131"/>
      <c r="AF438" s="131"/>
      <c r="AG438" s="131"/>
      <c r="AH438" s="131"/>
      <c r="AI438" s="131"/>
      <c r="AJ438" s="131"/>
      <c r="AK438" s="131"/>
      <c r="AL438" s="131"/>
      <c r="AM438" s="131"/>
      <c r="AN438" s="131"/>
      <c r="AO438" s="131"/>
      <c r="AP438" s="131"/>
      <c r="AQ438" s="131"/>
      <c r="AR438" s="131"/>
      <c r="AS438" s="131"/>
      <c r="AT438" s="131"/>
      <c r="AU438" s="131"/>
      <c r="AV438" s="131"/>
      <c r="AW438" s="131"/>
      <c r="AX438" s="131"/>
      <c r="AY438" s="131"/>
      <c r="AZ438" s="131"/>
      <c r="BA438" s="131"/>
      <c r="BB438" s="131"/>
      <c r="BC438" s="131"/>
      <c r="BD438" s="131"/>
      <c r="BE438" s="131"/>
      <c r="BF438" s="131"/>
      <c r="BG438" s="131"/>
      <c r="BH438" s="131"/>
      <c r="BI438" s="131"/>
      <c r="BJ438" s="131"/>
      <c r="BK438" s="131"/>
      <c r="BL438" s="131"/>
      <c r="BM438" s="131"/>
      <c r="BN438" s="131"/>
      <c r="BO438" s="131"/>
      <c r="BP438" s="131"/>
      <c r="BQ438" s="131"/>
      <c r="BR438" s="131"/>
      <c r="BS438" s="131"/>
      <c r="BT438" s="131"/>
      <c r="BU438" s="131"/>
      <c r="BV438" s="131"/>
      <c r="BW438" s="131"/>
      <c r="BX438" s="131"/>
      <c r="BY438" s="131"/>
      <c r="BZ438" s="131"/>
      <c r="CA438" s="131"/>
      <c r="CB438" s="131"/>
      <c r="CC438" s="131"/>
      <c r="CD438" s="131"/>
      <c r="CE438" s="131"/>
      <c r="CF438" s="131"/>
      <c r="CG438" s="131"/>
      <c r="CH438" s="131"/>
      <c r="CI438" s="131"/>
      <c r="CJ438" s="131"/>
      <c r="CK438" s="131"/>
      <c r="CL438" s="131"/>
      <c r="CM438" s="131"/>
      <c r="CN438" s="131"/>
      <c r="CO438" s="131"/>
      <c r="CP438" s="131"/>
      <c r="CQ438" s="131"/>
      <c r="CR438" s="131"/>
      <c r="CS438" s="131"/>
      <c r="CT438" s="131"/>
      <c r="CU438" s="131"/>
      <c r="CV438" s="131"/>
      <c r="CW438" s="131"/>
      <c r="CX438" s="131"/>
      <c r="CY438" s="131"/>
      <c r="CZ438" s="131"/>
      <c r="DA438" s="131"/>
      <c r="DB438" s="131"/>
      <c r="DC438" s="131"/>
      <c r="DD438" s="131"/>
      <c r="DE438" s="131"/>
      <c r="DF438" s="131"/>
      <c r="DG438" s="131"/>
      <c r="DH438" s="131"/>
      <c r="DI438" s="131"/>
      <c r="DJ438" s="131"/>
      <c r="DK438" s="131"/>
      <c r="DL438" s="131"/>
      <c r="DM438" s="131"/>
      <c r="DN438" s="131"/>
      <c r="DO438" s="131"/>
      <c r="DP438" s="131"/>
      <c r="DQ438" s="131"/>
      <c r="DR438" s="131"/>
      <c r="DS438" s="131"/>
      <c r="DT438" s="131"/>
      <c r="DU438" s="131"/>
      <c r="DV438" s="131"/>
      <c r="DW438" s="131"/>
      <c r="DX438" s="131"/>
      <c r="DY438" s="131"/>
      <c r="DZ438" s="131"/>
      <c r="EA438" s="131"/>
      <c r="EB438" s="131"/>
      <c r="EC438" s="131"/>
      <c r="ED438" s="131"/>
      <c r="EE438" s="131"/>
      <c r="EF438" s="131"/>
      <c r="EG438" s="131"/>
      <c r="EH438" s="131"/>
      <c r="EI438" s="131"/>
      <c r="EJ438" s="131"/>
      <c r="EK438" s="131"/>
      <c r="EL438" s="131"/>
      <c r="EM438" s="131"/>
      <c r="EN438" s="131"/>
      <c r="EO438" s="131"/>
      <c r="EP438" s="131"/>
      <c r="EQ438" s="131"/>
      <c r="ER438" s="131"/>
      <c r="ES438" s="131"/>
      <c r="ET438" s="131"/>
      <c r="EU438" s="131"/>
      <c r="EV438" s="131"/>
      <c r="EW438" s="131"/>
      <c r="EX438" s="131"/>
      <c r="EY438" s="131"/>
      <c r="EZ438" s="131"/>
      <c r="FA438" s="131"/>
      <c r="FB438" s="131"/>
      <c r="FC438" s="131"/>
      <c r="FD438" s="131"/>
      <c r="FE438" s="131"/>
      <c r="FF438" s="131"/>
      <c r="FG438" s="131"/>
      <c r="FH438" s="131"/>
      <c r="FI438" s="131"/>
      <c r="FJ438" s="131"/>
      <c r="FK438" s="131"/>
      <c r="FL438" s="131"/>
      <c r="FM438" s="131"/>
      <c r="FN438" s="131"/>
      <c r="FO438" s="131"/>
      <c r="FP438" s="131"/>
      <c r="FQ438" s="131"/>
      <c r="FR438" s="131"/>
      <c r="FS438" s="131"/>
      <c r="FT438" s="131"/>
      <c r="FU438" s="131"/>
      <c r="FV438" s="131"/>
      <c r="FW438" s="131"/>
    </row>
    <row r="439">
      <c r="A439" s="131"/>
      <c r="B439" s="131"/>
      <c r="C439" s="131"/>
      <c r="D439" s="131"/>
      <c r="E439" s="131"/>
      <c r="F439" s="131"/>
      <c r="G439" s="131"/>
      <c r="H439" s="131"/>
      <c r="I439" s="131"/>
      <c r="J439" s="131"/>
      <c r="K439" s="131"/>
      <c r="L439" s="131"/>
      <c r="M439" s="131"/>
      <c r="N439" s="131"/>
      <c r="O439" s="131"/>
      <c r="P439" s="131"/>
      <c r="Q439" s="131"/>
      <c r="R439" s="131"/>
      <c r="S439" s="131"/>
      <c r="T439" s="131"/>
      <c r="U439" s="131"/>
      <c r="V439" s="131"/>
      <c r="W439" s="131"/>
      <c r="X439" s="131"/>
      <c r="Y439" s="131"/>
      <c r="Z439" s="131"/>
      <c r="AA439" s="131"/>
      <c r="AB439" s="131"/>
      <c r="AC439" s="131"/>
      <c r="AD439" s="131"/>
      <c r="AE439" s="131"/>
      <c r="AF439" s="131"/>
      <c r="AG439" s="131"/>
      <c r="AH439" s="131"/>
      <c r="AI439" s="131"/>
      <c r="AJ439" s="131"/>
      <c r="AK439" s="131"/>
      <c r="AL439" s="131"/>
      <c r="AM439" s="131"/>
      <c r="AN439" s="131"/>
      <c r="AO439" s="131"/>
      <c r="AP439" s="131"/>
      <c r="AQ439" s="131"/>
      <c r="AR439" s="131"/>
      <c r="AS439" s="131"/>
      <c r="AT439" s="131"/>
      <c r="AU439" s="131"/>
      <c r="AV439" s="131"/>
      <c r="AW439" s="131"/>
      <c r="AX439" s="131"/>
      <c r="AY439" s="131"/>
      <c r="AZ439" s="131"/>
      <c r="BA439" s="131"/>
      <c r="BB439" s="131"/>
      <c r="BC439" s="131"/>
      <c r="BD439" s="131"/>
      <c r="BE439" s="131"/>
      <c r="BF439" s="131"/>
      <c r="BG439" s="131"/>
      <c r="BH439" s="131"/>
      <c r="BI439" s="131"/>
      <c r="BJ439" s="131"/>
      <c r="BK439" s="131"/>
      <c r="BL439" s="131"/>
      <c r="BM439" s="131"/>
      <c r="BN439" s="131"/>
      <c r="BO439" s="131"/>
      <c r="BP439" s="131"/>
      <c r="BQ439" s="131"/>
      <c r="BR439" s="131"/>
      <c r="BS439" s="131"/>
      <c r="BT439" s="131"/>
      <c r="BU439" s="131"/>
      <c r="BV439" s="131"/>
      <c r="BW439" s="131"/>
      <c r="BX439" s="131"/>
      <c r="BY439" s="131"/>
      <c r="BZ439" s="131"/>
      <c r="CA439" s="131"/>
      <c r="CB439" s="131"/>
      <c r="CC439" s="131"/>
      <c r="CD439" s="131"/>
      <c r="CE439" s="131"/>
      <c r="CF439" s="131"/>
      <c r="CG439" s="131"/>
      <c r="CH439" s="131"/>
      <c r="CI439" s="131"/>
      <c r="CJ439" s="131"/>
      <c r="CK439" s="131"/>
      <c r="CL439" s="131"/>
      <c r="CM439" s="131"/>
      <c r="CN439" s="131"/>
      <c r="CO439" s="131"/>
      <c r="CP439" s="131"/>
      <c r="CQ439" s="131"/>
      <c r="CR439" s="131"/>
      <c r="CS439" s="131"/>
      <c r="CT439" s="131"/>
      <c r="CU439" s="131"/>
      <c r="CV439" s="131"/>
      <c r="CW439" s="131"/>
      <c r="CX439" s="131"/>
      <c r="CY439" s="131"/>
      <c r="CZ439" s="131"/>
      <c r="DA439" s="131"/>
      <c r="DB439" s="131"/>
      <c r="DC439" s="131"/>
      <c r="DD439" s="131"/>
      <c r="DE439" s="131"/>
      <c r="DF439" s="131"/>
      <c r="DG439" s="131"/>
      <c r="DH439" s="131"/>
      <c r="DI439" s="131"/>
      <c r="DJ439" s="131"/>
      <c r="DK439" s="131"/>
      <c r="DL439" s="131"/>
      <c r="DM439" s="131"/>
      <c r="DN439" s="131"/>
      <c r="DO439" s="131"/>
      <c r="DP439" s="131"/>
      <c r="DQ439" s="131"/>
      <c r="DR439" s="131"/>
      <c r="DS439" s="131"/>
      <c r="DT439" s="131"/>
      <c r="DU439" s="131"/>
      <c r="DV439" s="131"/>
      <c r="DW439" s="131"/>
      <c r="DX439" s="131"/>
      <c r="DY439" s="131"/>
      <c r="DZ439" s="131"/>
      <c r="EA439" s="131"/>
      <c r="EB439" s="131"/>
      <c r="EC439" s="131"/>
      <c r="ED439" s="131"/>
      <c r="EE439" s="131"/>
      <c r="EF439" s="131"/>
      <c r="EG439" s="131"/>
      <c r="EH439" s="131"/>
      <c r="EI439" s="131"/>
      <c r="EJ439" s="131"/>
      <c r="EK439" s="131"/>
      <c r="EL439" s="131"/>
      <c r="EM439" s="131"/>
      <c r="EN439" s="131"/>
      <c r="EO439" s="131"/>
      <c r="EP439" s="131"/>
      <c r="EQ439" s="131"/>
      <c r="ER439" s="131"/>
      <c r="ES439" s="131"/>
      <c r="ET439" s="131"/>
      <c r="EU439" s="131"/>
      <c r="EV439" s="131"/>
      <c r="EW439" s="131"/>
      <c r="EX439" s="131"/>
      <c r="EY439" s="131"/>
      <c r="EZ439" s="131"/>
      <c r="FA439" s="131"/>
      <c r="FB439" s="131"/>
      <c r="FC439" s="131"/>
      <c r="FD439" s="131"/>
      <c r="FE439" s="131"/>
      <c r="FF439" s="131"/>
      <c r="FG439" s="131"/>
      <c r="FH439" s="131"/>
      <c r="FI439" s="131"/>
      <c r="FJ439" s="131"/>
      <c r="FK439" s="131"/>
      <c r="FL439" s="131"/>
      <c r="FM439" s="131"/>
      <c r="FN439" s="131"/>
      <c r="FO439" s="131"/>
      <c r="FP439" s="131"/>
      <c r="FQ439" s="131"/>
      <c r="FR439" s="131"/>
      <c r="FS439" s="131"/>
      <c r="FT439" s="131"/>
      <c r="FU439" s="131"/>
      <c r="FV439" s="131"/>
      <c r="FW439" s="131"/>
    </row>
    <row r="440">
      <c r="A440" s="131"/>
      <c r="B440" s="131"/>
      <c r="C440" s="131"/>
      <c r="D440" s="131"/>
      <c r="E440" s="131"/>
      <c r="F440" s="131"/>
      <c r="G440" s="131"/>
      <c r="H440" s="131"/>
      <c r="I440" s="131"/>
      <c r="J440" s="131"/>
      <c r="K440" s="131"/>
      <c r="L440" s="131"/>
      <c r="M440" s="131"/>
      <c r="N440" s="131"/>
      <c r="O440" s="131"/>
      <c r="P440" s="131"/>
      <c r="Q440" s="131"/>
      <c r="R440" s="131"/>
      <c r="S440" s="131"/>
      <c r="T440" s="131"/>
      <c r="U440" s="131"/>
      <c r="V440" s="131"/>
      <c r="W440" s="131"/>
      <c r="X440" s="131"/>
      <c r="Y440" s="131"/>
      <c r="Z440" s="131"/>
      <c r="AA440" s="131"/>
      <c r="AB440" s="131"/>
      <c r="AC440" s="131"/>
      <c r="AD440" s="131"/>
      <c r="AE440" s="131"/>
      <c r="AF440" s="131"/>
      <c r="AG440" s="131"/>
      <c r="AH440" s="131"/>
      <c r="AI440" s="131"/>
      <c r="AJ440" s="131"/>
      <c r="AK440" s="131"/>
      <c r="AL440" s="131"/>
      <c r="AM440" s="131"/>
      <c r="AN440" s="131"/>
      <c r="AO440" s="131"/>
      <c r="AP440" s="131"/>
      <c r="AQ440" s="131"/>
      <c r="AR440" s="131"/>
      <c r="AS440" s="131"/>
      <c r="AT440" s="131"/>
      <c r="AU440" s="131"/>
      <c r="AV440" s="131"/>
      <c r="AW440" s="131"/>
      <c r="AX440" s="131"/>
      <c r="AY440" s="131"/>
      <c r="AZ440" s="131"/>
      <c r="BA440" s="131"/>
      <c r="BB440" s="131"/>
      <c r="BC440" s="131"/>
      <c r="BD440" s="131"/>
      <c r="BE440" s="131"/>
      <c r="BF440" s="131"/>
      <c r="BG440" s="131"/>
      <c r="BH440" s="131"/>
      <c r="BI440" s="131"/>
      <c r="BJ440" s="131"/>
      <c r="BK440" s="131"/>
      <c r="BL440" s="131"/>
      <c r="BM440" s="131"/>
      <c r="BN440" s="131"/>
      <c r="BO440" s="131"/>
      <c r="BP440" s="131"/>
      <c r="BQ440" s="131"/>
      <c r="BR440" s="131"/>
      <c r="BS440" s="131"/>
      <c r="BT440" s="131"/>
      <c r="BU440" s="131"/>
      <c r="BV440" s="131"/>
      <c r="BW440" s="131"/>
      <c r="BX440" s="131"/>
      <c r="BY440" s="131"/>
      <c r="BZ440" s="131"/>
      <c r="CA440" s="131"/>
      <c r="CB440" s="131"/>
      <c r="CC440" s="131"/>
      <c r="CD440" s="131"/>
      <c r="CE440" s="131"/>
      <c r="CF440" s="131"/>
      <c r="CG440" s="131"/>
      <c r="CH440" s="131"/>
      <c r="CI440" s="131"/>
      <c r="CJ440" s="131"/>
      <c r="CK440" s="131"/>
      <c r="CL440" s="131"/>
      <c r="CM440" s="131"/>
      <c r="CN440" s="131"/>
      <c r="CO440" s="131"/>
      <c r="CP440" s="131"/>
      <c r="CQ440" s="131"/>
      <c r="CR440" s="131"/>
      <c r="CS440" s="131"/>
      <c r="CT440" s="131"/>
      <c r="CU440" s="131"/>
      <c r="CV440" s="131"/>
      <c r="CW440" s="131"/>
      <c r="CX440" s="131"/>
      <c r="CY440" s="131"/>
      <c r="CZ440" s="131"/>
      <c r="DA440" s="131"/>
      <c r="DB440" s="131"/>
      <c r="DC440" s="131"/>
      <c r="DD440" s="131"/>
      <c r="DE440" s="131"/>
      <c r="DF440" s="131"/>
      <c r="DG440" s="131"/>
      <c r="DH440" s="131"/>
      <c r="DI440" s="131"/>
      <c r="DJ440" s="131"/>
      <c r="DK440" s="131"/>
      <c r="DL440" s="131"/>
      <c r="DM440" s="131"/>
      <c r="DN440" s="131"/>
      <c r="DO440" s="131"/>
      <c r="DP440" s="131"/>
      <c r="DQ440" s="131"/>
      <c r="DR440" s="131"/>
      <c r="DS440" s="131"/>
      <c r="DT440" s="131"/>
      <c r="DU440" s="131"/>
      <c r="DV440" s="131"/>
      <c r="DW440" s="131"/>
      <c r="DX440" s="131"/>
      <c r="DY440" s="131"/>
      <c r="DZ440" s="131"/>
      <c r="EA440" s="131"/>
      <c r="EB440" s="131"/>
      <c r="EC440" s="131"/>
      <c r="ED440" s="131"/>
      <c r="EE440" s="131"/>
      <c r="EF440" s="131"/>
      <c r="EG440" s="131"/>
      <c r="EH440" s="131"/>
      <c r="EI440" s="131"/>
      <c r="EJ440" s="131"/>
      <c r="EK440" s="131"/>
      <c r="EL440" s="131"/>
      <c r="EM440" s="131"/>
      <c r="EN440" s="131"/>
      <c r="EO440" s="131"/>
      <c r="EP440" s="131"/>
      <c r="EQ440" s="131"/>
      <c r="ER440" s="131"/>
      <c r="ES440" s="131"/>
      <c r="ET440" s="131"/>
      <c r="EU440" s="131"/>
      <c r="EV440" s="131"/>
      <c r="EW440" s="131"/>
      <c r="EX440" s="131"/>
      <c r="EY440" s="131"/>
      <c r="EZ440" s="131"/>
      <c r="FA440" s="131"/>
      <c r="FB440" s="131"/>
      <c r="FC440" s="131"/>
      <c r="FD440" s="131"/>
      <c r="FE440" s="131"/>
      <c r="FF440" s="131"/>
      <c r="FG440" s="131"/>
      <c r="FH440" s="131"/>
      <c r="FI440" s="131"/>
      <c r="FJ440" s="131"/>
      <c r="FK440" s="131"/>
      <c r="FL440" s="131"/>
      <c r="FM440" s="131"/>
      <c r="FN440" s="131"/>
      <c r="FO440" s="131"/>
      <c r="FP440" s="131"/>
      <c r="FQ440" s="131"/>
      <c r="FR440" s="131"/>
      <c r="FS440" s="131"/>
      <c r="FT440" s="131"/>
      <c r="FU440" s="131"/>
      <c r="FV440" s="131"/>
      <c r="FW440" s="131"/>
    </row>
    <row r="441">
      <c r="A441" s="131"/>
      <c r="B441" s="131"/>
      <c r="C441" s="131"/>
      <c r="D441" s="131"/>
      <c r="E441" s="131"/>
      <c r="F441" s="131"/>
      <c r="G441" s="131"/>
      <c r="H441" s="131"/>
      <c r="I441" s="131"/>
      <c r="J441" s="131"/>
      <c r="K441" s="131"/>
      <c r="L441" s="131"/>
      <c r="M441" s="131"/>
      <c r="N441" s="131"/>
      <c r="O441" s="131"/>
      <c r="P441" s="131"/>
      <c r="Q441" s="131"/>
      <c r="R441" s="131"/>
      <c r="S441" s="131"/>
      <c r="T441" s="131"/>
      <c r="U441" s="131"/>
      <c r="V441" s="131"/>
      <c r="W441" s="131"/>
      <c r="X441" s="131"/>
      <c r="Y441" s="131"/>
      <c r="Z441" s="131"/>
      <c r="AA441" s="131"/>
      <c r="AB441" s="131"/>
      <c r="AC441" s="131"/>
      <c r="AD441" s="131"/>
      <c r="AE441" s="131"/>
      <c r="AF441" s="131"/>
      <c r="AG441" s="131"/>
      <c r="AH441" s="131"/>
      <c r="AI441" s="131"/>
      <c r="AJ441" s="131"/>
      <c r="AK441" s="131"/>
      <c r="AL441" s="131"/>
      <c r="AM441" s="131"/>
      <c r="AN441" s="131"/>
      <c r="AO441" s="131"/>
      <c r="AP441" s="131"/>
      <c r="AQ441" s="131"/>
      <c r="AR441" s="131"/>
      <c r="AS441" s="131"/>
      <c r="AT441" s="131"/>
      <c r="AU441" s="131"/>
      <c r="AV441" s="131"/>
      <c r="AW441" s="131"/>
      <c r="AX441" s="131"/>
      <c r="AY441" s="131"/>
      <c r="AZ441" s="131"/>
      <c r="BA441" s="131"/>
      <c r="BB441" s="131"/>
      <c r="BC441" s="131"/>
      <c r="BD441" s="131"/>
      <c r="BE441" s="131"/>
      <c r="BF441" s="131"/>
      <c r="BG441" s="131"/>
      <c r="BH441" s="131"/>
      <c r="BI441" s="131"/>
      <c r="BJ441" s="131"/>
      <c r="BK441" s="131"/>
      <c r="BL441" s="131"/>
      <c r="BM441" s="131"/>
      <c r="BN441" s="131"/>
      <c r="BO441" s="131"/>
      <c r="BP441" s="131"/>
      <c r="BQ441" s="131"/>
      <c r="BR441" s="131"/>
      <c r="BS441" s="131"/>
      <c r="BT441" s="131"/>
      <c r="BU441" s="131"/>
      <c r="BV441" s="131"/>
      <c r="BW441" s="131"/>
      <c r="BX441" s="131"/>
      <c r="BY441" s="131"/>
      <c r="BZ441" s="131"/>
      <c r="CA441" s="131"/>
      <c r="CB441" s="131"/>
      <c r="CC441" s="131"/>
      <c r="CD441" s="131"/>
      <c r="CE441" s="131"/>
      <c r="CF441" s="131"/>
      <c r="CG441" s="131"/>
      <c r="CH441" s="131"/>
      <c r="CI441" s="131"/>
      <c r="CJ441" s="131"/>
      <c r="CK441" s="131"/>
      <c r="CL441" s="131"/>
      <c r="CM441" s="131"/>
      <c r="CN441" s="131"/>
      <c r="CO441" s="131"/>
      <c r="CP441" s="131"/>
      <c r="CQ441" s="131"/>
      <c r="CR441" s="131"/>
      <c r="CS441" s="131"/>
      <c r="CT441" s="131"/>
      <c r="CU441" s="131"/>
      <c r="CV441" s="131"/>
      <c r="CW441" s="131"/>
      <c r="CX441" s="131"/>
      <c r="CY441" s="131"/>
      <c r="CZ441" s="131"/>
      <c r="DA441" s="131"/>
      <c r="DB441" s="131"/>
      <c r="DC441" s="131"/>
      <c r="DD441" s="131"/>
      <c r="DE441" s="131"/>
      <c r="DF441" s="131"/>
      <c r="DG441" s="131"/>
      <c r="DH441" s="131"/>
      <c r="DI441" s="131"/>
      <c r="DJ441" s="131"/>
      <c r="DK441" s="131"/>
      <c r="DL441" s="131"/>
      <c r="DM441" s="131"/>
      <c r="DN441" s="131"/>
      <c r="DO441" s="131"/>
      <c r="DP441" s="131"/>
      <c r="DQ441" s="131"/>
      <c r="DR441" s="131"/>
      <c r="DS441" s="131"/>
      <c r="DT441" s="131"/>
      <c r="DU441" s="131"/>
      <c r="DV441" s="131"/>
      <c r="DW441" s="131"/>
      <c r="DX441" s="131"/>
      <c r="DY441" s="131"/>
      <c r="DZ441" s="131"/>
      <c r="EA441" s="131"/>
      <c r="EB441" s="131"/>
      <c r="EC441" s="131"/>
      <c r="ED441" s="131"/>
      <c r="EE441" s="131"/>
      <c r="EF441" s="131"/>
      <c r="EG441" s="131"/>
      <c r="EH441" s="131"/>
      <c r="EI441" s="131"/>
      <c r="EJ441" s="131"/>
      <c r="EK441" s="131"/>
      <c r="EL441" s="131"/>
      <c r="EM441" s="131"/>
      <c r="EN441" s="131"/>
      <c r="EO441" s="131"/>
      <c r="EP441" s="131"/>
      <c r="EQ441" s="131"/>
      <c r="ER441" s="131"/>
      <c r="ES441" s="131"/>
      <c r="ET441" s="131"/>
      <c r="EU441" s="131"/>
      <c r="EV441" s="131"/>
      <c r="EW441" s="131"/>
      <c r="EX441" s="131"/>
      <c r="EY441" s="131"/>
      <c r="EZ441" s="131"/>
      <c r="FA441" s="131"/>
      <c r="FB441" s="131"/>
      <c r="FC441" s="131"/>
      <c r="FD441" s="131"/>
      <c r="FE441" s="131"/>
      <c r="FF441" s="131"/>
      <c r="FG441" s="131"/>
      <c r="FH441" s="131"/>
      <c r="FI441" s="131"/>
      <c r="FJ441" s="131"/>
      <c r="FK441" s="131"/>
      <c r="FL441" s="131"/>
      <c r="FM441" s="131"/>
      <c r="FN441" s="131"/>
      <c r="FO441" s="131"/>
      <c r="FP441" s="131"/>
      <c r="FQ441" s="131"/>
      <c r="FR441" s="131"/>
      <c r="FS441" s="131"/>
      <c r="FT441" s="131"/>
      <c r="FU441" s="131"/>
      <c r="FV441" s="131"/>
      <c r="FW441" s="131"/>
    </row>
    <row r="442">
      <c r="A442" s="131"/>
      <c r="B442" s="131"/>
      <c r="C442" s="131"/>
      <c r="D442" s="131"/>
      <c r="E442" s="131"/>
      <c r="F442" s="131"/>
      <c r="G442" s="131"/>
      <c r="H442" s="131"/>
      <c r="I442" s="131"/>
      <c r="J442" s="131"/>
      <c r="K442" s="131"/>
      <c r="L442" s="131"/>
      <c r="M442" s="131"/>
      <c r="N442" s="131"/>
      <c r="O442" s="131"/>
      <c r="P442" s="131"/>
      <c r="Q442" s="131"/>
      <c r="R442" s="131"/>
      <c r="S442" s="131"/>
      <c r="T442" s="131"/>
      <c r="U442" s="131"/>
      <c r="V442" s="131"/>
      <c r="W442" s="131"/>
      <c r="X442" s="131"/>
      <c r="Y442" s="131"/>
      <c r="Z442" s="131"/>
      <c r="AA442" s="131"/>
      <c r="AB442" s="131"/>
      <c r="AC442" s="131"/>
      <c r="AD442" s="131"/>
      <c r="AE442" s="131"/>
      <c r="AF442" s="131"/>
      <c r="AG442" s="131"/>
      <c r="AH442" s="131"/>
      <c r="AI442" s="131"/>
      <c r="AJ442" s="131"/>
      <c r="AK442" s="131"/>
      <c r="AL442" s="131"/>
      <c r="AM442" s="131"/>
      <c r="AN442" s="131"/>
      <c r="AO442" s="131"/>
      <c r="AP442" s="131"/>
      <c r="AQ442" s="131"/>
      <c r="AR442" s="131"/>
      <c r="AS442" s="131"/>
      <c r="AT442" s="131"/>
      <c r="AU442" s="131"/>
      <c r="AV442" s="131"/>
      <c r="AW442" s="131"/>
      <c r="AX442" s="131"/>
      <c r="AY442" s="131"/>
      <c r="AZ442" s="131"/>
      <c r="BA442" s="131"/>
      <c r="BB442" s="131"/>
      <c r="BC442" s="131"/>
      <c r="BD442" s="131"/>
      <c r="BE442" s="131"/>
      <c r="BF442" s="131"/>
      <c r="BG442" s="131"/>
      <c r="BH442" s="131"/>
      <c r="BI442" s="131"/>
      <c r="BJ442" s="131"/>
      <c r="BK442" s="131"/>
      <c r="BL442" s="131"/>
      <c r="BM442" s="131"/>
      <c r="BN442" s="131"/>
      <c r="BO442" s="131"/>
      <c r="BP442" s="131"/>
      <c r="BQ442" s="131"/>
      <c r="BR442" s="131"/>
      <c r="BS442" s="131"/>
      <c r="BT442" s="131"/>
      <c r="BU442" s="131"/>
      <c r="BV442" s="131"/>
      <c r="BW442" s="131"/>
      <c r="BX442" s="131"/>
      <c r="BY442" s="131"/>
      <c r="BZ442" s="131"/>
      <c r="CA442" s="131"/>
      <c r="CB442" s="131"/>
      <c r="CC442" s="131"/>
      <c r="CD442" s="131"/>
      <c r="CE442" s="131"/>
      <c r="CF442" s="131"/>
      <c r="CG442" s="131"/>
      <c r="CH442" s="131"/>
      <c r="CI442" s="131"/>
      <c r="CJ442" s="131"/>
      <c r="CK442" s="131"/>
      <c r="CL442" s="131"/>
      <c r="CM442" s="131"/>
      <c r="CN442" s="131"/>
      <c r="CO442" s="131"/>
      <c r="CP442" s="131"/>
      <c r="CQ442" s="131"/>
      <c r="CR442" s="131"/>
      <c r="CS442" s="131"/>
      <c r="CT442" s="131"/>
      <c r="CU442" s="131"/>
      <c r="CV442" s="131"/>
      <c r="CW442" s="131"/>
      <c r="CX442" s="131"/>
      <c r="CY442" s="131"/>
      <c r="CZ442" s="131"/>
      <c r="DA442" s="131"/>
      <c r="DB442" s="131"/>
      <c r="DC442" s="131"/>
      <c r="DD442" s="131"/>
      <c r="DE442" s="131"/>
      <c r="DF442" s="131"/>
      <c r="DG442" s="131"/>
      <c r="DH442" s="131"/>
      <c r="DI442" s="131"/>
      <c r="DJ442" s="131"/>
      <c r="DK442" s="131"/>
      <c r="DL442" s="131"/>
      <c r="DM442" s="131"/>
      <c r="DN442" s="131"/>
      <c r="DO442" s="131"/>
      <c r="DP442" s="131"/>
      <c r="DQ442" s="131"/>
      <c r="DR442" s="131"/>
      <c r="DS442" s="131"/>
      <c r="DT442" s="131"/>
      <c r="DU442" s="131"/>
      <c r="DV442" s="131"/>
      <c r="DW442" s="131"/>
      <c r="DX442" s="131"/>
      <c r="DY442" s="131"/>
      <c r="DZ442" s="131"/>
      <c r="EA442" s="131"/>
      <c r="EB442" s="131"/>
      <c r="EC442" s="131"/>
      <c r="ED442" s="131"/>
      <c r="EE442" s="131"/>
      <c r="EF442" s="131"/>
      <c r="EG442" s="131"/>
      <c r="EH442" s="131"/>
      <c r="EI442" s="131"/>
      <c r="EJ442" s="131"/>
      <c r="EK442" s="131"/>
      <c r="EL442" s="131"/>
      <c r="EM442" s="131"/>
      <c r="EN442" s="131"/>
      <c r="EO442" s="131"/>
      <c r="EP442" s="131"/>
      <c r="EQ442" s="131"/>
      <c r="ER442" s="131"/>
      <c r="ES442" s="131"/>
      <c r="ET442" s="131"/>
      <c r="EU442" s="131"/>
      <c r="EV442" s="131"/>
      <c r="EW442" s="131"/>
      <c r="EX442" s="131"/>
      <c r="EY442" s="131"/>
      <c r="EZ442" s="131"/>
      <c r="FA442" s="131"/>
      <c r="FB442" s="131"/>
      <c r="FC442" s="131"/>
      <c r="FD442" s="131"/>
      <c r="FE442" s="131"/>
      <c r="FF442" s="131"/>
      <c r="FG442" s="131"/>
      <c r="FH442" s="131"/>
      <c r="FI442" s="131"/>
      <c r="FJ442" s="131"/>
      <c r="FK442" s="131"/>
      <c r="FL442" s="131"/>
      <c r="FM442" s="131"/>
      <c r="FN442" s="131"/>
      <c r="FO442" s="131"/>
      <c r="FP442" s="131"/>
      <c r="FQ442" s="131"/>
      <c r="FR442" s="131"/>
      <c r="FS442" s="131"/>
      <c r="FT442" s="131"/>
      <c r="FU442" s="131"/>
      <c r="FV442" s="131"/>
      <c r="FW442" s="131"/>
    </row>
    <row r="443">
      <c r="A443" s="131"/>
      <c r="B443" s="131"/>
      <c r="C443" s="131"/>
      <c r="D443" s="131"/>
      <c r="E443" s="131"/>
      <c r="F443" s="131"/>
      <c r="G443" s="131"/>
      <c r="H443" s="131"/>
      <c r="I443" s="131"/>
      <c r="J443" s="131"/>
      <c r="K443" s="131"/>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1"/>
      <c r="AT443" s="131"/>
      <c r="AU443" s="131"/>
      <c r="AV443" s="131"/>
      <c r="AW443" s="131"/>
      <c r="AX443" s="131"/>
      <c r="AY443" s="131"/>
      <c r="AZ443" s="131"/>
      <c r="BA443" s="131"/>
      <c r="BB443" s="131"/>
      <c r="BC443" s="131"/>
      <c r="BD443" s="131"/>
      <c r="BE443" s="131"/>
      <c r="BF443" s="131"/>
      <c r="BG443" s="131"/>
      <c r="BH443" s="131"/>
      <c r="BI443" s="131"/>
      <c r="BJ443" s="131"/>
      <c r="BK443" s="131"/>
      <c r="BL443" s="131"/>
      <c r="BM443" s="131"/>
      <c r="BN443" s="131"/>
      <c r="BO443" s="131"/>
      <c r="BP443" s="131"/>
      <c r="BQ443" s="131"/>
      <c r="BR443" s="131"/>
      <c r="BS443" s="131"/>
      <c r="BT443" s="131"/>
      <c r="BU443" s="131"/>
      <c r="BV443" s="131"/>
      <c r="BW443" s="131"/>
      <c r="BX443" s="131"/>
      <c r="BY443" s="131"/>
      <c r="BZ443" s="131"/>
      <c r="CA443" s="131"/>
      <c r="CB443" s="131"/>
      <c r="CC443" s="131"/>
      <c r="CD443" s="131"/>
      <c r="CE443" s="131"/>
      <c r="CF443" s="131"/>
      <c r="CG443" s="131"/>
      <c r="CH443" s="131"/>
      <c r="CI443" s="131"/>
      <c r="CJ443" s="131"/>
      <c r="CK443" s="131"/>
      <c r="CL443" s="131"/>
      <c r="CM443" s="131"/>
      <c r="CN443" s="131"/>
      <c r="CO443" s="131"/>
      <c r="CP443" s="131"/>
      <c r="CQ443" s="131"/>
      <c r="CR443" s="131"/>
      <c r="CS443" s="131"/>
      <c r="CT443" s="131"/>
      <c r="CU443" s="131"/>
      <c r="CV443" s="131"/>
      <c r="CW443" s="131"/>
      <c r="CX443" s="131"/>
      <c r="CY443" s="131"/>
      <c r="CZ443" s="131"/>
      <c r="DA443" s="131"/>
      <c r="DB443" s="131"/>
      <c r="DC443" s="131"/>
      <c r="DD443" s="131"/>
      <c r="DE443" s="131"/>
      <c r="DF443" s="131"/>
      <c r="DG443" s="131"/>
      <c r="DH443" s="131"/>
      <c r="DI443" s="131"/>
      <c r="DJ443" s="131"/>
      <c r="DK443" s="131"/>
      <c r="DL443" s="131"/>
      <c r="DM443" s="131"/>
      <c r="DN443" s="131"/>
      <c r="DO443" s="131"/>
      <c r="DP443" s="131"/>
      <c r="DQ443" s="131"/>
      <c r="DR443" s="131"/>
      <c r="DS443" s="131"/>
      <c r="DT443" s="131"/>
      <c r="DU443" s="131"/>
      <c r="DV443" s="131"/>
      <c r="DW443" s="131"/>
      <c r="DX443" s="131"/>
      <c r="DY443" s="131"/>
      <c r="DZ443" s="131"/>
      <c r="EA443" s="131"/>
      <c r="EB443" s="131"/>
      <c r="EC443" s="131"/>
      <c r="ED443" s="131"/>
      <c r="EE443" s="131"/>
      <c r="EF443" s="131"/>
      <c r="EG443" s="131"/>
      <c r="EH443" s="131"/>
      <c r="EI443" s="131"/>
      <c r="EJ443" s="131"/>
      <c r="EK443" s="131"/>
      <c r="EL443" s="131"/>
      <c r="EM443" s="131"/>
      <c r="EN443" s="131"/>
      <c r="EO443" s="131"/>
      <c r="EP443" s="131"/>
      <c r="EQ443" s="131"/>
      <c r="ER443" s="131"/>
      <c r="ES443" s="131"/>
      <c r="ET443" s="131"/>
      <c r="EU443" s="131"/>
      <c r="EV443" s="131"/>
      <c r="EW443" s="131"/>
      <c r="EX443" s="131"/>
      <c r="EY443" s="131"/>
      <c r="EZ443" s="131"/>
      <c r="FA443" s="131"/>
      <c r="FB443" s="131"/>
      <c r="FC443" s="131"/>
      <c r="FD443" s="131"/>
      <c r="FE443" s="131"/>
      <c r="FF443" s="131"/>
      <c r="FG443" s="131"/>
      <c r="FH443" s="131"/>
      <c r="FI443" s="131"/>
      <c r="FJ443" s="131"/>
      <c r="FK443" s="131"/>
      <c r="FL443" s="131"/>
      <c r="FM443" s="131"/>
      <c r="FN443" s="131"/>
      <c r="FO443" s="131"/>
      <c r="FP443" s="131"/>
      <c r="FQ443" s="131"/>
      <c r="FR443" s="131"/>
      <c r="FS443" s="131"/>
      <c r="FT443" s="131"/>
      <c r="FU443" s="131"/>
      <c r="FV443" s="131"/>
      <c r="FW443" s="131"/>
    </row>
    <row r="444">
      <c r="A444" s="131"/>
      <c r="B444" s="131"/>
      <c r="C444" s="131"/>
      <c r="D444" s="131"/>
      <c r="E444" s="131"/>
      <c r="F444" s="131"/>
      <c r="G444" s="131"/>
      <c r="H444" s="131"/>
      <c r="I444" s="131"/>
      <c r="J444" s="131"/>
      <c r="K444" s="131"/>
      <c r="L444" s="131"/>
      <c r="M444" s="131"/>
      <c r="N444" s="131"/>
      <c r="O444" s="131"/>
      <c r="P444" s="131"/>
      <c r="Q444" s="131"/>
      <c r="R444" s="131"/>
      <c r="S444" s="131"/>
      <c r="T444" s="131"/>
      <c r="U444" s="131"/>
      <c r="V444" s="131"/>
      <c r="W444" s="131"/>
      <c r="X444" s="131"/>
      <c r="Y444" s="131"/>
      <c r="Z444" s="131"/>
      <c r="AA444" s="131"/>
      <c r="AB444" s="131"/>
      <c r="AC444" s="131"/>
      <c r="AD444" s="131"/>
      <c r="AE444" s="131"/>
      <c r="AF444" s="131"/>
      <c r="AG444" s="131"/>
      <c r="AH444" s="131"/>
      <c r="AI444" s="131"/>
      <c r="AJ444" s="131"/>
      <c r="AK444" s="131"/>
      <c r="AL444" s="131"/>
      <c r="AM444" s="131"/>
      <c r="AN444" s="131"/>
      <c r="AO444" s="131"/>
      <c r="AP444" s="131"/>
      <c r="AQ444" s="131"/>
      <c r="AR444" s="131"/>
      <c r="AS444" s="131"/>
      <c r="AT444" s="131"/>
      <c r="AU444" s="131"/>
      <c r="AV444" s="131"/>
      <c r="AW444" s="131"/>
      <c r="AX444" s="131"/>
      <c r="AY444" s="131"/>
      <c r="AZ444" s="131"/>
      <c r="BA444" s="131"/>
      <c r="BB444" s="131"/>
      <c r="BC444" s="131"/>
      <c r="BD444" s="131"/>
      <c r="BE444" s="131"/>
      <c r="BF444" s="131"/>
      <c r="BG444" s="131"/>
      <c r="BH444" s="131"/>
      <c r="BI444" s="131"/>
      <c r="BJ444" s="131"/>
      <c r="BK444" s="131"/>
      <c r="BL444" s="131"/>
      <c r="BM444" s="131"/>
      <c r="BN444" s="131"/>
      <c r="BO444" s="131"/>
      <c r="BP444" s="131"/>
      <c r="BQ444" s="131"/>
      <c r="BR444" s="131"/>
      <c r="BS444" s="131"/>
      <c r="BT444" s="131"/>
      <c r="BU444" s="131"/>
      <c r="BV444" s="131"/>
      <c r="BW444" s="131"/>
      <c r="BX444" s="131"/>
      <c r="BY444" s="131"/>
      <c r="BZ444" s="131"/>
      <c r="CA444" s="131"/>
      <c r="CB444" s="131"/>
      <c r="CC444" s="131"/>
      <c r="CD444" s="131"/>
      <c r="CE444" s="131"/>
      <c r="CF444" s="131"/>
      <c r="CG444" s="131"/>
      <c r="CH444" s="131"/>
      <c r="CI444" s="131"/>
      <c r="CJ444" s="131"/>
      <c r="CK444" s="131"/>
      <c r="CL444" s="131"/>
      <c r="CM444" s="131"/>
      <c r="CN444" s="131"/>
      <c r="CO444" s="131"/>
      <c r="CP444" s="131"/>
      <c r="CQ444" s="131"/>
      <c r="CR444" s="131"/>
      <c r="CS444" s="131"/>
      <c r="CT444" s="131"/>
      <c r="CU444" s="131"/>
      <c r="CV444" s="131"/>
      <c r="CW444" s="131"/>
      <c r="CX444" s="131"/>
      <c r="CY444" s="131"/>
      <c r="CZ444" s="131"/>
      <c r="DA444" s="131"/>
      <c r="DB444" s="131"/>
      <c r="DC444" s="131"/>
      <c r="DD444" s="131"/>
      <c r="DE444" s="131"/>
      <c r="DF444" s="131"/>
      <c r="DG444" s="131"/>
      <c r="DH444" s="131"/>
      <c r="DI444" s="131"/>
      <c r="DJ444" s="131"/>
      <c r="DK444" s="131"/>
      <c r="DL444" s="131"/>
      <c r="DM444" s="131"/>
      <c r="DN444" s="131"/>
      <c r="DO444" s="131"/>
      <c r="DP444" s="131"/>
      <c r="DQ444" s="131"/>
      <c r="DR444" s="131"/>
      <c r="DS444" s="131"/>
      <c r="DT444" s="131"/>
      <c r="DU444" s="131"/>
      <c r="DV444" s="131"/>
      <c r="DW444" s="131"/>
      <c r="DX444" s="131"/>
      <c r="DY444" s="131"/>
      <c r="DZ444" s="131"/>
      <c r="EA444" s="131"/>
      <c r="EB444" s="131"/>
      <c r="EC444" s="131"/>
      <c r="ED444" s="131"/>
      <c r="EE444" s="131"/>
      <c r="EF444" s="131"/>
      <c r="EG444" s="131"/>
      <c r="EH444" s="131"/>
      <c r="EI444" s="131"/>
      <c r="EJ444" s="131"/>
      <c r="EK444" s="131"/>
      <c r="EL444" s="131"/>
      <c r="EM444" s="131"/>
      <c r="EN444" s="131"/>
      <c r="EO444" s="131"/>
      <c r="EP444" s="131"/>
      <c r="EQ444" s="131"/>
      <c r="ER444" s="131"/>
      <c r="ES444" s="131"/>
      <c r="ET444" s="131"/>
      <c r="EU444" s="131"/>
      <c r="EV444" s="131"/>
      <c r="EW444" s="131"/>
      <c r="EX444" s="131"/>
      <c r="EY444" s="131"/>
      <c r="EZ444" s="131"/>
      <c r="FA444" s="131"/>
      <c r="FB444" s="131"/>
      <c r="FC444" s="131"/>
      <c r="FD444" s="131"/>
      <c r="FE444" s="131"/>
      <c r="FF444" s="131"/>
      <c r="FG444" s="131"/>
      <c r="FH444" s="131"/>
      <c r="FI444" s="131"/>
      <c r="FJ444" s="131"/>
      <c r="FK444" s="131"/>
      <c r="FL444" s="131"/>
      <c r="FM444" s="131"/>
      <c r="FN444" s="131"/>
      <c r="FO444" s="131"/>
      <c r="FP444" s="131"/>
      <c r="FQ444" s="131"/>
      <c r="FR444" s="131"/>
      <c r="FS444" s="131"/>
      <c r="FT444" s="131"/>
      <c r="FU444" s="131"/>
      <c r="FV444" s="131"/>
      <c r="FW444" s="131"/>
    </row>
    <row r="445">
      <c r="A445" s="131"/>
      <c r="B445" s="131"/>
      <c r="C445" s="131"/>
      <c r="D445" s="131"/>
      <c r="E445" s="131"/>
      <c r="F445" s="131"/>
      <c r="G445" s="131"/>
      <c r="H445" s="131"/>
      <c r="I445" s="131"/>
      <c r="J445" s="131"/>
      <c r="K445" s="131"/>
      <c r="L445" s="131"/>
      <c r="M445" s="131"/>
      <c r="N445" s="131"/>
      <c r="O445" s="131"/>
      <c r="P445" s="131"/>
      <c r="Q445" s="131"/>
      <c r="R445" s="131"/>
      <c r="S445" s="131"/>
      <c r="T445" s="131"/>
      <c r="U445" s="131"/>
      <c r="V445" s="131"/>
      <c r="W445" s="131"/>
      <c r="X445" s="131"/>
      <c r="Y445" s="131"/>
      <c r="Z445" s="131"/>
      <c r="AA445" s="131"/>
      <c r="AB445" s="131"/>
      <c r="AC445" s="131"/>
      <c r="AD445" s="131"/>
      <c r="AE445" s="131"/>
      <c r="AF445" s="131"/>
      <c r="AG445" s="131"/>
      <c r="AH445" s="131"/>
      <c r="AI445" s="131"/>
      <c r="AJ445" s="131"/>
      <c r="AK445" s="131"/>
      <c r="AL445" s="131"/>
      <c r="AM445" s="131"/>
      <c r="AN445" s="131"/>
      <c r="AO445" s="131"/>
      <c r="AP445" s="131"/>
      <c r="AQ445" s="131"/>
      <c r="AR445" s="131"/>
      <c r="AS445" s="131"/>
      <c r="AT445" s="131"/>
      <c r="AU445" s="131"/>
      <c r="AV445" s="131"/>
      <c r="AW445" s="131"/>
      <c r="AX445" s="131"/>
      <c r="AY445" s="131"/>
      <c r="AZ445" s="131"/>
      <c r="BA445" s="131"/>
      <c r="BB445" s="131"/>
      <c r="BC445" s="131"/>
      <c r="BD445" s="131"/>
      <c r="BE445" s="131"/>
      <c r="BF445" s="131"/>
      <c r="BG445" s="131"/>
      <c r="BH445" s="131"/>
      <c r="BI445" s="131"/>
      <c r="BJ445" s="131"/>
      <c r="BK445" s="131"/>
      <c r="BL445" s="131"/>
      <c r="BM445" s="131"/>
      <c r="BN445" s="131"/>
      <c r="BO445" s="131"/>
      <c r="BP445" s="131"/>
      <c r="BQ445" s="131"/>
      <c r="BR445" s="131"/>
      <c r="BS445" s="131"/>
      <c r="BT445" s="131"/>
      <c r="BU445" s="131"/>
      <c r="BV445" s="131"/>
      <c r="BW445" s="131"/>
      <c r="BX445" s="131"/>
      <c r="BY445" s="131"/>
      <c r="BZ445" s="131"/>
      <c r="CA445" s="131"/>
      <c r="CB445" s="131"/>
      <c r="CC445" s="131"/>
      <c r="CD445" s="131"/>
      <c r="CE445" s="131"/>
      <c r="CF445" s="131"/>
      <c r="CG445" s="131"/>
      <c r="CH445" s="131"/>
      <c r="CI445" s="131"/>
      <c r="CJ445" s="131"/>
      <c r="CK445" s="131"/>
      <c r="CL445" s="131"/>
      <c r="CM445" s="131"/>
      <c r="CN445" s="131"/>
      <c r="CO445" s="131"/>
      <c r="CP445" s="131"/>
      <c r="CQ445" s="131"/>
      <c r="CR445" s="131"/>
      <c r="CS445" s="131"/>
      <c r="CT445" s="131"/>
      <c r="CU445" s="131"/>
      <c r="CV445" s="131"/>
      <c r="CW445" s="131"/>
      <c r="CX445" s="131"/>
      <c r="CY445" s="131"/>
      <c r="CZ445" s="131"/>
      <c r="DA445" s="131"/>
      <c r="DB445" s="131"/>
      <c r="DC445" s="131"/>
      <c r="DD445" s="131"/>
      <c r="DE445" s="131"/>
      <c r="DF445" s="131"/>
      <c r="DG445" s="131"/>
      <c r="DH445" s="131"/>
      <c r="DI445" s="131"/>
      <c r="DJ445" s="131"/>
      <c r="DK445" s="131"/>
      <c r="DL445" s="131"/>
      <c r="DM445" s="131"/>
      <c r="DN445" s="131"/>
      <c r="DO445" s="131"/>
      <c r="DP445" s="131"/>
      <c r="DQ445" s="131"/>
      <c r="DR445" s="131"/>
      <c r="DS445" s="131"/>
      <c r="DT445" s="131"/>
      <c r="DU445" s="131"/>
      <c r="DV445" s="131"/>
      <c r="DW445" s="131"/>
      <c r="DX445" s="131"/>
      <c r="DY445" s="131"/>
      <c r="DZ445" s="131"/>
      <c r="EA445" s="131"/>
      <c r="EB445" s="131"/>
      <c r="EC445" s="131"/>
      <c r="ED445" s="131"/>
      <c r="EE445" s="131"/>
      <c r="EF445" s="131"/>
      <c r="EG445" s="131"/>
      <c r="EH445" s="131"/>
      <c r="EI445" s="131"/>
      <c r="EJ445" s="131"/>
      <c r="EK445" s="131"/>
      <c r="EL445" s="131"/>
      <c r="EM445" s="131"/>
      <c r="EN445" s="131"/>
      <c r="EO445" s="131"/>
      <c r="EP445" s="131"/>
      <c r="EQ445" s="131"/>
      <c r="ER445" s="131"/>
      <c r="ES445" s="131"/>
      <c r="ET445" s="131"/>
      <c r="EU445" s="131"/>
      <c r="EV445" s="131"/>
      <c r="EW445" s="131"/>
      <c r="EX445" s="131"/>
      <c r="EY445" s="131"/>
      <c r="EZ445" s="131"/>
      <c r="FA445" s="131"/>
      <c r="FB445" s="131"/>
      <c r="FC445" s="131"/>
      <c r="FD445" s="131"/>
      <c r="FE445" s="131"/>
      <c r="FF445" s="131"/>
      <c r="FG445" s="131"/>
      <c r="FH445" s="131"/>
      <c r="FI445" s="131"/>
      <c r="FJ445" s="131"/>
      <c r="FK445" s="131"/>
      <c r="FL445" s="131"/>
      <c r="FM445" s="131"/>
      <c r="FN445" s="131"/>
      <c r="FO445" s="131"/>
      <c r="FP445" s="131"/>
      <c r="FQ445" s="131"/>
      <c r="FR445" s="131"/>
      <c r="FS445" s="131"/>
      <c r="FT445" s="131"/>
      <c r="FU445" s="131"/>
      <c r="FV445" s="131"/>
      <c r="FW445" s="131"/>
    </row>
    <row r="446">
      <c r="A446" s="131"/>
      <c r="B446" s="131"/>
      <c r="C446" s="131"/>
      <c r="D446" s="131"/>
      <c r="E446" s="131"/>
      <c r="F446" s="131"/>
      <c r="G446" s="131"/>
      <c r="H446" s="131"/>
      <c r="I446" s="131"/>
      <c r="J446" s="131"/>
      <c r="K446" s="131"/>
      <c r="L446" s="131"/>
      <c r="M446" s="131"/>
      <c r="N446" s="131"/>
      <c r="O446" s="131"/>
      <c r="P446" s="131"/>
      <c r="Q446" s="131"/>
      <c r="R446" s="131"/>
      <c r="S446" s="131"/>
      <c r="T446" s="131"/>
      <c r="U446" s="131"/>
      <c r="V446" s="131"/>
      <c r="W446" s="131"/>
      <c r="X446" s="131"/>
      <c r="Y446" s="131"/>
      <c r="Z446" s="131"/>
      <c r="AA446" s="131"/>
      <c r="AB446" s="131"/>
      <c r="AC446" s="131"/>
      <c r="AD446" s="131"/>
      <c r="AE446" s="131"/>
      <c r="AF446" s="131"/>
      <c r="AG446" s="131"/>
      <c r="AH446" s="131"/>
      <c r="AI446" s="131"/>
      <c r="AJ446" s="131"/>
      <c r="AK446" s="131"/>
      <c r="AL446" s="131"/>
      <c r="AM446" s="131"/>
      <c r="AN446" s="131"/>
      <c r="AO446" s="131"/>
      <c r="AP446" s="131"/>
      <c r="AQ446" s="131"/>
      <c r="AR446" s="131"/>
      <c r="AS446" s="131"/>
      <c r="AT446" s="131"/>
      <c r="AU446" s="131"/>
      <c r="AV446" s="131"/>
      <c r="AW446" s="131"/>
      <c r="AX446" s="131"/>
      <c r="AY446" s="131"/>
      <c r="AZ446" s="131"/>
      <c r="BA446" s="131"/>
      <c r="BB446" s="131"/>
      <c r="BC446" s="131"/>
      <c r="BD446" s="131"/>
      <c r="BE446" s="131"/>
      <c r="BF446" s="131"/>
      <c r="BG446" s="131"/>
      <c r="BH446" s="131"/>
      <c r="BI446" s="131"/>
      <c r="BJ446" s="131"/>
      <c r="BK446" s="131"/>
      <c r="BL446" s="131"/>
      <c r="BM446" s="131"/>
      <c r="BN446" s="131"/>
      <c r="BO446" s="131"/>
      <c r="BP446" s="131"/>
      <c r="BQ446" s="131"/>
      <c r="BR446" s="131"/>
      <c r="BS446" s="131"/>
      <c r="BT446" s="131"/>
      <c r="BU446" s="131"/>
      <c r="BV446" s="131"/>
      <c r="BW446" s="131"/>
      <c r="BX446" s="131"/>
      <c r="BY446" s="131"/>
      <c r="BZ446" s="131"/>
      <c r="CA446" s="131"/>
      <c r="CB446" s="131"/>
      <c r="CC446" s="131"/>
      <c r="CD446" s="131"/>
      <c r="CE446" s="131"/>
      <c r="CF446" s="131"/>
      <c r="CG446" s="131"/>
      <c r="CH446" s="131"/>
      <c r="CI446" s="131"/>
      <c r="CJ446" s="131"/>
      <c r="CK446" s="131"/>
      <c r="CL446" s="131"/>
      <c r="CM446" s="131"/>
      <c r="CN446" s="131"/>
      <c r="CO446" s="131"/>
      <c r="CP446" s="131"/>
      <c r="CQ446" s="131"/>
      <c r="CR446" s="131"/>
      <c r="CS446" s="131"/>
      <c r="CT446" s="131"/>
      <c r="CU446" s="131"/>
      <c r="CV446" s="131"/>
      <c r="CW446" s="131"/>
      <c r="CX446" s="131"/>
      <c r="CY446" s="131"/>
      <c r="CZ446" s="131"/>
      <c r="DA446" s="131"/>
      <c r="DB446" s="131"/>
      <c r="DC446" s="131"/>
      <c r="DD446" s="131"/>
      <c r="DE446" s="131"/>
      <c r="DF446" s="131"/>
      <c r="DG446" s="131"/>
      <c r="DH446" s="131"/>
      <c r="DI446" s="131"/>
      <c r="DJ446" s="131"/>
      <c r="DK446" s="131"/>
      <c r="DL446" s="131"/>
      <c r="DM446" s="131"/>
      <c r="DN446" s="131"/>
      <c r="DO446" s="131"/>
      <c r="DP446" s="131"/>
      <c r="DQ446" s="131"/>
      <c r="DR446" s="131"/>
      <c r="DS446" s="131"/>
      <c r="DT446" s="131"/>
      <c r="DU446" s="131"/>
      <c r="DV446" s="131"/>
      <c r="DW446" s="131"/>
      <c r="DX446" s="131"/>
      <c r="DY446" s="131"/>
      <c r="DZ446" s="131"/>
      <c r="EA446" s="131"/>
      <c r="EB446" s="131"/>
      <c r="EC446" s="131"/>
      <c r="ED446" s="131"/>
      <c r="EE446" s="131"/>
      <c r="EF446" s="131"/>
      <c r="EG446" s="131"/>
      <c r="EH446" s="131"/>
      <c r="EI446" s="131"/>
      <c r="EJ446" s="131"/>
      <c r="EK446" s="131"/>
      <c r="EL446" s="131"/>
      <c r="EM446" s="131"/>
      <c r="EN446" s="131"/>
      <c r="EO446" s="131"/>
      <c r="EP446" s="131"/>
      <c r="EQ446" s="131"/>
      <c r="ER446" s="131"/>
      <c r="ES446" s="131"/>
      <c r="ET446" s="131"/>
      <c r="EU446" s="131"/>
      <c r="EV446" s="131"/>
      <c r="EW446" s="131"/>
      <c r="EX446" s="131"/>
      <c r="EY446" s="131"/>
      <c r="EZ446" s="131"/>
      <c r="FA446" s="131"/>
      <c r="FB446" s="131"/>
      <c r="FC446" s="131"/>
      <c r="FD446" s="131"/>
      <c r="FE446" s="131"/>
      <c r="FF446" s="131"/>
      <c r="FG446" s="131"/>
      <c r="FH446" s="131"/>
      <c r="FI446" s="131"/>
      <c r="FJ446" s="131"/>
      <c r="FK446" s="131"/>
      <c r="FL446" s="131"/>
      <c r="FM446" s="131"/>
      <c r="FN446" s="131"/>
      <c r="FO446" s="131"/>
      <c r="FP446" s="131"/>
      <c r="FQ446" s="131"/>
      <c r="FR446" s="131"/>
      <c r="FS446" s="131"/>
      <c r="FT446" s="131"/>
      <c r="FU446" s="131"/>
      <c r="FV446" s="131"/>
      <c r="FW446" s="131"/>
    </row>
    <row r="447">
      <c r="A447" s="131"/>
      <c r="B447" s="131"/>
      <c r="C447" s="131"/>
      <c r="D447" s="131"/>
      <c r="E447" s="131"/>
      <c r="F447" s="131"/>
      <c r="G447" s="131"/>
      <c r="H447" s="131"/>
      <c r="I447" s="131"/>
      <c r="J447" s="131"/>
      <c r="K447" s="131"/>
      <c r="L447" s="131"/>
      <c r="M447" s="131"/>
      <c r="N447" s="131"/>
      <c r="O447" s="131"/>
      <c r="P447" s="131"/>
      <c r="Q447" s="131"/>
      <c r="R447" s="131"/>
      <c r="S447" s="131"/>
      <c r="T447" s="131"/>
      <c r="U447" s="131"/>
      <c r="V447" s="131"/>
      <c r="W447" s="131"/>
      <c r="X447" s="131"/>
      <c r="Y447" s="131"/>
      <c r="Z447" s="131"/>
      <c r="AA447" s="131"/>
      <c r="AB447" s="131"/>
      <c r="AC447" s="131"/>
      <c r="AD447" s="131"/>
      <c r="AE447" s="131"/>
      <c r="AF447" s="131"/>
      <c r="AG447" s="131"/>
      <c r="AH447" s="131"/>
      <c r="AI447" s="131"/>
      <c r="AJ447" s="131"/>
      <c r="AK447" s="131"/>
      <c r="AL447" s="131"/>
      <c r="AM447" s="131"/>
      <c r="AN447" s="131"/>
      <c r="AO447" s="131"/>
      <c r="AP447" s="131"/>
      <c r="AQ447" s="131"/>
      <c r="AR447" s="131"/>
      <c r="AS447" s="131"/>
      <c r="AT447" s="131"/>
      <c r="AU447" s="131"/>
      <c r="AV447" s="131"/>
      <c r="AW447" s="131"/>
      <c r="AX447" s="131"/>
      <c r="AY447" s="131"/>
      <c r="AZ447" s="131"/>
      <c r="BA447" s="131"/>
      <c r="BB447" s="131"/>
      <c r="BC447" s="131"/>
      <c r="BD447" s="131"/>
      <c r="BE447" s="131"/>
      <c r="BF447" s="131"/>
      <c r="BG447" s="131"/>
      <c r="BH447" s="131"/>
      <c r="BI447" s="131"/>
      <c r="BJ447" s="131"/>
      <c r="BK447" s="131"/>
      <c r="BL447" s="131"/>
      <c r="BM447" s="131"/>
      <c r="BN447" s="131"/>
      <c r="BO447" s="131"/>
      <c r="BP447" s="131"/>
      <c r="BQ447" s="131"/>
      <c r="BR447" s="131"/>
      <c r="BS447" s="131"/>
      <c r="BT447" s="131"/>
      <c r="BU447" s="131"/>
      <c r="BV447" s="131"/>
      <c r="BW447" s="131"/>
      <c r="BX447" s="131"/>
      <c r="BY447" s="131"/>
      <c r="BZ447" s="131"/>
      <c r="CA447" s="131"/>
      <c r="CB447" s="131"/>
      <c r="CC447" s="131"/>
      <c r="CD447" s="131"/>
      <c r="CE447" s="131"/>
      <c r="CF447" s="131"/>
      <c r="CG447" s="131"/>
      <c r="CH447" s="131"/>
      <c r="CI447" s="131"/>
      <c r="CJ447" s="131"/>
      <c r="CK447" s="131"/>
      <c r="CL447" s="131"/>
      <c r="CM447" s="131"/>
      <c r="CN447" s="131"/>
      <c r="CO447" s="131"/>
      <c r="CP447" s="131"/>
      <c r="CQ447" s="131"/>
      <c r="CR447" s="131"/>
      <c r="CS447" s="131"/>
      <c r="CT447" s="131"/>
      <c r="CU447" s="131"/>
      <c r="CV447" s="131"/>
      <c r="CW447" s="131"/>
      <c r="CX447" s="131"/>
      <c r="CY447" s="131"/>
      <c r="CZ447" s="131"/>
      <c r="DA447" s="131"/>
      <c r="DB447" s="131"/>
      <c r="DC447" s="131"/>
      <c r="DD447" s="131"/>
      <c r="DE447" s="131"/>
      <c r="DF447" s="131"/>
      <c r="DG447" s="131"/>
      <c r="DH447" s="131"/>
      <c r="DI447" s="131"/>
      <c r="DJ447" s="131"/>
      <c r="DK447" s="131"/>
      <c r="DL447" s="131"/>
      <c r="DM447" s="131"/>
      <c r="DN447" s="131"/>
      <c r="DO447" s="131"/>
      <c r="DP447" s="131"/>
      <c r="DQ447" s="131"/>
      <c r="DR447" s="131"/>
      <c r="DS447" s="131"/>
      <c r="DT447" s="131"/>
      <c r="DU447" s="131"/>
      <c r="DV447" s="131"/>
      <c r="DW447" s="131"/>
      <c r="DX447" s="131"/>
      <c r="DY447" s="131"/>
      <c r="DZ447" s="131"/>
      <c r="EA447" s="131"/>
      <c r="EB447" s="131"/>
      <c r="EC447" s="131"/>
      <c r="ED447" s="131"/>
      <c r="EE447" s="131"/>
      <c r="EF447" s="131"/>
      <c r="EG447" s="131"/>
      <c r="EH447" s="131"/>
      <c r="EI447" s="131"/>
      <c r="EJ447" s="131"/>
      <c r="EK447" s="131"/>
      <c r="EL447" s="131"/>
      <c r="EM447" s="131"/>
      <c r="EN447" s="131"/>
      <c r="EO447" s="131"/>
      <c r="EP447" s="131"/>
      <c r="EQ447" s="131"/>
      <c r="ER447" s="131"/>
      <c r="ES447" s="131"/>
      <c r="ET447" s="131"/>
      <c r="EU447" s="131"/>
      <c r="EV447" s="131"/>
      <c r="EW447" s="131"/>
      <c r="EX447" s="131"/>
      <c r="EY447" s="131"/>
      <c r="EZ447" s="131"/>
      <c r="FA447" s="131"/>
      <c r="FB447" s="131"/>
      <c r="FC447" s="131"/>
      <c r="FD447" s="131"/>
      <c r="FE447" s="131"/>
      <c r="FF447" s="131"/>
      <c r="FG447" s="131"/>
      <c r="FH447" s="131"/>
      <c r="FI447" s="131"/>
      <c r="FJ447" s="131"/>
      <c r="FK447" s="131"/>
      <c r="FL447" s="131"/>
      <c r="FM447" s="131"/>
      <c r="FN447" s="131"/>
      <c r="FO447" s="131"/>
      <c r="FP447" s="131"/>
      <c r="FQ447" s="131"/>
      <c r="FR447" s="131"/>
      <c r="FS447" s="131"/>
      <c r="FT447" s="131"/>
      <c r="FU447" s="131"/>
      <c r="FV447" s="131"/>
      <c r="FW447" s="131"/>
    </row>
    <row r="448">
      <c r="A448" s="131"/>
      <c r="B448" s="131"/>
      <c r="C448" s="131"/>
      <c r="D448" s="131"/>
      <c r="E448" s="131"/>
      <c r="F448" s="131"/>
      <c r="G448" s="131"/>
      <c r="H448" s="131"/>
      <c r="I448" s="131"/>
      <c r="J448" s="131"/>
      <c r="K448" s="131"/>
      <c r="L448" s="131"/>
      <c r="M448" s="131"/>
      <c r="N448" s="131"/>
      <c r="O448" s="131"/>
      <c r="P448" s="131"/>
      <c r="Q448" s="131"/>
      <c r="R448" s="131"/>
      <c r="S448" s="131"/>
      <c r="T448" s="131"/>
      <c r="U448" s="131"/>
      <c r="V448" s="131"/>
      <c r="W448" s="131"/>
      <c r="X448" s="131"/>
      <c r="Y448" s="131"/>
      <c r="Z448" s="131"/>
      <c r="AA448" s="131"/>
      <c r="AB448" s="131"/>
      <c r="AC448" s="131"/>
      <c r="AD448" s="131"/>
      <c r="AE448" s="131"/>
      <c r="AF448" s="131"/>
      <c r="AG448" s="131"/>
      <c r="AH448" s="131"/>
      <c r="AI448" s="131"/>
      <c r="AJ448" s="131"/>
      <c r="AK448" s="131"/>
      <c r="AL448" s="131"/>
      <c r="AM448" s="131"/>
      <c r="AN448" s="131"/>
      <c r="AO448" s="131"/>
      <c r="AP448" s="131"/>
      <c r="AQ448" s="131"/>
      <c r="AR448" s="131"/>
      <c r="AS448" s="131"/>
      <c r="AT448" s="131"/>
      <c r="AU448" s="131"/>
      <c r="AV448" s="131"/>
      <c r="AW448" s="131"/>
      <c r="AX448" s="131"/>
      <c r="AY448" s="131"/>
      <c r="AZ448" s="131"/>
      <c r="BA448" s="131"/>
      <c r="BB448" s="131"/>
      <c r="BC448" s="131"/>
      <c r="BD448" s="131"/>
      <c r="BE448" s="131"/>
      <c r="BF448" s="131"/>
      <c r="BG448" s="131"/>
      <c r="BH448" s="131"/>
      <c r="BI448" s="131"/>
      <c r="BJ448" s="131"/>
      <c r="BK448" s="131"/>
      <c r="BL448" s="131"/>
      <c r="BM448" s="131"/>
      <c r="BN448" s="131"/>
      <c r="BO448" s="131"/>
      <c r="BP448" s="131"/>
      <c r="BQ448" s="131"/>
      <c r="BR448" s="131"/>
      <c r="BS448" s="131"/>
      <c r="BT448" s="131"/>
      <c r="BU448" s="131"/>
      <c r="BV448" s="131"/>
      <c r="BW448" s="131"/>
      <c r="BX448" s="131"/>
      <c r="BY448" s="131"/>
      <c r="BZ448" s="131"/>
      <c r="CA448" s="131"/>
      <c r="CB448" s="131"/>
      <c r="CC448" s="131"/>
      <c r="CD448" s="131"/>
      <c r="CE448" s="131"/>
      <c r="CF448" s="131"/>
      <c r="CG448" s="131"/>
      <c r="CH448" s="131"/>
      <c r="CI448" s="131"/>
      <c r="CJ448" s="131"/>
      <c r="CK448" s="131"/>
      <c r="CL448" s="131"/>
      <c r="CM448" s="131"/>
      <c r="CN448" s="131"/>
      <c r="CO448" s="131"/>
      <c r="CP448" s="131"/>
      <c r="CQ448" s="131"/>
      <c r="CR448" s="131"/>
      <c r="CS448" s="131"/>
      <c r="CT448" s="131"/>
      <c r="CU448" s="131"/>
      <c r="CV448" s="131"/>
      <c r="CW448" s="131"/>
      <c r="CX448" s="131"/>
      <c r="CY448" s="131"/>
      <c r="CZ448" s="131"/>
      <c r="DA448" s="131"/>
      <c r="DB448" s="131"/>
      <c r="DC448" s="131"/>
      <c r="DD448" s="131"/>
      <c r="DE448" s="131"/>
      <c r="DF448" s="131"/>
      <c r="DG448" s="131"/>
      <c r="DH448" s="131"/>
      <c r="DI448" s="131"/>
      <c r="DJ448" s="131"/>
      <c r="DK448" s="131"/>
      <c r="DL448" s="131"/>
      <c r="DM448" s="131"/>
      <c r="DN448" s="131"/>
      <c r="DO448" s="131"/>
      <c r="DP448" s="131"/>
      <c r="DQ448" s="131"/>
      <c r="DR448" s="131"/>
      <c r="DS448" s="131"/>
      <c r="DT448" s="131"/>
      <c r="DU448" s="131"/>
      <c r="DV448" s="131"/>
      <c r="DW448" s="131"/>
      <c r="DX448" s="131"/>
      <c r="DY448" s="131"/>
      <c r="DZ448" s="131"/>
      <c r="EA448" s="131"/>
      <c r="EB448" s="131"/>
      <c r="EC448" s="131"/>
      <c r="ED448" s="131"/>
      <c r="EE448" s="131"/>
      <c r="EF448" s="131"/>
      <c r="EG448" s="131"/>
      <c r="EH448" s="131"/>
      <c r="EI448" s="131"/>
      <c r="EJ448" s="131"/>
      <c r="EK448" s="131"/>
      <c r="EL448" s="131"/>
      <c r="EM448" s="131"/>
      <c r="EN448" s="131"/>
      <c r="EO448" s="131"/>
      <c r="EP448" s="131"/>
      <c r="EQ448" s="131"/>
      <c r="ER448" s="131"/>
      <c r="ES448" s="131"/>
      <c r="ET448" s="131"/>
      <c r="EU448" s="131"/>
      <c r="EV448" s="131"/>
      <c r="EW448" s="131"/>
      <c r="EX448" s="131"/>
      <c r="EY448" s="131"/>
      <c r="EZ448" s="131"/>
      <c r="FA448" s="131"/>
      <c r="FB448" s="131"/>
      <c r="FC448" s="131"/>
      <c r="FD448" s="131"/>
      <c r="FE448" s="131"/>
      <c r="FF448" s="131"/>
      <c r="FG448" s="131"/>
      <c r="FH448" s="131"/>
      <c r="FI448" s="131"/>
      <c r="FJ448" s="131"/>
      <c r="FK448" s="131"/>
      <c r="FL448" s="131"/>
      <c r="FM448" s="131"/>
      <c r="FN448" s="131"/>
      <c r="FO448" s="131"/>
      <c r="FP448" s="131"/>
      <c r="FQ448" s="131"/>
      <c r="FR448" s="131"/>
      <c r="FS448" s="131"/>
      <c r="FT448" s="131"/>
      <c r="FU448" s="131"/>
      <c r="FV448" s="131"/>
      <c r="FW448" s="131"/>
    </row>
    <row r="449">
      <c r="A449" s="131"/>
      <c r="B449" s="131"/>
      <c r="C449" s="131"/>
      <c r="D449" s="131"/>
      <c r="E449" s="131"/>
      <c r="F449" s="131"/>
      <c r="G449" s="131"/>
      <c r="H449" s="131"/>
      <c r="I449" s="131"/>
      <c r="J449" s="131"/>
      <c r="K449" s="131"/>
      <c r="L449" s="131"/>
      <c r="M449" s="131"/>
      <c r="N449" s="131"/>
      <c r="O449" s="131"/>
      <c r="P449" s="131"/>
      <c r="Q449" s="131"/>
      <c r="R449" s="131"/>
      <c r="S449" s="131"/>
      <c r="T449" s="131"/>
      <c r="U449" s="131"/>
      <c r="V449" s="131"/>
      <c r="W449" s="131"/>
      <c r="X449" s="131"/>
      <c r="Y449" s="131"/>
      <c r="Z449" s="131"/>
      <c r="AA449" s="131"/>
      <c r="AB449" s="131"/>
      <c r="AC449" s="131"/>
      <c r="AD449" s="131"/>
      <c r="AE449" s="131"/>
      <c r="AF449" s="131"/>
      <c r="AG449" s="131"/>
      <c r="AH449" s="131"/>
      <c r="AI449" s="131"/>
      <c r="AJ449" s="131"/>
      <c r="AK449" s="131"/>
      <c r="AL449" s="131"/>
      <c r="AM449" s="131"/>
      <c r="AN449" s="131"/>
      <c r="AO449" s="131"/>
      <c r="AP449" s="131"/>
      <c r="AQ449" s="131"/>
      <c r="AR449" s="131"/>
      <c r="AS449" s="131"/>
      <c r="AT449" s="131"/>
      <c r="AU449" s="131"/>
      <c r="AV449" s="131"/>
      <c r="AW449" s="131"/>
      <c r="AX449" s="131"/>
      <c r="AY449" s="131"/>
      <c r="AZ449" s="131"/>
      <c r="BA449" s="131"/>
      <c r="BB449" s="131"/>
      <c r="BC449" s="131"/>
      <c r="BD449" s="131"/>
      <c r="BE449" s="131"/>
      <c r="BF449" s="131"/>
      <c r="BG449" s="131"/>
      <c r="BH449" s="131"/>
      <c r="BI449" s="131"/>
      <c r="BJ449" s="131"/>
      <c r="BK449" s="131"/>
      <c r="BL449" s="131"/>
      <c r="BM449" s="131"/>
      <c r="BN449" s="131"/>
      <c r="BO449" s="131"/>
      <c r="BP449" s="131"/>
      <c r="BQ449" s="131"/>
      <c r="BR449" s="131"/>
      <c r="BS449" s="131"/>
      <c r="BT449" s="131"/>
      <c r="BU449" s="131"/>
      <c r="BV449" s="131"/>
      <c r="BW449" s="131"/>
      <c r="BX449" s="131"/>
      <c r="BY449" s="131"/>
      <c r="BZ449" s="131"/>
      <c r="CA449" s="131"/>
      <c r="CB449" s="131"/>
      <c r="CC449" s="131"/>
      <c r="CD449" s="131"/>
      <c r="CE449" s="131"/>
      <c r="CF449" s="131"/>
      <c r="CG449" s="131"/>
      <c r="CH449" s="131"/>
      <c r="CI449" s="131"/>
      <c r="CJ449" s="131"/>
      <c r="CK449" s="131"/>
      <c r="CL449" s="131"/>
      <c r="CM449" s="131"/>
      <c r="CN449" s="131"/>
      <c r="CO449" s="131"/>
      <c r="CP449" s="131"/>
      <c r="CQ449" s="131"/>
      <c r="CR449" s="131"/>
      <c r="CS449" s="131"/>
      <c r="CT449" s="131"/>
      <c r="CU449" s="131"/>
      <c r="CV449" s="131"/>
      <c r="CW449" s="131"/>
      <c r="CX449" s="131"/>
      <c r="CY449" s="131"/>
      <c r="CZ449" s="131"/>
      <c r="DA449" s="131"/>
      <c r="DB449" s="131"/>
      <c r="DC449" s="131"/>
      <c r="DD449" s="131"/>
      <c r="DE449" s="131"/>
      <c r="DF449" s="131"/>
      <c r="DG449" s="131"/>
      <c r="DH449" s="131"/>
      <c r="DI449" s="131"/>
      <c r="DJ449" s="131"/>
      <c r="DK449" s="131"/>
      <c r="DL449" s="131"/>
      <c r="DM449" s="131"/>
      <c r="DN449" s="131"/>
      <c r="DO449" s="131"/>
      <c r="DP449" s="131"/>
      <c r="DQ449" s="131"/>
      <c r="DR449" s="131"/>
      <c r="DS449" s="131"/>
      <c r="DT449" s="131"/>
      <c r="DU449" s="131"/>
      <c r="DV449" s="131"/>
      <c r="DW449" s="131"/>
      <c r="DX449" s="131"/>
      <c r="DY449" s="131"/>
      <c r="DZ449" s="131"/>
      <c r="EA449" s="131"/>
      <c r="EB449" s="131"/>
      <c r="EC449" s="131"/>
      <c r="ED449" s="131"/>
      <c r="EE449" s="131"/>
      <c r="EF449" s="131"/>
      <c r="EG449" s="131"/>
      <c r="EH449" s="131"/>
      <c r="EI449" s="131"/>
      <c r="EJ449" s="131"/>
      <c r="EK449" s="131"/>
      <c r="EL449" s="131"/>
      <c r="EM449" s="131"/>
      <c r="EN449" s="131"/>
      <c r="EO449" s="131"/>
      <c r="EP449" s="131"/>
      <c r="EQ449" s="131"/>
      <c r="ER449" s="131"/>
      <c r="ES449" s="131"/>
      <c r="ET449" s="131"/>
      <c r="EU449" s="131"/>
      <c r="EV449" s="131"/>
      <c r="EW449" s="131"/>
      <c r="EX449" s="131"/>
      <c r="EY449" s="131"/>
      <c r="EZ449" s="131"/>
      <c r="FA449" s="131"/>
      <c r="FB449" s="131"/>
      <c r="FC449" s="131"/>
      <c r="FD449" s="131"/>
      <c r="FE449" s="131"/>
      <c r="FF449" s="131"/>
      <c r="FG449" s="131"/>
      <c r="FH449" s="131"/>
      <c r="FI449" s="131"/>
      <c r="FJ449" s="131"/>
      <c r="FK449" s="131"/>
      <c r="FL449" s="131"/>
      <c r="FM449" s="131"/>
      <c r="FN449" s="131"/>
      <c r="FO449" s="131"/>
      <c r="FP449" s="131"/>
      <c r="FQ449" s="131"/>
      <c r="FR449" s="131"/>
      <c r="FS449" s="131"/>
      <c r="FT449" s="131"/>
      <c r="FU449" s="131"/>
      <c r="FV449" s="131"/>
      <c r="FW449" s="131"/>
    </row>
    <row r="450">
      <c r="A450" s="131"/>
      <c r="B450" s="131"/>
      <c r="C450" s="131"/>
      <c r="D450" s="131"/>
      <c r="E450" s="131"/>
      <c r="F450" s="131"/>
      <c r="G450" s="131"/>
      <c r="H450" s="131"/>
      <c r="I450" s="131"/>
      <c r="J450" s="131"/>
      <c r="K450" s="131"/>
      <c r="L450" s="131"/>
      <c r="M450" s="131"/>
      <c r="N450" s="131"/>
      <c r="O450" s="131"/>
      <c r="P450" s="131"/>
      <c r="Q450" s="131"/>
      <c r="R450" s="131"/>
      <c r="S450" s="131"/>
      <c r="T450" s="131"/>
      <c r="U450" s="131"/>
      <c r="V450" s="131"/>
      <c r="W450" s="131"/>
      <c r="X450" s="131"/>
      <c r="Y450" s="131"/>
      <c r="Z450" s="131"/>
      <c r="AA450" s="131"/>
      <c r="AB450" s="131"/>
      <c r="AC450" s="131"/>
      <c r="AD450" s="131"/>
      <c r="AE450" s="131"/>
      <c r="AF450" s="131"/>
      <c r="AG450" s="131"/>
      <c r="AH450" s="131"/>
      <c r="AI450" s="131"/>
      <c r="AJ450" s="131"/>
      <c r="AK450" s="131"/>
      <c r="AL450" s="131"/>
      <c r="AM450" s="131"/>
      <c r="AN450" s="131"/>
      <c r="AO450" s="131"/>
      <c r="AP450" s="131"/>
      <c r="AQ450" s="131"/>
      <c r="AR450" s="131"/>
      <c r="AS450" s="131"/>
      <c r="AT450" s="131"/>
      <c r="AU450" s="131"/>
      <c r="AV450" s="131"/>
      <c r="AW450" s="131"/>
      <c r="AX450" s="131"/>
      <c r="AY450" s="131"/>
      <c r="AZ450" s="131"/>
      <c r="BA450" s="131"/>
      <c r="BB450" s="131"/>
      <c r="BC450" s="131"/>
      <c r="BD450" s="131"/>
      <c r="BE450" s="131"/>
      <c r="BF450" s="131"/>
      <c r="BG450" s="131"/>
      <c r="BH450" s="131"/>
      <c r="BI450" s="131"/>
      <c r="BJ450" s="131"/>
      <c r="BK450" s="131"/>
      <c r="BL450" s="131"/>
      <c r="BM450" s="131"/>
      <c r="BN450" s="131"/>
      <c r="BO450" s="131"/>
      <c r="BP450" s="131"/>
      <c r="BQ450" s="131"/>
      <c r="BR450" s="131"/>
      <c r="BS450" s="131"/>
      <c r="BT450" s="131"/>
      <c r="BU450" s="131"/>
      <c r="BV450" s="131"/>
      <c r="BW450" s="131"/>
      <c r="BX450" s="131"/>
      <c r="BY450" s="131"/>
      <c r="BZ450" s="131"/>
      <c r="CA450" s="131"/>
      <c r="CB450" s="131"/>
      <c r="CC450" s="131"/>
      <c r="CD450" s="131"/>
      <c r="CE450" s="131"/>
      <c r="CF450" s="131"/>
      <c r="CG450" s="131"/>
      <c r="CH450" s="131"/>
      <c r="CI450" s="131"/>
      <c r="CJ450" s="131"/>
      <c r="CK450" s="131"/>
      <c r="CL450" s="131"/>
      <c r="CM450" s="131"/>
      <c r="CN450" s="131"/>
      <c r="CO450" s="131"/>
      <c r="CP450" s="131"/>
      <c r="CQ450" s="131"/>
      <c r="CR450" s="131"/>
      <c r="CS450" s="131"/>
      <c r="CT450" s="131"/>
      <c r="CU450" s="131"/>
      <c r="CV450" s="131"/>
      <c r="CW450" s="131"/>
      <c r="CX450" s="131"/>
      <c r="CY450" s="131"/>
      <c r="CZ450" s="131"/>
      <c r="DA450" s="131"/>
      <c r="DB450" s="131"/>
      <c r="DC450" s="131"/>
      <c r="DD450" s="131"/>
      <c r="DE450" s="131"/>
      <c r="DF450" s="131"/>
      <c r="DG450" s="131"/>
      <c r="DH450" s="131"/>
      <c r="DI450" s="131"/>
      <c r="DJ450" s="131"/>
      <c r="DK450" s="131"/>
      <c r="DL450" s="131"/>
      <c r="DM450" s="131"/>
      <c r="DN450" s="131"/>
      <c r="DO450" s="131"/>
      <c r="DP450" s="131"/>
      <c r="DQ450" s="131"/>
      <c r="DR450" s="131"/>
      <c r="DS450" s="131"/>
      <c r="DT450" s="131"/>
      <c r="DU450" s="131"/>
      <c r="DV450" s="131"/>
      <c r="DW450" s="131"/>
      <c r="DX450" s="131"/>
      <c r="DY450" s="131"/>
      <c r="DZ450" s="131"/>
      <c r="EA450" s="131"/>
      <c r="EB450" s="131"/>
      <c r="EC450" s="131"/>
      <c r="ED450" s="131"/>
      <c r="EE450" s="131"/>
      <c r="EF450" s="131"/>
      <c r="EG450" s="131"/>
      <c r="EH450" s="131"/>
      <c r="EI450" s="131"/>
      <c r="EJ450" s="131"/>
      <c r="EK450" s="131"/>
      <c r="EL450" s="131"/>
      <c r="EM450" s="131"/>
      <c r="EN450" s="131"/>
      <c r="EO450" s="131"/>
      <c r="EP450" s="131"/>
      <c r="EQ450" s="131"/>
      <c r="ER450" s="131"/>
      <c r="ES450" s="131"/>
      <c r="ET450" s="131"/>
      <c r="EU450" s="131"/>
      <c r="EV450" s="131"/>
      <c r="EW450" s="131"/>
      <c r="EX450" s="131"/>
      <c r="EY450" s="131"/>
      <c r="EZ450" s="131"/>
      <c r="FA450" s="131"/>
      <c r="FB450" s="131"/>
      <c r="FC450" s="131"/>
      <c r="FD450" s="131"/>
      <c r="FE450" s="131"/>
      <c r="FF450" s="131"/>
      <c r="FG450" s="131"/>
      <c r="FH450" s="131"/>
      <c r="FI450" s="131"/>
      <c r="FJ450" s="131"/>
      <c r="FK450" s="131"/>
      <c r="FL450" s="131"/>
      <c r="FM450" s="131"/>
      <c r="FN450" s="131"/>
      <c r="FO450" s="131"/>
      <c r="FP450" s="131"/>
      <c r="FQ450" s="131"/>
      <c r="FR450" s="131"/>
      <c r="FS450" s="131"/>
      <c r="FT450" s="131"/>
      <c r="FU450" s="131"/>
      <c r="FV450" s="131"/>
      <c r="FW450" s="131"/>
    </row>
    <row r="451">
      <c r="A451" s="131"/>
      <c r="B451" s="131"/>
      <c r="C451" s="131"/>
      <c r="D451" s="131"/>
      <c r="E451" s="131"/>
      <c r="F451" s="131"/>
      <c r="G451" s="131"/>
      <c r="H451" s="131"/>
      <c r="I451" s="131"/>
      <c r="J451" s="131"/>
      <c r="K451" s="131"/>
      <c r="L451" s="131"/>
      <c r="M451" s="131"/>
      <c r="N451" s="131"/>
      <c r="O451" s="131"/>
      <c r="P451" s="131"/>
      <c r="Q451" s="131"/>
      <c r="R451" s="131"/>
      <c r="S451" s="131"/>
      <c r="T451" s="131"/>
      <c r="U451" s="131"/>
      <c r="V451" s="131"/>
      <c r="W451" s="131"/>
      <c r="X451" s="131"/>
      <c r="Y451" s="131"/>
      <c r="Z451" s="131"/>
      <c r="AA451" s="131"/>
      <c r="AB451" s="131"/>
      <c r="AC451" s="131"/>
      <c r="AD451" s="131"/>
      <c r="AE451" s="131"/>
      <c r="AF451" s="131"/>
      <c r="AG451" s="131"/>
      <c r="AH451" s="131"/>
      <c r="AI451" s="131"/>
      <c r="AJ451" s="131"/>
      <c r="AK451" s="131"/>
      <c r="AL451" s="131"/>
      <c r="AM451" s="131"/>
      <c r="AN451" s="131"/>
      <c r="AO451" s="131"/>
      <c r="AP451" s="131"/>
      <c r="AQ451" s="131"/>
      <c r="AR451" s="131"/>
      <c r="AS451" s="131"/>
      <c r="AT451" s="131"/>
      <c r="AU451" s="131"/>
      <c r="AV451" s="131"/>
      <c r="AW451" s="131"/>
      <c r="AX451" s="131"/>
      <c r="AY451" s="131"/>
      <c r="AZ451" s="131"/>
      <c r="BA451" s="131"/>
      <c r="BB451" s="131"/>
      <c r="BC451" s="131"/>
      <c r="BD451" s="131"/>
      <c r="BE451" s="131"/>
      <c r="BF451" s="131"/>
      <c r="BG451" s="131"/>
      <c r="BH451" s="131"/>
      <c r="BI451" s="131"/>
      <c r="BJ451" s="131"/>
      <c r="BK451" s="131"/>
      <c r="BL451" s="131"/>
      <c r="BM451" s="131"/>
      <c r="BN451" s="131"/>
      <c r="BO451" s="131"/>
      <c r="BP451" s="131"/>
      <c r="BQ451" s="131"/>
      <c r="BR451" s="131"/>
      <c r="BS451" s="131"/>
      <c r="BT451" s="131"/>
      <c r="BU451" s="131"/>
      <c r="BV451" s="131"/>
      <c r="BW451" s="131"/>
      <c r="BX451" s="131"/>
      <c r="BY451" s="131"/>
      <c r="BZ451" s="131"/>
      <c r="CA451" s="131"/>
      <c r="CB451" s="131"/>
      <c r="CC451" s="131"/>
      <c r="CD451" s="131"/>
      <c r="CE451" s="131"/>
      <c r="CF451" s="131"/>
      <c r="CG451" s="131"/>
      <c r="CH451" s="131"/>
      <c r="CI451" s="131"/>
      <c r="CJ451" s="131"/>
      <c r="CK451" s="131"/>
      <c r="CL451" s="131"/>
      <c r="CM451" s="131"/>
      <c r="CN451" s="131"/>
      <c r="CO451" s="131"/>
      <c r="CP451" s="131"/>
      <c r="CQ451" s="131"/>
      <c r="CR451" s="131"/>
      <c r="CS451" s="131"/>
      <c r="CT451" s="131"/>
      <c r="CU451" s="131"/>
      <c r="CV451" s="131"/>
      <c r="CW451" s="131"/>
      <c r="CX451" s="131"/>
      <c r="CY451" s="131"/>
      <c r="CZ451" s="131"/>
      <c r="DA451" s="131"/>
      <c r="DB451" s="131"/>
      <c r="DC451" s="131"/>
      <c r="DD451" s="131"/>
      <c r="DE451" s="131"/>
      <c r="DF451" s="131"/>
      <c r="DG451" s="131"/>
      <c r="DH451" s="131"/>
      <c r="DI451" s="131"/>
      <c r="DJ451" s="131"/>
      <c r="DK451" s="131"/>
      <c r="DL451" s="131"/>
      <c r="DM451" s="131"/>
      <c r="DN451" s="131"/>
      <c r="DO451" s="131"/>
      <c r="DP451" s="131"/>
      <c r="DQ451" s="131"/>
      <c r="DR451" s="131"/>
      <c r="DS451" s="131"/>
      <c r="DT451" s="131"/>
      <c r="DU451" s="131"/>
      <c r="DV451" s="131"/>
      <c r="DW451" s="131"/>
      <c r="DX451" s="131"/>
      <c r="DY451" s="131"/>
      <c r="DZ451" s="131"/>
      <c r="EA451" s="131"/>
      <c r="EB451" s="131"/>
      <c r="EC451" s="131"/>
      <c r="ED451" s="131"/>
      <c r="EE451" s="131"/>
      <c r="EF451" s="131"/>
      <c r="EG451" s="131"/>
      <c r="EH451" s="131"/>
      <c r="EI451" s="131"/>
      <c r="EJ451" s="131"/>
      <c r="EK451" s="131"/>
      <c r="EL451" s="131"/>
      <c r="EM451" s="131"/>
      <c r="EN451" s="131"/>
      <c r="EO451" s="131"/>
      <c r="EP451" s="131"/>
      <c r="EQ451" s="131"/>
      <c r="ER451" s="131"/>
      <c r="ES451" s="131"/>
      <c r="ET451" s="131"/>
      <c r="EU451" s="131"/>
      <c r="EV451" s="131"/>
      <c r="EW451" s="131"/>
      <c r="EX451" s="131"/>
      <c r="EY451" s="131"/>
      <c r="EZ451" s="131"/>
      <c r="FA451" s="131"/>
      <c r="FB451" s="131"/>
      <c r="FC451" s="131"/>
      <c r="FD451" s="131"/>
      <c r="FE451" s="131"/>
      <c r="FF451" s="131"/>
      <c r="FG451" s="131"/>
      <c r="FH451" s="131"/>
      <c r="FI451" s="131"/>
      <c r="FJ451" s="131"/>
      <c r="FK451" s="131"/>
      <c r="FL451" s="131"/>
      <c r="FM451" s="131"/>
      <c r="FN451" s="131"/>
      <c r="FO451" s="131"/>
      <c r="FP451" s="131"/>
      <c r="FQ451" s="131"/>
      <c r="FR451" s="131"/>
      <c r="FS451" s="131"/>
      <c r="FT451" s="131"/>
      <c r="FU451" s="131"/>
      <c r="FV451" s="131"/>
      <c r="FW451" s="131"/>
    </row>
    <row r="452">
      <c r="A452" s="131"/>
      <c r="B452" s="131"/>
      <c r="C452" s="131"/>
      <c r="D452" s="131"/>
      <c r="E452" s="131"/>
      <c r="F452" s="131"/>
      <c r="G452" s="131"/>
      <c r="H452" s="131"/>
      <c r="I452" s="131"/>
      <c r="J452" s="131"/>
      <c r="K452" s="131"/>
      <c r="L452" s="131"/>
      <c r="M452" s="131"/>
      <c r="N452" s="131"/>
      <c r="O452" s="131"/>
      <c r="P452" s="131"/>
      <c r="Q452" s="131"/>
      <c r="R452" s="131"/>
      <c r="S452" s="131"/>
      <c r="T452" s="131"/>
      <c r="U452" s="131"/>
      <c r="V452" s="131"/>
      <c r="W452" s="131"/>
      <c r="X452" s="131"/>
      <c r="Y452" s="131"/>
      <c r="Z452" s="131"/>
      <c r="AA452" s="131"/>
      <c r="AB452" s="131"/>
      <c r="AC452" s="131"/>
      <c r="AD452" s="131"/>
      <c r="AE452" s="131"/>
      <c r="AF452" s="131"/>
      <c r="AG452" s="131"/>
      <c r="AH452" s="131"/>
      <c r="AI452" s="131"/>
      <c r="AJ452" s="131"/>
      <c r="AK452" s="131"/>
      <c r="AL452" s="131"/>
      <c r="AM452" s="131"/>
      <c r="AN452" s="131"/>
      <c r="AO452" s="131"/>
      <c r="AP452" s="131"/>
      <c r="AQ452" s="131"/>
      <c r="AR452" s="131"/>
      <c r="AS452" s="131"/>
      <c r="AT452" s="131"/>
      <c r="AU452" s="131"/>
      <c r="AV452" s="131"/>
      <c r="AW452" s="131"/>
      <c r="AX452" s="131"/>
      <c r="AY452" s="131"/>
      <c r="AZ452" s="131"/>
      <c r="BA452" s="131"/>
      <c r="BB452" s="131"/>
      <c r="BC452" s="131"/>
      <c r="BD452" s="131"/>
      <c r="BE452" s="131"/>
      <c r="BF452" s="131"/>
      <c r="BG452" s="131"/>
      <c r="BH452" s="131"/>
      <c r="BI452" s="131"/>
      <c r="BJ452" s="131"/>
      <c r="BK452" s="131"/>
      <c r="BL452" s="131"/>
      <c r="BM452" s="131"/>
      <c r="BN452" s="131"/>
      <c r="BO452" s="131"/>
      <c r="BP452" s="131"/>
      <c r="BQ452" s="131"/>
      <c r="BR452" s="131"/>
      <c r="BS452" s="131"/>
      <c r="BT452" s="131"/>
      <c r="BU452" s="131"/>
      <c r="BV452" s="131"/>
      <c r="BW452" s="131"/>
      <c r="BX452" s="131"/>
      <c r="BY452" s="131"/>
      <c r="BZ452" s="131"/>
      <c r="CA452" s="131"/>
      <c r="CB452" s="131"/>
      <c r="CC452" s="131"/>
      <c r="CD452" s="131"/>
      <c r="CE452" s="131"/>
      <c r="CF452" s="131"/>
      <c r="CG452" s="131"/>
      <c r="CH452" s="131"/>
      <c r="CI452" s="131"/>
      <c r="CJ452" s="131"/>
      <c r="CK452" s="131"/>
      <c r="CL452" s="131"/>
      <c r="CM452" s="131"/>
      <c r="CN452" s="131"/>
      <c r="CO452" s="131"/>
      <c r="CP452" s="131"/>
      <c r="CQ452" s="131"/>
      <c r="CR452" s="131"/>
      <c r="CS452" s="131"/>
      <c r="CT452" s="131"/>
      <c r="CU452" s="131"/>
      <c r="CV452" s="131"/>
      <c r="CW452" s="131"/>
      <c r="CX452" s="131"/>
      <c r="CY452" s="131"/>
      <c r="CZ452" s="131"/>
      <c r="DA452" s="131"/>
      <c r="DB452" s="131"/>
      <c r="DC452" s="131"/>
      <c r="DD452" s="131"/>
      <c r="DE452" s="131"/>
      <c r="DF452" s="131"/>
      <c r="DG452" s="131"/>
      <c r="DH452" s="131"/>
      <c r="DI452" s="131"/>
      <c r="DJ452" s="131"/>
      <c r="DK452" s="131"/>
      <c r="DL452" s="131"/>
      <c r="DM452" s="131"/>
      <c r="DN452" s="131"/>
      <c r="DO452" s="131"/>
      <c r="DP452" s="131"/>
      <c r="DQ452" s="131"/>
      <c r="DR452" s="131"/>
      <c r="DS452" s="131"/>
      <c r="DT452" s="131"/>
      <c r="DU452" s="131"/>
      <c r="DV452" s="131"/>
      <c r="DW452" s="131"/>
      <c r="DX452" s="131"/>
      <c r="DY452" s="131"/>
      <c r="DZ452" s="131"/>
      <c r="EA452" s="131"/>
      <c r="EB452" s="131"/>
      <c r="EC452" s="131"/>
      <c r="ED452" s="131"/>
      <c r="EE452" s="131"/>
      <c r="EF452" s="131"/>
      <c r="EG452" s="131"/>
      <c r="EH452" s="131"/>
      <c r="EI452" s="131"/>
      <c r="EJ452" s="131"/>
      <c r="EK452" s="131"/>
      <c r="EL452" s="131"/>
      <c r="EM452" s="131"/>
      <c r="EN452" s="131"/>
      <c r="EO452" s="131"/>
      <c r="EP452" s="131"/>
      <c r="EQ452" s="131"/>
      <c r="ER452" s="131"/>
      <c r="ES452" s="131"/>
      <c r="ET452" s="131"/>
      <c r="EU452" s="131"/>
      <c r="EV452" s="131"/>
      <c r="EW452" s="131"/>
      <c r="EX452" s="131"/>
      <c r="EY452" s="131"/>
      <c r="EZ452" s="131"/>
      <c r="FA452" s="131"/>
      <c r="FB452" s="131"/>
      <c r="FC452" s="131"/>
      <c r="FD452" s="131"/>
      <c r="FE452" s="131"/>
      <c r="FF452" s="131"/>
      <c r="FG452" s="131"/>
      <c r="FH452" s="131"/>
      <c r="FI452" s="131"/>
      <c r="FJ452" s="131"/>
      <c r="FK452" s="131"/>
      <c r="FL452" s="131"/>
      <c r="FM452" s="131"/>
      <c r="FN452" s="131"/>
      <c r="FO452" s="131"/>
      <c r="FP452" s="131"/>
      <c r="FQ452" s="131"/>
      <c r="FR452" s="131"/>
      <c r="FS452" s="131"/>
      <c r="FT452" s="131"/>
      <c r="FU452" s="131"/>
      <c r="FV452" s="131"/>
      <c r="FW452" s="131"/>
    </row>
    <row r="453">
      <c r="A453" s="131"/>
      <c r="B453" s="131"/>
      <c r="C453" s="131"/>
      <c r="D453" s="131"/>
      <c r="E453" s="131"/>
      <c r="F453" s="131"/>
      <c r="G453" s="131"/>
      <c r="H453" s="131"/>
      <c r="I453" s="131"/>
      <c r="J453" s="131"/>
      <c r="K453" s="131"/>
      <c r="L453" s="131"/>
      <c r="M453" s="131"/>
      <c r="N453" s="131"/>
      <c r="O453" s="131"/>
      <c r="P453" s="131"/>
      <c r="Q453" s="131"/>
      <c r="R453" s="131"/>
      <c r="S453" s="131"/>
      <c r="T453" s="131"/>
      <c r="U453" s="131"/>
      <c r="V453" s="131"/>
      <c r="W453" s="131"/>
      <c r="X453" s="131"/>
      <c r="Y453" s="131"/>
      <c r="Z453" s="131"/>
      <c r="AA453" s="131"/>
      <c r="AB453" s="131"/>
      <c r="AC453" s="131"/>
      <c r="AD453" s="131"/>
      <c r="AE453" s="131"/>
      <c r="AF453" s="131"/>
      <c r="AG453" s="131"/>
      <c r="AH453" s="131"/>
      <c r="AI453" s="131"/>
      <c r="AJ453" s="131"/>
      <c r="AK453" s="131"/>
      <c r="AL453" s="131"/>
      <c r="AM453" s="131"/>
      <c r="AN453" s="131"/>
      <c r="AO453" s="131"/>
      <c r="AP453" s="131"/>
      <c r="AQ453" s="131"/>
      <c r="AR453" s="131"/>
      <c r="AS453" s="131"/>
      <c r="AT453" s="131"/>
      <c r="AU453" s="131"/>
      <c r="AV453" s="131"/>
      <c r="AW453" s="131"/>
      <c r="AX453" s="131"/>
      <c r="AY453" s="131"/>
      <c r="AZ453" s="131"/>
      <c r="BA453" s="131"/>
      <c r="BB453" s="131"/>
      <c r="BC453" s="131"/>
      <c r="BD453" s="131"/>
      <c r="BE453" s="131"/>
      <c r="BF453" s="131"/>
      <c r="BG453" s="131"/>
      <c r="BH453" s="131"/>
      <c r="BI453" s="131"/>
      <c r="BJ453" s="131"/>
      <c r="BK453" s="131"/>
      <c r="BL453" s="131"/>
      <c r="BM453" s="131"/>
      <c r="BN453" s="131"/>
      <c r="BO453" s="131"/>
      <c r="BP453" s="131"/>
      <c r="BQ453" s="131"/>
      <c r="BR453" s="131"/>
      <c r="BS453" s="131"/>
      <c r="BT453" s="131"/>
      <c r="BU453" s="131"/>
      <c r="BV453" s="131"/>
      <c r="BW453" s="131"/>
      <c r="BX453" s="131"/>
      <c r="BY453" s="131"/>
      <c r="BZ453" s="131"/>
      <c r="CA453" s="131"/>
      <c r="CB453" s="131"/>
      <c r="CC453" s="131"/>
      <c r="CD453" s="131"/>
      <c r="CE453" s="131"/>
      <c r="CF453" s="131"/>
      <c r="CG453" s="131"/>
      <c r="CH453" s="131"/>
      <c r="CI453" s="131"/>
      <c r="CJ453" s="131"/>
      <c r="CK453" s="131"/>
      <c r="CL453" s="131"/>
      <c r="CM453" s="131"/>
      <c r="CN453" s="131"/>
      <c r="CO453" s="131"/>
      <c r="CP453" s="131"/>
      <c r="CQ453" s="131"/>
      <c r="CR453" s="131"/>
      <c r="CS453" s="131"/>
      <c r="CT453" s="131"/>
      <c r="CU453" s="131"/>
      <c r="CV453" s="131"/>
      <c r="CW453" s="131"/>
      <c r="CX453" s="131"/>
      <c r="CY453" s="131"/>
      <c r="CZ453" s="131"/>
      <c r="DA453" s="131"/>
      <c r="DB453" s="131"/>
      <c r="DC453" s="131"/>
      <c r="DD453" s="131"/>
      <c r="DE453" s="131"/>
      <c r="DF453" s="131"/>
      <c r="DG453" s="131"/>
      <c r="DH453" s="131"/>
      <c r="DI453" s="131"/>
      <c r="DJ453" s="131"/>
      <c r="DK453" s="131"/>
      <c r="DL453" s="131"/>
      <c r="DM453" s="131"/>
      <c r="DN453" s="131"/>
      <c r="DO453" s="131"/>
      <c r="DP453" s="131"/>
      <c r="DQ453" s="131"/>
      <c r="DR453" s="131"/>
      <c r="DS453" s="131"/>
      <c r="DT453" s="131"/>
      <c r="DU453" s="131"/>
      <c r="DV453" s="131"/>
      <c r="DW453" s="131"/>
      <c r="DX453" s="131"/>
      <c r="DY453" s="131"/>
      <c r="DZ453" s="131"/>
      <c r="EA453" s="131"/>
      <c r="EB453" s="131"/>
      <c r="EC453" s="131"/>
      <c r="ED453" s="131"/>
      <c r="EE453" s="131"/>
      <c r="EF453" s="131"/>
      <c r="EG453" s="131"/>
      <c r="EH453" s="131"/>
      <c r="EI453" s="131"/>
      <c r="EJ453" s="131"/>
      <c r="EK453" s="131"/>
      <c r="EL453" s="131"/>
      <c r="EM453" s="131"/>
      <c r="EN453" s="131"/>
      <c r="EO453" s="131"/>
      <c r="EP453" s="131"/>
      <c r="EQ453" s="131"/>
      <c r="ER453" s="131"/>
      <c r="ES453" s="131"/>
      <c r="ET453" s="131"/>
      <c r="EU453" s="131"/>
      <c r="EV453" s="131"/>
      <c r="EW453" s="131"/>
      <c r="EX453" s="131"/>
      <c r="EY453" s="131"/>
      <c r="EZ453" s="131"/>
      <c r="FA453" s="131"/>
      <c r="FB453" s="131"/>
      <c r="FC453" s="131"/>
      <c r="FD453" s="131"/>
      <c r="FE453" s="131"/>
      <c r="FF453" s="131"/>
      <c r="FG453" s="131"/>
      <c r="FH453" s="131"/>
      <c r="FI453" s="131"/>
      <c r="FJ453" s="131"/>
      <c r="FK453" s="131"/>
      <c r="FL453" s="131"/>
      <c r="FM453" s="131"/>
      <c r="FN453" s="131"/>
      <c r="FO453" s="131"/>
      <c r="FP453" s="131"/>
      <c r="FQ453" s="131"/>
      <c r="FR453" s="131"/>
      <c r="FS453" s="131"/>
      <c r="FT453" s="131"/>
      <c r="FU453" s="131"/>
      <c r="FV453" s="131"/>
      <c r="FW453" s="131"/>
    </row>
    <row r="454">
      <c r="A454" s="131"/>
      <c r="B454" s="131"/>
      <c r="C454" s="131"/>
      <c r="D454" s="131"/>
      <c r="E454" s="131"/>
      <c r="F454" s="131"/>
      <c r="G454" s="131"/>
      <c r="H454" s="131"/>
      <c r="I454" s="131"/>
      <c r="J454" s="131"/>
      <c r="K454" s="131"/>
      <c r="L454" s="131"/>
      <c r="M454" s="131"/>
      <c r="N454" s="131"/>
      <c r="O454" s="131"/>
      <c r="P454" s="131"/>
      <c r="Q454" s="131"/>
      <c r="R454" s="131"/>
      <c r="S454" s="131"/>
      <c r="T454" s="131"/>
      <c r="U454" s="131"/>
      <c r="V454" s="131"/>
      <c r="W454" s="131"/>
      <c r="X454" s="131"/>
      <c r="Y454" s="131"/>
      <c r="Z454" s="131"/>
      <c r="AA454" s="131"/>
      <c r="AB454" s="131"/>
      <c r="AC454" s="131"/>
      <c r="AD454" s="131"/>
      <c r="AE454" s="131"/>
      <c r="AF454" s="131"/>
      <c r="AG454" s="131"/>
      <c r="AH454" s="131"/>
      <c r="AI454" s="131"/>
      <c r="AJ454" s="131"/>
      <c r="AK454" s="131"/>
      <c r="AL454" s="131"/>
      <c r="AM454" s="131"/>
      <c r="AN454" s="131"/>
      <c r="AO454" s="131"/>
      <c r="AP454" s="131"/>
      <c r="AQ454" s="131"/>
      <c r="AR454" s="131"/>
      <c r="AS454" s="131"/>
      <c r="AT454" s="131"/>
      <c r="AU454" s="131"/>
      <c r="AV454" s="131"/>
      <c r="AW454" s="131"/>
      <c r="AX454" s="131"/>
      <c r="AY454" s="131"/>
      <c r="AZ454" s="131"/>
      <c r="BA454" s="131"/>
      <c r="BB454" s="131"/>
      <c r="BC454" s="131"/>
      <c r="BD454" s="131"/>
      <c r="BE454" s="131"/>
      <c r="BF454" s="131"/>
      <c r="BG454" s="131"/>
      <c r="BH454" s="131"/>
      <c r="BI454" s="131"/>
      <c r="BJ454" s="131"/>
      <c r="BK454" s="131"/>
      <c r="BL454" s="131"/>
      <c r="BM454" s="131"/>
      <c r="BN454" s="131"/>
      <c r="BO454" s="131"/>
      <c r="BP454" s="131"/>
      <c r="BQ454" s="131"/>
      <c r="BR454" s="131"/>
      <c r="BS454" s="131"/>
      <c r="BT454" s="131"/>
      <c r="BU454" s="131"/>
      <c r="BV454" s="131"/>
      <c r="BW454" s="131"/>
      <c r="BX454" s="131"/>
      <c r="BY454" s="131"/>
      <c r="BZ454" s="131"/>
      <c r="CA454" s="131"/>
      <c r="CB454" s="131"/>
      <c r="CC454" s="131"/>
      <c r="CD454" s="131"/>
      <c r="CE454" s="131"/>
      <c r="CF454" s="131"/>
      <c r="CG454" s="131"/>
      <c r="CH454" s="131"/>
      <c r="CI454" s="131"/>
      <c r="CJ454" s="131"/>
      <c r="CK454" s="131"/>
      <c r="CL454" s="131"/>
      <c r="CM454" s="131"/>
      <c r="CN454" s="131"/>
      <c r="CO454" s="131"/>
      <c r="CP454" s="131"/>
      <c r="CQ454" s="131"/>
      <c r="CR454" s="131"/>
      <c r="CS454" s="131"/>
      <c r="CT454" s="131"/>
      <c r="CU454" s="131"/>
      <c r="CV454" s="131"/>
      <c r="CW454" s="131"/>
      <c r="CX454" s="131"/>
      <c r="CY454" s="131"/>
      <c r="CZ454" s="131"/>
      <c r="DA454" s="131"/>
      <c r="DB454" s="131"/>
      <c r="DC454" s="131"/>
      <c r="DD454" s="131"/>
      <c r="DE454" s="131"/>
      <c r="DF454" s="131"/>
      <c r="DG454" s="131"/>
      <c r="DH454" s="131"/>
      <c r="DI454" s="131"/>
      <c r="DJ454" s="131"/>
      <c r="DK454" s="131"/>
      <c r="DL454" s="131"/>
      <c r="DM454" s="131"/>
      <c r="DN454" s="131"/>
      <c r="DO454" s="131"/>
      <c r="DP454" s="131"/>
      <c r="DQ454" s="131"/>
      <c r="DR454" s="131"/>
      <c r="DS454" s="131"/>
      <c r="DT454" s="131"/>
      <c r="DU454" s="131"/>
      <c r="DV454" s="131"/>
      <c r="DW454" s="131"/>
      <c r="DX454" s="131"/>
      <c r="DY454" s="131"/>
      <c r="DZ454" s="131"/>
      <c r="EA454" s="131"/>
      <c r="EB454" s="131"/>
      <c r="EC454" s="131"/>
      <c r="ED454" s="131"/>
      <c r="EE454" s="131"/>
      <c r="EF454" s="131"/>
      <c r="EG454" s="131"/>
      <c r="EH454" s="131"/>
      <c r="EI454" s="131"/>
      <c r="EJ454" s="131"/>
      <c r="EK454" s="131"/>
      <c r="EL454" s="131"/>
      <c r="EM454" s="131"/>
      <c r="EN454" s="131"/>
      <c r="EO454" s="131"/>
      <c r="EP454" s="131"/>
      <c r="EQ454" s="131"/>
      <c r="ER454" s="131"/>
      <c r="ES454" s="131"/>
      <c r="ET454" s="131"/>
      <c r="EU454" s="131"/>
      <c r="EV454" s="131"/>
      <c r="EW454" s="131"/>
      <c r="EX454" s="131"/>
      <c r="EY454" s="131"/>
      <c r="EZ454" s="131"/>
      <c r="FA454" s="131"/>
      <c r="FB454" s="131"/>
      <c r="FC454" s="131"/>
      <c r="FD454" s="131"/>
      <c r="FE454" s="131"/>
      <c r="FF454" s="131"/>
      <c r="FG454" s="131"/>
      <c r="FH454" s="131"/>
      <c r="FI454" s="131"/>
      <c r="FJ454" s="131"/>
      <c r="FK454" s="131"/>
      <c r="FL454" s="131"/>
      <c r="FM454" s="131"/>
      <c r="FN454" s="131"/>
      <c r="FO454" s="131"/>
      <c r="FP454" s="131"/>
      <c r="FQ454" s="131"/>
      <c r="FR454" s="131"/>
      <c r="FS454" s="131"/>
      <c r="FT454" s="131"/>
      <c r="FU454" s="131"/>
      <c r="FV454" s="131"/>
      <c r="FW454" s="131"/>
    </row>
    <row r="455">
      <c r="A455" s="131"/>
      <c r="B455" s="131"/>
      <c r="C455" s="131"/>
      <c r="D455" s="131"/>
      <c r="E455" s="131"/>
      <c r="F455" s="131"/>
      <c r="G455" s="131"/>
      <c r="H455" s="131"/>
      <c r="I455" s="131"/>
      <c r="J455" s="131"/>
      <c r="K455" s="131"/>
      <c r="L455" s="131"/>
      <c r="M455" s="131"/>
      <c r="N455" s="131"/>
      <c r="O455" s="131"/>
      <c r="P455" s="131"/>
      <c r="Q455" s="131"/>
      <c r="R455" s="131"/>
      <c r="S455" s="131"/>
      <c r="T455" s="131"/>
      <c r="U455" s="131"/>
      <c r="V455" s="131"/>
      <c r="W455" s="131"/>
      <c r="X455" s="131"/>
      <c r="Y455" s="131"/>
      <c r="Z455" s="131"/>
      <c r="AA455" s="131"/>
      <c r="AB455" s="131"/>
      <c r="AC455" s="131"/>
      <c r="AD455" s="131"/>
      <c r="AE455" s="131"/>
      <c r="AF455" s="131"/>
      <c r="AG455" s="131"/>
      <c r="AH455" s="131"/>
      <c r="AI455" s="131"/>
      <c r="AJ455" s="131"/>
      <c r="AK455" s="131"/>
      <c r="AL455" s="131"/>
      <c r="AM455" s="131"/>
      <c r="AN455" s="131"/>
      <c r="AO455" s="131"/>
      <c r="AP455" s="131"/>
      <c r="AQ455" s="131"/>
      <c r="AR455" s="131"/>
      <c r="AS455" s="131"/>
      <c r="AT455" s="131"/>
      <c r="AU455" s="131"/>
      <c r="AV455" s="131"/>
      <c r="AW455" s="131"/>
      <c r="AX455" s="131"/>
      <c r="AY455" s="131"/>
      <c r="AZ455" s="131"/>
      <c r="BA455" s="131"/>
      <c r="BB455" s="131"/>
      <c r="BC455" s="131"/>
      <c r="BD455" s="131"/>
      <c r="BE455" s="131"/>
      <c r="BF455" s="131"/>
      <c r="BG455" s="131"/>
      <c r="BH455" s="131"/>
      <c r="BI455" s="131"/>
      <c r="BJ455" s="131"/>
      <c r="BK455" s="131"/>
      <c r="BL455" s="131"/>
      <c r="BM455" s="131"/>
      <c r="BN455" s="131"/>
      <c r="BO455" s="131"/>
      <c r="BP455" s="131"/>
      <c r="BQ455" s="131"/>
      <c r="BR455" s="131"/>
      <c r="BS455" s="131"/>
      <c r="BT455" s="131"/>
      <c r="BU455" s="131"/>
      <c r="BV455" s="131"/>
      <c r="BW455" s="131"/>
      <c r="BX455" s="131"/>
      <c r="BY455" s="131"/>
      <c r="BZ455" s="131"/>
      <c r="CA455" s="131"/>
      <c r="CB455" s="131"/>
      <c r="CC455" s="131"/>
      <c r="CD455" s="131"/>
      <c r="CE455" s="131"/>
      <c r="CF455" s="131"/>
      <c r="CG455" s="131"/>
      <c r="CH455" s="131"/>
      <c r="CI455" s="131"/>
      <c r="CJ455" s="131"/>
      <c r="CK455" s="131"/>
      <c r="CL455" s="131"/>
      <c r="CM455" s="131"/>
      <c r="CN455" s="131"/>
      <c r="CO455" s="131"/>
      <c r="CP455" s="131"/>
      <c r="CQ455" s="131"/>
      <c r="CR455" s="131"/>
      <c r="CS455" s="131"/>
      <c r="CT455" s="131"/>
      <c r="CU455" s="131"/>
      <c r="CV455" s="131"/>
      <c r="CW455" s="131"/>
      <c r="CX455" s="131"/>
      <c r="CY455" s="131"/>
      <c r="CZ455" s="131"/>
      <c r="DA455" s="131"/>
      <c r="DB455" s="131"/>
      <c r="DC455" s="131"/>
      <c r="DD455" s="131"/>
      <c r="DE455" s="131"/>
      <c r="DF455" s="131"/>
      <c r="DG455" s="131"/>
      <c r="DH455" s="131"/>
      <c r="DI455" s="131"/>
      <c r="DJ455" s="131"/>
      <c r="DK455" s="131"/>
      <c r="DL455" s="131"/>
      <c r="DM455" s="131"/>
      <c r="DN455" s="131"/>
      <c r="DO455" s="131"/>
      <c r="DP455" s="131"/>
      <c r="DQ455" s="131"/>
      <c r="DR455" s="131"/>
      <c r="DS455" s="131"/>
      <c r="DT455" s="131"/>
      <c r="DU455" s="131"/>
      <c r="DV455" s="131"/>
      <c r="DW455" s="131"/>
      <c r="DX455" s="131"/>
      <c r="DY455" s="131"/>
      <c r="DZ455" s="131"/>
      <c r="EA455" s="131"/>
      <c r="EB455" s="131"/>
      <c r="EC455" s="131"/>
      <c r="ED455" s="131"/>
      <c r="EE455" s="131"/>
      <c r="EF455" s="131"/>
      <c r="EG455" s="131"/>
      <c r="EH455" s="131"/>
      <c r="EI455" s="131"/>
      <c r="EJ455" s="131"/>
      <c r="EK455" s="131"/>
      <c r="EL455" s="131"/>
      <c r="EM455" s="131"/>
      <c r="EN455" s="131"/>
      <c r="EO455" s="131"/>
      <c r="EP455" s="131"/>
      <c r="EQ455" s="131"/>
      <c r="ER455" s="131"/>
      <c r="ES455" s="131"/>
      <c r="ET455" s="131"/>
      <c r="EU455" s="131"/>
      <c r="EV455" s="131"/>
      <c r="EW455" s="131"/>
      <c r="EX455" s="131"/>
      <c r="EY455" s="131"/>
      <c r="EZ455" s="131"/>
      <c r="FA455" s="131"/>
      <c r="FB455" s="131"/>
      <c r="FC455" s="131"/>
      <c r="FD455" s="131"/>
      <c r="FE455" s="131"/>
      <c r="FF455" s="131"/>
      <c r="FG455" s="131"/>
      <c r="FH455" s="131"/>
      <c r="FI455" s="131"/>
      <c r="FJ455" s="131"/>
      <c r="FK455" s="131"/>
      <c r="FL455" s="131"/>
      <c r="FM455" s="131"/>
      <c r="FN455" s="131"/>
      <c r="FO455" s="131"/>
      <c r="FP455" s="131"/>
      <c r="FQ455" s="131"/>
      <c r="FR455" s="131"/>
      <c r="FS455" s="131"/>
      <c r="FT455" s="131"/>
      <c r="FU455" s="131"/>
      <c r="FV455" s="131"/>
      <c r="FW455" s="131"/>
    </row>
    <row r="456">
      <c r="A456" s="131"/>
      <c r="B456" s="131"/>
      <c r="C456" s="131"/>
      <c r="D456" s="131"/>
      <c r="E456" s="131"/>
      <c r="F456" s="131"/>
      <c r="G456" s="131"/>
      <c r="H456" s="131"/>
      <c r="I456" s="131"/>
      <c r="J456" s="131"/>
      <c r="K456" s="131"/>
      <c r="L456" s="131"/>
      <c r="M456" s="131"/>
      <c r="N456" s="131"/>
      <c r="O456" s="131"/>
      <c r="P456" s="131"/>
      <c r="Q456" s="131"/>
      <c r="R456" s="131"/>
      <c r="S456" s="131"/>
      <c r="T456" s="131"/>
      <c r="U456" s="131"/>
      <c r="V456" s="131"/>
      <c r="W456" s="131"/>
      <c r="X456" s="131"/>
      <c r="Y456" s="131"/>
      <c r="Z456" s="131"/>
      <c r="AA456" s="131"/>
      <c r="AB456" s="131"/>
      <c r="AC456" s="131"/>
      <c r="AD456" s="131"/>
      <c r="AE456" s="131"/>
      <c r="AF456" s="131"/>
      <c r="AG456" s="131"/>
      <c r="AH456" s="131"/>
      <c r="AI456" s="131"/>
      <c r="AJ456" s="131"/>
      <c r="AK456" s="131"/>
      <c r="AL456" s="131"/>
      <c r="AM456" s="131"/>
      <c r="AN456" s="131"/>
      <c r="AO456" s="131"/>
      <c r="AP456" s="131"/>
      <c r="AQ456" s="131"/>
      <c r="AR456" s="131"/>
      <c r="AS456" s="131"/>
      <c r="AT456" s="131"/>
      <c r="AU456" s="131"/>
      <c r="AV456" s="131"/>
      <c r="AW456" s="131"/>
      <c r="AX456" s="131"/>
      <c r="AY456" s="131"/>
      <c r="AZ456" s="131"/>
      <c r="BA456" s="131"/>
      <c r="BB456" s="131"/>
      <c r="BC456" s="131"/>
      <c r="BD456" s="131"/>
      <c r="BE456" s="131"/>
      <c r="BF456" s="131"/>
      <c r="BG456" s="131"/>
      <c r="BH456" s="131"/>
      <c r="BI456" s="131"/>
      <c r="BJ456" s="131"/>
      <c r="BK456" s="131"/>
      <c r="BL456" s="131"/>
      <c r="BM456" s="131"/>
      <c r="BN456" s="131"/>
      <c r="BO456" s="131"/>
      <c r="BP456" s="131"/>
      <c r="BQ456" s="131"/>
      <c r="BR456" s="131"/>
      <c r="BS456" s="131"/>
      <c r="BT456" s="131"/>
      <c r="BU456" s="131"/>
      <c r="BV456" s="131"/>
      <c r="BW456" s="131"/>
      <c r="BX456" s="131"/>
      <c r="BY456" s="131"/>
      <c r="BZ456" s="131"/>
      <c r="CA456" s="131"/>
      <c r="CB456" s="131"/>
      <c r="CC456" s="131"/>
      <c r="CD456" s="131"/>
      <c r="CE456" s="131"/>
      <c r="CF456" s="131"/>
      <c r="CG456" s="131"/>
      <c r="CH456" s="131"/>
      <c r="CI456" s="131"/>
      <c r="CJ456" s="131"/>
      <c r="CK456" s="131"/>
      <c r="CL456" s="131"/>
      <c r="CM456" s="131"/>
      <c r="CN456" s="131"/>
      <c r="CO456" s="131"/>
      <c r="CP456" s="131"/>
      <c r="CQ456" s="131"/>
      <c r="CR456" s="131"/>
      <c r="CS456" s="131"/>
      <c r="CT456" s="131"/>
      <c r="CU456" s="131"/>
      <c r="CV456" s="131"/>
      <c r="CW456" s="131"/>
      <c r="CX456" s="131"/>
      <c r="CY456" s="131"/>
      <c r="CZ456" s="131"/>
      <c r="DA456" s="131"/>
      <c r="DB456" s="131"/>
      <c r="DC456" s="131"/>
      <c r="DD456" s="131"/>
      <c r="DE456" s="131"/>
      <c r="DF456" s="131"/>
      <c r="DG456" s="131"/>
      <c r="DH456" s="131"/>
      <c r="DI456" s="131"/>
      <c r="DJ456" s="131"/>
      <c r="DK456" s="131"/>
      <c r="DL456" s="131"/>
      <c r="DM456" s="131"/>
      <c r="DN456" s="131"/>
      <c r="DO456" s="131"/>
      <c r="DP456" s="131"/>
      <c r="DQ456" s="131"/>
      <c r="DR456" s="131"/>
      <c r="DS456" s="131"/>
      <c r="DT456" s="131"/>
      <c r="DU456" s="131"/>
      <c r="DV456" s="131"/>
      <c r="DW456" s="131"/>
      <c r="DX456" s="131"/>
      <c r="DY456" s="131"/>
      <c r="DZ456" s="131"/>
      <c r="EA456" s="131"/>
      <c r="EB456" s="131"/>
      <c r="EC456" s="131"/>
      <c r="ED456" s="131"/>
      <c r="EE456" s="131"/>
      <c r="EF456" s="131"/>
      <c r="EG456" s="131"/>
      <c r="EH456" s="131"/>
      <c r="EI456" s="131"/>
      <c r="EJ456" s="131"/>
      <c r="EK456" s="131"/>
      <c r="EL456" s="131"/>
      <c r="EM456" s="131"/>
      <c r="EN456" s="131"/>
      <c r="EO456" s="131"/>
      <c r="EP456" s="131"/>
      <c r="EQ456" s="131"/>
      <c r="ER456" s="131"/>
      <c r="ES456" s="131"/>
      <c r="ET456" s="131"/>
      <c r="EU456" s="131"/>
      <c r="EV456" s="131"/>
      <c r="EW456" s="131"/>
      <c r="EX456" s="131"/>
      <c r="EY456" s="131"/>
      <c r="EZ456" s="131"/>
      <c r="FA456" s="131"/>
      <c r="FB456" s="131"/>
      <c r="FC456" s="131"/>
      <c r="FD456" s="131"/>
      <c r="FE456" s="131"/>
      <c r="FF456" s="131"/>
      <c r="FG456" s="131"/>
      <c r="FH456" s="131"/>
      <c r="FI456" s="131"/>
      <c r="FJ456" s="131"/>
      <c r="FK456" s="131"/>
      <c r="FL456" s="131"/>
      <c r="FM456" s="131"/>
      <c r="FN456" s="131"/>
      <c r="FO456" s="131"/>
      <c r="FP456" s="131"/>
      <c r="FQ456" s="131"/>
      <c r="FR456" s="131"/>
      <c r="FS456" s="131"/>
      <c r="FT456" s="131"/>
      <c r="FU456" s="131"/>
      <c r="FV456" s="131"/>
      <c r="FW456" s="131"/>
    </row>
    <row r="457">
      <c r="A457" s="131"/>
      <c r="B457" s="131"/>
      <c r="C457" s="131"/>
      <c r="D457" s="131"/>
      <c r="E457" s="131"/>
      <c r="F457" s="131"/>
      <c r="G457" s="131"/>
      <c r="H457" s="131"/>
      <c r="I457" s="131"/>
      <c r="J457" s="131"/>
      <c r="K457" s="131"/>
      <c r="L457" s="131"/>
      <c r="M457" s="131"/>
      <c r="N457" s="131"/>
      <c r="O457" s="131"/>
      <c r="P457" s="131"/>
      <c r="Q457" s="131"/>
      <c r="R457" s="131"/>
      <c r="S457" s="131"/>
      <c r="T457" s="131"/>
      <c r="U457" s="131"/>
      <c r="V457" s="131"/>
      <c r="W457" s="131"/>
      <c r="X457" s="131"/>
      <c r="Y457" s="131"/>
      <c r="Z457" s="131"/>
      <c r="AA457" s="131"/>
      <c r="AB457" s="131"/>
      <c r="AC457" s="131"/>
      <c r="AD457" s="131"/>
      <c r="AE457" s="131"/>
      <c r="AF457" s="131"/>
      <c r="AG457" s="131"/>
      <c r="AH457" s="131"/>
      <c r="AI457" s="131"/>
      <c r="AJ457" s="131"/>
      <c r="AK457" s="131"/>
      <c r="AL457" s="131"/>
      <c r="AM457" s="131"/>
      <c r="AN457" s="131"/>
      <c r="AO457" s="131"/>
      <c r="AP457" s="131"/>
      <c r="AQ457" s="131"/>
      <c r="AR457" s="131"/>
      <c r="AS457" s="131"/>
      <c r="AT457" s="131"/>
      <c r="AU457" s="131"/>
      <c r="AV457" s="131"/>
      <c r="AW457" s="131"/>
      <c r="AX457" s="131"/>
      <c r="AY457" s="131"/>
      <c r="AZ457" s="131"/>
      <c r="BA457" s="131"/>
      <c r="BB457" s="131"/>
      <c r="BC457" s="131"/>
      <c r="BD457" s="131"/>
      <c r="BE457" s="131"/>
      <c r="BF457" s="131"/>
      <c r="BG457" s="131"/>
      <c r="BH457" s="131"/>
      <c r="BI457" s="131"/>
      <c r="BJ457" s="131"/>
      <c r="BK457" s="131"/>
      <c r="BL457" s="131"/>
      <c r="BM457" s="131"/>
      <c r="BN457" s="131"/>
      <c r="BO457" s="131"/>
      <c r="BP457" s="131"/>
      <c r="BQ457" s="131"/>
      <c r="BR457" s="131"/>
      <c r="BS457" s="131"/>
      <c r="BT457" s="131"/>
      <c r="BU457" s="131"/>
      <c r="BV457" s="131"/>
      <c r="BW457" s="131"/>
      <c r="BX457" s="131"/>
      <c r="BY457" s="131"/>
      <c r="BZ457" s="131"/>
      <c r="CA457" s="131"/>
      <c r="CB457" s="131"/>
      <c r="CC457" s="131"/>
      <c r="CD457" s="131"/>
      <c r="CE457" s="131"/>
      <c r="CF457" s="131"/>
      <c r="CG457" s="131"/>
      <c r="CH457" s="131"/>
      <c r="CI457" s="131"/>
      <c r="CJ457" s="131"/>
      <c r="CK457" s="131"/>
      <c r="CL457" s="131"/>
      <c r="CM457" s="131"/>
      <c r="CN457" s="131"/>
      <c r="CO457" s="131"/>
      <c r="CP457" s="131"/>
      <c r="CQ457" s="131"/>
      <c r="CR457" s="131"/>
      <c r="CS457" s="131"/>
      <c r="CT457" s="131"/>
      <c r="CU457" s="131"/>
      <c r="CV457" s="131"/>
      <c r="CW457" s="131"/>
      <c r="CX457" s="131"/>
      <c r="CY457" s="131"/>
      <c r="CZ457" s="131"/>
      <c r="DA457" s="131"/>
      <c r="DB457" s="131"/>
      <c r="DC457" s="131"/>
      <c r="DD457" s="131"/>
      <c r="DE457" s="131"/>
      <c r="DF457" s="131"/>
      <c r="DG457" s="131"/>
      <c r="DH457" s="131"/>
      <c r="DI457" s="131"/>
      <c r="DJ457" s="131"/>
      <c r="DK457" s="131"/>
      <c r="DL457" s="131"/>
      <c r="DM457" s="131"/>
      <c r="DN457" s="131"/>
      <c r="DO457" s="131"/>
      <c r="DP457" s="131"/>
      <c r="DQ457" s="131"/>
      <c r="DR457" s="131"/>
      <c r="DS457" s="131"/>
      <c r="DT457" s="131"/>
      <c r="DU457" s="131"/>
      <c r="DV457" s="131"/>
      <c r="DW457" s="131"/>
      <c r="DX457" s="131"/>
      <c r="DY457" s="131"/>
      <c r="DZ457" s="131"/>
      <c r="EA457" s="131"/>
      <c r="EB457" s="131"/>
      <c r="EC457" s="131"/>
      <c r="ED457" s="131"/>
      <c r="EE457" s="131"/>
      <c r="EF457" s="131"/>
      <c r="EG457" s="131"/>
      <c r="EH457" s="131"/>
      <c r="EI457" s="131"/>
      <c r="EJ457" s="131"/>
      <c r="EK457" s="131"/>
      <c r="EL457" s="131"/>
      <c r="EM457" s="131"/>
      <c r="EN457" s="131"/>
      <c r="EO457" s="131"/>
      <c r="EP457" s="131"/>
      <c r="EQ457" s="131"/>
      <c r="ER457" s="131"/>
      <c r="ES457" s="131"/>
      <c r="ET457" s="131"/>
      <c r="EU457" s="131"/>
      <c r="EV457" s="131"/>
      <c r="EW457" s="131"/>
      <c r="EX457" s="131"/>
      <c r="EY457" s="131"/>
      <c r="EZ457" s="131"/>
      <c r="FA457" s="131"/>
      <c r="FB457" s="131"/>
      <c r="FC457" s="131"/>
      <c r="FD457" s="131"/>
      <c r="FE457" s="131"/>
      <c r="FF457" s="131"/>
      <c r="FG457" s="131"/>
      <c r="FH457" s="131"/>
      <c r="FI457" s="131"/>
      <c r="FJ457" s="131"/>
      <c r="FK457" s="131"/>
      <c r="FL457" s="131"/>
      <c r="FM457" s="131"/>
      <c r="FN457" s="131"/>
      <c r="FO457" s="131"/>
      <c r="FP457" s="131"/>
      <c r="FQ457" s="131"/>
      <c r="FR457" s="131"/>
      <c r="FS457" s="131"/>
      <c r="FT457" s="131"/>
      <c r="FU457" s="131"/>
      <c r="FV457" s="131"/>
      <c r="FW457" s="131"/>
    </row>
    <row r="458">
      <c r="A458" s="131"/>
      <c r="B458" s="131"/>
      <c r="C458" s="131"/>
      <c r="D458" s="131"/>
      <c r="E458" s="131"/>
      <c r="F458" s="131"/>
      <c r="G458" s="131"/>
      <c r="H458" s="131"/>
      <c r="I458" s="131"/>
      <c r="J458" s="131"/>
      <c r="K458" s="131"/>
      <c r="L458" s="131"/>
      <c r="M458" s="131"/>
      <c r="N458" s="131"/>
      <c r="O458" s="131"/>
      <c r="P458" s="131"/>
      <c r="Q458" s="131"/>
      <c r="R458" s="131"/>
      <c r="S458" s="131"/>
      <c r="T458" s="131"/>
      <c r="U458" s="131"/>
      <c r="V458" s="131"/>
      <c r="W458" s="131"/>
      <c r="X458" s="131"/>
      <c r="Y458" s="131"/>
      <c r="Z458" s="131"/>
      <c r="AA458" s="131"/>
      <c r="AB458" s="131"/>
      <c r="AC458" s="131"/>
      <c r="AD458" s="131"/>
      <c r="AE458" s="131"/>
      <c r="AF458" s="131"/>
      <c r="AG458" s="131"/>
      <c r="AH458" s="131"/>
      <c r="AI458" s="131"/>
      <c r="AJ458" s="131"/>
      <c r="AK458" s="131"/>
      <c r="AL458" s="131"/>
      <c r="AM458" s="131"/>
      <c r="AN458" s="131"/>
      <c r="AO458" s="131"/>
      <c r="AP458" s="131"/>
      <c r="AQ458" s="131"/>
      <c r="AR458" s="131"/>
      <c r="AS458" s="131"/>
      <c r="AT458" s="131"/>
      <c r="AU458" s="131"/>
      <c r="AV458" s="131"/>
      <c r="AW458" s="131"/>
      <c r="AX458" s="131"/>
      <c r="AY458" s="131"/>
      <c r="AZ458" s="131"/>
      <c r="BA458" s="131"/>
      <c r="BB458" s="131"/>
      <c r="BC458" s="131"/>
      <c r="BD458" s="131"/>
      <c r="BE458" s="131"/>
      <c r="BF458" s="131"/>
      <c r="BG458" s="131"/>
      <c r="BH458" s="131"/>
      <c r="BI458" s="131"/>
      <c r="BJ458" s="131"/>
      <c r="BK458" s="131"/>
      <c r="BL458" s="131"/>
      <c r="BM458" s="131"/>
      <c r="BN458" s="131"/>
      <c r="BO458" s="131"/>
      <c r="BP458" s="131"/>
      <c r="BQ458" s="131"/>
      <c r="BR458" s="131"/>
      <c r="BS458" s="131"/>
      <c r="BT458" s="131"/>
      <c r="BU458" s="131"/>
      <c r="BV458" s="131"/>
      <c r="BW458" s="131"/>
      <c r="BX458" s="131"/>
      <c r="BY458" s="131"/>
      <c r="BZ458" s="131"/>
      <c r="CA458" s="131"/>
      <c r="CB458" s="131"/>
      <c r="CC458" s="131"/>
      <c r="CD458" s="131"/>
      <c r="CE458" s="131"/>
      <c r="CF458" s="131"/>
      <c r="CG458" s="131"/>
      <c r="CH458" s="131"/>
      <c r="CI458" s="131"/>
      <c r="CJ458" s="131"/>
      <c r="CK458" s="131"/>
      <c r="CL458" s="131"/>
      <c r="CM458" s="131"/>
      <c r="CN458" s="131"/>
      <c r="CO458" s="131"/>
      <c r="CP458" s="131"/>
      <c r="CQ458" s="131"/>
      <c r="CR458" s="131"/>
      <c r="CS458" s="131"/>
      <c r="CT458" s="131"/>
      <c r="CU458" s="131"/>
      <c r="CV458" s="131"/>
      <c r="CW458" s="131"/>
      <c r="CX458" s="131"/>
      <c r="CY458" s="131"/>
      <c r="CZ458" s="131"/>
      <c r="DA458" s="131"/>
      <c r="DB458" s="131"/>
      <c r="DC458" s="131"/>
      <c r="DD458" s="131"/>
      <c r="DE458" s="131"/>
      <c r="DF458" s="131"/>
      <c r="DG458" s="131"/>
      <c r="DH458" s="131"/>
      <c r="DI458" s="131"/>
      <c r="DJ458" s="131"/>
      <c r="DK458" s="131"/>
      <c r="DL458" s="131"/>
      <c r="DM458" s="131"/>
      <c r="DN458" s="131"/>
      <c r="DO458" s="131"/>
      <c r="DP458" s="131"/>
      <c r="DQ458" s="131"/>
      <c r="DR458" s="131"/>
      <c r="DS458" s="131"/>
      <c r="DT458" s="131"/>
      <c r="DU458" s="131"/>
      <c r="DV458" s="131"/>
      <c r="DW458" s="131"/>
      <c r="DX458" s="131"/>
      <c r="DY458" s="131"/>
      <c r="DZ458" s="131"/>
      <c r="EA458" s="131"/>
      <c r="EB458" s="131"/>
      <c r="EC458" s="131"/>
      <c r="ED458" s="131"/>
      <c r="EE458" s="131"/>
      <c r="EF458" s="131"/>
      <c r="EG458" s="131"/>
      <c r="EH458" s="131"/>
      <c r="EI458" s="131"/>
      <c r="EJ458" s="131"/>
      <c r="EK458" s="131"/>
      <c r="EL458" s="131"/>
      <c r="EM458" s="131"/>
      <c r="EN458" s="131"/>
      <c r="EO458" s="131"/>
      <c r="EP458" s="131"/>
      <c r="EQ458" s="131"/>
      <c r="ER458" s="131"/>
      <c r="ES458" s="131"/>
      <c r="ET458" s="131"/>
      <c r="EU458" s="131"/>
      <c r="EV458" s="131"/>
      <c r="EW458" s="131"/>
      <c r="EX458" s="131"/>
      <c r="EY458" s="131"/>
      <c r="EZ458" s="131"/>
      <c r="FA458" s="131"/>
      <c r="FB458" s="131"/>
      <c r="FC458" s="131"/>
      <c r="FD458" s="131"/>
      <c r="FE458" s="131"/>
      <c r="FF458" s="131"/>
      <c r="FG458" s="131"/>
      <c r="FH458" s="131"/>
      <c r="FI458" s="131"/>
      <c r="FJ458" s="131"/>
      <c r="FK458" s="131"/>
      <c r="FL458" s="131"/>
      <c r="FM458" s="131"/>
      <c r="FN458" s="131"/>
      <c r="FO458" s="131"/>
      <c r="FP458" s="131"/>
      <c r="FQ458" s="131"/>
      <c r="FR458" s="131"/>
      <c r="FS458" s="131"/>
      <c r="FT458" s="131"/>
      <c r="FU458" s="131"/>
      <c r="FV458" s="131"/>
      <c r="FW458" s="131"/>
    </row>
    <row r="459">
      <c r="A459" s="131"/>
      <c r="B459" s="131"/>
      <c r="C459" s="131"/>
      <c r="D459" s="131"/>
      <c r="E459" s="131"/>
      <c r="F459" s="131"/>
      <c r="G459" s="131"/>
      <c r="H459" s="131"/>
      <c r="I459" s="131"/>
      <c r="J459" s="131"/>
      <c r="K459" s="131"/>
      <c r="L459" s="131"/>
      <c r="M459" s="131"/>
      <c r="N459" s="131"/>
      <c r="O459" s="131"/>
      <c r="P459" s="131"/>
      <c r="Q459" s="131"/>
      <c r="R459" s="131"/>
      <c r="S459" s="131"/>
      <c r="T459" s="131"/>
      <c r="U459" s="131"/>
      <c r="V459" s="131"/>
      <c r="W459" s="131"/>
      <c r="X459" s="131"/>
      <c r="Y459" s="131"/>
      <c r="Z459" s="131"/>
      <c r="AA459" s="131"/>
      <c r="AB459" s="131"/>
      <c r="AC459" s="131"/>
      <c r="AD459" s="131"/>
      <c r="AE459" s="131"/>
      <c r="AF459" s="131"/>
      <c r="AG459" s="131"/>
      <c r="AH459" s="131"/>
      <c r="AI459" s="131"/>
      <c r="AJ459" s="131"/>
      <c r="AK459" s="131"/>
      <c r="AL459" s="131"/>
      <c r="AM459" s="131"/>
      <c r="AN459" s="131"/>
      <c r="AO459" s="131"/>
      <c r="AP459" s="131"/>
      <c r="AQ459" s="131"/>
      <c r="AR459" s="131"/>
      <c r="AS459" s="131"/>
      <c r="AT459" s="131"/>
      <c r="AU459" s="131"/>
      <c r="AV459" s="131"/>
      <c r="AW459" s="131"/>
      <c r="AX459" s="131"/>
      <c r="AY459" s="131"/>
      <c r="AZ459" s="131"/>
      <c r="BA459" s="131"/>
      <c r="BB459" s="131"/>
      <c r="BC459" s="131"/>
      <c r="BD459" s="131"/>
      <c r="BE459" s="131"/>
      <c r="BF459" s="131"/>
      <c r="BG459" s="131"/>
      <c r="BH459" s="131"/>
      <c r="BI459" s="131"/>
      <c r="BJ459" s="131"/>
      <c r="BK459" s="131"/>
      <c r="BL459" s="131"/>
      <c r="BM459" s="131"/>
      <c r="BN459" s="131"/>
      <c r="BO459" s="131"/>
      <c r="BP459" s="131"/>
      <c r="BQ459" s="131"/>
      <c r="BR459" s="131"/>
      <c r="BS459" s="131"/>
      <c r="BT459" s="131"/>
      <c r="BU459" s="131"/>
      <c r="BV459" s="131"/>
      <c r="BW459" s="131"/>
      <c r="BX459" s="131"/>
      <c r="BY459" s="131"/>
      <c r="BZ459" s="131"/>
      <c r="CA459" s="131"/>
      <c r="CB459" s="131"/>
      <c r="CC459" s="131"/>
      <c r="CD459" s="131"/>
      <c r="CE459" s="131"/>
      <c r="CF459" s="131"/>
      <c r="CG459" s="131"/>
      <c r="CH459" s="131"/>
      <c r="CI459" s="131"/>
      <c r="CJ459" s="131"/>
      <c r="CK459" s="131"/>
      <c r="CL459" s="131"/>
      <c r="CM459" s="131"/>
      <c r="CN459" s="131"/>
      <c r="CO459" s="131"/>
      <c r="CP459" s="131"/>
      <c r="CQ459" s="131"/>
      <c r="CR459" s="131"/>
      <c r="CS459" s="131"/>
      <c r="CT459" s="131"/>
      <c r="CU459" s="131"/>
      <c r="CV459" s="131"/>
      <c r="CW459" s="131"/>
      <c r="CX459" s="131"/>
      <c r="CY459" s="131"/>
      <c r="CZ459" s="131"/>
      <c r="DA459" s="131"/>
      <c r="DB459" s="131"/>
      <c r="DC459" s="131"/>
      <c r="DD459" s="131"/>
      <c r="DE459" s="131"/>
      <c r="DF459" s="131"/>
      <c r="DG459" s="131"/>
      <c r="DH459" s="131"/>
      <c r="DI459" s="131"/>
      <c r="DJ459" s="131"/>
      <c r="DK459" s="131"/>
      <c r="DL459" s="131"/>
      <c r="DM459" s="131"/>
      <c r="DN459" s="131"/>
      <c r="DO459" s="131"/>
      <c r="DP459" s="131"/>
      <c r="DQ459" s="131"/>
      <c r="DR459" s="131"/>
      <c r="DS459" s="131"/>
      <c r="DT459" s="131"/>
      <c r="DU459" s="131"/>
      <c r="DV459" s="131"/>
      <c r="DW459" s="131"/>
      <c r="DX459" s="131"/>
      <c r="DY459" s="131"/>
      <c r="DZ459" s="131"/>
      <c r="EA459" s="131"/>
      <c r="EB459" s="131"/>
      <c r="EC459" s="131"/>
      <c r="ED459" s="131"/>
      <c r="EE459" s="131"/>
      <c r="EF459" s="131"/>
      <c r="EG459" s="131"/>
      <c r="EH459" s="131"/>
      <c r="EI459" s="131"/>
      <c r="EJ459" s="131"/>
      <c r="EK459" s="131"/>
      <c r="EL459" s="131"/>
      <c r="EM459" s="131"/>
      <c r="EN459" s="131"/>
      <c r="EO459" s="131"/>
      <c r="EP459" s="131"/>
      <c r="EQ459" s="131"/>
      <c r="ER459" s="131"/>
      <c r="ES459" s="131"/>
      <c r="ET459" s="131"/>
      <c r="EU459" s="131"/>
      <c r="EV459" s="131"/>
      <c r="EW459" s="131"/>
      <c r="EX459" s="131"/>
      <c r="EY459" s="131"/>
      <c r="EZ459" s="131"/>
      <c r="FA459" s="131"/>
      <c r="FB459" s="131"/>
      <c r="FC459" s="131"/>
      <c r="FD459" s="131"/>
      <c r="FE459" s="131"/>
      <c r="FF459" s="131"/>
      <c r="FG459" s="131"/>
      <c r="FH459" s="131"/>
      <c r="FI459" s="131"/>
      <c r="FJ459" s="131"/>
      <c r="FK459" s="131"/>
      <c r="FL459" s="131"/>
      <c r="FM459" s="131"/>
      <c r="FN459" s="131"/>
      <c r="FO459" s="131"/>
      <c r="FP459" s="131"/>
      <c r="FQ459" s="131"/>
      <c r="FR459" s="131"/>
      <c r="FS459" s="131"/>
      <c r="FT459" s="131"/>
      <c r="FU459" s="131"/>
      <c r="FV459" s="131"/>
      <c r="FW459" s="131"/>
    </row>
    <row r="460">
      <c r="A460" s="131"/>
      <c r="B460" s="131"/>
      <c r="C460" s="131"/>
      <c r="D460" s="131"/>
      <c r="E460" s="131"/>
      <c r="F460" s="131"/>
      <c r="G460" s="131"/>
      <c r="H460" s="131"/>
      <c r="I460" s="131"/>
      <c r="J460" s="131"/>
      <c r="K460" s="131"/>
      <c r="L460" s="131"/>
      <c r="M460" s="131"/>
      <c r="N460" s="131"/>
      <c r="O460" s="131"/>
      <c r="P460" s="131"/>
      <c r="Q460" s="131"/>
      <c r="R460" s="131"/>
      <c r="S460" s="131"/>
      <c r="T460" s="131"/>
      <c r="U460" s="131"/>
      <c r="V460" s="131"/>
      <c r="W460" s="131"/>
      <c r="X460" s="131"/>
      <c r="Y460" s="131"/>
      <c r="Z460" s="131"/>
      <c r="AA460" s="131"/>
      <c r="AB460" s="131"/>
      <c r="AC460" s="131"/>
      <c r="AD460" s="131"/>
      <c r="AE460" s="131"/>
      <c r="AF460" s="131"/>
      <c r="AG460" s="131"/>
      <c r="AH460" s="131"/>
      <c r="AI460" s="131"/>
      <c r="AJ460" s="131"/>
      <c r="AK460" s="131"/>
      <c r="AL460" s="131"/>
      <c r="AM460" s="131"/>
      <c r="AN460" s="131"/>
      <c r="AO460" s="131"/>
      <c r="AP460" s="131"/>
      <c r="AQ460" s="131"/>
      <c r="AR460" s="131"/>
      <c r="AS460" s="131"/>
      <c r="AT460" s="131"/>
      <c r="AU460" s="131"/>
      <c r="AV460" s="131"/>
      <c r="AW460" s="131"/>
      <c r="AX460" s="131"/>
      <c r="AY460" s="131"/>
      <c r="AZ460" s="131"/>
      <c r="BA460" s="131"/>
      <c r="BB460" s="131"/>
      <c r="BC460" s="131"/>
      <c r="BD460" s="131"/>
      <c r="BE460" s="131"/>
      <c r="BF460" s="131"/>
      <c r="BG460" s="131"/>
      <c r="BH460" s="131"/>
      <c r="BI460" s="131"/>
      <c r="BJ460" s="131"/>
      <c r="BK460" s="131"/>
      <c r="BL460" s="131"/>
      <c r="BM460" s="131"/>
      <c r="BN460" s="131"/>
      <c r="BO460" s="131"/>
      <c r="BP460" s="131"/>
      <c r="BQ460" s="131"/>
      <c r="BR460" s="131"/>
      <c r="BS460" s="131"/>
      <c r="BT460" s="131"/>
      <c r="BU460" s="131"/>
      <c r="BV460" s="131"/>
      <c r="BW460" s="131"/>
      <c r="BX460" s="131"/>
      <c r="BY460" s="131"/>
      <c r="BZ460" s="131"/>
      <c r="CA460" s="131"/>
      <c r="CB460" s="131"/>
      <c r="CC460" s="131"/>
      <c r="CD460" s="131"/>
      <c r="CE460" s="131"/>
      <c r="CF460" s="131"/>
      <c r="CG460" s="131"/>
      <c r="CH460" s="131"/>
      <c r="CI460" s="131"/>
      <c r="CJ460" s="131"/>
      <c r="CK460" s="131"/>
      <c r="CL460" s="131"/>
      <c r="CM460" s="131"/>
      <c r="CN460" s="131"/>
      <c r="CO460" s="131"/>
      <c r="CP460" s="131"/>
      <c r="CQ460" s="131"/>
      <c r="CR460" s="131"/>
      <c r="CS460" s="131"/>
      <c r="CT460" s="131"/>
      <c r="CU460" s="131"/>
      <c r="CV460" s="131"/>
      <c r="CW460" s="131"/>
      <c r="CX460" s="131"/>
      <c r="CY460" s="131"/>
      <c r="CZ460" s="131"/>
      <c r="DA460" s="131"/>
      <c r="DB460" s="131"/>
      <c r="DC460" s="131"/>
      <c r="DD460" s="131"/>
      <c r="DE460" s="131"/>
      <c r="DF460" s="131"/>
      <c r="DG460" s="131"/>
      <c r="DH460" s="131"/>
      <c r="DI460" s="131"/>
      <c r="DJ460" s="131"/>
      <c r="DK460" s="131"/>
      <c r="DL460" s="131"/>
      <c r="DM460" s="131"/>
      <c r="DN460" s="131"/>
      <c r="DO460" s="131"/>
      <c r="DP460" s="131"/>
      <c r="DQ460" s="131"/>
      <c r="DR460" s="131"/>
      <c r="DS460" s="131"/>
      <c r="DT460" s="131"/>
      <c r="DU460" s="131"/>
      <c r="DV460" s="131"/>
      <c r="DW460" s="131"/>
      <c r="DX460" s="131"/>
      <c r="DY460" s="131"/>
      <c r="DZ460" s="131"/>
      <c r="EA460" s="131"/>
      <c r="EB460" s="131"/>
      <c r="EC460" s="131"/>
      <c r="ED460" s="131"/>
      <c r="EE460" s="131"/>
      <c r="EF460" s="131"/>
      <c r="EG460" s="131"/>
      <c r="EH460" s="131"/>
      <c r="EI460" s="131"/>
      <c r="EJ460" s="131"/>
      <c r="EK460" s="131"/>
      <c r="EL460" s="131"/>
      <c r="EM460" s="131"/>
      <c r="EN460" s="131"/>
      <c r="EO460" s="131"/>
      <c r="EP460" s="131"/>
      <c r="EQ460" s="131"/>
      <c r="ER460" s="131"/>
      <c r="ES460" s="131"/>
      <c r="ET460" s="131"/>
      <c r="EU460" s="131"/>
      <c r="EV460" s="131"/>
      <c r="EW460" s="131"/>
      <c r="EX460" s="131"/>
      <c r="EY460" s="131"/>
      <c r="EZ460" s="131"/>
      <c r="FA460" s="131"/>
      <c r="FB460" s="131"/>
      <c r="FC460" s="131"/>
      <c r="FD460" s="131"/>
      <c r="FE460" s="131"/>
      <c r="FF460" s="131"/>
      <c r="FG460" s="131"/>
      <c r="FH460" s="131"/>
      <c r="FI460" s="131"/>
      <c r="FJ460" s="131"/>
      <c r="FK460" s="131"/>
      <c r="FL460" s="131"/>
      <c r="FM460" s="131"/>
      <c r="FN460" s="131"/>
      <c r="FO460" s="131"/>
      <c r="FP460" s="131"/>
      <c r="FQ460" s="131"/>
      <c r="FR460" s="131"/>
      <c r="FS460" s="131"/>
      <c r="FT460" s="131"/>
      <c r="FU460" s="131"/>
      <c r="FV460" s="131"/>
      <c r="FW460" s="131"/>
    </row>
    <row r="461">
      <c r="A461" s="131"/>
      <c r="B461" s="131"/>
      <c r="C461" s="131"/>
      <c r="D461" s="131"/>
      <c r="E461" s="131"/>
      <c r="F461" s="131"/>
      <c r="G461" s="131"/>
      <c r="H461" s="131"/>
      <c r="I461" s="131"/>
      <c r="J461" s="131"/>
      <c r="K461" s="131"/>
      <c r="L461" s="131"/>
      <c r="M461" s="131"/>
      <c r="N461" s="131"/>
      <c r="O461" s="131"/>
      <c r="P461" s="131"/>
      <c r="Q461" s="131"/>
      <c r="R461" s="131"/>
      <c r="S461" s="131"/>
      <c r="T461" s="131"/>
      <c r="U461" s="131"/>
      <c r="V461" s="131"/>
      <c r="W461" s="131"/>
      <c r="X461" s="131"/>
      <c r="Y461" s="131"/>
      <c r="Z461" s="131"/>
      <c r="AA461" s="131"/>
      <c r="AB461" s="131"/>
      <c r="AC461" s="131"/>
      <c r="AD461" s="131"/>
      <c r="AE461" s="131"/>
      <c r="AF461" s="131"/>
      <c r="AG461" s="131"/>
      <c r="AH461" s="131"/>
      <c r="AI461" s="131"/>
      <c r="AJ461" s="131"/>
      <c r="AK461" s="131"/>
      <c r="AL461" s="131"/>
      <c r="AM461" s="131"/>
      <c r="AN461" s="131"/>
      <c r="AO461" s="131"/>
      <c r="AP461" s="131"/>
      <c r="AQ461" s="131"/>
      <c r="AR461" s="131"/>
      <c r="AS461" s="131"/>
      <c r="AT461" s="131"/>
      <c r="AU461" s="131"/>
      <c r="AV461" s="131"/>
      <c r="AW461" s="131"/>
      <c r="AX461" s="131"/>
      <c r="AY461" s="131"/>
      <c r="AZ461" s="131"/>
      <c r="BA461" s="131"/>
      <c r="BB461" s="131"/>
      <c r="BC461" s="131"/>
      <c r="BD461" s="131"/>
      <c r="BE461" s="131"/>
      <c r="BF461" s="131"/>
      <c r="BG461" s="131"/>
      <c r="BH461" s="131"/>
      <c r="BI461" s="131"/>
      <c r="BJ461" s="131"/>
      <c r="BK461" s="131"/>
      <c r="BL461" s="131"/>
      <c r="BM461" s="131"/>
      <c r="BN461" s="131"/>
      <c r="BO461" s="131"/>
      <c r="BP461" s="131"/>
      <c r="BQ461" s="131"/>
      <c r="BR461" s="131"/>
      <c r="BS461" s="131"/>
      <c r="BT461" s="131"/>
      <c r="BU461" s="131"/>
      <c r="BV461" s="131"/>
      <c r="BW461" s="131"/>
      <c r="BX461" s="131"/>
      <c r="BY461" s="131"/>
      <c r="BZ461" s="131"/>
      <c r="CA461" s="131"/>
      <c r="CB461" s="131"/>
      <c r="CC461" s="131"/>
      <c r="CD461" s="131"/>
      <c r="CE461" s="131"/>
      <c r="CF461" s="131"/>
      <c r="CG461" s="131"/>
      <c r="CH461" s="131"/>
      <c r="CI461" s="131"/>
      <c r="CJ461" s="131"/>
      <c r="CK461" s="131"/>
      <c r="CL461" s="131"/>
      <c r="CM461" s="131"/>
      <c r="CN461" s="131"/>
      <c r="CO461" s="131"/>
      <c r="CP461" s="131"/>
      <c r="CQ461" s="131"/>
      <c r="CR461" s="131"/>
      <c r="CS461" s="131"/>
      <c r="CT461" s="131"/>
      <c r="CU461" s="131"/>
      <c r="CV461" s="131"/>
      <c r="CW461" s="131"/>
      <c r="CX461" s="131"/>
      <c r="CY461" s="131"/>
      <c r="CZ461" s="131"/>
      <c r="DA461" s="131"/>
      <c r="DB461" s="131"/>
      <c r="DC461" s="131"/>
      <c r="DD461" s="131"/>
      <c r="DE461" s="131"/>
      <c r="DF461" s="131"/>
      <c r="DG461" s="131"/>
      <c r="DH461" s="131"/>
      <c r="DI461" s="131"/>
      <c r="DJ461" s="131"/>
      <c r="DK461" s="131"/>
      <c r="DL461" s="131"/>
      <c r="DM461" s="131"/>
      <c r="DN461" s="131"/>
      <c r="DO461" s="131"/>
      <c r="DP461" s="131"/>
      <c r="DQ461" s="131"/>
      <c r="DR461" s="131"/>
      <c r="DS461" s="131"/>
      <c r="DT461" s="131"/>
      <c r="DU461" s="131"/>
      <c r="DV461" s="131"/>
      <c r="DW461" s="131"/>
      <c r="DX461" s="131"/>
      <c r="DY461" s="131"/>
      <c r="DZ461" s="131"/>
      <c r="EA461" s="131"/>
      <c r="EB461" s="131"/>
      <c r="EC461" s="131"/>
      <c r="ED461" s="131"/>
      <c r="EE461" s="131"/>
      <c r="EF461" s="131"/>
      <c r="EG461" s="131"/>
      <c r="EH461" s="131"/>
      <c r="EI461" s="131"/>
      <c r="EJ461" s="131"/>
      <c r="EK461" s="131"/>
      <c r="EL461" s="131"/>
      <c r="EM461" s="131"/>
      <c r="EN461" s="131"/>
      <c r="EO461" s="131"/>
      <c r="EP461" s="131"/>
      <c r="EQ461" s="131"/>
      <c r="ER461" s="131"/>
      <c r="ES461" s="131"/>
      <c r="ET461" s="131"/>
      <c r="EU461" s="131"/>
      <c r="EV461" s="131"/>
      <c r="EW461" s="131"/>
      <c r="EX461" s="131"/>
      <c r="EY461" s="131"/>
      <c r="EZ461" s="131"/>
      <c r="FA461" s="131"/>
      <c r="FB461" s="131"/>
      <c r="FC461" s="131"/>
      <c r="FD461" s="131"/>
      <c r="FE461" s="131"/>
      <c r="FF461" s="131"/>
      <c r="FG461" s="131"/>
      <c r="FH461" s="131"/>
      <c r="FI461" s="131"/>
      <c r="FJ461" s="131"/>
      <c r="FK461" s="131"/>
      <c r="FL461" s="131"/>
      <c r="FM461" s="131"/>
      <c r="FN461" s="131"/>
      <c r="FO461" s="131"/>
      <c r="FP461" s="131"/>
      <c r="FQ461" s="131"/>
      <c r="FR461" s="131"/>
      <c r="FS461" s="131"/>
      <c r="FT461" s="131"/>
      <c r="FU461" s="131"/>
      <c r="FV461" s="131"/>
      <c r="FW461" s="131"/>
    </row>
    <row r="462">
      <c r="A462" s="131"/>
      <c r="B462" s="131"/>
      <c r="C462" s="131"/>
      <c r="D462" s="131"/>
      <c r="E462" s="131"/>
      <c r="F462" s="131"/>
      <c r="G462" s="131"/>
      <c r="H462" s="131"/>
      <c r="I462" s="131"/>
      <c r="J462" s="131"/>
      <c r="K462" s="131"/>
      <c r="L462" s="131"/>
      <c r="M462" s="131"/>
      <c r="N462" s="131"/>
      <c r="O462" s="131"/>
      <c r="P462" s="131"/>
      <c r="Q462" s="131"/>
      <c r="R462" s="131"/>
      <c r="S462" s="131"/>
      <c r="T462" s="131"/>
      <c r="U462" s="131"/>
      <c r="V462" s="131"/>
      <c r="W462" s="131"/>
      <c r="X462" s="131"/>
      <c r="Y462" s="131"/>
      <c r="Z462" s="131"/>
      <c r="AA462" s="131"/>
      <c r="AB462" s="131"/>
      <c r="AC462" s="131"/>
      <c r="AD462" s="131"/>
      <c r="AE462" s="131"/>
      <c r="AF462" s="131"/>
      <c r="AG462" s="131"/>
      <c r="AH462" s="131"/>
      <c r="AI462" s="131"/>
      <c r="AJ462" s="131"/>
      <c r="AK462" s="131"/>
      <c r="AL462" s="131"/>
      <c r="AM462" s="131"/>
      <c r="AN462" s="131"/>
      <c r="AO462" s="131"/>
      <c r="AP462" s="131"/>
      <c r="AQ462" s="131"/>
      <c r="AR462" s="131"/>
      <c r="AS462" s="131"/>
      <c r="AT462" s="131"/>
      <c r="AU462" s="131"/>
      <c r="AV462" s="131"/>
      <c r="AW462" s="131"/>
      <c r="AX462" s="131"/>
      <c r="AY462" s="131"/>
      <c r="AZ462" s="131"/>
      <c r="BA462" s="131"/>
      <c r="BB462" s="131"/>
      <c r="BC462" s="131"/>
      <c r="BD462" s="131"/>
      <c r="BE462" s="131"/>
      <c r="BF462" s="131"/>
      <c r="BG462" s="131"/>
      <c r="BH462" s="131"/>
      <c r="BI462" s="131"/>
      <c r="BJ462" s="131"/>
      <c r="BK462" s="131"/>
      <c r="BL462" s="131"/>
      <c r="BM462" s="131"/>
      <c r="BN462" s="131"/>
      <c r="BO462" s="131"/>
      <c r="BP462" s="131"/>
      <c r="BQ462" s="131"/>
      <c r="BR462" s="131"/>
      <c r="BS462" s="131"/>
      <c r="BT462" s="131"/>
      <c r="BU462" s="131"/>
      <c r="BV462" s="131"/>
      <c r="BW462" s="131"/>
      <c r="BX462" s="131"/>
      <c r="BY462" s="131"/>
      <c r="BZ462" s="131"/>
      <c r="CA462" s="131"/>
      <c r="CB462" s="131"/>
      <c r="CC462" s="131"/>
      <c r="CD462" s="131"/>
      <c r="CE462" s="131"/>
      <c r="CF462" s="131"/>
      <c r="CG462" s="131"/>
      <c r="CH462" s="131"/>
      <c r="CI462" s="131"/>
      <c r="CJ462" s="131"/>
      <c r="CK462" s="131"/>
      <c r="CL462" s="131"/>
      <c r="CM462" s="131"/>
      <c r="CN462" s="131"/>
      <c r="CO462" s="131"/>
      <c r="CP462" s="131"/>
      <c r="CQ462" s="131"/>
      <c r="CR462" s="131"/>
      <c r="CS462" s="131"/>
      <c r="CT462" s="131"/>
      <c r="CU462" s="131"/>
      <c r="CV462" s="131"/>
      <c r="CW462" s="131"/>
      <c r="CX462" s="131"/>
      <c r="CY462" s="131"/>
      <c r="CZ462" s="131"/>
      <c r="DA462" s="131"/>
      <c r="DB462" s="131"/>
      <c r="DC462" s="131"/>
      <c r="DD462" s="131"/>
      <c r="DE462" s="131"/>
      <c r="DF462" s="131"/>
      <c r="DG462" s="131"/>
      <c r="DH462" s="131"/>
      <c r="DI462" s="131"/>
      <c r="DJ462" s="131"/>
      <c r="DK462" s="131"/>
      <c r="DL462" s="131"/>
      <c r="DM462" s="131"/>
      <c r="DN462" s="131"/>
      <c r="DO462" s="131"/>
      <c r="DP462" s="131"/>
      <c r="DQ462" s="131"/>
      <c r="DR462" s="131"/>
      <c r="DS462" s="131"/>
      <c r="DT462" s="131"/>
      <c r="DU462" s="131"/>
      <c r="DV462" s="131"/>
      <c r="DW462" s="131"/>
      <c r="DX462" s="131"/>
      <c r="DY462" s="131"/>
      <c r="DZ462" s="131"/>
      <c r="EA462" s="131"/>
      <c r="EB462" s="131"/>
      <c r="EC462" s="131"/>
      <c r="ED462" s="131"/>
      <c r="EE462" s="131"/>
      <c r="EF462" s="131"/>
      <c r="EG462" s="131"/>
      <c r="EH462" s="131"/>
      <c r="EI462" s="131"/>
      <c r="EJ462" s="131"/>
      <c r="EK462" s="131"/>
      <c r="EL462" s="131"/>
      <c r="EM462" s="131"/>
      <c r="EN462" s="131"/>
      <c r="EO462" s="131"/>
      <c r="EP462" s="131"/>
      <c r="EQ462" s="131"/>
      <c r="ER462" s="131"/>
      <c r="ES462" s="131"/>
      <c r="ET462" s="131"/>
      <c r="EU462" s="131"/>
      <c r="EV462" s="131"/>
      <c r="EW462" s="131"/>
      <c r="EX462" s="131"/>
      <c r="EY462" s="131"/>
      <c r="EZ462" s="131"/>
      <c r="FA462" s="131"/>
      <c r="FB462" s="131"/>
      <c r="FC462" s="131"/>
      <c r="FD462" s="131"/>
      <c r="FE462" s="131"/>
      <c r="FF462" s="131"/>
      <c r="FG462" s="131"/>
      <c r="FH462" s="131"/>
      <c r="FI462" s="131"/>
      <c r="FJ462" s="131"/>
      <c r="FK462" s="131"/>
      <c r="FL462" s="131"/>
      <c r="FM462" s="131"/>
      <c r="FN462" s="131"/>
      <c r="FO462" s="131"/>
      <c r="FP462" s="131"/>
      <c r="FQ462" s="131"/>
      <c r="FR462" s="131"/>
      <c r="FS462" s="131"/>
      <c r="FT462" s="131"/>
      <c r="FU462" s="131"/>
      <c r="FV462" s="131"/>
      <c r="FW462" s="131"/>
    </row>
    <row r="463">
      <c r="A463" s="131"/>
      <c r="B463" s="131"/>
      <c r="C463" s="131"/>
      <c r="D463" s="131"/>
      <c r="E463" s="131"/>
      <c r="F463" s="131"/>
      <c r="G463" s="131"/>
      <c r="H463" s="131"/>
      <c r="I463" s="131"/>
      <c r="J463" s="131"/>
      <c r="K463" s="131"/>
      <c r="L463" s="131"/>
      <c r="M463" s="131"/>
      <c r="N463" s="131"/>
      <c r="O463" s="131"/>
      <c r="P463" s="131"/>
      <c r="Q463" s="131"/>
      <c r="R463" s="131"/>
      <c r="S463" s="131"/>
      <c r="T463" s="131"/>
      <c r="U463" s="131"/>
      <c r="V463" s="131"/>
      <c r="W463" s="131"/>
      <c r="X463" s="131"/>
      <c r="Y463" s="131"/>
      <c r="Z463" s="131"/>
      <c r="AA463" s="131"/>
      <c r="AB463" s="131"/>
      <c r="AC463" s="131"/>
      <c r="AD463" s="131"/>
      <c r="AE463" s="131"/>
      <c r="AF463" s="131"/>
      <c r="AG463" s="131"/>
      <c r="AH463" s="131"/>
      <c r="AI463" s="131"/>
      <c r="AJ463" s="131"/>
      <c r="AK463" s="131"/>
      <c r="AL463" s="131"/>
      <c r="AM463" s="131"/>
      <c r="AN463" s="131"/>
      <c r="AO463" s="131"/>
      <c r="AP463" s="131"/>
      <c r="AQ463" s="131"/>
      <c r="AR463" s="131"/>
      <c r="AS463" s="131"/>
      <c r="AT463" s="131"/>
      <c r="AU463" s="131"/>
      <c r="AV463" s="131"/>
      <c r="AW463" s="131"/>
      <c r="AX463" s="131"/>
      <c r="AY463" s="131"/>
      <c r="AZ463" s="131"/>
      <c r="BA463" s="131"/>
      <c r="BB463" s="131"/>
      <c r="BC463" s="131"/>
      <c r="BD463" s="131"/>
      <c r="BE463" s="131"/>
      <c r="BF463" s="131"/>
      <c r="BG463" s="131"/>
      <c r="BH463" s="131"/>
      <c r="BI463" s="131"/>
      <c r="BJ463" s="131"/>
      <c r="BK463" s="131"/>
      <c r="BL463" s="131"/>
      <c r="BM463" s="131"/>
      <c r="BN463" s="131"/>
      <c r="BO463" s="131"/>
      <c r="BP463" s="131"/>
      <c r="BQ463" s="131"/>
      <c r="BR463" s="131"/>
      <c r="BS463" s="131"/>
      <c r="BT463" s="131"/>
      <c r="BU463" s="131"/>
      <c r="BV463" s="131"/>
      <c r="BW463" s="131"/>
      <c r="BX463" s="131"/>
      <c r="BY463" s="131"/>
      <c r="BZ463" s="131"/>
      <c r="CA463" s="131"/>
      <c r="CB463" s="131"/>
      <c r="CC463" s="131"/>
      <c r="CD463" s="131"/>
      <c r="CE463" s="131"/>
      <c r="CF463" s="131"/>
      <c r="CG463" s="131"/>
      <c r="CH463" s="131"/>
      <c r="CI463" s="131"/>
      <c r="CJ463" s="131"/>
      <c r="CK463" s="131"/>
      <c r="CL463" s="131"/>
      <c r="CM463" s="131"/>
      <c r="CN463" s="131"/>
      <c r="CO463" s="131"/>
      <c r="CP463" s="131"/>
      <c r="CQ463" s="131"/>
      <c r="CR463" s="131"/>
      <c r="CS463" s="131"/>
      <c r="CT463" s="131"/>
      <c r="CU463" s="131"/>
      <c r="CV463" s="131"/>
      <c r="CW463" s="131"/>
      <c r="CX463" s="131"/>
      <c r="CY463" s="131"/>
      <c r="CZ463" s="131"/>
      <c r="DA463" s="131"/>
      <c r="DB463" s="131"/>
      <c r="DC463" s="131"/>
      <c r="DD463" s="131"/>
      <c r="DE463" s="131"/>
      <c r="DF463" s="131"/>
      <c r="DG463" s="131"/>
      <c r="DH463" s="131"/>
      <c r="DI463" s="131"/>
      <c r="DJ463" s="131"/>
      <c r="DK463" s="131"/>
      <c r="DL463" s="131"/>
      <c r="DM463" s="131"/>
      <c r="DN463" s="131"/>
      <c r="DO463" s="131"/>
      <c r="DP463" s="131"/>
      <c r="DQ463" s="131"/>
      <c r="DR463" s="131"/>
      <c r="DS463" s="131"/>
      <c r="DT463" s="131"/>
      <c r="DU463" s="131"/>
      <c r="DV463" s="131"/>
      <c r="DW463" s="131"/>
      <c r="DX463" s="131"/>
      <c r="DY463" s="131"/>
      <c r="DZ463" s="131"/>
      <c r="EA463" s="131"/>
      <c r="EB463" s="131"/>
      <c r="EC463" s="131"/>
      <c r="ED463" s="131"/>
      <c r="EE463" s="131"/>
      <c r="EF463" s="131"/>
      <c r="EG463" s="131"/>
      <c r="EH463" s="131"/>
      <c r="EI463" s="131"/>
      <c r="EJ463" s="131"/>
      <c r="EK463" s="131"/>
      <c r="EL463" s="131"/>
      <c r="EM463" s="131"/>
      <c r="EN463" s="131"/>
      <c r="EO463" s="131"/>
      <c r="EP463" s="131"/>
      <c r="EQ463" s="131"/>
      <c r="ER463" s="131"/>
      <c r="ES463" s="131"/>
      <c r="ET463" s="131"/>
      <c r="EU463" s="131"/>
      <c r="EV463" s="131"/>
      <c r="EW463" s="131"/>
      <c r="EX463" s="131"/>
      <c r="EY463" s="131"/>
      <c r="EZ463" s="131"/>
      <c r="FA463" s="131"/>
      <c r="FB463" s="131"/>
      <c r="FC463" s="131"/>
      <c r="FD463" s="131"/>
      <c r="FE463" s="131"/>
      <c r="FF463" s="131"/>
      <c r="FG463" s="131"/>
      <c r="FH463" s="131"/>
      <c r="FI463" s="131"/>
      <c r="FJ463" s="131"/>
      <c r="FK463" s="131"/>
      <c r="FL463" s="131"/>
      <c r="FM463" s="131"/>
      <c r="FN463" s="131"/>
      <c r="FO463" s="131"/>
      <c r="FP463" s="131"/>
      <c r="FQ463" s="131"/>
      <c r="FR463" s="131"/>
      <c r="FS463" s="131"/>
      <c r="FT463" s="131"/>
      <c r="FU463" s="131"/>
      <c r="FV463" s="131"/>
      <c r="FW463" s="131"/>
    </row>
    <row r="464">
      <c r="A464" s="131"/>
      <c r="B464" s="131"/>
      <c r="C464" s="131"/>
      <c r="D464" s="131"/>
      <c r="E464" s="131"/>
      <c r="F464" s="131"/>
      <c r="G464" s="131"/>
      <c r="H464" s="131"/>
      <c r="I464" s="131"/>
      <c r="J464" s="131"/>
      <c r="K464" s="131"/>
      <c r="L464" s="131"/>
      <c r="M464" s="131"/>
      <c r="N464" s="131"/>
      <c r="O464" s="131"/>
      <c r="P464" s="131"/>
      <c r="Q464" s="131"/>
      <c r="R464" s="131"/>
      <c r="S464" s="131"/>
      <c r="T464" s="131"/>
      <c r="U464" s="131"/>
      <c r="V464" s="131"/>
      <c r="W464" s="131"/>
      <c r="X464" s="131"/>
      <c r="Y464" s="131"/>
      <c r="Z464" s="131"/>
      <c r="AA464" s="131"/>
      <c r="AB464" s="131"/>
      <c r="AC464" s="131"/>
      <c r="AD464" s="131"/>
      <c r="AE464" s="131"/>
      <c r="AF464" s="131"/>
      <c r="AG464" s="131"/>
      <c r="AH464" s="131"/>
      <c r="AI464" s="131"/>
      <c r="AJ464" s="131"/>
      <c r="AK464" s="131"/>
      <c r="AL464" s="131"/>
      <c r="AM464" s="131"/>
      <c r="AN464" s="131"/>
      <c r="AO464" s="131"/>
      <c r="AP464" s="131"/>
      <c r="AQ464" s="131"/>
      <c r="AR464" s="131"/>
      <c r="AS464" s="131"/>
      <c r="AT464" s="131"/>
      <c r="AU464" s="131"/>
      <c r="AV464" s="131"/>
      <c r="AW464" s="131"/>
      <c r="AX464" s="131"/>
      <c r="AY464" s="131"/>
      <c r="AZ464" s="131"/>
      <c r="BA464" s="131"/>
      <c r="BB464" s="131"/>
      <c r="BC464" s="131"/>
      <c r="BD464" s="131"/>
      <c r="BE464" s="131"/>
      <c r="BF464" s="131"/>
      <c r="BG464" s="131"/>
      <c r="BH464" s="131"/>
      <c r="BI464" s="131"/>
      <c r="BJ464" s="131"/>
      <c r="BK464" s="131"/>
      <c r="BL464" s="131"/>
      <c r="BM464" s="131"/>
      <c r="BN464" s="131"/>
      <c r="BO464" s="131"/>
      <c r="BP464" s="131"/>
      <c r="BQ464" s="131"/>
      <c r="BR464" s="131"/>
      <c r="BS464" s="131"/>
      <c r="BT464" s="131"/>
      <c r="BU464" s="131"/>
      <c r="BV464" s="131"/>
      <c r="BW464" s="131"/>
      <c r="BX464" s="131"/>
      <c r="BY464" s="131"/>
      <c r="BZ464" s="131"/>
      <c r="CA464" s="131"/>
      <c r="CB464" s="131"/>
      <c r="CC464" s="131"/>
      <c r="CD464" s="131"/>
      <c r="CE464" s="131"/>
      <c r="CF464" s="131"/>
      <c r="CG464" s="131"/>
      <c r="CH464" s="131"/>
      <c r="CI464" s="131"/>
      <c r="CJ464" s="131"/>
      <c r="CK464" s="131"/>
      <c r="CL464" s="131"/>
      <c r="CM464" s="131"/>
      <c r="CN464" s="131"/>
      <c r="CO464" s="131"/>
      <c r="CP464" s="131"/>
      <c r="CQ464" s="131"/>
      <c r="CR464" s="131"/>
      <c r="CS464" s="131"/>
      <c r="CT464" s="131"/>
      <c r="CU464" s="131"/>
      <c r="CV464" s="131"/>
      <c r="CW464" s="131"/>
      <c r="CX464" s="131"/>
      <c r="CY464" s="131"/>
      <c r="CZ464" s="131"/>
      <c r="DA464" s="131"/>
      <c r="DB464" s="131"/>
      <c r="DC464" s="131"/>
      <c r="DD464" s="131"/>
      <c r="DE464" s="131"/>
      <c r="DF464" s="131"/>
      <c r="DG464" s="131"/>
      <c r="DH464" s="131"/>
      <c r="DI464" s="131"/>
      <c r="DJ464" s="131"/>
      <c r="DK464" s="131"/>
      <c r="DL464" s="131"/>
      <c r="DM464" s="131"/>
      <c r="DN464" s="131"/>
      <c r="DO464" s="131"/>
      <c r="DP464" s="131"/>
      <c r="DQ464" s="131"/>
      <c r="DR464" s="131"/>
      <c r="DS464" s="131"/>
      <c r="DT464" s="131"/>
      <c r="DU464" s="131"/>
      <c r="DV464" s="131"/>
      <c r="DW464" s="131"/>
      <c r="DX464" s="131"/>
      <c r="DY464" s="131"/>
      <c r="DZ464" s="131"/>
      <c r="EA464" s="131"/>
      <c r="EB464" s="131"/>
      <c r="EC464" s="131"/>
      <c r="ED464" s="131"/>
      <c r="EE464" s="131"/>
      <c r="EF464" s="131"/>
      <c r="EG464" s="131"/>
      <c r="EH464" s="131"/>
      <c r="EI464" s="131"/>
      <c r="EJ464" s="131"/>
      <c r="EK464" s="131"/>
      <c r="EL464" s="131"/>
      <c r="EM464" s="131"/>
      <c r="EN464" s="131"/>
      <c r="EO464" s="131"/>
      <c r="EP464" s="131"/>
      <c r="EQ464" s="131"/>
      <c r="ER464" s="131"/>
      <c r="ES464" s="131"/>
      <c r="ET464" s="131"/>
      <c r="EU464" s="131"/>
      <c r="EV464" s="131"/>
      <c r="EW464" s="131"/>
      <c r="EX464" s="131"/>
      <c r="EY464" s="131"/>
      <c r="EZ464" s="131"/>
      <c r="FA464" s="131"/>
      <c r="FB464" s="131"/>
      <c r="FC464" s="131"/>
      <c r="FD464" s="131"/>
      <c r="FE464" s="131"/>
      <c r="FF464" s="131"/>
      <c r="FG464" s="131"/>
      <c r="FH464" s="131"/>
      <c r="FI464" s="131"/>
      <c r="FJ464" s="131"/>
      <c r="FK464" s="131"/>
      <c r="FL464" s="131"/>
      <c r="FM464" s="131"/>
      <c r="FN464" s="131"/>
      <c r="FO464" s="131"/>
      <c r="FP464" s="131"/>
      <c r="FQ464" s="131"/>
      <c r="FR464" s="131"/>
      <c r="FS464" s="131"/>
      <c r="FT464" s="131"/>
      <c r="FU464" s="131"/>
      <c r="FV464" s="131"/>
      <c r="FW464" s="131"/>
    </row>
    <row r="465">
      <c r="A465" s="131"/>
      <c r="B465" s="131"/>
      <c r="C465" s="131"/>
      <c r="D465" s="131"/>
      <c r="E465" s="131"/>
      <c r="F465" s="131"/>
      <c r="G465" s="131"/>
      <c r="H465" s="131"/>
      <c r="I465" s="131"/>
      <c r="J465" s="131"/>
      <c r="K465" s="131"/>
      <c r="L465" s="131"/>
      <c r="M465" s="131"/>
      <c r="N465" s="131"/>
      <c r="O465" s="131"/>
      <c r="P465" s="131"/>
      <c r="Q465" s="131"/>
      <c r="R465" s="131"/>
      <c r="S465" s="131"/>
      <c r="T465" s="131"/>
      <c r="U465" s="131"/>
      <c r="V465" s="131"/>
      <c r="W465" s="131"/>
      <c r="X465" s="131"/>
      <c r="Y465" s="131"/>
      <c r="Z465" s="131"/>
      <c r="AA465" s="131"/>
      <c r="AB465" s="131"/>
      <c r="AC465" s="131"/>
      <c r="AD465" s="131"/>
      <c r="AE465" s="131"/>
      <c r="AF465" s="131"/>
      <c r="AG465" s="131"/>
      <c r="AH465" s="131"/>
      <c r="AI465" s="131"/>
      <c r="AJ465" s="131"/>
      <c r="AK465" s="131"/>
      <c r="AL465" s="131"/>
      <c r="AM465" s="131"/>
      <c r="AN465" s="131"/>
      <c r="AO465" s="131"/>
      <c r="AP465" s="131"/>
      <c r="AQ465" s="131"/>
      <c r="AR465" s="131"/>
      <c r="AS465" s="131"/>
      <c r="AT465" s="131"/>
      <c r="AU465" s="131"/>
      <c r="AV465" s="131"/>
      <c r="AW465" s="131"/>
      <c r="AX465" s="131"/>
      <c r="AY465" s="131"/>
      <c r="AZ465" s="131"/>
      <c r="BA465" s="131"/>
      <c r="BB465" s="131"/>
      <c r="BC465" s="131"/>
      <c r="BD465" s="131"/>
      <c r="BE465" s="131"/>
      <c r="BF465" s="131"/>
      <c r="BG465" s="131"/>
      <c r="BH465" s="131"/>
      <c r="BI465" s="131"/>
      <c r="BJ465" s="131"/>
      <c r="BK465" s="131"/>
      <c r="BL465" s="131"/>
      <c r="BM465" s="131"/>
      <c r="BN465" s="131"/>
      <c r="BO465" s="131"/>
      <c r="BP465" s="131"/>
      <c r="BQ465" s="131"/>
      <c r="BR465" s="131"/>
      <c r="BS465" s="131"/>
      <c r="BT465" s="131"/>
      <c r="BU465" s="131"/>
      <c r="BV465" s="131"/>
      <c r="BW465" s="131"/>
      <c r="BX465" s="131"/>
      <c r="BY465" s="131"/>
      <c r="BZ465" s="131"/>
      <c r="CA465" s="131"/>
      <c r="CB465" s="131"/>
      <c r="CC465" s="131"/>
      <c r="CD465" s="131"/>
      <c r="CE465" s="131"/>
      <c r="CF465" s="131"/>
      <c r="CG465" s="131"/>
      <c r="CH465" s="131"/>
      <c r="CI465" s="131"/>
      <c r="CJ465" s="131"/>
      <c r="CK465" s="131"/>
      <c r="CL465" s="131"/>
      <c r="CM465" s="131"/>
      <c r="CN465" s="131"/>
      <c r="CO465" s="131"/>
      <c r="CP465" s="131"/>
      <c r="CQ465" s="131"/>
      <c r="CR465" s="131"/>
      <c r="CS465" s="131"/>
      <c r="CT465" s="131"/>
      <c r="CU465" s="131"/>
      <c r="CV465" s="131"/>
      <c r="CW465" s="131"/>
      <c r="CX465" s="131"/>
      <c r="CY465" s="131"/>
      <c r="CZ465" s="131"/>
      <c r="DA465" s="131"/>
      <c r="DB465" s="131"/>
      <c r="DC465" s="131"/>
      <c r="DD465" s="131"/>
      <c r="DE465" s="131"/>
      <c r="DF465" s="131"/>
      <c r="DG465" s="131"/>
      <c r="DH465" s="131"/>
      <c r="DI465" s="131"/>
      <c r="DJ465" s="131"/>
      <c r="DK465" s="131"/>
      <c r="DL465" s="131"/>
      <c r="DM465" s="131"/>
      <c r="DN465" s="131"/>
      <c r="DO465" s="131"/>
      <c r="DP465" s="131"/>
      <c r="DQ465" s="131"/>
      <c r="DR465" s="131"/>
      <c r="DS465" s="131"/>
      <c r="DT465" s="131"/>
      <c r="DU465" s="131"/>
      <c r="DV465" s="131"/>
      <c r="DW465" s="131"/>
      <c r="DX465" s="131"/>
      <c r="DY465" s="131"/>
      <c r="DZ465" s="131"/>
      <c r="EA465" s="131"/>
      <c r="EB465" s="131"/>
      <c r="EC465" s="131"/>
      <c r="ED465" s="131"/>
      <c r="EE465" s="131"/>
      <c r="EF465" s="131"/>
      <c r="EG465" s="131"/>
      <c r="EH465" s="131"/>
      <c r="EI465" s="131"/>
      <c r="EJ465" s="131"/>
      <c r="EK465" s="131"/>
      <c r="EL465" s="131"/>
      <c r="EM465" s="131"/>
      <c r="EN465" s="131"/>
      <c r="EO465" s="131"/>
      <c r="EP465" s="131"/>
      <c r="EQ465" s="131"/>
      <c r="ER465" s="131"/>
      <c r="ES465" s="131"/>
      <c r="ET465" s="131"/>
      <c r="EU465" s="131"/>
      <c r="EV465" s="131"/>
      <c r="EW465" s="131"/>
      <c r="EX465" s="131"/>
      <c r="EY465" s="131"/>
      <c r="EZ465" s="131"/>
      <c r="FA465" s="131"/>
      <c r="FB465" s="131"/>
      <c r="FC465" s="131"/>
      <c r="FD465" s="131"/>
      <c r="FE465" s="131"/>
      <c r="FF465" s="131"/>
      <c r="FG465" s="131"/>
      <c r="FH465" s="131"/>
      <c r="FI465" s="131"/>
      <c r="FJ465" s="131"/>
      <c r="FK465" s="131"/>
      <c r="FL465" s="131"/>
      <c r="FM465" s="131"/>
      <c r="FN465" s="131"/>
      <c r="FO465" s="131"/>
      <c r="FP465" s="131"/>
      <c r="FQ465" s="131"/>
      <c r="FR465" s="131"/>
      <c r="FS465" s="131"/>
      <c r="FT465" s="131"/>
      <c r="FU465" s="131"/>
      <c r="FV465" s="131"/>
      <c r="FW465" s="131"/>
    </row>
    <row r="466">
      <c r="A466" s="131"/>
      <c r="B466" s="131"/>
      <c r="C466" s="131"/>
      <c r="D466" s="131"/>
      <c r="E466" s="131"/>
      <c r="F466" s="131"/>
      <c r="G466" s="131"/>
      <c r="H466" s="131"/>
      <c r="I466" s="131"/>
      <c r="J466" s="131"/>
      <c r="K466" s="131"/>
      <c r="L466" s="131"/>
      <c r="M466" s="131"/>
      <c r="N466" s="131"/>
      <c r="O466" s="131"/>
      <c r="P466" s="131"/>
      <c r="Q466" s="131"/>
      <c r="R466" s="131"/>
      <c r="S466" s="131"/>
      <c r="T466" s="131"/>
      <c r="U466" s="131"/>
      <c r="V466" s="131"/>
      <c r="W466" s="131"/>
      <c r="X466" s="131"/>
      <c r="Y466" s="131"/>
      <c r="Z466" s="131"/>
      <c r="AA466" s="131"/>
      <c r="AB466" s="131"/>
      <c r="AC466" s="131"/>
      <c r="AD466" s="131"/>
      <c r="AE466" s="131"/>
      <c r="AF466" s="131"/>
      <c r="AG466" s="131"/>
      <c r="AH466" s="131"/>
      <c r="AI466" s="131"/>
      <c r="AJ466" s="131"/>
      <c r="AK466" s="131"/>
      <c r="AL466" s="131"/>
      <c r="AM466" s="131"/>
      <c r="AN466" s="131"/>
      <c r="AO466" s="131"/>
      <c r="AP466" s="131"/>
      <c r="AQ466" s="131"/>
      <c r="AR466" s="131"/>
      <c r="AS466" s="131"/>
      <c r="AT466" s="131"/>
      <c r="AU466" s="131"/>
      <c r="AV466" s="131"/>
      <c r="AW466" s="131"/>
      <c r="AX466" s="131"/>
      <c r="AY466" s="131"/>
      <c r="AZ466" s="131"/>
      <c r="BA466" s="131"/>
      <c r="BB466" s="131"/>
      <c r="BC466" s="131"/>
      <c r="BD466" s="131"/>
      <c r="BE466" s="131"/>
      <c r="BF466" s="131"/>
      <c r="BG466" s="131"/>
      <c r="BH466" s="131"/>
      <c r="BI466" s="131"/>
      <c r="BJ466" s="131"/>
      <c r="BK466" s="131"/>
      <c r="BL466" s="131"/>
      <c r="BM466" s="131"/>
      <c r="BN466" s="131"/>
      <c r="BO466" s="131"/>
      <c r="BP466" s="131"/>
      <c r="BQ466" s="131"/>
      <c r="BR466" s="131"/>
      <c r="BS466" s="131"/>
      <c r="BT466" s="131"/>
      <c r="BU466" s="131"/>
      <c r="BV466" s="131"/>
      <c r="BW466" s="131"/>
      <c r="BX466" s="131"/>
      <c r="BY466" s="131"/>
      <c r="BZ466" s="131"/>
      <c r="CA466" s="131"/>
      <c r="CB466" s="131"/>
      <c r="CC466" s="131"/>
      <c r="CD466" s="131"/>
      <c r="CE466" s="131"/>
      <c r="CF466" s="131"/>
      <c r="CG466" s="131"/>
      <c r="CH466" s="131"/>
      <c r="CI466" s="131"/>
      <c r="CJ466" s="131"/>
      <c r="CK466" s="131"/>
      <c r="CL466" s="131"/>
      <c r="CM466" s="131"/>
      <c r="CN466" s="131"/>
      <c r="CO466" s="131"/>
      <c r="CP466" s="131"/>
      <c r="CQ466" s="131"/>
      <c r="CR466" s="131"/>
      <c r="CS466" s="131"/>
      <c r="CT466" s="131"/>
      <c r="CU466" s="131"/>
      <c r="CV466" s="131"/>
      <c r="CW466" s="131"/>
      <c r="CX466" s="131"/>
      <c r="CY466" s="131"/>
      <c r="CZ466" s="131"/>
      <c r="DA466" s="131"/>
      <c r="DB466" s="131"/>
      <c r="DC466" s="131"/>
      <c r="DD466" s="131"/>
      <c r="DE466" s="131"/>
      <c r="DF466" s="131"/>
      <c r="DG466" s="131"/>
      <c r="DH466" s="131"/>
      <c r="DI466" s="131"/>
      <c r="DJ466" s="131"/>
      <c r="DK466" s="131"/>
      <c r="DL466" s="131"/>
      <c r="DM466" s="131"/>
      <c r="DN466" s="131"/>
      <c r="DO466" s="131"/>
      <c r="DP466" s="131"/>
      <c r="DQ466" s="131"/>
      <c r="DR466" s="131"/>
      <c r="DS466" s="131"/>
      <c r="DT466" s="131"/>
      <c r="DU466" s="131"/>
      <c r="DV466" s="131"/>
      <c r="DW466" s="131"/>
      <c r="DX466" s="131"/>
      <c r="DY466" s="131"/>
      <c r="DZ466" s="131"/>
      <c r="EA466" s="131"/>
      <c r="EB466" s="131"/>
      <c r="EC466" s="131"/>
      <c r="ED466" s="131"/>
      <c r="EE466" s="131"/>
      <c r="EF466" s="131"/>
      <c r="EG466" s="131"/>
      <c r="EH466" s="131"/>
      <c r="EI466" s="131"/>
      <c r="EJ466" s="131"/>
      <c r="EK466" s="131"/>
      <c r="EL466" s="131"/>
      <c r="EM466" s="131"/>
      <c r="EN466" s="131"/>
      <c r="EO466" s="131"/>
      <c r="EP466" s="131"/>
      <c r="EQ466" s="131"/>
      <c r="ER466" s="131"/>
      <c r="ES466" s="131"/>
      <c r="ET466" s="131"/>
      <c r="EU466" s="131"/>
      <c r="EV466" s="131"/>
      <c r="EW466" s="131"/>
      <c r="EX466" s="131"/>
      <c r="EY466" s="131"/>
      <c r="EZ466" s="131"/>
      <c r="FA466" s="131"/>
      <c r="FB466" s="131"/>
      <c r="FC466" s="131"/>
      <c r="FD466" s="131"/>
      <c r="FE466" s="131"/>
      <c r="FF466" s="131"/>
      <c r="FG466" s="131"/>
      <c r="FH466" s="131"/>
      <c r="FI466" s="131"/>
      <c r="FJ466" s="131"/>
      <c r="FK466" s="131"/>
      <c r="FL466" s="131"/>
      <c r="FM466" s="131"/>
      <c r="FN466" s="131"/>
      <c r="FO466" s="131"/>
      <c r="FP466" s="131"/>
      <c r="FQ466" s="131"/>
      <c r="FR466" s="131"/>
      <c r="FS466" s="131"/>
      <c r="FT466" s="131"/>
      <c r="FU466" s="131"/>
      <c r="FV466" s="131"/>
      <c r="FW466" s="131"/>
    </row>
    <row r="467">
      <c r="A467" s="131"/>
      <c r="B467" s="131"/>
      <c r="C467" s="131"/>
      <c r="D467" s="131"/>
      <c r="E467" s="131"/>
      <c r="F467" s="131"/>
      <c r="G467" s="131"/>
      <c r="H467" s="131"/>
      <c r="I467" s="131"/>
      <c r="J467" s="131"/>
      <c r="K467" s="131"/>
      <c r="L467" s="131"/>
      <c r="M467" s="131"/>
      <c r="N467" s="131"/>
      <c r="O467" s="131"/>
      <c r="P467" s="131"/>
      <c r="Q467" s="131"/>
      <c r="R467" s="131"/>
      <c r="S467" s="131"/>
      <c r="T467" s="131"/>
      <c r="U467" s="131"/>
      <c r="V467" s="131"/>
      <c r="W467" s="131"/>
      <c r="X467" s="131"/>
      <c r="Y467" s="131"/>
      <c r="Z467" s="131"/>
      <c r="AA467" s="131"/>
      <c r="AB467" s="131"/>
      <c r="AC467" s="131"/>
      <c r="AD467" s="131"/>
      <c r="AE467" s="131"/>
      <c r="AF467" s="131"/>
      <c r="AG467" s="131"/>
      <c r="AH467" s="131"/>
      <c r="AI467" s="131"/>
      <c r="AJ467" s="131"/>
      <c r="AK467" s="131"/>
      <c r="AL467" s="131"/>
      <c r="AM467" s="131"/>
      <c r="AN467" s="131"/>
      <c r="AO467" s="131"/>
      <c r="AP467" s="131"/>
      <c r="AQ467" s="131"/>
      <c r="AR467" s="131"/>
      <c r="AS467" s="131"/>
      <c r="AT467" s="131"/>
      <c r="AU467" s="131"/>
      <c r="AV467" s="131"/>
      <c r="AW467" s="131"/>
      <c r="AX467" s="131"/>
      <c r="AY467" s="131"/>
      <c r="AZ467" s="131"/>
      <c r="BA467" s="131"/>
      <c r="BB467" s="131"/>
      <c r="BC467" s="131"/>
      <c r="BD467" s="131"/>
      <c r="BE467" s="131"/>
      <c r="BF467" s="131"/>
      <c r="BG467" s="131"/>
      <c r="BH467" s="131"/>
      <c r="BI467" s="131"/>
      <c r="BJ467" s="131"/>
      <c r="BK467" s="131"/>
      <c r="BL467" s="131"/>
      <c r="BM467" s="131"/>
      <c r="BN467" s="131"/>
      <c r="BO467" s="131"/>
      <c r="BP467" s="131"/>
      <c r="BQ467" s="131"/>
      <c r="BR467" s="131"/>
      <c r="BS467" s="131"/>
      <c r="BT467" s="131"/>
      <c r="BU467" s="131"/>
      <c r="BV467" s="131"/>
      <c r="BW467" s="131"/>
      <c r="BX467" s="131"/>
      <c r="BY467" s="131"/>
      <c r="BZ467" s="131"/>
      <c r="CA467" s="131"/>
      <c r="CB467" s="131"/>
      <c r="CC467" s="131"/>
      <c r="CD467" s="131"/>
      <c r="CE467" s="131"/>
      <c r="CF467" s="131"/>
      <c r="CG467" s="131"/>
      <c r="CH467" s="131"/>
      <c r="CI467" s="131"/>
      <c r="CJ467" s="131"/>
      <c r="CK467" s="131"/>
      <c r="CL467" s="131"/>
      <c r="CM467" s="131"/>
      <c r="CN467" s="131"/>
      <c r="CO467" s="131"/>
      <c r="CP467" s="131"/>
      <c r="CQ467" s="131"/>
      <c r="CR467" s="131"/>
      <c r="CS467" s="131"/>
      <c r="CT467" s="131"/>
      <c r="CU467" s="131"/>
      <c r="CV467" s="131"/>
      <c r="CW467" s="131"/>
      <c r="CX467" s="131"/>
      <c r="CY467" s="131"/>
      <c r="CZ467" s="131"/>
      <c r="DA467" s="131"/>
      <c r="DB467" s="131"/>
      <c r="DC467" s="131"/>
      <c r="DD467" s="131"/>
      <c r="DE467" s="131"/>
      <c r="DF467" s="131"/>
      <c r="DG467" s="131"/>
      <c r="DH467" s="131"/>
      <c r="DI467" s="131"/>
      <c r="DJ467" s="131"/>
      <c r="DK467" s="131"/>
      <c r="DL467" s="131"/>
      <c r="DM467" s="131"/>
      <c r="DN467" s="131"/>
      <c r="DO467" s="131"/>
      <c r="DP467" s="131"/>
      <c r="DQ467" s="131"/>
      <c r="DR467" s="131"/>
      <c r="DS467" s="131"/>
      <c r="DT467" s="131"/>
      <c r="DU467" s="131"/>
      <c r="DV467" s="131"/>
      <c r="DW467" s="131"/>
      <c r="DX467" s="131"/>
      <c r="DY467" s="131"/>
      <c r="DZ467" s="131"/>
      <c r="EA467" s="131"/>
      <c r="EB467" s="131"/>
      <c r="EC467" s="131"/>
      <c r="ED467" s="131"/>
      <c r="EE467" s="131"/>
      <c r="EF467" s="131"/>
      <c r="EG467" s="131"/>
      <c r="EH467" s="131"/>
      <c r="EI467" s="131"/>
      <c r="EJ467" s="131"/>
      <c r="EK467" s="131"/>
      <c r="EL467" s="131"/>
      <c r="EM467" s="131"/>
      <c r="EN467" s="131"/>
      <c r="EO467" s="131"/>
      <c r="EP467" s="131"/>
      <c r="EQ467" s="131"/>
      <c r="ER467" s="131"/>
      <c r="ES467" s="131"/>
      <c r="ET467" s="131"/>
      <c r="EU467" s="131"/>
      <c r="EV467" s="131"/>
      <c r="EW467" s="131"/>
      <c r="EX467" s="131"/>
      <c r="EY467" s="131"/>
      <c r="EZ467" s="131"/>
      <c r="FA467" s="131"/>
      <c r="FB467" s="131"/>
      <c r="FC467" s="131"/>
      <c r="FD467" s="131"/>
      <c r="FE467" s="131"/>
      <c r="FF467" s="131"/>
      <c r="FG467" s="131"/>
      <c r="FH467" s="131"/>
      <c r="FI467" s="131"/>
      <c r="FJ467" s="131"/>
      <c r="FK467" s="131"/>
      <c r="FL467" s="131"/>
      <c r="FM467" s="131"/>
      <c r="FN467" s="131"/>
      <c r="FO467" s="131"/>
      <c r="FP467" s="131"/>
      <c r="FQ467" s="131"/>
      <c r="FR467" s="131"/>
      <c r="FS467" s="131"/>
      <c r="FT467" s="131"/>
      <c r="FU467" s="131"/>
      <c r="FV467" s="131"/>
      <c r="FW467" s="131"/>
    </row>
    <row r="468">
      <c r="A468" s="131"/>
      <c r="B468" s="131"/>
      <c r="C468" s="131"/>
      <c r="D468" s="131"/>
      <c r="E468" s="131"/>
      <c r="F468" s="131"/>
      <c r="G468" s="131"/>
      <c r="H468" s="131"/>
      <c r="I468" s="131"/>
      <c r="J468" s="131"/>
      <c r="K468" s="131"/>
      <c r="L468" s="131"/>
      <c r="M468" s="131"/>
      <c r="N468" s="131"/>
      <c r="O468" s="131"/>
      <c r="P468" s="131"/>
      <c r="Q468" s="131"/>
      <c r="R468" s="131"/>
      <c r="S468" s="131"/>
      <c r="T468" s="131"/>
      <c r="U468" s="131"/>
      <c r="V468" s="131"/>
      <c r="W468" s="131"/>
      <c r="X468" s="131"/>
      <c r="Y468" s="131"/>
      <c r="Z468" s="131"/>
      <c r="AA468" s="131"/>
      <c r="AB468" s="131"/>
      <c r="AC468" s="131"/>
      <c r="AD468" s="131"/>
      <c r="AE468" s="131"/>
      <c r="AF468" s="131"/>
      <c r="AG468" s="131"/>
      <c r="AH468" s="131"/>
      <c r="AI468" s="131"/>
      <c r="AJ468" s="131"/>
      <c r="AK468" s="131"/>
      <c r="AL468" s="131"/>
      <c r="AM468" s="131"/>
      <c r="AN468" s="131"/>
      <c r="AO468" s="131"/>
      <c r="AP468" s="131"/>
      <c r="AQ468" s="131"/>
      <c r="AR468" s="131"/>
      <c r="AS468" s="131"/>
      <c r="AT468" s="131"/>
      <c r="AU468" s="131"/>
      <c r="AV468" s="131"/>
      <c r="AW468" s="131"/>
      <c r="AX468" s="131"/>
      <c r="AY468" s="131"/>
      <c r="AZ468" s="131"/>
      <c r="BA468" s="131"/>
      <c r="BB468" s="131"/>
      <c r="BC468" s="131"/>
      <c r="BD468" s="131"/>
      <c r="BE468" s="131"/>
      <c r="BF468" s="131"/>
      <c r="BG468" s="131"/>
      <c r="BH468" s="131"/>
      <c r="BI468" s="131"/>
      <c r="BJ468" s="131"/>
      <c r="BK468" s="131"/>
      <c r="BL468" s="131"/>
      <c r="BM468" s="131"/>
      <c r="BN468" s="131"/>
      <c r="BO468" s="131"/>
      <c r="BP468" s="131"/>
      <c r="BQ468" s="131"/>
      <c r="BR468" s="131"/>
      <c r="BS468" s="131"/>
      <c r="BT468" s="131"/>
      <c r="BU468" s="131"/>
      <c r="BV468" s="131"/>
      <c r="BW468" s="131"/>
      <c r="BX468" s="131"/>
      <c r="BY468" s="131"/>
      <c r="BZ468" s="131"/>
      <c r="CA468" s="131"/>
      <c r="CB468" s="131"/>
      <c r="CC468" s="131"/>
      <c r="CD468" s="131"/>
      <c r="CE468" s="131"/>
      <c r="CF468" s="131"/>
      <c r="CG468" s="131"/>
      <c r="CH468" s="131"/>
      <c r="CI468" s="131"/>
      <c r="CJ468" s="131"/>
      <c r="CK468" s="131"/>
      <c r="CL468" s="131"/>
      <c r="CM468" s="131"/>
      <c r="CN468" s="131"/>
      <c r="CO468" s="131"/>
      <c r="CP468" s="131"/>
      <c r="CQ468" s="131"/>
      <c r="CR468" s="131"/>
      <c r="CS468" s="131"/>
      <c r="CT468" s="131"/>
      <c r="CU468" s="131"/>
      <c r="CV468" s="131"/>
      <c r="CW468" s="131"/>
      <c r="CX468" s="131"/>
      <c r="CY468" s="131"/>
      <c r="CZ468" s="131"/>
      <c r="DA468" s="131"/>
      <c r="DB468" s="131"/>
      <c r="DC468" s="131"/>
      <c r="DD468" s="131"/>
      <c r="DE468" s="131"/>
      <c r="DF468" s="131"/>
      <c r="DG468" s="131"/>
      <c r="DH468" s="131"/>
      <c r="DI468" s="131"/>
      <c r="DJ468" s="131"/>
      <c r="DK468" s="131"/>
      <c r="DL468" s="131"/>
      <c r="DM468" s="131"/>
      <c r="DN468" s="131"/>
      <c r="DO468" s="131"/>
      <c r="DP468" s="131"/>
      <c r="DQ468" s="131"/>
      <c r="DR468" s="131"/>
      <c r="DS468" s="131"/>
      <c r="DT468" s="131"/>
      <c r="DU468" s="131"/>
      <c r="DV468" s="131"/>
      <c r="DW468" s="131"/>
      <c r="DX468" s="131"/>
      <c r="DY468" s="131"/>
      <c r="DZ468" s="131"/>
      <c r="EA468" s="131"/>
      <c r="EB468" s="131"/>
      <c r="EC468" s="131"/>
      <c r="ED468" s="131"/>
      <c r="EE468" s="131"/>
      <c r="EF468" s="131"/>
      <c r="EG468" s="131"/>
      <c r="EH468" s="131"/>
      <c r="EI468" s="131"/>
      <c r="EJ468" s="131"/>
      <c r="EK468" s="131"/>
      <c r="EL468" s="131"/>
      <c r="EM468" s="131"/>
      <c r="EN468" s="131"/>
      <c r="EO468" s="131"/>
      <c r="EP468" s="131"/>
      <c r="EQ468" s="131"/>
      <c r="ER468" s="131"/>
      <c r="ES468" s="131"/>
      <c r="ET468" s="131"/>
      <c r="EU468" s="131"/>
      <c r="EV468" s="131"/>
      <c r="EW468" s="131"/>
      <c r="EX468" s="131"/>
      <c r="EY468" s="131"/>
      <c r="EZ468" s="131"/>
      <c r="FA468" s="131"/>
      <c r="FB468" s="131"/>
      <c r="FC468" s="131"/>
      <c r="FD468" s="131"/>
      <c r="FE468" s="131"/>
      <c r="FF468" s="131"/>
      <c r="FG468" s="131"/>
      <c r="FH468" s="131"/>
      <c r="FI468" s="131"/>
      <c r="FJ468" s="131"/>
      <c r="FK468" s="131"/>
      <c r="FL468" s="131"/>
      <c r="FM468" s="131"/>
      <c r="FN468" s="131"/>
      <c r="FO468" s="131"/>
      <c r="FP468" s="131"/>
      <c r="FQ468" s="131"/>
      <c r="FR468" s="131"/>
      <c r="FS468" s="131"/>
      <c r="FT468" s="131"/>
      <c r="FU468" s="131"/>
      <c r="FV468" s="131"/>
      <c r="FW468" s="131"/>
    </row>
    <row r="469">
      <c r="A469" s="131"/>
      <c r="B469" s="131"/>
      <c r="C469" s="131"/>
      <c r="D469" s="131"/>
      <c r="E469" s="131"/>
      <c r="F469" s="131"/>
      <c r="G469" s="131"/>
      <c r="H469" s="131"/>
      <c r="I469" s="131"/>
      <c r="J469" s="131"/>
      <c r="K469" s="131"/>
      <c r="L469" s="131"/>
      <c r="M469" s="131"/>
      <c r="N469" s="131"/>
      <c r="O469" s="131"/>
      <c r="P469" s="131"/>
      <c r="Q469" s="131"/>
      <c r="R469" s="131"/>
      <c r="S469" s="131"/>
      <c r="T469" s="131"/>
      <c r="U469" s="131"/>
      <c r="V469" s="131"/>
      <c r="W469" s="131"/>
      <c r="X469" s="131"/>
      <c r="Y469" s="131"/>
      <c r="Z469" s="131"/>
      <c r="AA469" s="131"/>
      <c r="AB469" s="131"/>
      <c r="AC469" s="131"/>
      <c r="AD469" s="131"/>
      <c r="AE469" s="131"/>
      <c r="AF469" s="131"/>
      <c r="AG469" s="131"/>
      <c r="AH469" s="131"/>
      <c r="AI469" s="131"/>
      <c r="AJ469" s="131"/>
      <c r="AK469" s="131"/>
      <c r="AL469" s="131"/>
      <c r="AM469" s="131"/>
      <c r="AN469" s="131"/>
      <c r="AO469" s="131"/>
      <c r="AP469" s="131"/>
      <c r="AQ469" s="131"/>
      <c r="AR469" s="131"/>
      <c r="AS469" s="131"/>
      <c r="AT469" s="131"/>
      <c r="AU469" s="131"/>
      <c r="AV469" s="131"/>
      <c r="AW469" s="131"/>
      <c r="AX469" s="131"/>
      <c r="AY469" s="131"/>
      <c r="AZ469" s="131"/>
      <c r="BA469" s="131"/>
      <c r="BB469" s="131"/>
      <c r="BC469" s="131"/>
      <c r="BD469" s="131"/>
      <c r="BE469" s="131"/>
      <c r="BF469" s="131"/>
      <c r="BG469" s="131"/>
      <c r="BH469" s="131"/>
      <c r="BI469" s="131"/>
      <c r="BJ469" s="131"/>
      <c r="BK469" s="131"/>
      <c r="BL469" s="131"/>
      <c r="BM469" s="131"/>
      <c r="BN469" s="131"/>
      <c r="BO469" s="131"/>
      <c r="BP469" s="131"/>
      <c r="BQ469" s="131"/>
      <c r="BR469" s="131"/>
      <c r="BS469" s="131"/>
      <c r="BT469" s="131"/>
      <c r="BU469" s="131"/>
      <c r="BV469" s="131"/>
      <c r="BW469" s="131"/>
      <c r="BX469" s="131"/>
      <c r="BY469" s="131"/>
      <c r="BZ469" s="131"/>
      <c r="CA469" s="131"/>
      <c r="CB469" s="131"/>
      <c r="CC469" s="131"/>
      <c r="CD469" s="131"/>
      <c r="CE469" s="131"/>
      <c r="CF469" s="131"/>
      <c r="CG469" s="131"/>
      <c r="CH469" s="131"/>
      <c r="CI469" s="131"/>
      <c r="CJ469" s="131"/>
      <c r="CK469" s="131"/>
      <c r="CL469" s="131"/>
      <c r="CM469" s="131"/>
      <c r="CN469" s="131"/>
      <c r="CO469" s="131"/>
      <c r="CP469" s="131"/>
      <c r="CQ469" s="131"/>
      <c r="CR469" s="131"/>
      <c r="CS469" s="131"/>
      <c r="CT469" s="131"/>
      <c r="CU469" s="131"/>
      <c r="CV469" s="131"/>
      <c r="CW469" s="131"/>
      <c r="CX469" s="131"/>
      <c r="CY469" s="131"/>
      <c r="CZ469" s="131"/>
      <c r="DA469" s="131"/>
      <c r="DB469" s="131"/>
      <c r="DC469" s="131"/>
      <c r="DD469" s="131"/>
      <c r="DE469" s="131"/>
      <c r="DF469" s="131"/>
      <c r="DG469" s="131"/>
      <c r="DH469" s="131"/>
      <c r="DI469" s="131"/>
      <c r="DJ469" s="131"/>
      <c r="DK469" s="131"/>
      <c r="DL469" s="131"/>
      <c r="DM469" s="131"/>
      <c r="DN469" s="131"/>
      <c r="DO469" s="131"/>
      <c r="DP469" s="131"/>
      <c r="DQ469" s="131"/>
      <c r="DR469" s="131"/>
      <c r="DS469" s="131"/>
      <c r="DT469" s="131"/>
      <c r="DU469" s="131"/>
      <c r="DV469" s="131"/>
      <c r="DW469" s="131"/>
      <c r="DX469" s="131"/>
      <c r="DY469" s="131"/>
      <c r="DZ469" s="131"/>
      <c r="EA469" s="131"/>
      <c r="EB469" s="131"/>
      <c r="EC469" s="131"/>
      <c r="ED469" s="131"/>
      <c r="EE469" s="131"/>
      <c r="EF469" s="131"/>
      <c r="EG469" s="131"/>
      <c r="EH469" s="131"/>
      <c r="EI469" s="131"/>
      <c r="EJ469" s="131"/>
      <c r="EK469" s="131"/>
      <c r="EL469" s="131"/>
      <c r="EM469" s="131"/>
      <c r="EN469" s="131"/>
      <c r="EO469" s="131"/>
      <c r="EP469" s="131"/>
      <c r="EQ469" s="131"/>
      <c r="ER469" s="131"/>
      <c r="ES469" s="131"/>
      <c r="ET469" s="131"/>
      <c r="EU469" s="131"/>
      <c r="EV469" s="131"/>
      <c r="EW469" s="131"/>
      <c r="EX469" s="131"/>
      <c r="EY469" s="131"/>
      <c r="EZ469" s="131"/>
      <c r="FA469" s="131"/>
      <c r="FB469" s="131"/>
      <c r="FC469" s="131"/>
      <c r="FD469" s="131"/>
      <c r="FE469" s="131"/>
      <c r="FF469" s="131"/>
      <c r="FG469" s="131"/>
      <c r="FH469" s="131"/>
      <c r="FI469" s="131"/>
      <c r="FJ469" s="131"/>
      <c r="FK469" s="131"/>
      <c r="FL469" s="131"/>
      <c r="FM469" s="131"/>
      <c r="FN469" s="131"/>
      <c r="FO469" s="131"/>
      <c r="FP469" s="131"/>
      <c r="FQ469" s="131"/>
      <c r="FR469" s="131"/>
      <c r="FS469" s="131"/>
      <c r="FT469" s="131"/>
      <c r="FU469" s="131"/>
      <c r="FV469" s="131"/>
      <c r="FW469" s="131"/>
    </row>
    <row r="470">
      <c r="A470" s="131"/>
      <c r="B470" s="131"/>
      <c r="C470" s="131"/>
      <c r="D470" s="131"/>
      <c r="E470" s="131"/>
      <c r="F470" s="131"/>
      <c r="G470" s="131"/>
      <c r="H470" s="131"/>
      <c r="I470" s="131"/>
      <c r="J470" s="131"/>
      <c r="K470" s="131"/>
      <c r="L470" s="131"/>
      <c r="M470" s="131"/>
      <c r="N470" s="131"/>
      <c r="O470" s="131"/>
      <c r="P470" s="131"/>
      <c r="Q470" s="131"/>
      <c r="R470" s="131"/>
      <c r="S470" s="131"/>
      <c r="T470" s="131"/>
      <c r="U470" s="131"/>
      <c r="V470" s="131"/>
      <c r="W470" s="131"/>
      <c r="X470" s="131"/>
      <c r="Y470" s="131"/>
      <c r="Z470" s="131"/>
      <c r="AA470" s="131"/>
      <c r="AB470" s="131"/>
      <c r="AC470" s="131"/>
      <c r="AD470" s="131"/>
      <c r="AE470" s="131"/>
      <c r="AF470" s="131"/>
      <c r="AG470" s="131"/>
      <c r="AH470" s="131"/>
      <c r="AI470" s="131"/>
      <c r="AJ470" s="131"/>
      <c r="AK470" s="131"/>
      <c r="AL470" s="131"/>
      <c r="AM470" s="131"/>
      <c r="AN470" s="131"/>
      <c r="AO470" s="131"/>
      <c r="AP470" s="131"/>
      <c r="AQ470" s="131"/>
      <c r="AR470" s="131"/>
      <c r="AS470" s="131"/>
      <c r="AT470" s="131"/>
      <c r="AU470" s="131"/>
      <c r="AV470" s="131"/>
      <c r="AW470" s="131"/>
      <c r="AX470" s="131"/>
      <c r="AY470" s="131"/>
      <c r="AZ470" s="131"/>
      <c r="BA470" s="131"/>
      <c r="BB470" s="131"/>
      <c r="BC470" s="131"/>
      <c r="BD470" s="131"/>
      <c r="BE470" s="131"/>
      <c r="BF470" s="131"/>
      <c r="BG470" s="131"/>
      <c r="BH470" s="131"/>
      <c r="BI470" s="131"/>
      <c r="BJ470" s="131"/>
      <c r="BK470" s="131"/>
      <c r="BL470" s="131"/>
      <c r="BM470" s="131"/>
      <c r="BN470" s="131"/>
      <c r="BO470" s="131"/>
      <c r="BP470" s="131"/>
      <c r="BQ470" s="131"/>
      <c r="BR470" s="131"/>
      <c r="BS470" s="131"/>
      <c r="BT470" s="131"/>
      <c r="BU470" s="131"/>
      <c r="BV470" s="131"/>
      <c r="BW470" s="131"/>
      <c r="BX470" s="131"/>
      <c r="BY470" s="131"/>
      <c r="BZ470" s="131"/>
      <c r="CA470" s="131"/>
      <c r="CB470" s="131"/>
      <c r="CC470" s="131"/>
      <c r="CD470" s="131"/>
      <c r="CE470" s="131"/>
      <c r="CF470" s="131"/>
      <c r="CG470" s="131"/>
      <c r="CH470" s="131"/>
      <c r="CI470" s="131"/>
      <c r="CJ470" s="131"/>
      <c r="CK470" s="131"/>
      <c r="CL470" s="131"/>
      <c r="CM470" s="131"/>
      <c r="CN470" s="131"/>
      <c r="CO470" s="131"/>
      <c r="CP470" s="131"/>
      <c r="CQ470" s="131"/>
      <c r="CR470" s="131"/>
      <c r="CS470" s="131"/>
      <c r="CT470" s="131"/>
      <c r="CU470" s="131"/>
      <c r="CV470" s="131"/>
      <c r="CW470" s="131"/>
      <c r="CX470" s="131"/>
      <c r="CY470" s="131"/>
      <c r="CZ470" s="131"/>
      <c r="DA470" s="131"/>
      <c r="DB470" s="131"/>
      <c r="DC470" s="131"/>
      <c r="DD470" s="131"/>
      <c r="DE470" s="131"/>
      <c r="DF470" s="131"/>
      <c r="DG470" s="131"/>
      <c r="DH470" s="131"/>
      <c r="DI470" s="131"/>
      <c r="DJ470" s="131"/>
      <c r="DK470" s="131"/>
      <c r="DL470" s="131"/>
      <c r="DM470" s="131"/>
      <c r="DN470" s="131"/>
      <c r="DO470" s="131"/>
      <c r="DP470" s="131"/>
      <c r="DQ470" s="131"/>
      <c r="DR470" s="131"/>
      <c r="DS470" s="131"/>
      <c r="DT470" s="131"/>
      <c r="DU470" s="131"/>
      <c r="DV470" s="131"/>
      <c r="DW470" s="131"/>
      <c r="DX470" s="131"/>
      <c r="DY470" s="131"/>
      <c r="DZ470" s="131"/>
      <c r="EA470" s="131"/>
      <c r="EB470" s="131"/>
      <c r="EC470" s="131"/>
      <c r="ED470" s="131"/>
      <c r="EE470" s="131"/>
      <c r="EF470" s="131"/>
      <c r="EG470" s="131"/>
      <c r="EH470" s="131"/>
      <c r="EI470" s="131"/>
      <c r="EJ470" s="131"/>
      <c r="EK470" s="131"/>
      <c r="EL470" s="131"/>
      <c r="EM470" s="131"/>
      <c r="EN470" s="131"/>
      <c r="EO470" s="131"/>
      <c r="EP470" s="131"/>
      <c r="EQ470" s="131"/>
      <c r="ER470" s="131"/>
      <c r="ES470" s="131"/>
      <c r="ET470" s="131"/>
      <c r="EU470" s="131"/>
      <c r="EV470" s="131"/>
      <c r="EW470" s="131"/>
      <c r="EX470" s="131"/>
      <c r="EY470" s="131"/>
      <c r="EZ470" s="131"/>
      <c r="FA470" s="131"/>
      <c r="FB470" s="131"/>
      <c r="FC470" s="131"/>
      <c r="FD470" s="131"/>
      <c r="FE470" s="131"/>
      <c r="FF470" s="131"/>
      <c r="FG470" s="131"/>
      <c r="FH470" s="131"/>
      <c r="FI470" s="131"/>
      <c r="FJ470" s="131"/>
      <c r="FK470" s="131"/>
      <c r="FL470" s="131"/>
      <c r="FM470" s="131"/>
      <c r="FN470" s="131"/>
      <c r="FO470" s="131"/>
      <c r="FP470" s="131"/>
      <c r="FQ470" s="131"/>
      <c r="FR470" s="131"/>
      <c r="FS470" s="131"/>
      <c r="FT470" s="131"/>
      <c r="FU470" s="131"/>
      <c r="FV470" s="131"/>
      <c r="FW470" s="131"/>
    </row>
    <row r="471">
      <c r="A471" s="131"/>
      <c r="B471" s="131"/>
      <c r="C471" s="131"/>
      <c r="D471" s="131"/>
      <c r="E471" s="131"/>
      <c r="F471" s="131"/>
      <c r="G471" s="131"/>
      <c r="H471" s="131"/>
      <c r="I471" s="131"/>
      <c r="J471" s="131"/>
      <c r="K471" s="131"/>
      <c r="L471" s="131"/>
      <c r="M471" s="131"/>
      <c r="N471" s="131"/>
      <c r="O471" s="131"/>
      <c r="P471" s="131"/>
      <c r="Q471" s="131"/>
      <c r="R471" s="131"/>
      <c r="S471" s="131"/>
      <c r="T471" s="131"/>
      <c r="U471" s="131"/>
      <c r="V471" s="131"/>
      <c r="W471" s="131"/>
      <c r="X471" s="131"/>
      <c r="Y471" s="131"/>
      <c r="Z471" s="131"/>
      <c r="AA471" s="131"/>
      <c r="AB471" s="131"/>
      <c r="AC471" s="131"/>
      <c r="AD471" s="131"/>
      <c r="AE471" s="131"/>
      <c r="AF471" s="131"/>
      <c r="AG471" s="131"/>
      <c r="AH471" s="131"/>
      <c r="AI471" s="131"/>
      <c r="AJ471" s="131"/>
      <c r="AK471" s="131"/>
      <c r="AL471" s="131"/>
      <c r="AM471" s="131"/>
      <c r="AN471" s="131"/>
      <c r="AO471" s="131"/>
      <c r="AP471" s="131"/>
      <c r="AQ471" s="131"/>
      <c r="AR471" s="131"/>
      <c r="AS471" s="131"/>
      <c r="AT471" s="131"/>
      <c r="AU471" s="131"/>
      <c r="AV471" s="131"/>
      <c r="AW471" s="131"/>
      <c r="AX471" s="131"/>
      <c r="AY471" s="131"/>
      <c r="AZ471" s="131"/>
      <c r="BA471" s="131"/>
      <c r="BB471" s="131"/>
      <c r="BC471" s="131"/>
      <c r="BD471" s="131"/>
      <c r="BE471" s="131"/>
      <c r="BF471" s="131"/>
      <c r="BG471" s="131"/>
      <c r="BH471" s="131"/>
      <c r="BI471" s="131"/>
      <c r="BJ471" s="131"/>
      <c r="BK471" s="131"/>
      <c r="BL471" s="131"/>
      <c r="BM471" s="131"/>
      <c r="BN471" s="131"/>
      <c r="BO471" s="131"/>
      <c r="BP471" s="131"/>
      <c r="BQ471" s="131"/>
      <c r="BR471" s="131"/>
      <c r="BS471" s="131"/>
      <c r="BT471" s="131"/>
      <c r="BU471" s="131"/>
      <c r="BV471" s="131"/>
      <c r="BW471" s="131"/>
      <c r="BX471" s="131"/>
      <c r="BY471" s="131"/>
      <c r="BZ471" s="131"/>
      <c r="CA471" s="131"/>
      <c r="CB471" s="131"/>
      <c r="CC471" s="131"/>
      <c r="CD471" s="131"/>
      <c r="CE471" s="131"/>
      <c r="CF471" s="131"/>
      <c r="CG471" s="131"/>
      <c r="CH471" s="131"/>
      <c r="CI471" s="131"/>
      <c r="CJ471" s="131"/>
      <c r="CK471" s="131"/>
      <c r="CL471" s="131"/>
      <c r="CM471" s="131"/>
      <c r="CN471" s="131"/>
      <c r="CO471" s="131"/>
      <c r="CP471" s="131"/>
      <c r="CQ471" s="131"/>
      <c r="CR471" s="131"/>
      <c r="CS471" s="131"/>
      <c r="CT471" s="131"/>
      <c r="CU471" s="131"/>
      <c r="CV471" s="131"/>
      <c r="CW471" s="131"/>
      <c r="CX471" s="131"/>
      <c r="CY471" s="131"/>
      <c r="CZ471" s="131"/>
      <c r="DA471" s="131"/>
      <c r="DB471" s="131"/>
      <c r="DC471" s="131"/>
      <c r="DD471" s="131"/>
      <c r="DE471" s="131"/>
      <c r="DF471" s="131"/>
      <c r="DG471" s="131"/>
      <c r="DH471" s="131"/>
      <c r="DI471" s="131"/>
      <c r="DJ471" s="131"/>
      <c r="DK471" s="131"/>
      <c r="DL471" s="131"/>
      <c r="DM471" s="131"/>
      <c r="DN471" s="131"/>
      <c r="DO471" s="131"/>
      <c r="DP471" s="131"/>
      <c r="DQ471" s="131"/>
      <c r="DR471" s="131"/>
      <c r="DS471" s="131"/>
      <c r="DT471" s="131"/>
      <c r="DU471" s="131"/>
      <c r="DV471" s="131"/>
      <c r="DW471" s="131"/>
      <c r="DX471" s="131"/>
      <c r="DY471" s="131"/>
      <c r="DZ471" s="131"/>
      <c r="EA471" s="131"/>
      <c r="EB471" s="131"/>
      <c r="EC471" s="131"/>
      <c r="ED471" s="131"/>
      <c r="EE471" s="131"/>
      <c r="EF471" s="131"/>
      <c r="EG471" s="131"/>
      <c r="EH471" s="131"/>
      <c r="EI471" s="131"/>
      <c r="EJ471" s="131"/>
      <c r="EK471" s="131"/>
      <c r="EL471" s="131"/>
      <c r="EM471" s="131"/>
      <c r="EN471" s="131"/>
      <c r="EO471" s="131"/>
      <c r="EP471" s="131"/>
      <c r="EQ471" s="131"/>
      <c r="ER471" s="131"/>
      <c r="ES471" s="131"/>
      <c r="ET471" s="131"/>
      <c r="EU471" s="131"/>
      <c r="EV471" s="131"/>
      <c r="EW471" s="131"/>
      <c r="EX471" s="131"/>
      <c r="EY471" s="131"/>
      <c r="EZ471" s="131"/>
      <c r="FA471" s="131"/>
      <c r="FB471" s="131"/>
      <c r="FC471" s="131"/>
      <c r="FD471" s="131"/>
      <c r="FE471" s="131"/>
      <c r="FF471" s="131"/>
      <c r="FG471" s="131"/>
      <c r="FH471" s="131"/>
      <c r="FI471" s="131"/>
      <c r="FJ471" s="131"/>
      <c r="FK471" s="131"/>
      <c r="FL471" s="131"/>
      <c r="FM471" s="131"/>
      <c r="FN471" s="131"/>
      <c r="FO471" s="131"/>
      <c r="FP471" s="131"/>
      <c r="FQ471" s="131"/>
      <c r="FR471" s="131"/>
      <c r="FS471" s="131"/>
      <c r="FT471" s="131"/>
      <c r="FU471" s="131"/>
      <c r="FV471" s="131"/>
      <c r="FW471" s="131"/>
    </row>
    <row r="472">
      <c r="A472" s="131"/>
      <c r="B472" s="131"/>
      <c r="C472" s="131"/>
      <c r="D472" s="131"/>
      <c r="E472" s="131"/>
      <c r="F472" s="131"/>
      <c r="G472" s="131"/>
      <c r="H472" s="131"/>
      <c r="I472" s="131"/>
      <c r="J472" s="131"/>
      <c r="K472" s="131"/>
      <c r="L472" s="131"/>
      <c r="M472" s="131"/>
      <c r="N472" s="131"/>
      <c r="O472" s="131"/>
      <c r="P472" s="131"/>
      <c r="Q472" s="131"/>
      <c r="R472" s="131"/>
      <c r="S472" s="131"/>
      <c r="T472" s="131"/>
      <c r="U472" s="131"/>
      <c r="V472" s="131"/>
      <c r="W472" s="131"/>
      <c r="X472" s="131"/>
      <c r="Y472" s="131"/>
      <c r="Z472" s="131"/>
      <c r="AA472" s="131"/>
      <c r="AB472" s="131"/>
      <c r="AC472" s="131"/>
      <c r="AD472" s="131"/>
      <c r="AE472" s="131"/>
      <c r="AF472" s="131"/>
      <c r="AG472" s="131"/>
      <c r="AH472" s="131"/>
      <c r="AI472" s="131"/>
      <c r="AJ472" s="131"/>
      <c r="AK472" s="131"/>
      <c r="AL472" s="131"/>
      <c r="AM472" s="131"/>
      <c r="AN472" s="131"/>
      <c r="AO472" s="131"/>
      <c r="AP472" s="131"/>
      <c r="AQ472" s="131"/>
      <c r="AR472" s="131"/>
      <c r="AS472" s="131"/>
      <c r="AT472" s="131"/>
      <c r="AU472" s="131"/>
      <c r="AV472" s="131"/>
      <c r="AW472" s="131"/>
      <c r="AX472" s="131"/>
      <c r="AY472" s="131"/>
      <c r="AZ472" s="131"/>
      <c r="BA472" s="131"/>
      <c r="BB472" s="131"/>
      <c r="BC472" s="131"/>
      <c r="BD472" s="131"/>
      <c r="BE472" s="131"/>
      <c r="BF472" s="131"/>
      <c r="BG472" s="131"/>
      <c r="BH472" s="131"/>
      <c r="BI472" s="131"/>
      <c r="BJ472" s="131"/>
      <c r="BK472" s="131"/>
      <c r="BL472" s="131"/>
      <c r="BM472" s="131"/>
      <c r="BN472" s="131"/>
      <c r="BO472" s="131"/>
      <c r="BP472" s="131"/>
      <c r="BQ472" s="131"/>
      <c r="BR472" s="131"/>
      <c r="BS472" s="131"/>
      <c r="BT472" s="131"/>
      <c r="BU472" s="131"/>
      <c r="BV472" s="131"/>
      <c r="BW472" s="131"/>
      <c r="BX472" s="131"/>
      <c r="BY472" s="131"/>
      <c r="BZ472" s="131"/>
      <c r="CA472" s="131"/>
      <c r="CB472" s="131"/>
      <c r="CC472" s="131"/>
      <c r="CD472" s="131"/>
      <c r="CE472" s="131"/>
      <c r="CF472" s="131"/>
      <c r="CG472" s="131"/>
      <c r="CH472" s="131"/>
      <c r="CI472" s="131"/>
      <c r="CJ472" s="131"/>
      <c r="CK472" s="131"/>
      <c r="CL472" s="131"/>
      <c r="CM472" s="131"/>
      <c r="CN472" s="131"/>
      <c r="CO472" s="131"/>
      <c r="CP472" s="131"/>
      <c r="CQ472" s="131"/>
      <c r="CR472" s="131"/>
      <c r="CS472" s="131"/>
      <c r="CT472" s="131"/>
      <c r="CU472" s="131"/>
      <c r="CV472" s="131"/>
      <c r="CW472" s="131"/>
      <c r="CX472" s="131"/>
      <c r="CY472" s="131"/>
      <c r="CZ472" s="131"/>
      <c r="DA472" s="131"/>
      <c r="DB472" s="131"/>
      <c r="DC472" s="131"/>
      <c r="DD472" s="131"/>
      <c r="DE472" s="131"/>
      <c r="DF472" s="131"/>
      <c r="DG472" s="131"/>
      <c r="DH472" s="131"/>
      <c r="DI472" s="131"/>
      <c r="DJ472" s="131"/>
      <c r="DK472" s="131"/>
      <c r="DL472" s="131"/>
      <c r="DM472" s="131"/>
      <c r="DN472" s="131"/>
      <c r="DO472" s="131"/>
      <c r="DP472" s="131"/>
      <c r="DQ472" s="131"/>
      <c r="DR472" s="131"/>
      <c r="DS472" s="131"/>
      <c r="DT472" s="131"/>
      <c r="DU472" s="131"/>
      <c r="DV472" s="131"/>
      <c r="DW472" s="131"/>
      <c r="DX472" s="131"/>
      <c r="DY472" s="131"/>
      <c r="DZ472" s="131"/>
      <c r="EA472" s="131"/>
      <c r="EB472" s="131"/>
      <c r="EC472" s="131"/>
      <c r="ED472" s="131"/>
      <c r="EE472" s="131"/>
      <c r="EF472" s="131"/>
      <c r="EG472" s="131"/>
      <c r="EH472" s="131"/>
      <c r="EI472" s="131"/>
      <c r="EJ472" s="131"/>
      <c r="EK472" s="131"/>
      <c r="EL472" s="131"/>
      <c r="EM472" s="131"/>
      <c r="EN472" s="131"/>
      <c r="EO472" s="131"/>
      <c r="EP472" s="131"/>
      <c r="EQ472" s="131"/>
      <c r="ER472" s="131"/>
      <c r="ES472" s="131"/>
      <c r="ET472" s="131"/>
      <c r="EU472" s="131"/>
      <c r="EV472" s="131"/>
      <c r="EW472" s="131"/>
      <c r="EX472" s="131"/>
      <c r="EY472" s="131"/>
      <c r="EZ472" s="131"/>
      <c r="FA472" s="131"/>
      <c r="FB472" s="131"/>
      <c r="FC472" s="131"/>
      <c r="FD472" s="131"/>
      <c r="FE472" s="131"/>
      <c r="FF472" s="131"/>
      <c r="FG472" s="131"/>
      <c r="FH472" s="131"/>
      <c r="FI472" s="131"/>
      <c r="FJ472" s="131"/>
      <c r="FK472" s="131"/>
      <c r="FL472" s="131"/>
      <c r="FM472" s="131"/>
      <c r="FN472" s="131"/>
      <c r="FO472" s="131"/>
      <c r="FP472" s="131"/>
      <c r="FQ472" s="131"/>
      <c r="FR472" s="131"/>
      <c r="FS472" s="131"/>
      <c r="FT472" s="131"/>
      <c r="FU472" s="131"/>
      <c r="FV472" s="131"/>
      <c r="FW472" s="131"/>
    </row>
    <row r="473">
      <c r="A473" s="131"/>
      <c r="B473" s="131"/>
      <c r="C473" s="131"/>
      <c r="D473" s="131"/>
      <c r="E473" s="131"/>
      <c r="F473" s="131"/>
      <c r="G473" s="131"/>
      <c r="H473" s="131"/>
      <c r="I473" s="131"/>
      <c r="J473" s="131"/>
      <c r="K473" s="131"/>
      <c r="L473" s="131"/>
      <c r="M473" s="131"/>
      <c r="N473" s="131"/>
      <c r="O473" s="131"/>
      <c r="P473" s="131"/>
      <c r="Q473" s="131"/>
      <c r="R473" s="131"/>
      <c r="S473" s="131"/>
      <c r="T473" s="131"/>
      <c r="U473" s="131"/>
      <c r="V473" s="131"/>
      <c r="W473" s="131"/>
      <c r="X473" s="131"/>
      <c r="Y473" s="131"/>
      <c r="Z473" s="131"/>
      <c r="AA473" s="131"/>
      <c r="AB473" s="131"/>
      <c r="AC473" s="131"/>
      <c r="AD473" s="131"/>
      <c r="AE473" s="131"/>
      <c r="AF473" s="131"/>
      <c r="AG473" s="131"/>
      <c r="AH473" s="131"/>
      <c r="AI473" s="131"/>
      <c r="AJ473" s="131"/>
      <c r="AK473" s="131"/>
      <c r="AL473" s="131"/>
      <c r="AM473" s="131"/>
      <c r="AN473" s="131"/>
      <c r="AO473" s="131"/>
      <c r="AP473" s="131"/>
      <c r="AQ473" s="131"/>
      <c r="AR473" s="131"/>
      <c r="AS473" s="131"/>
      <c r="AT473" s="131"/>
      <c r="AU473" s="131"/>
      <c r="AV473" s="131"/>
      <c r="AW473" s="131"/>
      <c r="AX473" s="131"/>
      <c r="AY473" s="131"/>
      <c r="AZ473" s="131"/>
      <c r="BA473" s="131"/>
      <c r="BB473" s="131"/>
      <c r="BC473" s="131"/>
      <c r="BD473" s="131"/>
      <c r="BE473" s="131"/>
      <c r="BF473" s="131"/>
      <c r="BG473" s="131"/>
      <c r="BH473" s="131"/>
      <c r="BI473" s="131"/>
      <c r="BJ473" s="131"/>
      <c r="BK473" s="131"/>
      <c r="BL473" s="131"/>
      <c r="BM473" s="131"/>
      <c r="BN473" s="131"/>
      <c r="BO473" s="131"/>
      <c r="BP473" s="131"/>
      <c r="BQ473" s="131"/>
      <c r="BR473" s="131"/>
      <c r="BS473" s="131"/>
      <c r="BT473" s="131"/>
      <c r="BU473" s="131"/>
      <c r="BV473" s="131"/>
      <c r="BW473" s="131"/>
      <c r="BX473" s="131"/>
      <c r="BY473" s="131"/>
      <c r="BZ473" s="131"/>
      <c r="CA473" s="131"/>
      <c r="CB473" s="131"/>
      <c r="CC473" s="131"/>
      <c r="CD473" s="131"/>
      <c r="CE473" s="131"/>
      <c r="CF473" s="131"/>
      <c r="CG473" s="131"/>
      <c r="CH473" s="131"/>
      <c r="CI473" s="131"/>
      <c r="CJ473" s="131"/>
      <c r="CK473" s="131"/>
      <c r="CL473" s="131"/>
      <c r="CM473" s="131"/>
      <c r="CN473" s="131"/>
      <c r="CO473" s="131"/>
      <c r="CP473" s="131"/>
      <c r="CQ473" s="131"/>
      <c r="CR473" s="131"/>
      <c r="CS473" s="131"/>
      <c r="CT473" s="131"/>
      <c r="CU473" s="131"/>
      <c r="CV473" s="131"/>
      <c r="CW473" s="131"/>
      <c r="CX473" s="131"/>
      <c r="CY473" s="131"/>
      <c r="CZ473" s="131"/>
      <c r="DA473" s="131"/>
      <c r="DB473" s="131"/>
      <c r="DC473" s="131"/>
      <c r="DD473" s="131"/>
      <c r="DE473" s="131"/>
      <c r="DF473" s="131"/>
      <c r="DG473" s="131"/>
      <c r="DH473" s="131"/>
      <c r="DI473" s="131"/>
      <c r="DJ473" s="131"/>
      <c r="DK473" s="131"/>
      <c r="DL473" s="131"/>
      <c r="DM473" s="131"/>
      <c r="DN473" s="131"/>
      <c r="DO473" s="131"/>
      <c r="DP473" s="131"/>
      <c r="DQ473" s="131"/>
      <c r="DR473" s="131"/>
      <c r="DS473" s="131"/>
      <c r="DT473" s="131"/>
      <c r="DU473" s="131"/>
      <c r="DV473" s="131"/>
      <c r="DW473" s="131"/>
      <c r="DX473" s="131"/>
      <c r="DY473" s="131"/>
      <c r="DZ473" s="131"/>
      <c r="EA473" s="131"/>
      <c r="EB473" s="131"/>
      <c r="EC473" s="131"/>
      <c r="ED473" s="131"/>
      <c r="EE473" s="131"/>
      <c r="EF473" s="131"/>
      <c r="EG473" s="131"/>
      <c r="EH473" s="131"/>
      <c r="EI473" s="131"/>
      <c r="EJ473" s="131"/>
      <c r="EK473" s="131"/>
      <c r="EL473" s="131"/>
      <c r="EM473" s="131"/>
      <c r="EN473" s="131"/>
      <c r="EO473" s="131"/>
      <c r="EP473" s="131"/>
      <c r="EQ473" s="131"/>
      <c r="ER473" s="131"/>
      <c r="ES473" s="131"/>
      <c r="ET473" s="131"/>
      <c r="EU473" s="131"/>
      <c r="EV473" s="131"/>
      <c r="EW473" s="131"/>
      <c r="EX473" s="131"/>
      <c r="EY473" s="131"/>
      <c r="EZ473" s="131"/>
      <c r="FA473" s="131"/>
      <c r="FB473" s="131"/>
      <c r="FC473" s="131"/>
      <c r="FD473" s="131"/>
      <c r="FE473" s="131"/>
      <c r="FF473" s="131"/>
      <c r="FG473" s="131"/>
      <c r="FH473" s="131"/>
      <c r="FI473" s="131"/>
      <c r="FJ473" s="131"/>
      <c r="FK473" s="131"/>
      <c r="FL473" s="131"/>
      <c r="FM473" s="131"/>
      <c r="FN473" s="131"/>
      <c r="FO473" s="131"/>
      <c r="FP473" s="131"/>
      <c r="FQ473" s="131"/>
      <c r="FR473" s="131"/>
      <c r="FS473" s="131"/>
      <c r="FT473" s="131"/>
      <c r="FU473" s="131"/>
      <c r="FV473" s="131"/>
      <c r="FW473" s="131"/>
    </row>
    <row r="474">
      <c r="A474" s="131"/>
      <c r="B474" s="131"/>
      <c r="C474" s="131"/>
      <c r="D474" s="131"/>
      <c r="E474" s="131"/>
      <c r="F474" s="131"/>
      <c r="G474" s="131"/>
      <c r="H474" s="131"/>
      <c r="I474" s="131"/>
      <c r="J474" s="131"/>
      <c r="K474" s="131"/>
      <c r="L474" s="131"/>
      <c r="M474" s="131"/>
      <c r="N474" s="131"/>
      <c r="O474" s="131"/>
      <c r="P474" s="131"/>
      <c r="Q474" s="131"/>
      <c r="R474" s="131"/>
      <c r="S474" s="131"/>
      <c r="T474" s="131"/>
      <c r="U474" s="131"/>
      <c r="V474" s="131"/>
      <c r="W474" s="131"/>
      <c r="X474" s="131"/>
      <c r="Y474" s="131"/>
      <c r="Z474" s="131"/>
      <c r="AA474" s="131"/>
      <c r="AB474" s="131"/>
      <c r="AC474" s="131"/>
      <c r="AD474" s="131"/>
      <c r="AE474" s="131"/>
      <c r="AF474" s="131"/>
      <c r="AG474" s="131"/>
      <c r="AH474" s="131"/>
      <c r="AI474" s="131"/>
      <c r="AJ474" s="131"/>
      <c r="AK474" s="131"/>
      <c r="AL474" s="131"/>
      <c r="AM474" s="131"/>
      <c r="AN474" s="131"/>
      <c r="AO474" s="131"/>
      <c r="AP474" s="131"/>
      <c r="AQ474" s="131"/>
      <c r="AR474" s="131"/>
      <c r="AS474" s="131"/>
      <c r="AT474" s="131"/>
      <c r="AU474" s="131"/>
      <c r="AV474" s="131"/>
      <c r="AW474" s="131"/>
      <c r="AX474" s="131"/>
      <c r="AY474" s="131"/>
      <c r="AZ474" s="131"/>
      <c r="BA474" s="131"/>
      <c r="BB474" s="131"/>
      <c r="BC474" s="131"/>
      <c r="BD474" s="131"/>
      <c r="BE474" s="131"/>
      <c r="BF474" s="131"/>
      <c r="BG474" s="131"/>
      <c r="BH474" s="131"/>
      <c r="BI474" s="131"/>
      <c r="BJ474" s="131"/>
      <c r="BK474" s="131"/>
      <c r="BL474" s="131"/>
      <c r="BM474" s="131"/>
      <c r="BN474" s="131"/>
      <c r="BO474" s="131"/>
      <c r="BP474" s="131"/>
      <c r="BQ474" s="131"/>
      <c r="BR474" s="131"/>
      <c r="BS474" s="131"/>
      <c r="BT474" s="131"/>
      <c r="BU474" s="131"/>
      <c r="BV474" s="131"/>
      <c r="BW474" s="131"/>
      <c r="BX474" s="131"/>
      <c r="BY474" s="131"/>
      <c r="BZ474" s="131"/>
      <c r="CA474" s="131"/>
      <c r="CB474" s="131"/>
      <c r="CC474" s="131"/>
      <c r="CD474" s="131"/>
      <c r="CE474" s="131"/>
      <c r="CF474" s="131"/>
      <c r="CG474" s="131"/>
      <c r="CH474" s="131"/>
      <c r="CI474" s="131"/>
      <c r="CJ474" s="131"/>
      <c r="CK474" s="131"/>
      <c r="CL474" s="131"/>
      <c r="CM474" s="131"/>
      <c r="CN474" s="131"/>
      <c r="CO474" s="131"/>
      <c r="CP474" s="131"/>
      <c r="CQ474" s="131"/>
      <c r="CR474" s="131"/>
      <c r="CS474" s="131"/>
      <c r="CT474" s="131"/>
      <c r="CU474" s="131"/>
      <c r="CV474" s="131"/>
      <c r="CW474" s="131"/>
      <c r="CX474" s="131"/>
      <c r="CY474" s="131"/>
      <c r="CZ474" s="131"/>
      <c r="DA474" s="131"/>
      <c r="DB474" s="131"/>
      <c r="DC474" s="131"/>
      <c r="DD474" s="131"/>
      <c r="DE474" s="131"/>
      <c r="DF474" s="131"/>
      <c r="DG474" s="131"/>
      <c r="DH474" s="131"/>
      <c r="DI474" s="131"/>
      <c r="DJ474" s="131"/>
      <c r="DK474" s="131"/>
      <c r="DL474" s="131"/>
      <c r="DM474" s="131"/>
      <c r="DN474" s="131"/>
      <c r="DO474" s="131"/>
      <c r="DP474" s="131"/>
      <c r="DQ474" s="131"/>
      <c r="DR474" s="131"/>
      <c r="DS474" s="131"/>
      <c r="DT474" s="131"/>
      <c r="DU474" s="131"/>
      <c r="DV474" s="131"/>
      <c r="DW474" s="131"/>
      <c r="DX474" s="131"/>
      <c r="DY474" s="131"/>
      <c r="DZ474" s="131"/>
      <c r="EA474" s="131"/>
      <c r="EB474" s="131"/>
      <c r="EC474" s="131"/>
      <c r="ED474" s="131"/>
      <c r="EE474" s="131"/>
      <c r="EF474" s="131"/>
      <c r="EG474" s="131"/>
      <c r="EH474" s="131"/>
      <c r="EI474" s="131"/>
      <c r="EJ474" s="131"/>
      <c r="EK474" s="131"/>
      <c r="EL474" s="131"/>
      <c r="EM474" s="131"/>
      <c r="EN474" s="131"/>
      <c r="EO474" s="131"/>
      <c r="EP474" s="131"/>
      <c r="EQ474" s="131"/>
      <c r="ER474" s="131"/>
      <c r="ES474" s="131"/>
      <c r="ET474" s="131"/>
      <c r="EU474" s="131"/>
      <c r="EV474" s="131"/>
      <c r="EW474" s="131"/>
      <c r="EX474" s="131"/>
      <c r="EY474" s="131"/>
      <c r="EZ474" s="131"/>
      <c r="FA474" s="131"/>
      <c r="FB474" s="131"/>
      <c r="FC474" s="131"/>
      <c r="FD474" s="131"/>
      <c r="FE474" s="131"/>
      <c r="FF474" s="131"/>
      <c r="FG474" s="131"/>
      <c r="FH474" s="131"/>
      <c r="FI474" s="131"/>
      <c r="FJ474" s="131"/>
      <c r="FK474" s="131"/>
      <c r="FL474" s="131"/>
      <c r="FM474" s="131"/>
      <c r="FN474" s="131"/>
      <c r="FO474" s="131"/>
      <c r="FP474" s="131"/>
      <c r="FQ474" s="131"/>
      <c r="FR474" s="131"/>
      <c r="FS474" s="131"/>
      <c r="FT474" s="131"/>
      <c r="FU474" s="131"/>
      <c r="FV474" s="131"/>
      <c r="FW474" s="131"/>
    </row>
    <row r="475">
      <c r="A475" s="131"/>
      <c r="B475" s="131"/>
      <c r="C475" s="131"/>
      <c r="D475" s="131"/>
      <c r="E475" s="131"/>
      <c r="F475" s="131"/>
      <c r="G475" s="131"/>
      <c r="H475" s="131"/>
      <c r="I475" s="131"/>
      <c r="J475" s="131"/>
      <c r="K475" s="131"/>
      <c r="L475" s="131"/>
      <c r="M475" s="131"/>
      <c r="N475" s="131"/>
      <c r="O475" s="131"/>
      <c r="P475" s="131"/>
      <c r="Q475" s="131"/>
      <c r="R475" s="13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c r="AX475" s="131"/>
      <c r="AY475" s="131"/>
      <c r="AZ475" s="131"/>
      <c r="BA475" s="131"/>
      <c r="BB475" s="131"/>
      <c r="BC475" s="131"/>
      <c r="BD475" s="131"/>
      <c r="BE475" s="131"/>
      <c r="BF475" s="131"/>
      <c r="BG475" s="131"/>
      <c r="BH475" s="131"/>
      <c r="BI475" s="131"/>
      <c r="BJ475" s="131"/>
      <c r="BK475" s="131"/>
      <c r="BL475" s="131"/>
      <c r="BM475" s="131"/>
      <c r="BN475" s="131"/>
      <c r="BO475" s="131"/>
      <c r="BP475" s="131"/>
      <c r="BQ475" s="131"/>
      <c r="BR475" s="131"/>
      <c r="BS475" s="131"/>
      <c r="BT475" s="131"/>
      <c r="BU475" s="131"/>
      <c r="BV475" s="131"/>
      <c r="BW475" s="131"/>
      <c r="BX475" s="131"/>
      <c r="BY475" s="131"/>
      <c r="BZ475" s="131"/>
      <c r="CA475" s="131"/>
      <c r="CB475" s="131"/>
      <c r="CC475" s="131"/>
      <c r="CD475" s="131"/>
      <c r="CE475" s="131"/>
      <c r="CF475" s="131"/>
      <c r="CG475" s="131"/>
      <c r="CH475" s="131"/>
      <c r="CI475" s="131"/>
      <c r="CJ475" s="131"/>
      <c r="CK475" s="131"/>
      <c r="CL475" s="131"/>
      <c r="CM475" s="131"/>
      <c r="CN475" s="131"/>
      <c r="CO475" s="131"/>
      <c r="CP475" s="131"/>
      <c r="CQ475" s="131"/>
      <c r="CR475" s="131"/>
      <c r="CS475" s="131"/>
      <c r="CT475" s="131"/>
      <c r="CU475" s="131"/>
      <c r="CV475" s="131"/>
      <c r="CW475" s="131"/>
      <c r="CX475" s="131"/>
      <c r="CY475" s="131"/>
      <c r="CZ475" s="131"/>
      <c r="DA475" s="131"/>
      <c r="DB475" s="131"/>
      <c r="DC475" s="131"/>
      <c r="DD475" s="131"/>
      <c r="DE475" s="131"/>
      <c r="DF475" s="131"/>
      <c r="DG475" s="131"/>
      <c r="DH475" s="131"/>
      <c r="DI475" s="131"/>
      <c r="DJ475" s="131"/>
      <c r="DK475" s="131"/>
      <c r="DL475" s="131"/>
      <c r="DM475" s="131"/>
      <c r="DN475" s="131"/>
      <c r="DO475" s="131"/>
      <c r="DP475" s="131"/>
      <c r="DQ475" s="131"/>
      <c r="DR475" s="131"/>
      <c r="DS475" s="131"/>
      <c r="DT475" s="131"/>
      <c r="DU475" s="131"/>
      <c r="DV475" s="131"/>
      <c r="DW475" s="131"/>
      <c r="DX475" s="131"/>
      <c r="DY475" s="131"/>
      <c r="DZ475" s="131"/>
      <c r="EA475" s="131"/>
      <c r="EB475" s="131"/>
      <c r="EC475" s="131"/>
      <c r="ED475" s="131"/>
      <c r="EE475" s="131"/>
      <c r="EF475" s="131"/>
      <c r="EG475" s="131"/>
      <c r="EH475" s="131"/>
      <c r="EI475" s="131"/>
      <c r="EJ475" s="131"/>
      <c r="EK475" s="131"/>
      <c r="EL475" s="131"/>
      <c r="EM475" s="131"/>
      <c r="EN475" s="131"/>
      <c r="EO475" s="131"/>
      <c r="EP475" s="131"/>
      <c r="EQ475" s="131"/>
      <c r="ER475" s="131"/>
      <c r="ES475" s="131"/>
      <c r="ET475" s="131"/>
      <c r="EU475" s="131"/>
      <c r="EV475" s="131"/>
      <c r="EW475" s="131"/>
      <c r="EX475" s="131"/>
      <c r="EY475" s="131"/>
      <c r="EZ475" s="131"/>
      <c r="FA475" s="131"/>
      <c r="FB475" s="131"/>
      <c r="FC475" s="131"/>
      <c r="FD475" s="131"/>
      <c r="FE475" s="131"/>
      <c r="FF475" s="131"/>
      <c r="FG475" s="131"/>
      <c r="FH475" s="131"/>
      <c r="FI475" s="131"/>
      <c r="FJ475" s="131"/>
      <c r="FK475" s="131"/>
      <c r="FL475" s="131"/>
      <c r="FM475" s="131"/>
      <c r="FN475" s="131"/>
      <c r="FO475" s="131"/>
      <c r="FP475" s="131"/>
      <c r="FQ475" s="131"/>
      <c r="FR475" s="131"/>
      <c r="FS475" s="131"/>
      <c r="FT475" s="131"/>
      <c r="FU475" s="131"/>
      <c r="FV475" s="131"/>
      <c r="FW475" s="131"/>
    </row>
    <row r="476">
      <c r="A476" s="131"/>
      <c r="B476" s="131"/>
      <c r="C476" s="131"/>
      <c r="D476" s="131"/>
      <c r="E476" s="131"/>
      <c r="F476" s="131"/>
      <c r="G476" s="131"/>
      <c r="H476" s="131"/>
      <c r="I476" s="131"/>
      <c r="J476" s="131"/>
      <c r="K476" s="131"/>
      <c r="L476" s="131"/>
      <c r="M476" s="131"/>
      <c r="N476" s="131"/>
      <c r="O476" s="131"/>
      <c r="P476" s="131"/>
      <c r="Q476" s="131"/>
      <c r="R476" s="131"/>
      <c r="S476" s="131"/>
      <c r="T476" s="131"/>
      <c r="U476" s="131"/>
      <c r="V476" s="131"/>
      <c r="W476" s="131"/>
      <c r="X476" s="131"/>
      <c r="Y476" s="131"/>
      <c r="Z476" s="131"/>
      <c r="AA476" s="131"/>
      <c r="AB476" s="131"/>
      <c r="AC476" s="131"/>
      <c r="AD476" s="131"/>
      <c r="AE476" s="131"/>
      <c r="AF476" s="131"/>
      <c r="AG476" s="131"/>
      <c r="AH476" s="131"/>
      <c r="AI476" s="131"/>
      <c r="AJ476" s="131"/>
      <c r="AK476" s="131"/>
      <c r="AL476" s="131"/>
      <c r="AM476" s="131"/>
      <c r="AN476" s="131"/>
      <c r="AO476" s="131"/>
      <c r="AP476" s="131"/>
      <c r="AQ476" s="131"/>
      <c r="AR476" s="131"/>
      <c r="AS476" s="131"/>
      <c r="AT476" s="131"/>
      <c r="AU476" s="131"/>
      <c r="AV476" s="131"/>
      <c r="AW476" s="131"/>
      <c r="AX476" s="131"/>
      <c r="AY476" s="131"/>
      <c r="AZ476" s="131"/>
      <c r="BA476" s="131"/>
      <c r="BB476" s="131"/>
      <c r="BC476" s="131"/>
      <c r="BD476" s="131"/>
      <c r="BE476" s="131"/>
      <c r="BF476" s="131"/>
      <c r="BG476" s="131"/>
      <c r="BH476" s="131"/>
      <c r="BI476" s="131"/>
      <c r="BJ476" s="131"/>
      <c r="BK476" s="131"/>
      <c r="BL476" s="131"/>
      <c r="BM476" s="131"/>
      <c r="BN476" s="131"/>
      <c r="BO476" s="131"/>
      <c r="BP476" s="131"/>
      <c r="BQ476" s="131"/>
      <c r="BR476" s="131"/>
      <c r="BS476" s="131"/>
      <c r="BT476" s="131"/>
      <c r="BU476" s="131"/>
      <c r="BV476" s="131"/>
      <c r="BW476" s="131"/>
      <c r="BX476" s="131"/>
      <c r="BY476" s="131"/>
      <c r="BZ476" s="131"/>
      <c r="CA476" s="131"/>
      <c r="CB476" s="131"/>
      <c r="CC476" s="131"/>
      <c r="CD476" s="131"/>
      <c r="CE476" s="131"/>
      <c r="CF476" s="131"/>
      <c r="CG476" s="131"/>
      <c r="CH476" s="131"/>
      <c r="CI476" s="131"/>
      <c r="CJ476" s="131"/>
      <c r="CK476" s="131"/>
      <c r="CL476" s="131"/>
      <c r="CM476" s="131"/>
      <c r="CN476" s="131"/>
      <c r="CO476" s="131"/>
      <c r="CP476" s="131"/>
      <c r="CQ476" s="131"/>
      <c r="CR476" s="131"/>
      <c r="CS476" s="131"/>
      <c r="CT476" s="131"/>
      <c r="CU476" s="131"/>
      <c r="CV476" s="131"/>
      <c r="CW476" s="131"/>
      <c r="CX476" s="131"/>
      <c r="CY476" s="131"/>
      <c r="CZ476" s="131"/>
      <c r="DA476" s="131"/>
      <c r="DB476" s="131"/>
      <c r="DC476" s="131"/>
      <c r="DD476" s="131"/>
      <c r="DE476" s="131"/>
      <c r="DF476" s="131"/>
      <c r="DG476" s="131"/>
      <c r="DH476" s="131"/>
      <c r="DI476" s="131"/>
      <c r="DJ476" s="131"/>
      <c r="DK476" s="131"/>
      <c r="DL476" s="131"/>
      <c r="DM476" s="131"/>
      <c r="DN476" s="131"/>
      <c r="DO476" s="131"/>
      <c r="DP476" s="131"/>
      <c r="DQ476" s="131"/>
      <c r="DR476" s="131"/>
      <c r="DS476" s="131"/>
      <c r="DT476" s="131"/>
      <c r="DU476" s="131"/>
      <c r="DV476" s="131"/>
      <c r="DW476" s="131"/>
      <c r="DX476" s="131"/>
      <c r="DY476" s="131"/>
      <c r="DZ476" s="131"/>
      <c r="EA476" s="131"/>
      <c r="EB476" s="131"/>
      <c r="EC476" s="131"/>
      <c r="ED476" s="131"/>
      <c r="EE476" s="131"/>
      <c r="EF476" s="131"/>
      <c r="EG476" s="131"/>
      <c r="EH476" s="131"/>
      <c r="EI476" s="131"/>
      <c r="EJ476" s="131"/>
      <c r="EK476" s="131"/>
      <c r="EL476" s="131"/>
      <c r="EM476" s="131"/>
      <c r="EN476" s="131"/>
      <c r="EO476" s="131"/>
      <c r="EP476" s="131"/>
      <c r="EQ476" s="131"/>
      <c r="ER476" s="131"/>
      <c r="ES476" s="131"/>
      <c r="ET476" s="131"/>
      <c r="EU476" s="131"/>
      <c r="EV476" s="131"/>
      <c r="EW476" s="131"/>
      <c r="EX476" s="131"/>
      <c r="EY476" s="131"/>
      <c r="EZ476" s="131"/>
      <c r="FA476" s="131"/>
      <c r="FB476" s="131"/>
      <c r="FC476" s="131"/>
      <c r="FD476" s="131"/>
      <c r="FE476" s="131"/>
      <c r="FF476" s="131"/>
      <c r="FG476" s="131"/>
      <c r="FH476" s="131"/>
      <c r="FI476" s="131"/>
      <c r="FJ476" s="131"/>
      <c r="FK476" s="131"/>
      <c r="FL476" s="131"/>
      <c r="FM476" s="131"/>
      <c r="FN476" s="131"/>
      <c r="FO476" s="131"/>
      <c r="FP476" s="131"/>
      <c r="FQ476" s="131"/>
      <c r="FR476" s="131"/>
      <c r="FS476" s="131"/>
      <c r="FT476" s="131"/>
      <c r="FU476" s="131"/>
      <c r="FV476" s="131"/>
      <c r="FW476" s="131"/>
    </row>
    <row r="477">
      <c r="A477" s="131"/>
      <c r="B477" s="131"/>
      <c r="C477" s="131"/>
      <c r="D477" s="131"/>
      <c r="E477" s="131"/>
      <c r="F477" s="131"/>
      <c r="G477" s="131"/>
      <c r="H477" s="131"/>
      <c r="I477" s="131"/>
      <c r="J477" s="131"/>
      <c r="K477" s="131"/>
      <c r="L477" s="131"/>
      <c r="M477" s="131"/>
      <c r="N477" s="131"/>
      <c r="O477" s="131"/>
      <c r="P477" s="131"/>
      <c r="Q477" s="131"/>
      <c r="R477" s="131"/>
      <c r="S477" s="131"/>
      <c r="T477" s="131"/>
      <c r="U477" s="131"/>
      <c r="V477" s="131"/>
      <c r="W477" s="131"/>
      <c r="X477" s="131"/>
      <c r="Y477" s="131"/>
      <c r="Z477" s="131"/>
      <c r="AA477" s="131"/>
      <c r="AB477" s="131"/>
      <c r="AC477" s="131"/>
      <c r="AD477" s="131"/>
      <c r="AE477" s="131"/>
      <c r="AF477" s="131"/>
      <c r="AG477" s="131"/>
      <c r="AH477" s="131"/>
      <c r="AI477" s="131"/>
      <c r="AJ477" s="131"/>
      <c r="AK477" s="131"/>
      <c r="AL477" s="131"/>
      <c r="AM477" s="131"/>
      <c r="AN477" s="131"/>
      <c r="AO477" s="131"/>
      <c r="AP477" s="131"/>
      <c r="AQ477" s="131"/>
      <c r="AR477" s="131"/>
      <c r="AS477" s="131"/>
      <c r="AT477" s="131"/>
      <c r="AU477" s="131"/>
      <c r="AV477" s="131"/>
      <c r="AW477" s="131"/>
      <c r="AX477" s="131"/>
      <c r="AY477" s="131"/>
      <c r="AZ477" s="131"/>
      <c r="BA477" s="131"/>
      <c r="BB477" s="131"/>
      <c r="BC477" s="131"/>
      <c r="BD477" s="131"/>
      <c r="BE477" s="131"/>
      <c r="BF477" s="131"/>
      <c r="BG477" s="131"/>
      <c r="BH477" s="131"/>
      <c r="BI477" s="131"/>
      <c r="BJ477" s="131"/>
      <c r="BK477" s="131"/>
      <c r="BL477" s="131"/>
      <c r="BM477" s="131"/>
      <c r="BN477" s="131"/>
      <c r="BO477" s="131"/>
      <c r="BP477" s="131"/>
      <c r="BQ477" s="131"/>
      <c r="BR477" s="131"/>
      <c r="BS477" s="131"/>
      <c r="BT477" s="131"/>
      <c r="BU477" s="131"/>
      <c r="BV477" s="131"/>
      <c r="BW477" s="131"/>
      <c r="BX477" s="131"/>
      <c r="BY477" s="131"/>
      <c r="BZ477" s="131"/>
      <c r="CA477" s="131"/>
      <c r="CB477" s="131"/>
      <c r="CC477" s="131"/>
      <c r="CD477" s="131"/>
      <c r="CE477" s="131"/>
      <c r="CF477" s="131"/>
      <c r="CG477" s="131"/>
      <c r="CH477" s="131"/>
      <c r="CI477" s="131"/>
      <c r="CJ477" s="131"/>
      <c r="CK477" s="131"/>
      <c r="CL477" s="131"/>
      <c r="CM477" s="131"/>
      <c r="CN477" s="131"/>
      <c r="CO477" s="131"/>
      <c r="CP477" s="131"/>
      <c r="CQ477" s="131"/>
      <c r="CR477" s="131"/>
      <c r="CS477" s="131"/>
      <c r="CT477" s="131"/>
      <c r="CU477" s="131"/>
      <c r="CV477" s="131"/>
      <c r="CW477" s="131"/>
      <c r="CX477" s="131"/>
      <c r="CY477" s="131"/>
      <c r="CZ477" s="131"/>
      <c r="DA477" s="131"/>
      <c r="DB477" s="131"/>
      <c r="DC477" s="131"/>
      <c r="DD477" s="131"/>
      <c r="DE477" s="131"/>
      <c r="DF477" s="131"/>
      <c r="DG477" s="131"/>
      <c r="DH477" s="131"/>
      <c r="DI477" s="131"/>
      <c r="DJ477" s="131"/>
      <c r="DK477" s="131"/>
      <c r="DL477" s="131"/>
      <c r="DM477" s="131"/>
      <c r="DN477" s="131"/>
      <c r="DO477" s="131"/>
      <c r="DP477" s="131"/>
      <c r="DQ477" s="131"/>
      <c r="DR477" s="131"/>
      <c r="DS477" s="131"/>
      <c r="DT477" s="131"/>
      <c r="DU477" s="131"/>
      <c r="DV477" s="131"/>
      <c r="DW477" s="131"/>
      <c r="DX477" s="131"/>
      <c r="DY477" s="131"/>
      <c r="DZ477" s="131"/>
      <c r="EA477" s="131"/>
      <c r="EB477" s="131"/>
      <c r="EC477" s="131"/>
      <c r="ED477" s="131"/>
      <c r="EE477" s="131"/>
      <c r="EF477" s="131"/>
      <c r="EG477" s="131"/>
      <c r="EH477" s="131"/>
      <c r="EI477" s="131"/>
      <c r="EJ477" s="131"/>
      <c r="EK477" s="131"/>
      <c r="EL477" s="131"/>
      <c r="EM477" s="131"/>
      <c r="EN477" s="131"/>
      <c r="EO477" s="131"/>
      <c r="EP477" s="131"/>
      <c r="EQ477" s="131"/>
      <c r="ER477" s="131"/>
      <c r="ES477" s="131"/>
      <c r="ET477" s="131"/>
      <c r="EU477" s="131"/>
      <c r="EV477" s="131"/>
      <c r="EW477" s="131"/>
      <c r="EX477" s="131"/>
      <c r="EY477" s="131"/>
      <c r="EZ477" s="131"/>
      <c r="FA477" s="131"/>
      <c r="FB477" s="131"/>
      <c r="FC477" s="131"/>
      <c r="FD477" s="131"/>
      <c r="FE477" s="131"/>
      <c r="FF477" s="131"/>
      <c r="FG477" s="131"/>
      <c r="FH477" s="131"/>
      <c r="FI477" s="131"/>
      <c r="FJ477" s="131"/>
      <c r="FK477" s="131"/>
      <c r="FL477" s="131"/>
      <c r="FM477" s="131"/>
      <c r="FN477" s="131"/>
      <c r="FO477" s="131"/>
      <c r="FP477" s="131"/>
      <c r="FQ477" s="131"/>
      <c r="FR477" s="131"/>
      <c r="FS477" s="131"/>
      <c r="FT477" s="131"/>
      <c r="FU477" s="131"/>
      <c r="FV477" s="131"/>
      <c r="FW477" s="131"/>
    </row>
    <row r="478">
      <c r="A478" s="131"/>
      <c r="B478" s="131"/>
      <c r="C478" s="131"/>
      <c r="D478" s="131"/>
      <c r="E478" s="131"/>
      <c r="F478" s="131"/>
      <c r="G478" s="131"/>
      <c r="H478" s="131"/>
      <c r="I478" s="131"/>
      <c r="J478" s="131"/>
      <c r="K478" s="131"/>
      <c r="L478" s="131"/>
      <c r="M478" s="131"/>
      <c r="N478" s="131"/>
      <c r="O478" s="131"/>
      <c r="P478" s="131"/>
      <c r="Q478" s="131"/>
      <c r="R478" s="131"/>
      <c r="S478" s="131"/>
      <c r="T478" s="131"/>
      <c r="U478" s="131"/>
      <c r="V478" s="131"/>
      <c r="W478" s="131"/>
      <c r="X478" s="131"/>
      <c r="Y478" s="131"/>
      <c r="Z478" s="131"/>
      <c r="AA478" s="131"/>
      <c r="AB478" s="131"/>
      <c r="AC478" s="131"/>
      <c r="AD478" s="131"/>
      <c r="AE478" s="131"/>
      <c r="AF478" s="131"/>
      <c r="AG478" s="131"/>
      <c r="AH478" s="131"/>
      <c r="AI478" s="131"/>
      <c r="AJ478" s="131"/>
      <c r="AK478" s="131"/>
      <c r="AL478" s="131"/>
      <c r="AM478" s="131"/>
      <c r="AN478" s="131"/>
      <c r="AO478" s="131"/>
      <c r="AP478" s="131"/>
      <c r="AQ478" s="131"/>
      <c r="AR478" s="131"/>
      <c r="AS478" s="131"/>
      <c r="AT478" s="131"/>
      <c r="AU478" s="131"/>
      <c r="AV478" s="131"/>
      <c r="AW478" s="131"/>
      <c r="AX478" s="131"/>
      <c r="AY478" s="131"/>
      <c r="AZ478" s="131"/>
      <c r="BA478" s="131"/>
      <c r="BB478" s="131"/>
      <c r="BC478" s="131"/>
      <c r="BD478" s="131"/>
      <c r="BE478" s="131"/>
      <c r="BF478" s="131"/>
      <c r="BG478" s="131"/>
      <c r="BH478" s="131"/>
      <c r="BI478" s="131"/>
      <c r="BJ478" s="131"/>
      <c r="BK478" s="131"/>
      <c r="BL478" s="131"/>
      <c r="BM478" s="131"/>
      <c r="BN478" s="131"/>
      <c r="BO478" s="131"/>
      <c r="BP478" s="131"/>
      <c r="BQ478" s="131"/>
      <c r="BR478" s="131"/>
      <c r="BS478" s="131"/>
      <c r="BT478" s="131"/>
      <c r="BU478" s="131"/>
      <c r="BV478" s="131"/>
      <c r="BW478" s="131"/>
      <c r="BX478" s="131"/>
      <c r="BY478" s="131"/>
      <c r="BZ478" s="131"/>
      <c r="CA478" s="131"/>
      <c r="CB478" s="131"/>
      <c r="CC478" s="131"/>
      <c r="CD478" s="131"/>
      <c r="CE478" s="131"/>
      <c r="CF478" s="131"/>
      <c r="CG478" s="131"/>
      <c r="CH478" s="131"/>
      <c r="CI478" s="131"/>
      <c r="CJ478" s="131"/>
      <c r="CK478" s="131"/>
      <c r="CL478" s="131"/>
      <c r="CM478" s="131"/>
      <c r="CN478" s="131"/>
      <c r="CO478" s="131"/>
      <c r="CP478" s="131"/>
      <c r="CQ478" s="131"/>
      <c r="CR478" s="131"/>
      <c r="CS478" s="131"/>
      <c r="CT478" s="131"/>
      <c r="CU478" s="131"/>
      <c r="CV478" s="131"/>
      <c r="CW478" s="131"/>
      <c r="CX478" s="131"/>
      <c r="CY478" s="131"/>
      <c r="CZ478" s="131"/>
      <c r="DA478" s="131"/>
      <c r="DB478" s="131"/>
      <c r="DC478" s="131"/>
      <c r="DD478" s="131"/>
      <c r="DE478" s="131"/>
      <c r="DF478" s="131"/>
      <c r="DG478" s="131"/>
      <c r="DH478" s="131"/>
      <c r="DI478" s="131"/>
      <c r="DJ478" s="131"/>
      <c r="DK478" s="131"/>
      <c r="DL478" s="131"/>
      <c r="DM478" s="131"/>
      <c r="DN478" s="131"/>
      <c r="DO478" s="131"/>
      <c r="DP478" s="131"/>
      <c r="DQ478" s="131"/>
      <c r="DR478" s="131"/>
      <c r="DS478" s="131"/>
      <c r="DT478" s="131"/>
      <c r="DU478" s="131"/>
      <c r="DV478" s="131"/>
      <c r="DW478" s="131"/>
      <c r="DX478" s="131"/>
      <c r="DY478" s="131"/>
      <c r="DZ478" s="131"/>
      <c r="EA478" s="131"/>
      <c r="EB478" s="131"/>
      <c r="EC478" s="131"/>
      <c r="ED478" s="131"/>
      <c r="EE478" s="131"/>
      <c r="EF478" s="131"/>
      <c r="EG478" s="131"/>
      <c r="EH478" s="131"/>
      <c r="EI478" s="131"/>
      <c r="EJ478" s="131"/>
      <c r="EK478" s="131"/>
      <c r="EL478" s="131"/>
      <c r="EM478" s="131"/>
      <c r="EN478" s="131"/>
      <c r="EO478" s="131"/>
      <c r="EP478" s="131"/>
      <c r="EQ478" s="131"/>
      <c r="ER478" s="131"/>
      <c r="ES478" s="131"/>
      <c r="ET478" s="131"/>
      <c r="EU478" s="131"/>
      <c r="EV478" s="131"/>
      <c r="EW478" s="131"/>
      <c r="EX478" s="131"/>
      <c r="EY478" s="131"/>
      <c r="EZ478" s="131"/>
      <c r="FA478" s="131"/>
      <c r="FB478" s="131"/>
      <c r="FC478" s="131"/>
      <c r="FD478" s="131"/>
      <c r="FE478" s="131"/>
      <c r="FF478" s="131"/>
      <c r="FG478" s="131"/>
      <c r="FH478" s="131"/>
      <c r="FI478" s="131"/>
      <c r="FJ478" s="131"/>
      <c r="FK478" s="131"/>
      <c r="FL478" s="131"/>
      <c r="FM478" s="131"/>
      <c r="FN478" s="131"/>
      <c r="FO478" s="131"/>
      <c r="FP478" s="131"/>
      <c r="FQ478" s="131"/>
      <c r="FR478" s="131"/>
      <c r="FS478" s="131"/>
      <c r="FT478" s="131"/>
      <c r="FU478" s="131"/>
      <c r="FV478" s="131"/>
      <c r="FW478" s="131"/>
    </row>
    <row r="479">
      <c r="A479" s="131"/>
      <c r="B479" s="131"/>
      <c r="C479" s="131"/>
      <c r="D479" s="131"/>
      <c r="E479" s="131"/>
      <c r="F479" s="131"/>
      <c r="G479" s="131"/>
      <c r="H479" s="131"/>
      <c r="I479" s="131"/>
      <c r="J479" s="131"/>
      <c r="K479" s="131"/>
      <c r="L479" s="131"/>
      <c r="M479" s="131"/>
      <c r="N479" s="131"/>
      <c r="O479" s="131"/>
      <c r="P479" s="131"/>
      <c r="Q479" s="131"/>
      <c r="R479" s="131"/>
      <c r="S479" s="131"/>
      <c r="T479" s="131"/>
      <c r="U479" s="131"/>
      <c r="V479" s="131"/>
      <c r="W479" s="131"/>
      <c r="X479" s="131"/>
      <c r="Y479" s="131"/>
      <c r="Z479" s="131"/>
      <c r="AA479" s="131"/>
      <c r="AB479" s="131"/>
      <c r="AC479" s="131"/>
      <c r="AD479" s="131"/>
      <c r="AE479" s="131"/>
      <c r="AF479" s="131"/>
      <c r="AG479" s="131"/>
      <c r="AH479" s="131"/>
      <c r="AI479" s="131"/>
      <c r="AJ479" s="131"/>
      <c r="AK479" s="131"/>
      <c r="AL479" s="131"/>
      <c r="AM479" s="131"/>
      <c r="AN479" s="131"/>
      <c r="AO479" s="131"/>
      <c r="AP479" s="131"/>
      <c r="AQ479" s="131"/>
      <c r="AR479" s="131"/>
      <c r="AS479" s="131"/>
      <c r="AT479" s="131"/>
      <c r="AU479" s="131"/>
      <c r="AV479" s="131"/>
      <c r="AW479" s="131"/>
      <c r="AX479" s="131"/>
      <c r="AY479" s="131"/>
      <c r="AZ479" s="131"/>
      <c r="BA479" s="131"/>
      <c r="BB479" s="131"/>
      <c r="BC479" s="131"/>
      <c r="BD479" s="131"/>
      <c r="BE479" s="131"/>
      <c r="BF479" s="131"/>
      <c r="BG479" s="131"/>
      <c r="BH479" s="131"/>
      <c r="BI479" s="131"/>
      <c r="BJ479" s="131"/>
      <c r="BK479" s="131"/>
      <c r="BL479" s="131"/>
      <c r="BM479" s="131"/>
      <c r="BN479" s="131"/>
      <c r="BO479" s="131"/>
      <c r="BP479" s="131"/>
      <c r="BQ479" s="131"/>
      <c r="BR479" s="131"/>
      <c r="BS479" s="131"/>
      <c r="BT479" s="131"/>
      <c r="BU479" s="131"/>
      <c r="BV479" s="131"/>
      <c r="BW479" s="131"/>
      <c r="BX479" s="131"/>
      <c r="BY479" s="131"/>
      <c r="BZ479" s="131"/>
      <c r="CA479" s="131"/>
      <c r="CB479" s="131"/>
      <c r="CC479" s="131"/>
      <c r="CD479" s="131"/>
      <c r="CE479" s="131"/>
      <c r="CF479" s="131"/>
      <c r="CG479" s="131"/>
      <c r="CH479" s="131"/>
      <c r="CI479" s="131"/>
      <c r="CJ479" s="131"/>
      <c r="CK479" s="131"/>
      <c r="CL479" s="131"/>
      <c r="CM479" s="131"/>
      <c r="CN479" s="131"/>
      <c r="CO479" s="131"/>
      <c r="CP479" s="131"/>
      <c r="CQ479" s="131"/>
      <c r="CR479" s="131"/>
      <c r="CS479" s="131"/>
      <c r="CT479" s="131"/>
      <c r="CU479" s="131"/>
      <c r="CV479" s="131"/>
      <c r="CW479" s="131"/>
      <c r="CX479" s="131"/>
      <c r="CY479" s="131"/>
      <c r="CZ479" s="131"/>
      <c r="DA479" s="131"/>
      <c r="DB479" s="131"/>
      <c r="DC479" s="131"/>
      <c r="DD479" s="131"/>
      <c r="DE479" s="131"/>
      <c r="DF479" s="131"/>
      <c r="DG479" s="131"/>
      <c r="DH479" s="131"/>
      <c r="DI479" s="131"/>
      <c r="DJ479" s="131"/>
      <c r="DK479" s="131"/>
      <c r="DL479" s="131"/>
      <c r="DM479" s="131"/>
      <c r="DN479" s="131"/>
      <c r="DO479" s="131"/>
      <c r="DP479" s="131"/>
      <c r="DQ479" s="131"/>
      <c r="DR479" s="131"/>
      <c r="DS479" s="131"/>
      <c r="DT479" s="131"/>
      <c r="DU479" s="131"/>
      <c r="DV479" s="131"/>
      <c r="DW479" s="131"/>
      <c r="DX479" s="131"/>
      <c r="DY479" s="131"/>
      <c r="DZ479" s="131"/>
      <c r="EA479" s="131"/>
      <c r="EB479" s="131"/>
      <c r="EC479" s="131"/>
      <c r="ED479" s="131"/>
      <c r="EE479" s="131"/>
      <c r="EF479" s="131"/>
      <c r="EG479" s="131"/>
      <c r="EH479" s="131"/>
      <c r="EI479" s="131"/>
      <c r="EJ479" s="131"/>
      <c r="EK479" s="131"/>
      <c r="EL479" s="131"/>
      <c r="EM479" s="131"/>
      <c r="EN479" s="131"/>
      <c r="EO479" s="131"/>
      <c r="EP479" s="131"/>
      <c r="EQ479" s="131"/>
      <c r="ER479" s="131"/>
      <c r="ES479" s="131"/>
      <c r="ET479" s="131"/>
      <c r="EU479" s="131"/>
      <c r="EV479" s="131"/>
      <c r="EW479" s="131"/>
      <c r="EX479" s="131"/>
      <c r="EY479" s="131"/>
      <c r="EZ479" s="131"/>
      <c r="FA479" s="131"/>
      <c r="FB479" s="131"/>
      <c r="FC479" s="131"/>
      <c r="FD479" s="131"/>
      <c r="FE479" s="131"/>
      <c r="FF479" s="131"/>
      <c r="FG479" s="131"/>
      <c r="FH479" s="131"/>
      <c r="FI479" s="131"/>
      <c r="FJ479" s="131"/>
      <c r="FK479" s="131"/>
      <c r="FL479" s="131"/>
      <c r="FM479" s="131"/>
      <c r="FN479" s="131"/>
      <c r="FO479" s="131"/>
      <c r="FP479" s="131"/>
      <c r="FQ479" s="131"/>
      <c r="FR479" s="131"/>
      <c r="FS479" s="131"/>
      <c r="FT479" s="131"/>
      <c r="FU479" s="131"/>
      <c r="FV479" s="131"/>
      <c r="FW479" s="131"/>
    </row>
    <row r="480">
      <c r="A480" s="131"/>
      <c r="B480" s="131"/>
      <c r="C480" s="131"/>
      <c r="D480" s="131"/>
      <c r="E480" s="131"/>
      <c r="F480" s="131"/>
      <c r="G480" s="131"/>
      <c r="H480" s="131"/>
      <c r="I480" s="131"/>
      <c r="J480" s="131"/>
      <c r="K480" s="131"/>
      <c r="L480" s="131"/>
      <c r="M480" s="131"/>
      <c r="N480" s="131"/>
      <c r="O480" s="131"/>
      <c r="P480" s="131"/>
      <c r="Q480" s="131"/>
      <c r="R480" s="131"/>
      <c r="S480" s="131"/>
      <c r="T480" s="131"/>
      <c r="U480" s="131"/>
      <c r="V480" s="131"/>
      <c r="W480" s="131"/>
      <c r="X480" s="131"/>
      <c r="Y480" s="131"/>
      <c r="Z480" s="131"/>
      <c r="AA480" s="131"/>
      <c r="AB480" s="131"/>
      <c r="AC480" s="131"/>
      <c r="AD480" s="131"/>
      <c r="AE480" s="131"/>
      <c r="AF480" s="131"/>
      <c r="AG480" s="131"/>
      <c r="AH480" s="131"/>
      <c r="AI480" s="131"/>
      <c r="AJ480" s="131"/>
      <c r="AK480" s="131"/>
      <c r="AL480" s="131"/>
      <c r="AM480" s="131"/>
      <c r="AN480" s="131"/>
      <c r="AO480" s="131"/>
      <c r="AP480" s="131"/>
      <c r="AQ480" s="131"/>
      <c r="AR480" s="131"/>
      <c r="AS480" s="131"/>
      <c r="AT480" s="131"/>
      <c r="AU480" s="131"/>
      <c r="AV480" s="131"/>
      <c r="AW480" s="131"/>
      <c r="AX480" s="131"/>
      <c r="AY480" s="131"/>
      <c r="AZ480" s="131"/>
      <c r="BA480" s="131"/>
      <c r="BB480" s="131"/>
      <c r="BC480" s="131"/>
      <c r="BD480" s="131"/>
      <c r="BE480" s="131"/>
      <c r="BF480" s="131"/>
      <c r="BG480" s="131"/>
      <c r="BH480" s="131"/>
      <c r="BI480" s="131"/>
      <c r="BJ480" s="131"/>
      <c r="BK480" s="131"/>
      <c r="BL480" s="131"/>
      <c r="BM480" s="131"/>
      <c r="BN480" s="131"/>
      <c r="BO480" s="131"/>
      <c r="BP480" s="131"/>
      <c r="BQ480" s="131"/>
      <c r="BR480" s="131"/>
      <c r="BS480" s="131"/>
      <c r="BT480" s="131"/>
      <c r="BU480" s="131"/>
      <c r="BV480" s="131"/>
      <c r="BW480" s="131"/>
      <c r="BX480" s="131"/>
      <c r="BY480" s="131"/>
      <c r="BZ480" s="131"/>
      <c r="CA480" s="131"/>
      <c r="CB480" s="131"/>
      <c r="CC480" s="131"/>
      <c r="CD480" s="131"/>
      <c r="CE480" s="131"/>
      <c r="CF480" s="131"/>
      <c r="CG480" s="131"/>
      <c r="CH480" s="131"/>
      <c r="CI480" s="131"/>
      <c r="CJ480" s="131"/>
      <c r="CK480" s="131"/>
      <c r="CL480" s="131"/>
      <c r="CM480" s="131"/>
      <c r="CN480" s="131"/>
      <c r="CO480" s="131"/>
      <c r="CP480" s="131"/>
      <c r="CQ480" s="131"/>
      <c r="CR480" s="131"/>
      <c r="CS480" s="131"/>
      <c r="CT480" s="131"/>
      <c r="CU480" s="131"/>
      <c r="CV480" s="131"/>
      <c r="CW480" s="131"/>
      <c r="CX480" s="131"/>
      <c r="CY480" s="131"/>
      <c r="CZ480" s="131"/>
      <c r="DA480" s="131"/>
      <c r="DB480" s="131"/>
      <c r="DC480" s="131"/>
      <c r="DD480" s="131"/>
      <c r="DE480" s="131"/>
      <c r="DF480" s="131"/>
      <c r="DG480" s="131"/>
      <c r="DH480" s="131"/>
      <c r="DI480" s="131"/>
      <c r="DJ480" s="131"/>
      <c r="DK480" s="131"/>
      <c r="DL480" s="131"/>
      <c r="DM480" s="131"/>
      <c r="DN480" s="131"/>
      <c r="DO480" s="131"/>
      <c r="DP480" s="131"/>
      <c r="DQ480" s="131"/>
      <c r="DR480" s="131"/>
      <c r="DS480" s="131"/>
      <c r="DT480" s="131"/>
      <c r="DU480" s="131"/>
      <c r="DV480" s="131"/>
      <c r="DW480" s="131"/>
      <c r="DX480" s="131"/>
      <c r="DY480" s="131"/>
      <c r="DZ480" s="131"/>
      <c r="EA480" s="131"/>
      <c r="EB480" s="131"/>
      <c r="EC480" s="131"/>
      <c r="ED480" s="131"/>
      <c r="EE480" s="131"/>
      <c r="EF480" s="131"/>
      <c r="EG480" s="131"/>
      <c r="EH480" s="131"/>
      <c r="EI480" s="131"/>
      <c r="EJ480" s="131"/>
      <c r="EK480" s="131"/>
      <c r="EL480" s="131"/>
      <c r="EM480" s="131"/>
      <c r="EN480" s="131"/>
      <c r="EO480" s="131"/>
      <c r="EP480" s="131"/>
      <c r="EQ480" s="131"/>
      <c r="ER480" s="131"/>
      <c r="ES480" s="131"/>
      <c r="ET480" s="131"/>
      <c r="EU480" s="131"/>
      <c r="EV480" s="131"/>
      <c r="EW480" s="131"/>
      <c r="EX480" s="131"/>
      <c r="EY480" s="131"/>
      <c r="EZ480" s="131"/>
      <c r="FA480" s="131"/>
      <c r="FB480" s="131"/>
      <c r="FC480" s="131"/>
      <c r="FD480" s="131"/>
      <c r="FE480" s="131"/>
      <c r="FF480" s="131"/>
      <c r="FG480" s="131"/>
      <c r="FH480" s="131"/>
      <c r="FI480" s="131"/>
      <c r="FJ480" s="131"/>
      <c r="FK480" s="131"/>
      <c r="FL480" s="131"/>
      <c r="FM480" s="131"/>
      <c r="FN480" s="131"/>
      <c r="FO480" s="131"/>
      <c r="FP480" s="131"/>
      <c r="FQ480" s="131"/>
      <c r="FR480" s="131"/>
      <c r="FS480" s="131"/>
      <c r="FT480" s="131"/>
      <c r="FU480" s="131"/>
      <c r="FV480" s="131"/>
      <c r="FW480" s="131"/>
    </row>
    <row r="481">
      <c r="A481" s="131"/>
      <c r="B481" s="131"/>
      <c r="C481" s="131"/>
      <c r="D481" s="131"/>
      <c r="E481" s="131"/>
      <c r="F481" s="131"/>
      <c r="G481" s="131"/>
      <c r="H481" s="131"/>
      <c r="I481" s="131"/>
      <c r="J481" s="131"/>
      <c r="K481" s="131"/>
      <c r="L481" s="131"/>
      <c r="M481" s="131"/>
      <c r="N481" s="131"/>
      <c r="O481" s="131"/>
      <c r="P481" s="131"/>
      <c r="Q481" s="131"/>
      <c r="R481" s="131"/>
      <c r="S481" s="131"/>
      <c r="T481" s="131"/>
      <c r="U481" s="131"/>
      <c r="V481" s="131"/>
      <c r="W481" s="131"/>
      <c r="X481" s="131"/>
      <c r="Y481" s="131"/>
      <c r="Z481" s="131"/>
      <c r="AA481" s="131"/>
      <c r="AB481" s="131"/>
      <c r="AC481" s="131"/>
      <c r="AD481" s="131"/>
      <c r="AE481" s="131"/>
      <c r="AF481" s="131"/>
      <c r="AG481" s="131"/>
      <c r="AH481" s="131"/>
      <c r="AI481" s="131"/>
      <c r="AJ481" s="131"/>
      <c r="AK481" s="131"/>
      <c r="AL481" s="131"/>
      <c r="AM481" s="131"/>
      <c r="AN481" s="131"/>
      <c r="AO481" s="131"/>
      <c r="AP481" s="131"/>
      <c r="AQ481" s="131"/>
      <c r="AR481" s="131"/>
      <c r="AS481" s="131"/>
      <c r="AT481" s="131"/>
      <c r="AU481" s="131"/>
      <c r="AV481" s="131"/>
      <c r="AW481" s="131"/>
      <c r="AX481" s="131"/>
      <c r="AY481" s="131"/>
      <c r="AZ481" s="131"/>
      <c r="BA481" s="131"/>
      <c r="BB481" s="131"/>
      <c r="BC481" s="131"/>
      <c r="BD481" s="131"/>
      <c r="BE481" s="131"/>
      <c r="BF481" s="131"/>
      <c r="BG481" s="131"/>
      <c r="BH481" s="131"/>
      <c r="BI481" s="131"/>
      <c r="BJ481" s="131"/>
      <c r="BK481" s="131"/>
      <c r="BL481" s="131"/>
      <c r="BM481" s="131"/>
      <c r="BN481" s="131"/>
      <c r="BO481" s="131"/>
      <c r="BP481" s="131"/>
      <c r="BQ481" s="131"/>
      <c r="BR481" s="131"/>
      <c r="BS481" s="131"/>
      <c r="BT481" s="131"/>
      <c r="BU481" s="131"/>
      <c r="BV481" s="131"/>
      <c r="BW481" s="131"/>
      <c r="BX481" s="131"/>
      <c r="BY481" s="131"/>
      <c r="BZ481" s="131"/>
      <c r="CA481" s="131"/>
      <c r="CB481" s="131"/>
      <c r="CC481" s="131"/>
      <c r="CD481" s="131"/>
      <c r="CE481" s="131"/>
      <c r="CF481" s="131"/>
      <c r="CG481" s="131"/>
      <c r="CH481" s="131"/>
      <c r="CI481" s="131"/>
      <c r="CJ481" s="131"/>
      <c r="CK481" s="131"/>
      <c r="CL481" s="131"/>
      <c r="CM481" s="131"/>
      <c r="CN481" s="131"/>
      <c r="CO481" s="131"/>
      <c r="CP481" s="131"/>
      <c r="CQ481" s="131"/>
      <c r="CR481" s="131"/>
      <c r="CS481" s="131"/>
      <c r="CT481" s="131"/>
      <c r="CU481" s="131"/>
      <c r="CV481" s="131"/>
      <c r="CW481" s="131"/>
      <c r="CX481" s="131"/>
      <c r="CY481" s="131"/>
      <c r="CZ481" s="131"/>
      <c r="DA481" s="131"/>
      <c r="DB481" s="131"/>
      <c r="DC481" s="131"/>
      <c r="DD481" s="131"/>
      <c r="DE481" s="131"/>
      <c r="DF481" s="131"/>
      <c r="DG481" s="131"/>
      <c r="DH481" s="131"/>
      <c r="DI481" s="131"/>
      <c r="DJ481" s="131"/>
      <c r="DK481" s="131"/>
      <c r="DL481" s="131"/>
      <c r="DM481" s="131"/>
      <c r="DN481" s="131"/>
      <c r="DO481" s="131"/>
      <c r="DP481" s="131"/>
      <c r="DQ481" s="131"/>
      <c r="DR481" s="131"/>
      <c r="DS481" s="131"/>
      <c r="DT481" s="131"/>
      <c r="DU481" s="131"/>
      <c r="DV481" s="131"/>
      <c r="DW481" s="131"/>
      <c r="DX481" s="131"/>
      <c r="DY481" s="131"/>
      <c r="DZ481" s="131"/>
      <c r="EA481" s="131"/>
      <c r="EB481" s="131"/>
      <c r="EC481" s="131"/>
      <c r="ED481" s="131"/>
      <c r="EE481" s="131"/>
      <c r="EF481" s="131"/>
      <c r="EG481" s="131"/>
      <c r="EH481" s="131"/>
      <c r="EI481" s="131"/>
      <c r="EJ481" s="131"/>
      <c r="EK481" s="131"/>
      <c r="EL481" s="131"/>
      <c r="EM481" s="131"/>
      <c r="EN481" s="131"/>
      <c r="EO481" s="131"/>
      <c r="EP481" s="131"/>
      <c r="EQ481" s="131"/>
      <c r="ER481" s="131"/>
      <c r="ES481" s="131"/>
      <c r="ET481" s="131"/>
      <c r="EU481" s="131"/>
      <c r="EV481" s="131"/>
      <c r="EW481" s="131"/>
      <c r="EX481" s="131"/>
      <c r="EY481" s="131"/>
      <c r="EZ481" s="131"/>
      <c r="FA481" s="131"/>
      <c r="FB481" s="131"/>
      <c r="FC481" s="131"/>
      <c r="FD481" s="131"/>
      <c r="FE481" s="131"/>
      <c r="FF481" s="131"/>
      <c r="FG481" s="131"/>
      <c r="FH481" s="131"/>
      <c r="FI481" s="131"/>
      <c r="FJ481" s="131"/>
      <c r="FK481" s="131"/>
      <c r="FL481" s="131"/>
      <c r="FM481" s="131"/>
      <c r="FN481" s="131"/>
      <c r="FO481" s="131"/>
      <c r="FP481" s="131"/>
      <c r="FQ481" s="131"/>
      <c r="FR481" s="131"/>
      <c r="FS481" s="131"/>
      <c r="FT481" s="131"/>
      <c r="FU481" s="131"/>
      <c r="FV481" s="131"/>
      <c r="FW481" s="131"/>
    </row>
    <row r="482">
      <c r="A482" s="131"/>
      <c r="B482" s="131"/>
      <c r="C482" s="131"/>
      <c r="D482" s="131"/>
      <c r="E482" s="131"/>
      <c r="F482" s="131"/>
      <c r="G482" s="131"/>
      <c r="H482" s="131"/>
      <c r="I482" s="131"/>
      <c r="J482" s="131"/>
      <c r="K482" s="131"/>
      <c r="L482" s="131"/>
      <c r="M482" s="131"/>
      <c r="N482" s="131"/>
      <c r="O482" s="131"/>
      <c r="P482" s="131"/>
      <c r="Q482" s="131"/>
      <c r="R482" s="131"/>
      <c r="S482" s="131"/>
      <c r="T482" s="131"/>
      <c r="U482" s="131"/>
      <c r="V482" s="131"/>
      <c r="W482" s="131"/>
      <c r="X482" s="131"/>
      <c r="Y482" s="131"/>
      <c r="Z482" s="131"/>
      <c r="AA482" s="131"/>
      <c r="AB482" s="131"/>
      <c r="AC482" s="131"/>
      <c r="AD482" s="131"/>
      <c r="AE482" s="131"/>
      <c r="AF482" s="131"/>
      <c r="AG482" s="131"/>
      <c r="AH482" s="131"/>
      <c r="AI482" s="131"/>
      <c r="AJ482" s="131"/>
      <c r="AK482" s="131"/>
      <c r="AL482" s="131"/>
      <c r="AM482" s="131"/>
      <c r="AN482" s="131"/>
      <c r="AO482" s="131"/>
      <c r="AP482" s="131"/>
      <c r="AQ482" s="131"/>
      <c r="AR482" s="131"/>
      <c r="AS482" s="131"/>
      <c r="AT482" s="131"/>
      <c r="AU482" s="131"/>
      <c r="AV482" s="131"/>
      <c r="AW482" s="131"/>
      <c r="AX482" s="131"/>
      <c r="AY482" s="131"/>
      <c r="AZ482" s="131"/>
      <c r="BA482" s="131"/>
      <c r="BB482" s="131"/>
      <c r="BC482" s="131"/>
      <c r="BD482" s="131"/>
      <c r="BE482" s="131"/>
      <c r="BF482" s="131"/>
      <c r="BG482" s="131"/>
      <c r="BH482" s="131"/>
      <c r="BI482" s="131"/>
      <c r="BJ482" s="131"/>
      <c r="BK482" s="131"/>
      <c r="BL482" s="131"/>
      <c r="BM482" s="131"/>
      <c r="BN482" s="131"/>
      <c r="BO482" s="131"/>
      <c r="BP482" s="131"/>
      <c r="BQ482" s="131"/>
      <c r="BR482" s="131"/>
      <c r="BS482" s="131"/>
      <c r="BT482" s="131"/>
      <c r="BU482" s="131"/>
      <c r="BV482" s="131"/>
      <c r="BW482" s="131"/>
      <c r="BX482" s="131"/>
      <c r="BY482" s="131"/>
      <c r="BZ482" s="131"/>
      <c r="CA482" s="131"/>
      <c r="CB482" s="131"/>
      <c r="CC482" s="131"/>
      <c r="CD482" s="131"/>
      <c r="CE482" s="131"/>
      <c r="CF482" s="131"/>
      <c r="CG482" s="131"/>
      <c r="CH482" s="131"/>
      <c r="CI482" s="131"/>
      <c r="CJ482" s="131"/>
      <c r="CK482" s="131"/>
      <c r="CL482" s="131"/>
      <c r="CM482" s="131"/>
      <c r="CN482" s="131"/>
      <c r="CO482" s="131"/>
      <c r="CP482" s="131"/>
      <c r="CQ482" s="131"/>
      <c r="CR482" s="131"/>
      <c r="CS482" s="131"/>
      <c r="CT482" s="131"/>
      <c r="CU482" s="131"/>
      <c r="CV482" s="131"/>
      <c r="CW482" s="131"/>
      <c r="CX482" s="131"/>
      <c r="CY482" s="131"/>
      <c r="CZ482" s="131"/>
      <c r="DA482" s="131"/>
      <c r="DB482" s="131"/>
      <c r="DC482" s="131"/>
      <c r="DD482" s="131"/>
      <c r="DE482" s="131"/>
      <c r="DF482" s="131"/>
      <c r="DG482" s="131"/>
      <c r="DH482" s="131"/>
      <c r="DI482" s="131"/>
      <c r="DJ482" s="131"/>
      <c r="DK482" s="131"/>
      <c r="DL482" s="131"/>
      <c r="DM482" s="131"/>
      <c r="DN482" s="131"/>
      <c r="DO482" s="131"/>
      <c r="DP482" s="131"/>
      <c r="DQ482" s="131"/>
      <c r="DR482" s="131"/>
      <c r="DS482" s="131"/>
      <c r="DT482" s="131"/>
      <c r="DU482" s="131"/>
      <c r="DV482" s="131"/>
      <c r="DW482" s="131"/>
      <c r="DX482" s="131"/>
      <c r="DY482" s="131"/>
      <c r="DZ482" s="131"/>
      <c r="EA482" s="131"/>
      <c r="EB482" s="131"/>
      <c r="EC482" s="131"/>
      <c r="ED482" s="131"/>
      <c r="EE482" s="131"/>
      <c r="EF482" s="131"/>
      <c r="EG482" s="131"/>
      <c r="EH482" s="131"/>
      <c r="EI482" s="131"/>
      <c r="EJ482" s="131"/>
      <c r="EK482" s="131"/>
      <c r="EL482" s="131"/>
      <c r="EM482" s="131"/>
      <c r="EN482" s="131"/>
      <c r="EO482" s="131"/>
      <c r="EP482" s="131"/>
      <c r="EQ482" s="131"/>
      <c r="ER482" s="131"/>
      <c r="ES482" s="131"/>
      <c r="ET482" s="131"/>
      <c r="EU482" s="131"/>
      <c r="EV482" s="131"/>
      <c r="EW482" s="131"/>
      <c r="EX482" s="131"/>
      <c r="EY482" s="131"/>
      <c r="EZ482" s="131"/>
      <c r="FA482" s="131"/>
      <c r="FB482" s="131"/>
      <c r="FC482" s="131"/>
      <c r="FD482" s="131"/>
      <c r="FE482" s="131"/>
      <c r="FF482" s="131"/>
      <c r="FG482" s="131"/>
      <c r="FH482" s="131"/>
      <c r="FI482" s="131"/>
      <c r="FJ482" s="131"/>
      <c r="FK482" s="131"/>
      <c r="FL482" s="131"/>
      <c r="FM482" s="131"/>
      <c r="FN482" s="131"/>
      <c r="FO482" s="131"/>
      <c r="FP482" s="131"/>
      <c r="FQ482" s="131"/>
      <c r="FR482" s="131"/>
      <c r="FS482" s="131"/>
      <c r="FT482" s="131"/>
      <c r="FU482" s="131"/>
      <c r="FV482" s="131"/>
      <c r="FW482" s="131"/>
    </row>
    <row r="483">
      <c r="A483" s="131"/>
      <c r="B483" s="131"/>
      <c r="C483" s="131"/>
      <c r="D483" s="131"/>
      <c r="E483" s="131"/>
      <c r="F483" s="131"/>
      <c r="G483" s="131"/>
      <c r="H483" s="131"/>
      <c r="I483" s="131"/>
      <c r="J483" s="131"/>
      <c r="K483" s="131"/>
      <c r="L483" s="131"/>
      <c r="M483" s="131"/>
      <c r="N483" s="131"/>
      <c r="O483" s="131"/>
      <c r="P483" s="131"/>
      <c r="Q483" s="131"/>
      <c r="R483" s="131"/>
      <c r="S483" s="131"/>
      <c r="T483" s="131"/>
      <c r="U483" s="131"/>
      <c r="V483" s="131"/>
      <c r="W483" s="131"/>
      <c r="X483" s="131"/>
      <c r="Y483" s="131"/>
      <c r="Z483" s="131"/>
      <c r="AA483" s="131"/>
      <c r="AB483" s="131"/>
      <c r="AC483" s="131"/>
      <c r="AD483" s="131"/>
      <c r="AE483" s="131"/>
      <c r="AF483" s="131"/>
      <c r="AG483" s="131"/>
      <c r="AH483" s="131"/>
      <c r="AI483" s="131"/>
      <c r="AJ483" s="131"/>
      <c r="AK483" s="131"/>
      <c r="AL483" s="131"/>
      <c r="AM483" s="131"/>
      <c r="AN483" s="131"/>
      <c r="AO483" s="131"/>
      <c r="AP483" s="131"/>
      <c r="AQ483" s="131"/>
      <c r="AR483" s="131"/>
      <c r="AS483" s="131"/>
      <c r="AT483" s="131"/>
      <c r="AU483" s="131"/>
      <c r="AV483" s="131"/>
      <c r="AW483" s="131"/>
      <c r="AX483" s="131"/>
      <c r="AY483" s="131"/>
      <c r="AZ483" s="131"/>
      <c r="BA483" s="131"/>
      <c r="BB483" s="131"/>
      <c r="BC483" s="131"/>
      <c r="BD483" s="131"/>
      <c r="BE483" s="131"/>
      <c r="BF483" s="131"/>
      <c r="BG483" s="131"/>
      <c r="BH483" s="131"/>
      <c r="BI483" s="131"/>
      <c r="BJ483" s="131"/>
      <c r="BK483" s="131"/>
      <c r="BL483" s="131"/>
      <c r="BM483" s="131"/>
      <c r="BN483" s="131"/>
      <c r="BO483" s="131"/>
      <c r="BP483" s="131"/>
      <c r="BQ483" s="131"/>
      <c r="BR483" s="131"/>
      <c r="BS483" s="131"/>
      <c r="BT483" s="131"/>
      <c r="BU483" s="131"/>
      <c r="BV483" s="131"/>
      <c r="BW483" s="131"/>
      <c r="BX483" s="131"/>
      <c r="BY483" s="131"/>
      <c r="BZ483" s="131"/>
      <c r="CA483" s="131"/>
      <c r="CB483" s="131"/>
      <c r="CC483" s="131"/>
      <c r="CD483" s="131"/>
      <c r="CE483" s="131"/>
      <c r="CF483" s="131"/>
      <c r="CG483" s="131"/>
      <c r="CH483" s="131"/>
      <c r="CI483" s="131"/>
      <c r="CJ483" s="131"/>
      <c r="CK483" s="131"/>
      <c r="CL483" s="131"/>
      <c r="CM483" s="131"/>
      <c r="CN483" s="131"/>
      <c r="CO483" s="131"/>
      <c r="CP483" s="131"/>
      <c r="CQ483" s="131"/>
      <c r="CR483" s="131"/>
      <c r="CS483" s="131"/>
      <c r="CT483" s="131"/>
      <c r="CU483" s="131"/>
      <c r="CV483" s="131"/>
      <c r="CW483" s="131"/>
      <c r="CX483" s="131"/>
      <c r="CY483" s="131"/>
      <c r="CZ483" s="131"/>
      <c r="DA483" s="131"/>
      <c r="DB483" s="131"/>
      <c r="DC483" s="131"/>
      <c r="DD483" s="131"/>
      <c r="DE483" s="131"/>
      <c r="DF483" s="131"/>
      <c r="DG483" s="131"/>
      <c r="DH483" s="131"/>
      <c r="DI483" s="131"/>
      <c r="DJ483" s="131"/>
      <c r="DK483" s="131"/>
      <c r="DL483" s="131"/>
      <c r="DM483" s="131"/>
      <c r="DN483" s="131"/>
      <c r="DO483" s="131"/>
      <c r="DP483" s="131"/>
      <c r="DQ483" s="131"/>
      <c r="DR483" s="131"/>
      <c r="DS483" s="131"/>
      <c r="DT483" s="131"/>
      <c r="DU483" s="131"/>
      <c r="DV483" s="131"/>
      <c r="DW483" s="131"/>
      <c r="DX483" s="131"/>
      <c r="DY483" s="131"/>
      <c r="DZ483" s="131"/>
      <c r="EA483" s="131"/>
      <c r="EB483" s="131"/>
      <c r="EC483" s="131"/>
      <c r="ED483" s="131"/>
      <c r="EE483" s="131"/>
      <c r="EF483" s="131"/>
      <c r="EG483" s="131"/>
      <c r="EH483" s="131"/>
      <c r="EI483" s="131"/>
      <c r="EJ483" s="131"/>
      <c r="EK483" s="131"/>
      <c r="EL483" s="131"/>
      <c r="EM483" s="131"/>
      <c r="EN483" s="131"/>
      <c r="EO483" s="131"/>
      <c r="EP483" s="131"/>
      <c r="EQ483" s="131"/>
      <c r="ER483" s="131"/>
      <c r="ES483" s="131"/>
      <c r="ET483" s="131"/>
      <c r="EU483" s="131"/>
      <c r="EV483" s="131"/>
      <c r="EW483" s="131"/>
      <c r="EX483" s="131"/>
      <c r="EY483" s="131"/>
      <c r="EZ483" s="131"/>
      <c r="FA483" s="131"/>
      <c r="FB483" s="131"/>
      <c r="FC483" s="131"/>
      <c r="FD483" s="131"/>
      <c r="FE483" s="131"/>
      <c r="FF483" s="131"/>
      <c r="FG483" s="131"/>
      <c r="FH483" s="131"/>
      <c r="FI483" s="131"/>
      <c r="FJ483" s="131"/>
      <c r="FK483" s="131"/>
      <c r="FL483" s="131"/>
      <c r="FM483" s="131"/>
      <c r="FN483" s="131"/>
      <c r="FO483" s="131"/>
      <c r="FP483" s="131"/>
      <c r="FQ483" s="131"/>
      <c r="FR483" s="131"/>
      <c r="FS483" s="131"/>
      <c r="FT483" s="131"/>
      <c r="FU483" s="131"/>
      <c r="FV483" s="131"/>
      <c r="FW483" s="131"/>
    </row>
    <row r="484">
      <c r="A484" s="131"/>
      <c r="B484" s="131"/>
      <c r="C484" s="131"/>
      <c r="D484" s="131"/>
      <c r="E484" s="131"/>
      <c r="F484" s="131"/>
      <c r="G484" s="131"/>
      <c r="H484" s="131"/>
      <c r="I484" s="131"/>
      <c r="J484" s="131"/>
      <c r="K484" s="131"/>
      <c r="L484" s="131"/>
      <c r="M484" s="131"/>
      <c r="N484" s="131"/>
      <c r="O484" s="131"/>
      <c r="P484" s="131"/>
      <c r="Q484" s="131"/>
      <c r="R484" s="131"/>
      <c r="S484" s="131"/>
      <c r="T484" s="131"/>
      <c r="U484" s="131"/>
      <c r="V484" s="131"/>
      <c r="W484" s="131"/>
      <c r="X484" s="131"/>
      <c r="Y484" s="131"/>
      <c r="Z484" s="131"/>
      <c r="AA484" s="131"/>
      <c r="AB484" s="131"/>
      <c r="AC484" s="131"/>
      <c r="AD484" s="131"/>
      <c r="AE484" s="131"/>
      <c r="AF484" s="131"/>
      <c r="AG484" s="131"/>
      <c r="AH484" s="131"/>
      <c r="AI484" s="131"/>
      <c r="AJ484" s="131"/>
      <c r="AK484" s="131"/>
      <c r="AL484" s="131"/>
      <c r="AM484" s="131"/>
      <c r="AN484" s="131"/>
      <c r="AO484" s="131"/>
      <c r="AP484" s="131"/>
      <c r="AQ484" s="131"/>
      <c r="AR484" s="131"/>
      <c r="AS484" s="131"/>
      <c r="AT484" s="131"/>
      <c r="AU484" s="131"/>
      <c r="AV484" s="131"/>
      <c r="AW484" s="131"/>
      <c r="AX484" s="131"/>
      <c r="AY484" s="131"/>
      <c r="AZ484" s="131"/>
      <c r="BA484" s="131"/>
      <c r="BB484" s="131"/>
      <c r="BC484" s="131"/>
      <c r="BD484" s="131"/>
      <c r="BE484" s="131"/>
      <c r="BF484" s="131"/>
      <c r="BG484" s="131"/>
      <c r="BH484" s="131"/>
      <c r="BI484" s="131"/>
      <c r="BJ484" s="131"/>
      <c r="BK484" s="131"/>
      <c r="BL484" s="131"/>
      <c r="BM484" s="131"/>
      <c r="BN484" s="131"/>
      <c r="BO484" s="131"/>
      <c r="BP484" s="131"/>
      <c r="BQ484" s="131"/>
      <c r="BR484" s="131"/>
      <c r="BS484" s="131"/>
      <c r="BT484" s="131"/>
      <c r="BU484" s="131"/>
      <c r="BV484" s="131"/>
      <c r="BW484" s="131"/>
      <c r="BX484" s="131"/>
      <c r="BY484" s="131"/>
      <c r="BZ484" s="131"/>
      <c r="CA484" s="131"/>
      <c r="CB484" s="131"/>
      <c r="CC484" s="131"/>
      <c r="CD484" s="131"/>
      <c r="CE484" s="131"/>
      <c r="CF484" s="131"/>
      <c r="CG484" s="131"/>
      <c r="CH484" s="131"/>
      <c r="CI484" s="131"/>
      <c r="CJ484" s="131"/>
      <c r="CK484" s="131"/>
      <c r="CL484" s="131"/>
      <c r="CM484" s="131"/>
      <c r="CN484" s="131"/>
      <c r="CO484" s="131"/>
      <c r="CP484" s="131"/>
      <c r="CQ484" s="131"/>
      <c r="CR484" s="131"/>
      <c r="CS484" s="131"/>
      <c r="CT484" s="131"/>
      <c r="CU484" s="131"/>
      <c r="CV484" s="131"/>
      <c r="CW484" s="131"/>
      <c r="CX484" s="131"/>
      <c r="CY484" s="131"/>
      <c r="CZ484" s="131"/>
      <c r="DA484" s="131"/>
      <c r="DB484" s="131"/>
      <c r="DC484" s="131"/>
      <c r="DD484" s="131"/>
      <c r="DE484" s="131"/>
      <c r="DF484" s="131"/>
      <c r="DG484" s="131"/>
      <c r="DH484" s="131"/>
      <c r="DI484" s="131"/>
      <c r="DJ484" s="131"/>
      <c r="DK484" s="131"/>
      <c r="DL484" s="131"/>
      <c r="DM484" s="131"/>
      <c r="DN484" s="131"/>
      <c r="DO484" s="131"/>
      <c r="DP484" s="131"/>
      <c r="DQ484" s="131"/>
      <c r="DR484" s="131"/>
      <c r="DS484" s="131"/>
      <c r="DT484" s="131"/>
      <c r="DU484" s="131"/>
      <c r="DV484" s="131"/>
      <c r="DW484" s="131"/>
      <c r="DX484" s="131"/>
      <c r="DY484" s="131"/>
      <c r="DZ484" s="131"/>
      <c r="EA484" s="131"/>
      <c r="EB484" s="131"/>
      <c r="EC484" s="131"/>
      <c r="ED484" s="131"/>
      <c r="EE484" s="131"/>
      <c r="EF484" s="131"/>
      <c r="EG484" s="131"/>
      <c r="EH484" s="131"/>
      <c r="EI484" s="131"/>
      <c r="EJ484" s="131"/>
      <c r="EK484" s="131"/>
      <c r="EL484" s="131"/>
      <c r="EM484" s="131"/>
      <c r="EN484" s="131"/>
      <c r="EO484" s="131"/>
      <c r="EP484" s="131"/>
      <c r="EQ484" s="131"/>
      <c r="ER484" s="131"/>
      <c r="ES484" s="131"/>
      <c r="ET484" s="131"/>
      <c r="EU484" s="131"/>
      <c r="EV484" s="131"/>
      <c r="EW484" s="131"/>
      <c r="EX484" s="131"/>
      <c r="EY484" s="131"/>
      <c r="EZ484" s="131"/>
      <c r="FA484" s="131"/>
      <c r="FB484" s="131"/>
      <c r="FC484" s="131"/>
      <c r="FD484" s="131"/>
      <c r="FE484" s="131"/>
      <c r="FF484" s="131"/>
      <c r="FG484" s="131"/>
      <c r="FH484" s="131"/>
      <c r="FI484" s="131"/>
      <c r="FJ484" s="131"/>
      <c r="FK484" s="131"/>
      <c r="FL484" s="131"/>
      <c r="FM484" s="131"/>
      <c r="FN484" s="131"/>
      <c r="FO484" s="131"/>
      <c r="FP484" s="131"/>
      <c r="FQ484" s="131"/>
      <c r="FR484" s="131"/>
      <c r="FS484" s="131"/>
      <c r="FT484" s="131"/>
      <c r="FU484" s="131"/>
      <c r="FV484" s="131"/>
      <c r="FW484" s="131"/>
    </row>
    <row r="485">
      <c r="A485" s="131"/>
      <c r="B485" s="131"/>
      <c r="C485" s="131"/>
      <c r="D485" s="131"/>
      <c r="E485" s="131"/>
      <c r="F485" s="131"/>
      <c r="G485" s="131"/>
      <c r="H485" s="131"/>
      <c r="I485" s="131"/>
      <c r="J485" s="131"/>
      <c r="K485" s="131"/>
      <c r="L485" s="131"/>
      <c r="M485" s="131"/>
      <c r="N485" s="131"/>
      <c r="O485" s="131"/>
      <c r="P485" s="131"/>
      <c r="Q485" s="131"/>
      <c r="R485" s="131"/>
      <c r="S485" s="131"/>
      <c r="T485" s="131"/>
      <c r="U485" s="131"/>
      <c r="V485" s="131"/>
      <c r="W485" s="131"/>
      <c r="X485" s="131"/>
      <c r="Y485" s="131"/>
      <c r="Z485" s="131"/>
      <c r="AA485" s="131"/>
      <c r="AB485" s="131"/>
      <c r="AC485" s="131"/>
      <c r="AD485" s="131"/>
      <c r="AE485" s="131"/>
      <c r="AF485" s="131"/>
      <c r="AG485" s="131"/>
      <c r="AH485" s="131"/>
      <c r="AI485" s="131"/>
      <c r="AJ485" s="131"/>
      <c r="AK485" s="131"/>
      <c r="AL485" s="131"/>
      <c r="AM485" s="131"/>
      <c r="AN485" s="131"/>
      <c r="AO485" s="131"/>
      <c r="AP485" s="131"/>
      <c r="AQ485" s="131"/>
      <c r="AR485" s="131"/>
      <c r="AS485" s="131"/>
      <c r="AT485" s="131"/>
      <c r="AU485" s="131"/>
      <c r="AV485" s="131"/>
      <c r="AW485" s="131"/>
      <c r="AX485" s="131"/>
      <c r="AY485" s="131"/>
      <c r="AZ485" s="131"/>
      <c r="BA485" s="131"/>
      <c r="BB485" s="131"/>
      <c r="BC485" s="131"/>
      <c r="BD485" s="131"/>
      <c r="BE485" s="131"/>
      <c r="BF485" s="131"/>
      <c r="BG485" s="131"/>
      <c r="BH485" s="131"/>
      <c r="BI485" s="131"/>
      <c r="BJ485" s="131"/>
      <c r="BK485" s="131"/>
      <c r="BL485" s="131"/>
      <c r="BM485" s="131"/>
      <c r="BN485" s="131"/>
      <c r="BO485" s="131"/>
      <c r="BP485" s="131"/>
      <c r="BQ485" s="131"/>
      <c r="BR485" s="131"/>
      <c r="BS485" s="131"/>
      <c r="BT485" s="131"/>
      <c r="BU485" s="131"/>
      <c r="BV485" s="131"/>
      <c r="BW485" s="131"/>
      <c r="BX485" s="131"/>
      <c r="BY485" s="131"/>
      <c r="BZ485" s="131"/>
      <c r="CA485" s="131"/>
      <c r="CB485" s="131"/>
      <c r="CC485" s="131"/>
      <c r="CD485" s="131"/>
      <c r="CE485" s="131"/>
      <c r="CF485" s="131"/>
      <c r="CG485" s="131"/>
      <c r="CH485" s="131"/>
      <c r="CI485" s="131"/>
      <c r="CJ485" s="131"/>
      <c r="CK485" s="131"/>
      <c r="CL485" s="131"/>
      <c r="CM485" s="131"/>
      <c r="CN485" s="131"/>
      <c r="CO485" s="131"/>
      <c r="CP485" s="131"/>
      <c r="CQ485" s="131"/>
      <c r="CR485" s="131"/>
      <c r="CS485" s="131"/>
      <c r="CT485" s="131"/>
      <c r="CU485" s="131"/>
      <c r="CV485" s="131"/>
      <c r="CW485" s="131"/>
      <c r="CX485" s="131"/>
      <c r="CY485" s="131"/>
      <c r="CZ485" s="131"/>
      <c r="DA485" s="131"/>
      <c r="DB485" s="131"/>
      <c r="DC485" s="131"/>
      <c r="DD485" s="131"/>
      <c r="DE485" s="131"/>
      <c r="DF485" s="131"/>
      <c r="DG485" s="131"/>
      <c r="DH485" s="131"/>
      <c r="DI485" s="131"/>
      <c r="DJ485" s="131"/>
      <c r="DK485" s="131"/>
      <c r="DL485" s="131"/>
      <c r="DM485" s="131"/>
      <c r="DN485" s="131"/>
      <c r="DO485" s="131"/>
      <c r="DP485" s="131"/>
      <c r="DQ485" s="131"/>
      <c r="DR485" s="131"/>
      <c r="DS485" s="131"/>
      <c r="DT485" s="131"/>
      <c r="DU485" s="131"/>
      <c r="DV485" s="131"/>
      <c r="DW485" s="131"/>
      <c r="DX485" s="131"/>
      <c r="DY485" s="131"/>
      <c r="DZ485" s="131"/>
      <c r="EA485" s="131"/>
      <c r="EB485" s="131"/>
      <c r="EC485" s="131"/>
      <c r="ED485" s="131"/>
      <c r="EE485" s="131"/>
      <c r="EF485" s="131"/>
      <c r="EG485" s="131"/>
      <c r="EH485" s="131"/>
      <c r="EI485" s="131"/>
      <c r="EJ485" s="131"/>
      <c r="EK485" s="131"/>
      <c r="EL485" s="131"/>
      <c r="EM485" s="131"/>
      <c r="EN485" s="131"/>
      <c r="EO485" s="131"/>
      <c r="EP485" s="131"/>
      <c r="EQ485" s="131"/>
      <c r="ER485" s="131"/>
      <c r="ES485" s="131"/>
      <c r="ET485" s="131"/>
      <c r="EU485" s="131"/>
      <c r="EV485" s="131"/>
      <c r="EW485" s="131"/>
      <c r="EX485" s="131"/>
      <c r="EY485" s="131"/>
      <c r="EZ485" s="131"/>
      <c r="FA485" s="131"/>
      <c r="FB485" s="131"/>
      <c r="FC485" s="131"/>
      <c r="FD485" s="131"/>
      <c r="FE485" s="131"/>
      <c r="FF485" s="131"/>
      <c r="FG485" s="131"/>
      <c r="FH485" s="131"/>
      <c r="FI485" s="131"/>
      <c r="FJ485" s="131"/>
      <c r="FK485" s="131"/>
      <c r="FL485" s="131"/>
      <c r="FM485" s="131"/>
      <c r="FN485" s="131"/>
      <c r="FO485" s="131"/>
      <c r="FP485" s="131"/>
      <c r="FQ485" s="131"/>
      <c r="FR485" s="131"/>
      <c r="FS485" s="131"/>
      <c r="FT485" s="131"/>
      <c r="FU485" s="131"/>
      <c r="FV485" s="131"/>
      <c r="FW485" s="131"/>
    </row>
    <row r="486">
      <c r="A486" s="131"/>
      <c r="B486" s="131"/>
      <c r="C486" s="131"/>
      <c r="D486" s="131"/>
      <c r="E486" s="131"/>
      <c r="F486" s="131"/>
      <c r="G486" s="131"/>
      <c r="H486" s="131"/>
      <c r="I486" s="131"/>
      <c r="J486" s="131"/>
      <c r="K486" s="131"/>
      <c r="L486" s="131"/>
      <c r="M486" s="131"/>
      <c r="N486" s="131"/>
      <c r="O486" s="131"/>
      <c r="P486" s="131"/>
      <c r="Q486" s="131"/>
      <c r="R486" s="131"/>
      <c r="S486" s="131"/>
      <c r="T486" s="131"/>
      <c r="U486" s="131"/>
      <c r="V486" s="131"/>
      <c r="W486" s="131"/>
      <c r="X486" s="131"/>
      <c r="Y486" s="131"/>
      <c r="Z486" s="131"/>
      <c r="AA486" s="131"/>
      <c r="AB486" s="131"/>
      <c r="AC486" s="131"/>
      <c r="AD486" s="131"/>
      <c r="AE486" s="131"/>
      <c r="AF486" s="131"/>
      <c r="AG486" s="131"/>
      <c r="AH486" s="131"/>
      <c r="AI486" s="131"/>
      <c r="AJ486" s="131"/>
      <c r="AK486" s="131"/>
      <c r="AL486" s="131"/>
      <c r="AM486" s="131"/>
      <c r="AN486" s="131"/>
      <c r="AO486" s="131"/>
      <c r="AP486" s="131"/>
      <c r="AQ486" s="131"/>
      <c r="AR486" s="131"/>
      <c r="AS486" s="131"/>
      <c r="AT486" s="131"/>
      <c r="AU486" s="131"/>
      <c r="AV486" s="131"/>
      <c r="AW486" s="131"/>
      <c r="AX486" s="131"/>
      <c r="AY486" s="131"/>
      <c r="AZ486" s="131"/>
      <c r="BA486" s="131"/>
      <c r="BB486" s="131"/>
      <c r="BC486" s="131"/>
      <c r="BD486" s="131"/>
      <c r="BE486" s="131"/>
      <c r="BF486" s="131"/>
      <c r="BG486" s="131"/>
      <c r="BH486" s="131"/>
      <c r="BI486" s="131"/>
      <c r="BJ486" s="131"/>
      <c r="BK486" s="131"/>
      <c r="BL486" s="131"/>
      <c r="BM486" s="131"/>
      <c r="BN486" s="131"/>
      <c r="BO486" s="131"/>
      <c r="BP486" s="131"/>
      <c r="BQ486" s="131"/>
      <c r="BR486" s="131"/>
      <c r="BS486" s="131"/>
      <c r="BT486" s="131"/>
      <c r="BU486" s="131"/>
      <c r="BV486" s="131"/>
      <c r="BW486" s="131"/>
      <c r="BX486" s="131"/>
      <c r="BY486" s="131"/>
      <c r="BZ486" s="131"/>
      <c r="CA486" s="131"/>
      <c r="CB486" s="131"/>
      <c r="CC486" s="131"/>
      <c r="CD486" s="131"/>
      <c r="CE486" s="131"/>
      <c r="CF486" s="131"/>
      <c r="CG486" s="131"/>
      <c r="CH486" s="131"/>
      <c r="CI486" s="131"/>
      <c r="CJ486" s="131"/>
      <c r="CK486" s="131"/>
      <c r="CL486" s="131"/>
      <c r="CM486" s="131"/>
      <c r="CN486" s="131"/>
      <c r="CO486" s="131"/>
      <c r="CP486" s="131"/>
      <c r="CQ486" s="131"/>
      <c r="CR486" s="131"/>
      <c r="CS486" s="131"/>
      <c r="CT486" s="131"/>
      <c r="CU486" s="131"/>
      <c r="CV486" s="131"/>
      <c r="CW486" s="131"/>
      <c r="CX486" s="131"/>
      <c r="CY486" s="131"/>
      <c r="CZ486" s="131"/>
      <c r="DA486" s="131"/>
      <c r="DB486" s="131"/>
      <c r="DC486" s="131"/>
      <c r="DD486" s="131"/>
      <c r="DE486" s="131"/>
      <c r="DF486" s="131"/>
      <c r="DG486" s="131"/>
      <c r="DH486" s="131"/>
      <c r="DI486" s="131"/>
      <c r="DJ486" s="131"/>
      <c r="DK486" s="131"/>
      <c r="DL486" s="131"/>
      <c r="DM486" s="131"/>
      <c r="DN486" s="131"/>
      <c r="DO486" s="131"/>
      <c r="DP486" s="131"/>
      <c r="DQ486" s="131"/>
      <c r="DR486" s="131"/>
      <c r="DS486" s="131"/>
      <c r="DT486" s="131"/>
      <c r="DU486" s="131"/>
      <c r="DV486" s="131"/>
      <c r="DW486" s="131"/>
      <c r="DX486" s="131"/>
      <c r="DY486" s="131"/>
      <c r="DZ486" s="131"/>
      <c r="EA486" s="131"/>
      <c r="EB486" s="131"/>
      <c r="EC486" s="131"/>
      <c r="ED486" s="131"/>
      <c r="EE486" s="131"/>
      <c r="EF486" s="131"/>
      <c r="EG486" s="131"/>
      <c r="EH486" s="131"/>
      <c r="EI486" s="131"/>
      <c r="EJ486" s="131"/>
      <c r="EK486" s="131"/>
      <c r="EL486" s="131"/>
      <c r="EM486" s="131"/>
      <c r="EN486" s="131"/>
      <c r="EO486" s="131"/>
      <c r="EP486" s="131"/>
      <c r="EQ486" s="131"/>
      <c r="ER486" s="131"/>
      <c r="ES486" s="131"/>
      <c r="ET486" s="131"/>
      <c r="EU486" s="131"/>
      <c r="EV486" s="131"/>
      <c r="EW486" s="131"/>
      <c r="EX486" s="131"/>
      <c r="EY486" s="131"/>
      <c r="EZ486" s="131"/>
      <c r="FA486" s="131"/>
      <c r="FB486" s="131"/>
      <c r="FC486" s="131"/>
      <c r="FD486" s="131"/>
      <c r="FE486" s="131"/>
      <c r="FF486" s="131"/>
      <c r="FG486" s="131"/>
      <c r="FH486" s="131"/>
      <c r="FI486" s="131"/>
      <c r="FJ486" s="131"/>
      <c r="FK486" s="131"/>
      <c r="FL486" s="131"/>
      <c r="FM486" s="131"/>
      <c r="FN486" s="131"/>
      <c r="FO486" s="131"/>
      <c r="FP486" s="131"/>
      <c r="FQ486" s="131"/>
      <c r="FR486" s="131"/>
      <c r="FS486" s="131"/>
      <c r="FT486" s="131"/>
      <c r="FU486" s="131"/>
      <c r="FV486" s="131"/>
      <c r="FW486" s="131"/>
    </row>
    <row r="487">
      <c r="A487" s="131"/>
      <c r="B487" s="131"/>
      <c r="C487" s="131"/>
      <c r="D487" s="131"/>
      <c r="E487" s="131"/>
      <c r="F487" s="131"/>
      <c r="G487" s="131"/>
      <c r="H487" s="131"/>
      <c r="I487" s="131"/>
      <c r="J487" s="131"/>
      <c r="K487" s="131"/>
      <c r="L487" s="131"/>
      <c r="M487" s="131"/>
      <c r="N487" s="131"/>
      <c r="O487" s="131"/>
      <c r="P487" s="131"/>
      <c r="Q487" s="131"/>
      <c r="R487" s="131"/>
      <c r="S487" s="131"/>
      <c r="T487" s="131"/>
      <c r="U487" s="131"/>
      <c r="V487" s="131"/>
      <c r="W487" s="131"/>
      <c r="X487" s="131"/>
      <c r="Y487" s="131"/>
      <c r="Z487" s="131"/>
      <c r="AA487" s="131"/>
      <c r="AB487" s="131"/>
      <c r="AC487" s="131"/>
      <c r="AD487" s="131"/>
      <c r="AE487" s="131"/>
      <c r="AF487" s="131"/>
      <c r="AG487" s="131"/>
      <c r="AH487" s="131"/>
      <c r="AI487" s="131"/>
      <c r="AJ487" s="131"/>
      <c r="AK487" s="131"/>
      <c r="AL487" s="131"/>
      <c r="AM487" s="131"/>
      <c r="AN487" s="131"/>
      <c r="AO487" s="131"/>
      <c r="AP487" s="131"/>
      <c r="AQ487" s="131"/>
      <c r="AR487" s="131"/>
      <c r="AS487" s="131"/>
      <c r="AT487" s="131"/>
      <c r="AU487" s="131"/>
      <c r="AV487" s="131"/>
      <c r="AW487" s="131"/>
      <c r="AX487" s="131"/>
      <c r="AY487" s="131"/>
      <c r="AZ487" s="131"/>
      <c r="BA487" s="131"/>
      <c r="BB487" s="131"/>
      <c r="BC487" s="131"/>
      <c r="BD487" s="131"/>
      <c r="BE487" s="131"/>
      <c r="BF487" s="131"/>
      <c r="BG487" s="131"/>
      <c r="BH487" s="131"/>
      <c r="BI487" s="131"/>
      <c r="BJ487" s="131"/>
      <c r="BK487" s="131"/>
      <c r="BL487" s="131"/>
      <c r="BM487" s="131"/>
      <c r="BN487" s="131"/>
      <c r="BO487" s="131"/>
      <c r="BP487" s="131"/>
      <c r="BQ487" s="131"/>
      <c r="BR487" s="131"/>
      <c r="BS487" s="131"/>
      <c r="BT487" s="131"/>
      <c r="BU487" s="131"/>
      <c r="BV487" s="131"/>
      <c r="BW487" s="131"/>
      <c r="BX487" s="131"/>
      <c r="BY487" s="131"/>
      <c r="BZ487" s="131"/>
      <c r="CA487" s="131"/>
      <c r="CB487" s="131"/>
      <c r="CC487" s="131"/>
      <c r="CD487" s="131"/>
      <c r="CE487" s="131"/>
      <c r="CF487" s="131"/>
      <c r="CG487" s="131"/>
      <c r="CH487" s="131"/>
      <c r="CI487" s="131"/>
      <c r="CJ487" s="131"/>
      <c r="CK487" s="131"/>
      <c r="CL487" s="131"/>
      <c r="CM487" s="131"/>
      <c r="CN487" s="131"/>
      <c r="CO487" s="131"/>
      <c r="CP487" s="131"/>
      <c r="CQ487" s="131"/>
      <c r="CR487" s="131"/>
      <c r="CS487" s="131"/>
      <c r="CT487" s="131"/>
      <c r="CU487" s="131"/>
      <c r="CV487" s="131"/>
      <c r="CW487" s="131"/>
      <c r="CX487" s="131"/>
      <c r="CY487" s="131"/>
      <c r="CZ487" s="131"/>
      <c r="DA487" s="131"/>
      <c r="DB487" s="131"/>
      <c r="DC487" s="131"/>
      <c r="DD487" s="131"/>
      <c r="DE487" s="131"/>
      <c r="DF487" s="131"/>
      <c r="DG487" s="131"/>
      <c r="DH487" s="131"/>
      <c r="DI487" s="131"/>
      <c r="DJ487" s="131"/>
      <c r="DK487" s="131"/>
      <c r="DL487" s="131"/>
      <c r="DM487" s="131"/>
      <c r="DN487" s="131"/>
      <c r="DO487" s="131"/>
      <c r="DP487" s="131"/>
      <c r="DQ487" s="131"/>
      <c r="DR487" s="131"/>
      <c r="DS487" s="131"/>
      <c r="DT487" s="131"/>
      <c r="DU487" s="131"/>
      <c r="DV487" s="131"/>
      <c r="DW487" s="131"/>
      <c r="DX487" s="131"/>
      <c r="DY487" s="131"/>
      <c r="DZ487" s="131"/>
      <c r="EA487" s="131"/>
      <c r="EB487" s="131"/>
      <c r="EC487" s="131"/>
      <c r="ED487" s="131"/>
      <c r="EE487" s="131"/>
      <c r="EF487" s="131"/>
      <c r="EG487" s="131"/>
      <c r="EH487" s="131"/>
      <c r="EI487" s="131"/>
      <c r="EJ487" s="131"/>
      <c r="EK487" s="131"/>
      <c r="EL487" s="131"/>
      <c r="EM487" s="131"/>
      <c r="EN487" s="131"/>
      <c r="EO487" s="131"/>
      <c r="EP487" s="131"/>
      <c r="EQ487" s="131"/>
      <c r="ER487" s="131"/>
      <c r="ES487" s="131"/>
      <c r="ET487" s="131"/>
      <c r="EU487" s="131"/>
      <c r="EV487" s="131"/>
      <c r="EW487" s="131"/>
      <c r="EX487" s="131"/>
      <c r="EY487" s="131"/>
      <c r="EZ487" s="131"/>
      <c r="FA487" s="131"/>
      <c r="FB487" s="131"/>
      <c r="FC487" s="131"/>
      <c r="FD487" s="131"/>
      <c r="FE487" s="131"/>
      <c r="FF487" s="131"/>
      <c r="FG487" s="131"/>
      <c r="FH487" s="131"/>
      <c r="FI487" s="131"/>
      <c r="FJ487" s="131"/>
      <c r="FK487" s="131"/>
      <c r="FL487" s="131"/>
      <c r="FM487" s="131"/>
      <c r="FN487" s="131"/>
      <c r="FO487" s="131"/>
      <c r="FP487" s="131"/>
      <c r="FQ487" s="131"/>
      <c r="FR487" s="131"/>
      <c r="FS487" s="131"/>
      <c r="FT487" s="131"/>
      <c r="FU487" s="131"/>
      <c r="FV487" s="131"/>
      <c r="FW487" s="131"/>
    </row>
    <row r="488">
      <c r="A488" s="131"/>
      <c r="B488" s="131"/>
      <c r="C488" s="131"/>
      <c r="D488" s="131"/>
      <c r="E488" s="131"/>
      <c r="F488" s="131"/>
      <c r="G488" s="131"/>
      <c r="H488" s="131"/>
      <c r="I488" s="131"/>
      <c r="J488" s="131"/>
      <c r="K488" s="131"/>
      <c r="L488" s="131"/>
      <c r="M488" s="131"/>
      <c r="N488" s="131"/>
      <c r="O488" s="131"/>
      <c r="P488" s="131"/>
      <c r="Q488" s="131"/>
      <c r="R488" s="131"/>
      <c r="S488" s="131"/>
      <c r="T488" s="131"/>
      <c r="U488" s="131"/>
      <c r="V488" s="131"/>
      <c r="W488" s="131"/>
      <c r="X488" s="131"/>
      <c r="Y488" s="131"/>
      <c r="Z488" s="131"/>
      <c r="AA488" s="131"/>
      <c r="AB488" s="131"/>
      <c r="AC488" s="131"/>
      <c r="AD488" s="131"/>
      <c r="AE488" s="131"/>
      <c r="AF488" s="131"/>
      <c r="AG488" s="131"/>
      <c r="AH488" s="131"/>
      <c r="AI488" s="131"/>
      <c r="AJ488" s="131"/>
      <c r="AK488" s="131"/>
      <c r="AL488" s="131"/>
      <c r="AM488" s="131"/>
      <c r="AN488" s="131"/>
      <c r="AO488" s="131"/>
      <c r="AP488" s="131"/>
      <c r="AQ488" s="131"/>
      <c r="AR488" s="131"/>
      <c r="AS488" s="131"/>
      <c r="AT488" s="131"/>
      <c r="AU488" s="131"/>
      <c r="AV488" s="131"/>
      <c r="AW488" s="131"/>
      <c r="AX488" s="131"/>
      <c r="AY488" s="131"/>
      <c r="AZ488" s="131"/>
      <c r="BA488" s="131"/>
      <c r="BB488" s="131"/>
      <c r="BC488" s="131"/>
      <c r="BD488" s="131"/>
      <c r="BE488" s="131"/>
      <c r="BF488" s="131"/>
      <c r="BG488" s="131"/>
      <c r="BH488" s="131"/>
      <c r="BI488" s="131"/>
      <c r="BJ488" s="131"/>
      <c r="BK488" s="131"/>
      <c r="BL488" s="131"/>
      <c r="BM488" s="131"/>
      <c r="BN488" s="131"/>
      <c r="BO488" s="131"/>
      <c r="BP488" s="131"/>
      <c r="BQ488" s="131"/>
      <c r="BR488" s="131"/>
      <c r="BS488" s="131"/>
      <c r="BT488" s="131"/>
      <c r="BU488" s="131"/>
      <c r="BV488" s="131"/>
      <c r="BW488" s="131"/>
      <c r="BX488" s="131"/>
      <c r="BY488" s="131"/>
      <c r="BZ488" s="131"/>
      <c r="CA488" s="131"/>
      <c r="CB488" s="131"/>
      <c r="CC488" s="131"/>
      <c r="CD488" s="131"/>
      <c r="CE488" s="131"/>
      <c r="CF488" s="131"/>
      <c r="CG488" s="131"/>
      <c r="CH488" s="131"/>
      <c r="CI488" s="131"/>
      <c r="CJ488" s="131"/>
      <c r="CK488" s="131"/>
      <c r="CL488" s="131"/>
      <c r="CM488" s="131"/>
      <c r="CN488" s="131"/>
      <c r="CO488" s="131"/>
      <c r="CP488" s="131"/>
      <c r="CQ488" s="131"/>
      <c r="CR488" s="131"/>
      <c r="CS488" s="131"/>
      <c r="CT488" s="131"/>
      <c r="CU488" s="131"/>
      <c r="CV488" s="131"/>
      <c r="CW488" s="131"/>
      <c r="CX488" s="131"/>
      <c r="CY488" s="131"/>
      <c r="CZ488" s="131"/>
      <c r="DA488" s="131"/>
      <c r="DB488" s="131"/>
      <c r="DC488" s="131"/>
      <c r="DD488" s="131"/>
      <c r="DE488" s="131"/>
      <c r="DF488" s="131"/>
      <c r="DG488" s="131"/>
      <c r="DH488" s="131"/>
      <c r="DI488" s="131"/>
      <c r="DJ488" s="131"/>
      <c r="DK488" s="131"/>
      <c r="DL488" s="131"/>
      <c r="DM488" s="131"/>
      <c r="DN488" s="131"/>
      <c r="DO488" s="131"/>
      <c r="DP488" s="131"/>
      <c r="DQ488" s="131"/>
      <c r="DR488" s="131"/>
      <c r="DS488" s="131"/>
      <c r="DT488" s="131"/>
      <c r="DU488" s="131"/>
      <c r="DV488" s="131"/>
      <c r="DW488" s="131"/>
      <c r="DX488" s="131"/>
      <c r="DY488" s="131"/>
      <c r="DZ488" s="131"/>
      <c r="EA488" s="131"/>
      <c r="EB488" s="131"/>
      <c r="EC488" s="131"/>
      <c r="ED488" s="131"/>
      <c r="EE488" s="131"/>
      <c r="EF488" s="131"/>
      <c r="EG488" s="131"/>
      <c r="EH488" s="131"/>
      <c r="EI488" s="131"/>
      <c r="EJ488" s="131"/>
      <c r="EK488" s="131"/>
      <c r="EL488" s="131"/>
      <c r="EM488" s="131"/>
      <c r="EN488" s="131"/>
      <c r="EO488" s="131"/>
      <c r="EP488" s="131"/>
      <c r="EQ488" s="131"/>
      <c r="ER488" s="131"/>
      <c r="ES488" s="131"/>
      <c r="ET488" s="131"/>
      <c r="EU488" s="131"/>
      <c r="EV488" s="131"/>
      <c r="EW488" s="131"/>
      <c r="EX488" s="131"/>
      <c r="EY488" s="131"/>
      <c r="EZ488" s="131"/>
      <c r="FA488" s="131"/>
      <c r="FB488" s="131"/>
      <c r="FC488" s="131"/>
      <c r="FD488" s="131"/>
      <c r="FE488" s="131"/>
      <c r="FF488" s="131"/>
      <c r="FG488" s="131"/>
      <c r="FH488" s="131"/>
      <c r="FI488" s="131"/>
      <c r="FJ488" s="131"/>
      <c r="FK488" s="131"/>
      <c r="FL488" s="131"/>
      <c r="FM488" s="131"/>
      <c r="FN488" s="131"/>
      <c r="FO488" s="131"/>
      <c r="FP488" s="131"/>
      <c r="FQ488" s="131"/>
      <c r="FR488" s="131"/>
      <c r="FS488" s="131"/>
      <c r="FT488" s="131"/>
      <c r="FU488" s="131"/>
      <c r="FV488" s="131"/>
      <c r="FW488" s="131"/>
    </row>
    <row r="489">
      <c r="A489" s="131"/>
      <c r="B489" s="131"/>
      <c r="C489" s="131"/>
      <c r="D489" s="131"/>
      <c r="E489" s="131"/>
      <c r="F489" s="131"/>
      <c r="G489" s="131"/>
      <c r="H489" s="131"/>
      <c r="I489" s="131"/>
      <c r="J489" s="131"/>
      <c r="K489" s="131"/>
      <c r="L489" s="131"/>
      <c r="M489" s="131"/>
      <c r="N489" s="131"/>
      <c r="O489" s="131"/>
      <c r="P489" s="131"/>
      <c r="Q489" s="131"/>
      <c r="R489" s="131"/>
      <c r="S489" s="131"/>
      <c r="T489" s="131"/>
      <c r="U489" s="131"/>
      <c r="V489" s="131"/>
      <c r="W489" s="131"/>
      <c r="X489" s="131"/>
      <c r="Y489" s="131"/>
      <c r="Z489" s="131"/>
      <c r="AA489" s="131"/>
      <c r="AB489" s="131"/>
      <c r="AC489" s="131"/>
      <c r="AD489" s="131"/>
      <c r="AE489" s="131"/>
      <c r="AF489" s="131"/>
      <c r="AG489" s="131"/>
      <c r="AH489" s="131"/>
      <c r="AI489" s="131"/>
      <c r="AJ489" s="131"/>
      <c r="AK489" s="131"/>
      <c r="AL489" s="131"/>
      <c r="AM489" s="131"/>
      <c r="AN489" s="131"/>
      <c r="AO489" s="131"/>
      <c r="AP489" s="131"/>
      <c r="AQ489" s="131"/>
      <c r="AR489" s="131"/>
      <c r="AS489" s="131"/>
      <c r="AT489" s="131"/>
      <c r="AU489" s="131"/>
      <c r="AV489" s="131"/>
      <c r="AW489" s="131"/>
      <c r="AX489" s="131"/>
      <c r="AY489" s="131"/>
      <c r="AZ489" s="131"/>
      <c r="BA489" s="131"/>
      <c r="BB489" s="131"/>
      <c r="BC489" s="131"/>
      <c r="BD489" s="131"/>
      <c r="BE489" s="131"/>
      <c r="BF489" s="131"/>
      <c r="BG489" s="131"/>
      <c r="BH489" s="131"/>
      <c r="BI489" s="131"/>
      <c r="BJ489" s="131"/>
      <c r="BK489" s="131"/>
      <c r="BL489" s="131"/>
      <c r="BM489" s="131"/>
      <c r="BN489" s="131"/>
      <c r="BO489" s="131"/>
      <c r="BP489" s="131"/>
      <c r="BQ489" s="131"/>
      <c r="BR489" s="131"/>
      <c r="BS489" s="131"/>
      <c r="BT489" s="131"/>
      <c r="BU489" s="131"/>
      <c r="BV489" s="131"/>
      <c r="BW489" s="131"/>
      <c r="BX489" s="131"/>
      <c r="BY489" s="131"/>
      <c r="BZ489" s="131"/>
      <c r="CA489" s="131"/>
      <c r="CB489" s="131"/>
      <c r="CC489" s="131"/>
      <c r="CD489" s="131"/>
      <c r="CE489" s="131"/>
      <c r="CF489" s="131"/>
      <c r="CG489" s="131"/>
      <c r="CH489" s="131"/>
      <c r="CI489" s="131"/>
      <c r="CJ489" s="131"/>
      <c r="CK489" s="131"/>
      <c r="CL489" s="131"/>
      <c r="CM489" s="131"/>
      <c r="CN489" s="131"/>
      <c r="CO489" s="131"/>
      <c r="CP489" s="131"/>
      <c r="CQ489" s="131"/>
      <c r="CR489" s="131"/>
      <c r="CS489" s="131"/>
      <c r="CT489" s="131"/>
      <c r="CU489" s="131"/>
      <c r="CV489" s="131"/>
      <c r="CW489" s="131"/>
      <c r="CX489" s="131"/>
      <c r="CY489" s="131"/>
      <c r="CZ489" s="131"/>
      <c r="DA489" s="131"/>
      <c r="DB489" s="131"/>
      <c r="DC489" s="131"/>
      <c r="DD489" s="131"/>
      <c r="DE489" s="131"/>
      <c r="DF489" s="131"/>
      <c r="DG489" s="131"/>
      <c r="DH489" s="131"/>
      <c r="DI489" s="131"/>
      <c r="DJ489" s="131"/>
      <c r="DK489" s="131"/>
      <c r="DL489" s="131"/>
      <c r="DM489" s="131"/>
      <c r="DN489" s="131"/>
      <c r="DO489" s="131"/>
      <c r="DP489" s="131"/>
      <c r="DQ489" s="131"/>
      <c r="DR489" s="131"/>
      <c r="DS489" s="131"/>
      <c r="DT489" s="131"/>
      <c r="DU489" s="131"/>
      <c r="DV489" s="131"/>
      <c r="DW489" s="131"/>
      <c r="DX489" s="131"/>
      <c r="DY489" s="131"/>
      <c r="DZ489" s="131"/>
      <c r="EA489" s="131"/>
      <c r="EB489" s="131"/>
      <c r="EC489" s="131"/>
      <c r="ED489" s="131"/>
      <c r="EE489" s="131"/>
      <c r="EF489" s="131"/>
      <c r="EG489" s="131"/>
      <c r="EH489" s="131"/>
      <c r="EI489" s="131"/>
      <c r="EJ489" s="131"/>
      <c r="EK489" s="131"/>
      <c r="EL489" s="131"/>
      <c r="EM489" s="131"/>
      <c r="EN489" s="131"/>
      <c r="EO489" s="131"/>
      <c r="EP489" s="131"/>
      <c r="EQ489" s="131"/>
      <c r="ER489" s="131"/>
      <c r="ES489" s="131"/>
      <c r="ET489" s="131"/>
      <c r="EU489" s="131"/>
      <c r="EV489" s="131"/>
      <c r="EW489" s="131"/>
      <c r="EX489" s="131"/>
      <c r="EY489" s="131"/>
      <c r="EZ489" s="131"/>
      <c r="FA489" s="131"/>
      <c r="FB489" s="131"/>
      <c r="FC489" s="131"/>
      <c r="FD489" s="131"/>
      <c r="FE489" s="131"/>
      <c r="FF489" s="131"/>
      <c r="FG489" s="131"/>
      <c r="FH489" s="131"/>
      <c r="FI489" s="131"/>
      <c r="FJ489" s="131"/>
      <c r="FK489" s="131"/>
      <c r="FL489" s="131"/>
      <c r="FM489" s="131"/>
      <c r="FN489" s="131"/>
      <c r="FO489" s="131"/>
      <c r="FP489" s="131"/>
      <c r="FQ489" s="131"/>
      <c r="FR489" s="131"/>
      <c r="FS489" s="131"/>
      <c r="FT489" s="131"/>
      <c r="FU489" s="131"/>
      <c r="FV489" s="131"/>
      <c r="FW489" s="131"/>
    </row>
    <row r="490">
      <c r="A490" s="131"/>
      <c r="B490" s="131"/>
      <c r="C490" s="131"/>
      <c r="D490" s="131"/>
      <c r="E490" s="131"/>
      <c r="F490" s="131"/>
      <c r="G490" s="131"/>
      <c r="H490" s="131"/>
      <c r="I490" s="131"/>
      <c r="J490" s="131"/>
      <c r="K490" s="131"/>
      <c r="L490" s="131"/>
      <c r="M490" s="131"/>
      <c r="N490" s="131"/>
      <c r="O490" s="131"/>
      <c r="P490" s="131"/>
      <c r="Q490" s="131"/>
      <c r="R490" s="131"/>
      <c r="S490" s="131"/>
      <c r="T490" s="131"/>
      <c r="U490" s="131"/>
      <c r="V490" s="131"/>
      <c r="W490" s="131"/>
      <c r="X490" s="131"/>
      <c r="Y490" s="131"/>
      <c r="Z490" s="131"/>
      <c r="AA490" s="131"/>
      <c r="AB490" s="131"/>
      <c r="AC490" s="131"/>
      <c r="AD490" s="131"/>
      <c r="AE490" s="131"/>
      <c r="AF490" s="131"/>
      <c r="AG490" s="131"/>
      <c r="AH490" s="131"/>
      <c r="AI490" s="131"/>
      <c r="AJ490" s="131"/>
      <c r="AK490" s="131"/>
      <c r="AL490" s="131"/>
      <c r="AM490" s="131"/>
      <c r="AN490" s="131"/>
      <c r="AO490" s="131"/>
      <c r="AP490" s="131"/>
      <c r="AQ490" s="131"/>
      <c r="AR490" s="131"/>
      <c r="AS490" s="131"/>
      <c r="AT490" s="131"/>
      <c r="AU490" s="131"/>
      <c r="AV490" s="131"/>
      <c r="AW490" s="131"/>
      <c r="AX490" s="131"/>
      <c r="AY490" s="131"/>
      <c r="AZ490" s="131"/>
      <c r="BA490" s="131"/>
      <c r="BB490" s="131"/>
      <c r="BC490" s="131"/>
      <c r="BD490" s="131"/>
      <c r="BE490" s="131"/>
      <c r="BF490" s="131"/>
      <c r="BG490" s="131"/>
      <c r="BH490" s="131"/>
      <c r="BI490" s="131"/>
      <c r="BJ490" s="131"/>
      <c r="BK490" s="131"/>
      <c r="BL490" s="131"/>
      <c r="BM490" s="131"/>
      <c r="BN490" s="131"/>
      <c r="BO490" s="131"/>
      <c r="BP490" s="131"/>
      <c r="BQ490" s="131"/>
      <c r="BR490" s="131"/>
      <c r="BS490" s="131"/>
      <c r="BT490" s="131"/>
      <c r="BU490" s="131"/>
      <c r="BV490" s="131"/>
      <c r="BW490" s="131"/>
      <c r="BX490" s="131"/>
      <c r="BY490" s="131"/>
      <c r="BZ490" s="131"/>
      <c r="CA490" s="131"/>
      <c r="CB490" s="131"/>
      <c r="CC490" s="131"/>
      <c r="CD490" s="131"/>
      <c r="CE490" s="131"/>
      <c r="CF490" s="131"/>
      <c r="CG490" s="131"/>
      <c r="CH490" s="131"/>
      <c r="CI490" s="131"/>
      <c r="CJ490" s="131"/>
      <c r="CK490" s="131"/>
      <c r="CL490" s="131"/>
      <c r="CM490" s="131"/>
      <c r="CN490" s="131"/>
      <c r="CO490" s="131"/>
      <c r="CP490" s="131"/>
      <c r="CQ490" s="131"/>
      <c r="CR490" s="131"/>
      <c r="CS490" s="131"/>
      <c r="CT490" s="131"/>
      <c r="CU490" s="131"/>
      <c r="CV490" s="131"/>
      <c r="CW490" s="131"/>
      <c r="CX490" s="131"/>
      <c r="CY490" s="131"/>
      <c r="CZ490" s="131"/>
      <c r="DA490" s="131"/>
      <c r="DB490" s="131"/>
      <c r="DC490" s="131"/>
      <c r="DD490" s="131"/>
      <c r="DE490" s="131"/>
      <c r="DF490" s="131"/>
      <c r="DG490" s="131"/>
      <c r="DH490" s="131"/>
      <c r="DI490" s="131"/>
      <c r="DJ490" s="131"/>
      <c r="DK490" s="131"/>
      <c r="DL490" s="131"/>
      <c r="DM490" s="131"/>
      <c r="DN490" s="131"/>
      <c r="DO490" s="131"/>
      <c r="DP490" s="131"/>
      <c r="DQ490" s="131"/>
      <c r="DR490" s="131"/>
      <c r="DS490" s="131"/>
      <c r="DT490" s="131"/>
      <c r="DU490" s="131"/>
      <c r="DV490" s="131"/>
      <c r="DW490" s="131"/>
      <c r="DX490" s="131"/>
      <c r="DY490" s="131"/>
      <c r="DZ490" s="131"/>
      <c r="EA490" s="131"/>
      <c r="EB490" s="131"/>
      <c r="EC490" s="131"/>
      <c r="ED490" s="131"/>
      <c r="EE490" s="131"/>
      <c r="EF490" s="131"/>
      <c r="EG490" s="131"/>
      <c r="EH490" s="131"/>
      <c r="EI490" s="131"/>
      <c r="EJ490" s="131"/>
      <c r="EK490" s="131"/>
      <c r="EL490" s="131"/>
      <c r="EM490" s="131"/>
      <c r="EN490" s="131"/>
      <c r="EO490" s="131"/>
      <c r="EP490" s="131"/>
      <c r="EQ490" s="131"/>
      <c r="ER490" s="131"/>
      <c r="ES490" s="131"/>
      <c r="ET490" s="131"/>
      <c r="EU490" s="131"/>
      <c r="EV490" s="131"/>
      <c r="EW490" s="131"/>
      <c r="EX490" s="131"/>
      <c r="EY490" s="131"/>
      <c r="EZ490" s="131"/>
      <c r="FA490" s="131"/>
      <c r="FB490" s="131"/>
      <c r="FC490" s="131"/>
      <c r="FD490" s="131"/>
      <c r="FE490" s="131"/>
      <c r="FF490" s="131"/>
      <c r="FG490" s="131"/>
      <c r="FH490" s="131"/>
      <c r="FI490" s="131"/>
      <c r="FJ490" s="131"/>
      <c r="FK490" s="131"/>
      <c r="FL490" s="131"/>
      <c r="FM490" s="131"/>
      <c r="FN490" s="131"/>
      <c r="FO490" s="131"/>
      <c r="FP490" s="131"/>
      <c r="FQ490" s="131"/>
      <c r="FR490" s="131"/>
      <c r="FS490" s="131"/>
      <c r="FT490" s="131"/>
      <c r="FU490" s="131"/>
      <c r="FV490" s="131"/>
      <c r="FW490" s="131"/>
    </row>
    <row r="491">
      <c r="A491" s="131"/>
      <c r="B491" s="131"/>
      <c r="C491" s="131"/>
      <c r="D491" s="131"/>
      <c r="E491" s="131"/>
      <c r="F491" s="131"/>
      <c r="G491" s="131"/>
      <c r="H491" s="131"/>
      <c r="I491" s="131"/>
      <c r="J491" s="131"/>
      <c r="K491" s="131"/>
      <c r="L491" s="131"/>
      <c r="M491" s="131"/>
      <c r="N491" s="131"/>
      <c r="O491" s="131"/>
      <c r="P491" s="131"/>
      <c r="Q491" s="131"/>
      <c r="R491" s="131"/>
      <c r="S491" s="131"/>
      <c r="T491" s="131"/>
      <c r="U491" s="131"/>
      <c r="V491" s="131"/>
      <c r="W491" s="131"/>
      <c r="X491" s="131"/>
      <c r="Y491" s="131"/>
      <c r="Z491" s="131"/>
      <c r="AA491" s="131"/>
      <c r="AB491" s="131"/>
      <c r="AC491" s="131"/>
      <c r="AD491" s="131"/>
      <c r="AE491" s="131"/>
      <c r="AF491" s="131"/>
      <c r="AG491" s="131"/>
      <c r="AH491" s="131"/>
      <c r="AI491" s="131"/>
      <c r="AJ491" s="131"/>
      <c r="AK491" s="131"/>
      <c r="AL491" s="131"/>
      <c r="AM491" s="131"/>
      <c r="AN491" s="131"/>
      <c r="AO491" s="131"/>
      <c r="AP491" s="131"/>
      <c r="AQ491" s="131"/>
      <c r="AR491" s="131"/>
      <c r="AS491" s="131"/>
      <c r="AT491" s="131"/>
      <c r="AU491" s="131"/>
      <c r="AV491" s="131"/>
      <c r="AW491" s="131"/>
      <c r="AX491" s="131"/>
      <c r="AY491" s="131"/>
      <c r="AZ491" s="131"/>
      <c r="BA491" s="131"/>
      <c r="BB491" s="131"/>
      <c r="BC491" s="131"/>
      <c r="BD491" s="131"/>
      <c r="BE491" s="131"/>
      <c r="BF491" s="131"/>
      <c r="BG491" s="131"/>
      <c r="BH491" s="131"/>
      <c r="BI491" s="131"/>
      <c r="BJ491" s="131"/>
      <c r="BK491" s="131"/>
      <c r="BL491" s="131"/>
      <c r="BM491" s="131"/>
      <c r="BN491" s="131"/>
      <c r="BO491" s="131"/>
      <c r="BP491" s="131"/>
      <c r="BQ491" s="131"/>
      <c r="BR491" s="131"/>
      <c r="BS491" s="131"/>
      <c r="BT491" s="131"/>
      <c r="BU491" s="131"/>
      <c r="BV491" s="131"/>
      <c r="BW491" s="131"/>
      <c r="BX491" s="131"/>
      <c r="BY491" s="131"/>
      <c r="BZ491" s="131"/>
      <c r="CA491" s="131"/>
      <c r="CB491" s="131"/>
      <c r="CC491" s="131"/>
      <c r="CD491" s="131"/>
      <c r="CE491" s="131"/>
      <c r="CF491" s="131"/>
      <c r="CG491" s="131"/>
      <c r="CH491" s="131"/>
      <c r="CI491" s="131"/>
      <c r="CJ491" s="131"/>
      <c r="CK491" s="131"/>
      <c r="CL491" s="131"/>
      <c r="CM491" s="131"/>
      <c r="CN491" s="131"/>
      <c r="CO491" s="131"/>
      <c r="CP491" s="131"/>
      <c r="CQ491" s="131"/>
      <c r="CR491" s="131"/>
      <c r="CS491" s="131"/>
      <c r="CT491" s="131"/>
      <c r="CU491" s="131"/>
      <c r="CV491" s="131"/>
      <c r="CW491" s="131"/>
      <c r="CX491" s="131"/>
      <c r="CY491" s="131"/>
      <c r="CZ491" s="131"/>
      <c r="DA491" s="131"/>
      <c r="DB491" s="131"/>
      <c r="DC491" s="131"/>
      <c r="DD491" s="131"/>
      <c r="DE491" s="131"/>
      <c r="DF491" s="131"/>
      <c r="DG491" s="131"/>
      <c r="DH491" s="131"/>
      <c r="DI491" s="131"/>
      <c r="DJ491" s="131"/>
      <c r="DK491" s="131"/>
      <c r="DL491" s="131"/>
      <c r="DM491" s="131"/>
      <c r="DN491" s="131"/>
      <c r="DO491" s="131"/>
      <c r="DP491" s="131"/>
      <c r="DQ491" s="131"/>
      <c r="DR491" s="131"/>
      <c r="DS491" s="131"/>
      <c r="DT491" s="131"/>
      <c r="DU491" s="131"/>
      <c r="DV491" s="131"/>
      <c r="DW491" s="131"/>
      <c r="DX491" s="131"/>
      <c r="DY491" s="131"/>
      <c r="DZ491" s="131"/>
      <c r="EA491" s="131"/>
      <c r="EB491" s="131"/>
      <c r="EC491" s="131"/>
      <c r="ED491" s="131"/>
      <c r="EE491" s="131"/>
      <c r="EF491" s="131"/>
      <c r="EG491" s="131"/>
      <c r="EH491" s="131"/>
      <c r="EI491" s="131"/>
      <c r="EJ491" s="131"/>
      <c r="EK491" s="131"/>
      <c r="EL491" s="131"/>
      <c r="EM491" s="131"/>
      <c r="EN491" s="131"/>
      <c r="EO491" s="131"/>
      <c r="EP491" s="131"/>
      <c r="EQ491" s="131"/>
      <c r="ER491" s="131"/>
      <c r="ES491" s="131"/>
      <c r="ET491" s="131"/>
      <c r="EU491" s="131"/>
      <c r="EV491" s="131"/>
      <c r="EW491" s="131"/>
      <c r="EX491" s="131"/>
      <c r="EY491" s="131"/>
      <c r="EZ491" s="131"/>
      <c r="FA491" s="131"/>
      <c r="FB491" s="131"/>
      <c r="FC491" s="131"/>
      <c r="FD491" s="131"/>
      <c r="FE491" s="131"/>
      <c r="FF491" s="131"/>
      <c r="FG491" s="131"/>
      <c r="FH491" s="131"/>
      <c r="FI491" s="131"/>
      <c r="FJ491" s="131"/>
      <c r="FK491" s="131"/>
      <c r="FL491" s="131"/>
      <c r="FM491" s="131"/>
      <c r="FN491" s="131"/>
      <c r="FO491" s="131"/>
      <c r="FP491" s="131"/>
      <c r="FQ491" s="131"/>
      <c r="FR491" s="131"/>
      <c r="FS491" s="131"/>
      <c r="FT491" s="131"/>
      <c r="FU491" s="131"/>
      <c r="FV491" s="131"/>
      <c r="FW491" s="131"/>
    </row>
    <row r="492">
      <c r="A492" s="131"/>
      <c r="B492" s="131"/>
      <c r="C492" s="131"/>
      <c r="D492" s="131"/>
      <c r="E492" s="131"/>
      <c r="F492" s="131"/>
      <c r="G492" s="131"/>
      <c r="H492" s="131"/>
      <c r="I492" s="131"/>
      <c r="J492" s="131"/>
      <c r="K492" s="131"/>
      <c r="L492" s="131"/>
      <c r="M492" s="131"/>
      <c r="N492" s="131"/>
      <c r="O492" s="131"/>
      <c r="P492" s="131"/>
      <c r="Q492" s="131"/>
      <c r="R492" s="131"/>
      <c r="S492" s="131"/>
      <c r="T492" s="131"/>
      <c r="U492" s="131"/>
      <c r="V492" s="131"/>
      <c r="W492" s="131"/>
      <c r="X492" s="131"/>
      <c r="Y492" s="131"/>
      <c r="Z492" s="131"/>
      <c r="AA492" s="131"/>
      <c r="AB492" s="131"/>
      <c r="AC492" s="131"/>
      <c r="AD492" s="131"/>
      <c r="AE492" s="131"/>
      <c r="AF492" s="131"/>
      <c r="AG492" s="131"/>
      <c r="AH492" s="131"/>
      <c r="AI492" s="131"/>
      <c r="AJ492" s="131"/>
      <c r="AK492" s="131"/>
      <c r="AL492" s="131"/>
      <c r="AM492" s="131"/>
      <c r="AN492" s="131"/>
      <c r="AO492" s="131"/>
      <c r="AP492" s="131"/>
      <c r="AQ492" s="131"/>
      <c r="AR492" s="131"/>
      <c r="AS492" s="131"/>
      <c r="AT492" s="131"/>
      <c r="AU492" s="131"/>
      <c r="AV492" s="131"/>
      <c r="AW492" s="131"/>
      <c r="AX492" s="131"/>
      <c r="AY492" s="131"/>
      <c r="AZ492" s="131"/>
      <c r="BA492" s="131"/>
      <c r="BB492" s="131"/>
      <c r="BC492" s="131"/>
      <c r="BD492" s="131"/>
      <c r="BE492" s="131"/>
      <c r="BF492" s="131"/>
      <c r="BG492" s="131"/>
      <c r="BH492" s="131"/>
      <c r="BI492" s="131"/>
      <c r="BJ492" s="131"/>
      <c r="BK492" s="131"/>
      <c r="BL492" s="131"/>
      <c r="BM492" s="131"/>
      <c r="BN492" s="131"/>
      <c r="BO492" s="131"/>
      <c r="BP492" s="131"/>
      <c r="BQ492" s="131"/>
      <c r="BR492" s="131"/>
      <c r="BS492" s="131"/>
      <c r="BT492" s="131"/>
      <c r="BU492" s="131"/>
      <c r="BV492" s="131"/>
      <c r="BW492" s="131"/>
      <c r="BX492" s="131"/>
      <c r="BY492" s="131"/>
      <c r="BZ492" s="131"/>
      <c r="CA492" s="131"/>
      <c r="CB492" s="131"/>
      <c r="CC492" s="131"/>
      <c r="CD492" s="131"/>
      <c r="CE492" s="131"/>
      <c r="CF492" s="131"/>
      <c r="CG492" s="131"/>
      <c r="CH492" s="131"/>
      <c r="CI492" s="131"/>
      <c r="CJ492" s="131"/>
      <c r="CK492" s="131"/>
      <c r="CL492" s="131"/>
      <c r="CM492" s="131"/>
      <c r="CN492" s="131"/>
      <c r="CO492" s="131"/>
      <c r="CP492" s="131"/>
      <c r="CQ492" s="131"/>
      <c r="CR492" s="131"/>
      <c r="CS492" s="131"/>
      <c r="CT492" s="131"/>
      <c r="CU492" s="131"/>
      <c r="CV492" s="131"/>
      <c r="CW492" s="131"/>
      <c r="CX492" s="131"/>
      <c r="CY492" s="131"/>
      <c r="CZ492" s="131"/>
      <c r="DA492" s="131"/>
      <c r="DB492" s="131"/>
      <c r="DC492" s="131"/>
      <c r="DD492" s="131"/>
      <c r="DE492" s="131"/>
      <c r="DF492" s="131"/>
      <c r="DG492" s="131"/>
      <c r="DH492" s="131"/>
      <c r="DI492" s="131"/>
      <c r="DJ492" s="131"/>
      <c r="DK492" s="131"/>
      <c r="DL492" s="131"/>
      <c r="DM492" s="131"/>
      <c r="DN492" s="131"/>
      <c r="DO492" s="131"/>
      <c r="DP492" s="131"/>
      <c r="DQ492" s="131"/>
      <c r="DR492" s="131"/>
      <c r="DS492" s="131"/>
      <c r="DT492" s="131"/>
      <c r="DU492" s="131"/>
      <c r="DV492" s="131"/>
      <c r="DW492" s="131"/>
      <c r="DX492" s="131"/>
      <c r="DY492" s="131"/>
      <c r="DZ492" s="131"/>
      <c r="EA492" s="131"/>
      <c r="EB492" s="131"/>
      <c r="EC492" s="131"/>
      <c r="ED492" s="131"/>
      <c r="EE492" s="131"/>
      <c r="EF492" s="131"/>
      <c r="EG492" s="131"/>
      <c r="EH492" s="131"/>
      <c r="EI492" s="131"/>
      <c r="EJ492" s="131"/>
      <c r="EK492" s="131"/>
      <c r="EL492" s="131"/>
      <c r="EM492" s="131"/>
      <c r="EN492" s="131"/>
      <c r="EO492" s="131"/>
      <c r="EP492" s="131"/>
      <c r="EQ492" s="131"/>
      <c r="ER492" s="131"/>
      <c r="ES492" s="131"/>
      <c r="ET492" s="131"/>
      <c r="EU492" s="131"/>
      <c r="EV492" s="131"/>
      <c r="EW492" s="131"/>
      <c r="EX492" s="131"/>
      <c r="EY492" s="131"/>
      <c r="EZ492" s="131"/>
      <c r="FA492" s="131"/>
      <c r="FB492" s="131"/>
      <c r="FC492" s="131"/>
      <c r="FD492" s="131"/>
      <c r="FE492" s="131"/>
      <c r="FF492" s="131"/>
      <c r="FG492" s="131"/>
      <c r="FH492" s="131"/>
      <c r="FI492" s="131"/>
      <c r="FJ492" s="131"/>
      <c r="FK492" s="131"/>
      <c r="FL492" s="131"/>
      <c r="FM492" s="131"/>
      <c r="FN492" s="131"/>
      <c r="FO492" s="131"/>
      <c r="FP492" s="131"/>
      <c r="FQ492" s="131"/>
      <c r="FR492" s="131"/>
      <c r="FS492" s="131"/>
      <c r="FT492" s="131"/>
      <c r="FU492" s="131"/>
      <c r="FV492" s="131"/>
      <c r="FW492" s="131"/>
    </row>
    <row r="493">
      <c r="A493" s="131"/>
      <c r="B493" s="131"/>
      <c r="C493" s="131"/>
      <c r="D493" s="131"/>
      <c r="E493" s="131"/>
      <c r="F493" s="131"/>
      <c r="G493" s="131"/>
      <c r="H493" s="131"/>
      <c r="I493" s="131"/>
      <c r="J493" s="131"/>
      <c r="K493" s="131"/>
      <c r="L493" s="131"/>
      <c r="M493" s="131"/>
      <c r="N493" s="131"/>
      <c r="O493" s="131"/>
      <c r="P493" s="131"/>
      <c r="Q493" s="131"/>
      <c r="R493" s="131"/>
      <c r="S493" s="131"/>
      <c r="T493" s="131"/>
      <c r="U493" s="131"/>
      <c r="V493" s="131"/>
      <c r="W493" s="131"/>
      <c r="X493" s="131"/>
      <c r="Y493" s="131"/>
      <c r="Z493" s="131"/>
      <c r="AA493" s="131"/>
      <c r="AB493" s="131"/>
      <c r="AC493" s="131"/>
      <c r="AD493" s="131"/>
      <c r="AE493" s="131"/>
      <c r="AF493" s="131"/>
      <c r="AG493" s="131"/>
      <c r="AH493" s="131"/>
      <c r="AI493" s="131"/>
      <c r="AJ493" s="131"/>
      <c r="AK493" s="131"/>
      <c r="AL493" s="131"/>
      <c r="AM493" s="131"/>
      <c r="AN493" s="131"/>
      <c r="AO493" s="131"/>
      <c r="AP493" s="131"/>
      <c r="AQ493" s="131"/>
      <c r="AR493" s="131"/>
      <c r="AS493" s="131"/>
      <c r="AT493" s="131"/>
      <c r="AU493" s="131"/>
      <c r="AV493" s="131"/>
      <c r="AW493" s="131"/>
      <c r="AX493" s="131"/>
      <c r="AY493" s="131"/>
      <c r="AZ493" s="131"/>
      <c r="BA493" s="131"/>
      <c r="BB493" s="131"/>
      <c r="BC493" s="131"/>
      <c r="BD493" s="131"/>
      <c r="BE493" s="131"/>
      <c r="BF493" s="131"/>
      <c r="BG493" s="131"/>
      <c r="BH493" s="131"/>
      <c r="BI493" s="131"/>
      <c r="BJ493" s="131"/>
      <c r="BK493" s="131"/>
      <c r="BL493" s="131"/>
      <c r="BM493" s="131"/>
      <c r="BN493" s="131"/>
      <c r="BO493" s="131"/>
      <c r="BP493" s="131"/>
      <c r="BQ493" s="131"/>
      <c r="BR493" s="131"/>
      <c r="BS493" s="131"/>
      <c r="BT493" s="131"/>
      <c r="BU493" s="131"/>
      <c r="BV493" s="131"/>
      <c r="BW493" s="131"/>
      <c r="BX493" s="131"/>
      <c r="BY493" s="131"/>
      <c r="BZ493" s="131"/>
      <c r="CA493" s="131"/>
      <c r="CB493" s="131"/>
      <c r="CC493" s="131"/>
      <c r="CD493" s="131"/>
      <c r="CE493" s="131"/>
      <c r="CF493" s="131"/>
      <c r="CG493" s="131"/>
      <c r="CH493" s="131"/>
      <c r="CI493" s="131"/>
      <c r="CJ493" s="131"/>
      <c r="CK493" s="131"/>
      <c r="CL493" s="131"/>
      <c r="CM493" s="131"/>
      <c r="CN493" s="131"/>
      <c r="CO493" s="131"/>
      <c r="CP493" s="131"/>
      <c r="CQ493" s="131"/>
      <c r="CR493" s="131"/>
      <c r="CS493" s="131"/>
      <c r="CT493" s="131"/>
      <c r="CU493" s="131"/>
      <c r="CV493" s="131"/>
      <c r="CW493" s="131"/>
      <c r="CX493" s="131"/>
      <c r="CY493" s="131"/>
      <c r="CZ493" s="131"/>
      <c r="DA493" s="131"/>
      <c r="DB493" s="131"/>
      <c r="DC493" s="131"/>
      <c r="DD493" s="131"/>
      <c r="DE493" s="131"/>
      <c r="DF493" s="131"/>
      <c r="DG493" s="131"/>
      <c r="DH493" s="131"/>
      <c r="DI493" s="131"/>
      <c r="DJ493" s="131"/>
      <c r="DK493" s="131"/>
      <c r="DL493" s="131"/>
      <c r="DM493" s="131"/>
      <c r="DN493" s="131"/>
      <c r="DO493" s="131"/>
      <c r="DP493" s="131"/>
      <c r="DQ493" s="131"/>
      <c r="DR493" s="131"/>
      <c r="DS493" s="131"/>
      <c r="DT493" s="131"/>
      <c r="DU493" s="131"/>
      <c r="DV493" s="131"/>
      <c r="DW493" s="131"/>
      <c r="DX493" s="131"/>
      <c r="DY493" s="131"/>
      <c r="DZ493" s="131"/>
      <c r="EA493" s="131"/>
      <c r="EB493" s="131"/>
      <c r="EC493" s="131"/>
      <c r="ED493" s="131"/>
      <c r="EE493" s="131"/>
      <c r="EF493" s="131"/>
      <c r="EG493" s="131"/>
      <c r="EH493" s="131"/>
      <c r="EI493" s="131"/>
      <c r="EJ493" s="131"/>
      <c r="EK493" s="131"/>
      <c r="EL493" s="131"/>
      <c r="EM493" s="131"/>
      <c r="EN493" s="131"/>
      <c r="EO493" s="131"/>
      <c r="EP493" s="131"/>
      <c r="EQ493" s="131"/>
      <c r="ER493" s="131"/>
      <c r="ES493" s="131"/>
      <c r="ET493" s="131"/>
      <c r="EU493" s="131"/>
      <c r="EV493" s="131"/>
      <c r="EW493" s="131"/>
      <c r="EX493" s="131"/>
      <c r="EY493" s="131"/>
      <c r="EZ493" s="131"/>
      <c r="FA493" s="131"/>
      <c r="FB493" s="131"/>
      <c r="FC493" s="131"/>
      <c r="FD493" s="131"/>
      <c r="FE493" s="131"/>
      <c r="FF493" s="131"/>
      <c r="FG493" s="131"/>
      <c r="FH493" s="131"/>
      <c r="FI493" s="131"/>
      <c r="FJ493" s="131"/>
      <c r="FK493" s="131"/>
      <c r="FL493" s="131"/>
      <c r="FM493" s="131"/>
      <c r="FN493" s="131"/>
      <c r="FO493" s="131"/>
      <c r="FP493" s="131"/>
      <c r="FQ493" s="131"/>
      <c r="FR493" s="131"/>
      <c r="FS493" s="131"/>
      <c r="FT493" s="131"/>
      <c r="FU493" s="131"/>
      <c r="FV493" s="131"/>
      <c r="FW493" s="131"/>
    </row>
    <row r="494">
      <c r="A494" s="131"/>
      <c r="B494" s="131"/>
      <c r="C494" s="131"/>
      <c r="D494" s="131"/>
      <c r="E494" s="131"/>
      <c r="F494" s="131"/>
      <c r="G494" s="131"/>
      <c r="H494" s="131"/>
      <c r="I494" s="131"/>
      <c r="J494" s="131"/>
      <c r="K494" s="131"/>
      <c r="L494" s="131"/>
      <c r="M494" s="131"/>
      <c r="N494" s="131"/>
      <c r="O494" s="131"/>
      <c r="P494" s="131"/>
      <c r="Q494" s="131"/>
      <c r="R494" s="131"/>
      <c r="S494" s="131"/>
      <c r="T494" s="131"/>
      <c r="U494" s="131"/>
      <c r="V494" s="131"/>
      <c r="W494" s="131"/>
      <c r="X494" s="131"/>
      <c r="Y494" s="131"/>
      <c r="Z494" s="131"/>
      <c r="AA494" s="131"/>
      <c r="AB494" s="131"/>
      <c r="AC494" s="131"/>
      <c r="AD494" s="131"/>
      <c r="AE494" s="131"/>
      <c r="AF494" s="131"/>
      <c r="AG494" s="131"/>
      <c r="AH494" s="131"/>
      <c r="AI494" s="131"/>
      <c r="AJ494" s="131"/>
      <c r="AK494" s="131"/>
      <c r="AL494" s="131"/>
      <c r="AM494" s="131"/>
      <c r="AN494" s="131"/>
      <c r="AO494" s="131"/>
      <c r="AP494" s="131"/>
      <c r="AQ494" s="131"/>
      <c r="AR494" s="131"/>
      <c r="AS494" s="131"/>
      <c r="AT494" s="131"/>
      <c r="AU494" s="131"/>
      <c r="AV494" s="131"/>
      <c r="AW494" s="131"/>
      <c r="AX494" s="131"/>
      <c r="AY494" s="131"/>
      <c r="AZ494" s="131"/>
      <c r="BA494" s="131"/>
      <c r="BB494" s="131"/>
      <c r="BC494" s="131"/>
      <c r="BD494" s="131"/>
      <c r="BE494" s="131"/>
      <c r="BF494" s="131"/>
      <c r="BG494" s="131"/>
      <c r="BH494" s="131"/>
      <c r="BI494" s="131"/>
      <c r="BJ494" s="131"/>
      <c r="BK494" s="131"/>
      <c r="BL494" s="131"/>
      <c r="BM494" s="131"/>
      <c r="BN494" s="131"/>
      <c r="BO494" s="131"/>
      <c r="BP494" s="131"/>
      <c r="BQ494" s="131"/>
      <c r="BR494" s="131"/>
      <c r="BS494" s="131"/>
      <c r="BT494" s="131"/>
      <c r="BU494" s="131"/>
      <c r="BV494" s="131"/>
      <c r="BW494" s="131"/>
      <c r="BX494" s="131"/>
      <c r="BY494" s="131"/>
      <c r="BZ494" s="131"/>
      <c r="CA494" s="131"/>
      <c r="CB494" s="131"/>
      <c r="CC494" s="131"/>
      <c r="CD494" s="131"/>
      <c r="CE494" s="131"/>
      <c r="CF494" s="131"/>
      <c r="CG494" s="131"/>
      <c r="CH494" s="131"/>
      <c r="CI494" s="131"/>
      <c r="CJ494" s="131"/>
      <c r="CK494" s="131"/>
      <c r="CL494" s="131"/>
      <c r="CM494" s="131"/>
      <c r="CN494" s="131"/>
      <c r="CO494" s="131"/>
      <c r="CP494" s="131"/>
      <c r="CQ494" s="131"/>
      <c r="CR494" s="131"/>
      <c r="CS494" s="131"/>
      <c r="CT494" s="131"/>
      <c r="CU494" s="131"/>
      <c r="CV494" s="131"/>
      <c r="CW494" s="131"/>
      <c r="CX494" s="131"/>
      <c r="CY494" s="131"/>
      <c r="CZ494" s="131"/>
      <c r="DA494" s="131"/>
      <c r="DB494" s="131"/>
      <c r="DC494" s="131"/>
      <c r="DD494" s="131"/>
      <c r="DE494" s="131"/>
      <c r="DF494" s="131"/>
      <c r="DG494" s="131"/>
      <c r="DH494" s="131"/>
      <c r="DI494" s="131"/>
      <c r="DJ494" s="131"/>
      <c r="DK494" s="131"/>
      <c r="DL494" s="131"/>
      <c r="DM494" s="131"/>
      <c r="DN494" s="131"/>
      <c r="DO494" s="131"/>
      <c r="DP494" s="131"/>
      <c r="DQ494" s="131"/>
      <c r="DR494" s="131"/>
      <c r="DS494" s="131"/>
      <c r="DT494" s="131"/>
      <c r="DU494" s="131"/>
      <c r="DV494" s="131"/>
      <c r="DW494" s="131"/>
      <c r="DX494" s="131"/>
      <c r="DY494" s="131"/>
      <c r="DZ494" s="131"/>
      <c r="EA494" s="131"/>
      <c r="EB494" s="131"/>
      <c r="EC494" s="131"/>
      <c r="ED494" s="131"/>
      <c r="EE494" s="131"/>
      <c r="EF494" s="131"/>
      <c r="EG494" s="131"/>
      <c r="EH494" s="131"/>
      <c r="EI494" s="131"/>
      <c r="EJ494" s="131"/>
      <c r="EK494" s="131"/>
      <c r="EL494" s="131"/>
      <c r="EM494" s="131"/>
      <c r="EN494" s="131"/>
      <c r="EO494" s="131"/>
      <c r="EP494" s="131"/>
      <c r="EQ494" s="131"/>
      <c r="ER494" s="131"/>
      <c r="ES494" s="131"/>
      <c r="ET494" s="131"/>
      <c r="EU494" s="131"/>
      <c r="EV494" s="131"/>
      <c r="EW494" s="131"/>
      <c r="EX494" s="131"/>
      <c r="EY494" s="131"/>
      <c r="EZ494" s="131"/>
      <c r="FA494" s="131"/>
      <c r="FB494" s="131"/>
      <c r="FC494" s="131"/>
      <c r="FD494" s="131"/>
      <c r="FE494" s="131"/>
      <c r="FF494" s="131"/>
      <c r="FG494" s="131"/>
      <c r="FH494" s="131"/>
      <c r="FI494" s="131"/>
      <c r="FJ494" s="131"/>
      <c r="FK494" s="131"/>
      <c r="FL494" s="131"/>
      <c r="FM494" s="131"/>
      <c r="FN494" s="131"/>
      <c r="FO494" s="131"/>
      <c r="FP494" s="131"/>
      <c r="FQ494" s="131"/>
      <c r="FR494" s="131"/>
      <c r="FS494" s="131"/>
      <c r="FT494" s="131"/>
      <c r="FU494" s="131"/>
      <c r="FV494" s="131"/>
      <c r="FW494" s="131"/>
    </row>
    <row r="495">
      <c r="A495" s="131"/>
      <c r="B495" s="131"/>
      <c r="C495" s="131"/>
      <c r="D495" s="131"/>
      <c r="E495" s="131"/>
      <c r="F495" s="131"/>
      <c r="G495" s="131"/>
      <c r="H495" s="131"/>
      <c r="I495" s="131"/>
      <c r="J495" s="131"/>
      <c r="K495" s="131"/>
      <c r="L495" s="131"/>
      <c r="M495" s="131"/>
      <c r="N495" s="131"/>
      <c r="O495" s="131"/>
      <c r="P495" s="131"/>
      <c r="Q495" s="131"/>
      <c r="R495" s="131"/>
      <c r="S495" s="131"/>
      <c r="T495" s="131"/>
      <c r="U495" s="131"/>
      <c r="V495" s="131"/>
      <c r="W495" s="131"/>
      <c r="X495" s="131"/>
      <c r="Y495" s="131"/>
      <c r="Z495" s="131"/>
      <c r="AA495" s="131"/>
      <c r="AB495" s="131"/>
      <c r="AC495" s="131"/>
      <c r="AD495" s="131"/>
      <c r="AE495" s="131"/>
      <c r="AF495" s="131"/>
      <c r="AG495" s="131"/>
      <c r="AH495" s="131"/>
      <c r="AI495" s="131"/>
      <c r="AJ495" s="131"/>
      <c r="AK495" s="131"/>
      <c r="AL495" s="131"/>
      <c r="AM495" s="131"/>
      <c r="AN495" s="131"/>
      <c r="AO495" s="131"/>
      <c r="AP495" s="131"/>
      <c r="AQ495" s="131"/>
      <c r="AR495" s="131"/>
      <c r="AS495" s="131"/>
      <c r="AT495" s="131"/>
      <c r="AU495" s="131"/>
      <c r="AV495" s="131"/>
      <c r="AW495" s="131"/>
      <c r="AX495" s="131"/>
      <c r="AY495" s="131"/>
      <c r="AZ495" s="131"/>
      <c r="BA495" s="131"/>
      <c r="BB495" s="131"/>
      <c r="BC495" s="131"/>
      <c r="BD495" s="131"/>
      <c r="BE495" s="131"/>
      <c r="BF495" s="131"/>
      <c r="BG495" s="131"/>
      <c r="BH495" s="131"/>
      <c r="BI495" s="131"/>
      <c r="BJ495" s="131"/>
      <c r="BK495" s="131"/>
      <c r="BL495" s="131"/>
      <c r="BM495" s="131"/>
      <c r="BN495" s="131"/>
      <c r="BO495" s="131"/>
      <c r="BP495" s="131"/>
      <c r="BQ495" s="131"/>
      <c r="BR495" s="131"/>
      <c r="BS495" s="131"/>
      <c r="BT495" s="131"/>
      <c r="BU495" s="131"/>
      <c r="BV495" s="131"/>
      <c r="BW495" s="131"/>
      <c r="BX495" s="131"/>
      <c r="BY495" s="131"/>
      <c r="BZ495" s="131"/>
      <c r="CA495" s="131"/>
      <c r="CB495" s="131"/>
      <c r="CC495" s="131"/>
      <c r="CD495" s="131"/>
      <c r="CE495" s="131"/>
      <c r="CF495" s="131"/>
      <c r="CG495" s="131"/>
      <c r="CH495" s="131"/>
      <c r="CI495" s="131"/>
      <c r="CJ495" s="131"/>
      <c r="CK495" s="131"/>
      <c r="CL495" s="131"/>
      <c r="CM495" s="131"/>
      <c r="CN495" s="131"/>
      <c r="CO495" s="131"/>
      <c r="CP495" s="131"/>
      <c r="CQ495" s="131"/>
      <c r="CR495" s="131"/>
      <c r="CS495" s="131"/>
      <c r="CT495" s="131"/>
      <c r="CU495" s="131"/>
      <c r="CV495" s="131"/>
      <c r="CW495" s="131"/>
      <c r="CX495" s="131"/>
      <c r="CY495" s="131"/>
      <c r="CZ495" s="131"/>
      <c r="DA495" s="131"/>
      <c r="DB495" s="131"/>
      <c r="DC495" s="131"/>
      <c r="DD495" s="131"/>
      <c r="DE495" s="131"/>
      <c r="DF495" s="131"/>
      <c r="DG495" s="131"/>
      <c r="DH495" s="131"/>
      <c r="DI495" s="131"/>
      <c r="DJ495" s="131"/>
      <c r="DK495" s="131"/>
      <c r="DL495" s="131"/>
      <c r="DM495" s="131"/>
      <c r="DN495" s="131"/>
      <c r="DO495" s="131"/>
      <c r="DP495" s="131"/>
      <c r="DQ495" s="131"/>
      <c r="DR495" s="131"/>
      <c r="DS495" s="131"/>
      <c r="DT495" s="131"/>
      <c r="DU495" s="131"/>
      <c r="DV495" s="131"/>
      <c r="DW495" s="131"/>
      <c r="DX495" s="131"/>
      <c r="DY495" s="131"/>
      <c r="DZ495" s="131"/>
      <c r="EA495" s="131"/>
      <c r="EB495" s="131"/>
      <c r="EC495" s="131"/>
      <c r="ED495" s="131"/>
      <c r="EE495" s="131"/>
      <c r="EF495" s="131"/>
      <c r="EG495" s="131"/>
      <c r="EH495" s="131"/>
      <c r="EI495" s="131"/>
      <c r="EJ495" s="131"/>
      <c r="EK495" s="131"/>
      <c r="EL495" s="131"/>
      <c r="EM495" s="131"/>
      <c r="EN495" s="131"/>
      <c r="EO495" s="131"/>
      <c r="EP495" s="131"/>
      <c r="EQ495" s="131"/>
      <c r="ER495" s="131"/>
      <c r="ES495" s="131"/>
      <c r="ET495" s="131"/>
      <c r="EU495" s="131"/>
      <c r="EV495" s="131"/>
      <c r="EW495" s="131"/>
      <c r="EX495" s="131"/>
      <c r="EY495" s="131"/>
      <c r="EZ495" s="131"/>
      <c r="FA495" s="131"/>
      <c r="FB495" s="131"/>
      <c r="FC495" s="131"/>
      <c r="FD495" s="131"/>
      <c r="FE495" s="131"/>
      <c r="FF495" s="131"/>
      <c r="FG495" s="131"/>
      <c r="FH495" s="131"/>
      <c r="FI495" s="131"/>
      <c r="FJ495" s="131"/>
      <c r="FK495" s="131"/>
      <c r="FL495" s="131"/>
      <c r="FM495" s="131"/>
      <c r="FN495" s="131"/>
      <c r="FO495" s="131"/>
      <c r="FP495" s="131"/>
      <c r="FQ495" s="131"/>
      <c r="FR495" s="131"/>
      <c r="FS495" s="131"/>
      <c r="FT495" s="131"/>
      <c r="FU495" s="131"/>
      <c r="FV495" s="131"/>
      <c r="FW495" s="131"/>
    </row>
    <row r="496">
      <c r="A496" s="131"/>
      <c r="B496" s="131"/>
      <c r="C496" s="131"/>
      <c r="D496" s="131"/>
      <c r="E496" s="131"/>
      <c r="F496" s="131"/>
      <c r="G496" s="131"/>
      <c r="H496" s="131"/>
      <c r="I496" s="131"/>
      <c r="J496" s="131"/>
      <c r="K496" s="131"/>
      <c r="L496" s="131"/>
      <c r="M496" s="131"/>
      <c r="N496" s="131"/>
      <c r="O496" s="131"/>
      <c r="P496" s="131"/>
      <c r="Q496" s="131"/>
      <c r="R496" s="131"/>
      <c r="S496" s="131"/>
      <c r="T496" s="131"/>
      <c r="U496" s="131"/>
      <c r="V496" s="131"/>
      <c r="W496" s="131"/>
      <c r="X496" s="131"/>
      <c r="Y496" s="131"/>
      <c r="Z496" s="131"/>
      <c r="AA496" s="131"/>
      <c r="AB496" s="131"/>
      <c r="AC496" s="131"/>
      <c r="AD496" s="131"/>
      <c r="AE496" s="131"/>
      <c r="AF496" s="131"/>
      <c r="AG496" s="131"/>
      <c r="AH496" s="131"/>
      <c r="AI496" s="131"/>
      <c r="AJ496" s="131"/>
      <c r="AK496" s="131"/>
      <c r="AL496" s="131"/>
      <c r="AM496" s="131"/>
      <c r="AN496" s="131"/>
      <c r="AO496" s="131"/>
      <c r="AP496" s="131"/>
      <c r="AQ496" s="131"/>
      <c r="AR496" s="131"/>
      <c r="AS496" s="131"/>
      <c r="AT496" s="131"/>
      <c r="AU496" s="131"/>
      <c r="AV496" s="131"/>
      <c r="AW496" s="131"/>
      <c r="AX496" s="131"/>
      <c r="AY496" s="131"/>
      <c r="AZ496" s="131"/>
      <c r="BA496" s="131"/>
      <c r="BB496" s="131"/>
      <c r="BC496" s="131"/>
      <c r="BD496" s="131"/>
      <c r="BE496" s="131"/>
      <c r="BF496" s="131"/>
      <c r="BG496" s="131"/>
      <c r="BH496" s="131"/>
      <c r="BI496" s="131"/>
      <c r="BJ496" s="131"/>
      <c r="BK496" s="131"/>
      <c r="BL496" s="131"/>
      <c r="BM496" s="131"/>
      <c r="BN496" s="131"/>
      <c r="BO496" s="131"/>
      <c r="BP496" s="131"/>
      <c r="BQ496" s="131"/>
      <c r="BR496" s="131"/>
      <c r="BS496" s="131"/>
      <c r="BT496" s="131"/>
      <c r="BU496" s="131"/>
      <c r="BV496" s="131"/>
      <c r="BW496" s="131"/>
      <c r="BX496" s="131"/>
      <c r="BY496" s="131"/>
      <c r="BZ496" s="131"/>
      <c r="CA496" s="131"/>
      <c r="CB496" s="131"/>
      <c r="CC496" s="131"/>
      <c r="CD496" s="131"/>
      <c r="CE496" s="131"/>
      <c r="CF496" s="131"/>
      <c r="CG496" s="131"/>
      <c r="CH496" s="131"/>
      <c r="CI496" s="131"/>
      <c r="CJ496" s="131"/>
      <c r="CK496" s="131"/>
      <c r="CL496" s="131"/>
      <c r="CM496" s="131"/>
      <c r="CN496" s="131"/>
      <c r="CO496" s="131"/>
      <c r="CP496" s="131"/>
      <c r="CQ496" s="131"/>
      <c r="CR496" s="131"/>
      <c r="CS496" s="131"/>
      <c r="CT496" s="131"/>
      <c r="CU496" s="131"/>
      <c r="CV496" s="131"/>
      <c r="CW496" s="131"/>
      <c r="CX496" s="131"/>
      <c r="CY496" s="131"/>
      <c r="CZ496" s="131"/>
      <c r="DA496" s="131"/>
      <c r="DB496" s="131"/>
      <c r="DC496" s="131"/>
      <c r="DD496" s="131"/>
      <c r="DE496" s="131"/>
      <c r="DF496" s="131"/>
      <c r="DG496" s="131"/>
      <c r="DH496" s="131"/>
      <c r="DI496" s="131"/>
      <c r="DJ496" s="131"/>
      <c r="DK496" s="131"/>
      <c r="DL496" s="131"/>
      <c r="DM496" s="131"/>
      <c r="DN496" s="131"/>
      <c r="DO496" s="131"/>
      <c r="DP496" s="131"/>
      <c r="DQ496" s="131"/>
      <c r="DR496" s="131"/>
      <c r="DS496" s="131"/>
      <c r="DT496" s="131"/>
      <c r="DU496" s="131"/>
      <c r="DV496" s="131"/>
      <c r="DW496" s="131"/>
      <c r="DX496" s="131"/>
      <c r="DY496" s="131"/>
      <c r="DZ496" s="131"/>
      <c r="EA496" s="131"/>
      <c r="EB496" s="131"/>
      <c r="EC496" s="131"/>
      <c r="ED496" s="131"/>
      <c r="EE496" s="131"/>
      <c r="EF496" s="131"/>
      <c r="EG496" s="131"/>
      <c r="EH496" s="131"/>
      <c r="EI496" s="131"/>
      <c r="EJ496" s="131"/>
      <c r="EK496" s="131"/>
      <c r="EL496" s="131"/>
      <c r="EM496" s="131"/>
      <c r="EN496" s="131"/>
      <c r="EO496" s="131"/>
      <c r="EP496" s="131"/>
      <c r="EQ496" s="131"/>
      <c r="ER496" s="131"/>
      <c r="ES496" s="131"/>
      <c r="ET496" s="131"/>
      <c r="EU496" s="131"/>
      <c r="EV496" s="131"/>
      <c r="EW496" s="131"/>
      <c r="EX496" s="131"/>
      <c r="EY496" s="131"/>
      <c r="EZ496" s="131"/>
      <c r="FA496" s="131"/>
      <c r="FB496" s="131"/>
      <c r="FC496" s="131"/>
      <c r="FD496" s="131"/>
      <c r="FE496" s="131"/>
      <c r="FF496" s="131"/>
      <c r="FG496" s="131"/>
      <c r="FH496" s="131"/>
      <c r="FI496" s="131"/>
      <c r="FJ496" s="131"/>
      <c r="FK496" s="131"/>
      <c r="FL496" s="131"/>
      <c r="FM496" s="131"/>
      <c r="FN496" s="131"/>
      <c r="FO496" s="131"/>
      <c r="FP496" s="131"/>
      <c r="FQ496" s="131"/>
      <c r="FR496" s="131"/>
      <c r="FS496" s="131"/>
      <c r="FT496" s="131"/>
      <c r="FU496" s="131"/>
      <c r="FV496" s="131"/>
      <c r="FW496" s="131"/>
    </row>
    <row r="497">
      <c r="A497" s="131"/>
      <c r="B497" s="131"/>
      <c r="C497" s="131"/>
      <c r="D497" s="131"/>
      <c r="E497" s="131"/>
      <c r="F497" s="131"/>
      <c r="G497" s="131"/>
      <c r="H497" s="131"/>
      <c r="I497" s="131"/>
      <c r="J497" s="131"/>
      <c r="K497" s="131"/>
      <c r="L497" s="131"/>
      <c r="M497" s="131"/>
      <c r="N497" s="131"/>
      <c r="O497" s="131"/>
      <c r="P497" s="131"/>
      <c r="Q497" s="131"/>
      <c r="R497" s="131"/>
      <c r="S497" s="131"/>
      <c r="T497" s="131"/>
      <c r="U497" s="131"/>
      <c r="V497" s="131"/>
      <c r="W497" s="131"/>
      <c r="X497" s="131"/>
      <c r="Y497" s="131"/>
      <c r="Z497" s="131"/>
      <c r="AA497" s="131"/>
      <c r="AB497" s="131"/>
      <c r="AC497" s="131"/>
      <c r="AD497" s="131"/>
      <c r="AE497" s="131"/>
      <c r="AF497" s="131"/>
      <c r="AG497" s="131"/>
      <c r="AH497" s="131"/>
      <c r="AI497" s="131"/>
      <c r="AJ497" s="131"/>
      <c r="AK497" s="131"/>
      <c r="AL497" s="131"/>
      <c r="AM497" s="131"/>
      <c r="AN497" s="131"/>
      <c r="AO497" s="131"/>
      <c r="AP497" s="131"/>
      <c r="AQ497" s="131"/>
      <c r="AR497" s="131"/>
      <c r="AS497" s="131"/>
      <c r="AT497" s="131"/>
      <c r="AU497" s="131"/>
      <c r="AV497" s="131"/>
      <c r="AW497" s="131"/>
      <c r="AX497" s="131"/>
      <c r="AY497" s="131"/>
      <c r="AZ497" s="131"/>
      <c r="BA497" s="131"/>
      <c r="BB497" s="131"/>
      <c r="BC497" s="131"/>
      <c r="BD497" s="131"/>
      <c r="BE497" s="131"/>
      <c r="BF497" s="131"/>
      <c r="BG497" s="131"/>
      <c r="BH497" s="131"/>
      <c r="BI497" s="131"/>
      <c r="BJ497" s="131"/>
      <c r="BK497" s="131"/>
      <c r="BL497" s="131"/>
      <c r="BM497" s="131"/>
      <c r="BN497" s="131"/>
      <c r="BO497" s="131"/>
      <c r="BP497" s="131"/>
      <c r="BQ497" s="131"/>
      <c r="BR497" s="131"/>
      <c r="BS497" s="131"/>
      <c r="BT497" s="131"/>
      <c r="BU497" s="131"/>
      <c r="BV497" s="131"/>
      <c r="BW497" s="131"/>
      <c r="BX497" s="131"/>
      <c r="BY497" s="131"/>
      <c r="BZ497" s="131"/>
      <c r="CA497" s="131"/>
      <c r="CB497" s="131"/>
      <c r="CC497" s="131"/>
      <c r="CD497" s="131"/>
      <c r="CE497" s="131"/>
      <c r="CF497" s="131"/>
      <c r="CG497" s="131"/>
      <c r="CH497" s="131"/>
      <c r="CI497" s="131"/>
      <c r="CJ497" s="131"/>
      <c r="CK497" s="131"/>
      <c r="CL497" s="131"/>
      <c r="CM497" s="131"/>
      <c r="CN497" s="131"/>
      <c r="CO497" s="131"/>
      <c r="CP497" s="131"/>
      <c r="CQ497" s="131"/>
      <c r="CR497" s="131"/>
      <c r="CS497" s="131"/>
      <c r="CT497" s="131"/>
      <c r="CU497" s="131"/>
      <c r="CV497" s="131"/>
      <c r="CW497" s="131"/>
      <c r="CX497" s="131"/>
      <c r="CY497" s="131"/>
      <c r="CZ497" s="131"/>
      <c r="DA497" s="131"/>
      <c r="DB497" s="131"/>
      <c r="DC497" s="131"/>
      <c r="DD497" s="131"/>
      <c r="DE497" s="131"/>
      <c r="DF497" s="131"/>
      <c r="DG497" s="131"/>
      <c r="DH497" s="131"/>
      <c r="DI497" s="131"/>
      <c r="DJ497" s="131"/>
      <c r="DK497" s="131"/>
      <c r="DL497" s="131"/>
      <c r="DM497" s="131"/>
      <c r="DN497" s="131"/>
      <c r="DO497" s="131"/>
      <c r="DP497" s="131"/>
      <c r="DQ497" s="131"/>
      <c r="DR497" s="131"/>
      <c r="DS497" s="131"/>
      <c r="DT497" s="131"/>
      <c r="DU497" s="131"/>
      <c r="DV497" s="131"/>
      <c r="DW497" s="131"/>
      <c r="DX497" s="131"/>
      <c r="DY497" s="131"/>
      <c r="DZ497" s="131"/>
      <c r="EA497" s="131"/>
      <c r="EB497" s="131"/>
      <c r="EC497" s="131"/>
      <c r="ED497" s="131"/>
      <c r="EE497" s="131"/>
      <c r="EF497" s="131"/>
      <c r="EG497" s="131"/>
      <c r="EH497" s="131"/>
      <c r="EI497" s="131"/>
      <c r="EJ497" s="131"/>
      <c r="EK497" s="131"/>
      <c r="EL497" s="131"/>
      <c r="EM497" s="131"/>
      <c r="EN497" s="131"/>
      <c r="EO497" s="131"/>
      <c r="EP497" s="131"/>
      <c r="EQ497" s="131"/>
      <c r="ER497" s="131"/>
      <c r="ES497" s="131"/>
      <c r="ET497" s="131"/>
      <c r="EU497" s="131"/>
      <c r="EV497" s="131"/>
      <c r="EW497" s="131"/>
      <c r="EX497" s="131"/>
      <c r="EY497" s="131"/>
      <c r="EZ497" s="131"/>
      <c r="FA497" s="131"/>
      <c r="FB497" s="131"/>
      <c r="FC497" s="131"/>
      <c r="FD497" s="131"/>
      <c r="FE497" s="131"/>
      <c r="FF497" s="131"/>
      <c r="FG497" s="131"/>
      <c r="FH497" s="131"/>
      <c r="FI497" s="131"/>
      <c r="FJ497" s="131"/>
      <c r="FK497" s="131"/>
      <c r="FL497" s="131"/>
      <c r="FM497" s="131"/>
      <c r="FN497" s="131"/>
      <c r="FO497" s="131"/>
      <c r="FP497" s="131"/>
      <c r="FQ497" s="131"/>
      <c r="FR497" s="131"/>
      <c r="FS497" s="131"/>
      <c r="FT497" s="131"/>
      <c r="FU497" s="131"/>
      <c r="FV497" s="131"/>
      <c r="FW497" s="131"/>
    </row>
    <row r="498">
      <c r="A498" s="131"/>
      <c r="B498" s="131"/>
      <c r="C498" s="131"/>
      <c r="D498" s="131"/>
      <c r="E498" s="131"/>
      <c r="F498" s="131"/>
      <c r="G498" s="131"/>
      <c r="H498" s="131"/>
      <c r="I498" s="131"/>
      <c r="J498" s="131"/>
      <c r="K498" s="131"/>
      <c r="L498" s="131"/>
      <c r="M498" s="131"/>
      <c r="N498" s="131"/>
      <c r="O498" s="131"/>
      <c r="P498" s="131"/>
      <c r="Q498" s="131"/>
      <c r="R498" s="131"/>
      <c r="S498" s="131"/>
      <c r="T498" s="131"/>
      <c r="U498" s="131"/>
      <c r="V498" s="131"/>
      <c r="W498" s="131"/>
      <c r="X498" s="131"/>
      <c r="Y498" s="131"/>
      <c r="Z498" s="131"/>
      <c r="AA498" s="131"/>
      <c r="AB498" s="131"/>
      <c r="AC498" s="131"/>
      <c r="AD498" s="131"/>
      <c r="AE498" s="131"/>
      <c r="AF498" s="131"/>
      <c r="AG498" s="131"/>
      <c r="AH498" s="131"/>
      <c r="AI498" s="131"/>
      <c r="AJ498" s="131"/>
      <c r="AK498" s="131"/>
      <c r="AL498" s="131"/>
      <c r="AM498" s="131"/>
      <c r="AN498" s="131"/>
      <c r="AO498" s="131"/>
      <c r="AP498" s="131"/>
      <c r="AQ498" s="131"/>
      <c r="AR498" s="131"/>
      <c r="AS498" s="131"/>
      <c r="AT498" s="131"/>
      <c r="AU498" s="131"/>
      <c r="AV498" s="131"/>
      <c r="AW498" s="131"/>
      <c r="AX498" s="131"/>
      <c r="AY498" s="131"/>
      <c r="AZ498" s="131"/>
      <c r="BA498" s="131"/>
      <c r="BB498" s="131"/>
      <c r="BC498" s="131"/>
      <c r="BD498" s="131"/>
      <c r="BE498" s="131"/>
      <c r="BF498" s="131"/>
      <c r="BG498" s="131"/>
      <c r="BH498" s="131"/>
      <c r="BI498" s="131"/>
      <c r="BJ498" s="131"/>
      <c r="BK498" s="131"/>
      <c r="BL498" s="131"/>
      <c r="BM498" s="131"/>
      <c r="BN498" s="131"/>
      <c r="BO498" s="131"/>
      <c r="BP498" s="131"/>
      <c r="BQ498" s="131"/>
      <c r="BR498" s="131"/>
      <c r="BS498" s="131"/>
      <c r="BT498" s="131"/>
      <c r="BU498" s="131"/>
      <c r="BV498" s="131"/>
      <c r="BW498" s="131"/>
      <c r="BX498" s="131"/>
      <c r="BY498" s="131"/>
      <c r="BZ498" s="131"/>
      <c r="CA498" s="131"/>
      <c r="CB498" s="131"/>
      <c r="CC498" s="131"/>
      <c r="CD498" s="131"/>
      <c r="CE498" s="131"/>
      <c r="CF498" s="131"/>
      <c r="CG498" s="131"/>
      <c r="CH498" s="131"/>
      <c r="CI498" s="131"/>
      <c r="CJ498" s="131"/>
      <c r="CK498" s="131"/>
      <c r="CL498" s="131"/>
      <c r="CM498" s="131"/>
      <c r="CN498" s="131"/>
      <c r="CO498" s="131"/>
      <c r="CP498" s="131"/>
      <c r="CQ498" s="131"/>
      <c r="CR498" s="131"/>
      <c r="CS498" s="131"/>
      <c r="CT498" s="131"/>
      <c r="CU498" s="131"/>
      <c r="CV498" s="131"/>
      <c r="CW498" s="131"/>
      <c r="CX498" s="131"/>
      <c r="CY498" s="131"/>
      <c r="CZ498" s="131"/>
      <c r="DA498" s="131"/>
      <c r="DB498" s="131"/>
      <c r="DC498" s="131"/>
      <c r="DD498" s="131"/>
      <c r="DE498" s="131"/>
      <c r="DF498" s="131"/>
      <c r="DG498" s="131"/>
      <c r="DH498" s="131"/>
      <c r="DI498" s="131"/>
      <c r="DJ498" s="131"/>
      <c r="DK498" s="131"/>
      <c r="DL498" s="131"/>
      <c r="DM498" s="131"/>
      <c r="DN498" s="131"/>
      <c r="DO498" s="131"/>
      <c r="DP498" s="131"/>
      <c r="DQ498" s="131"/>
      <c r="DR498" s="131"/>
      <c r="DS498" s="131"/>
      <c r="DT498" s="131"/>
      <c r="DU498" s="131"/>
      <c r="DV498" s="131"/>
      <c r="DW498" s="131"/>
      <c r="DX498" s="131"/>
      <c r="DY498" s="131"/>
      <c r="DZ498" s="131"/>
      <c r="EA498" s="131"/>
      <c r="EB498" s="131"/>
      <c r="EC498" s="131"/>
      <c r="ED498" s="131"/>
      <c r="EE498" s="131"/>
      <c r="EF498" s="131"/>
      <c r="EG498" s="131"/>
      <c r="EH498" s="131"/>
      <c r="EI498" s="131"/>
      <c r="EJ498" s="131"/>
      <c r="EK498" s="131"/>
      <c r="EL498" s="131"/>
      <c r="EM498" s="131"/>
      <c r="EN498" s="131"/>
      <c r="EO498" s="131"/>
      <c r="EP498" s="131"/>
      <c r="EQ498" s="131"/>
      <c r="ER498" s="131"/>
      <c r="ES498" s="131"/>
      <c r="ET498" s="131"/>
      <c r="EU498" s="131"/>
      <c r="EV498" s="131"/>
      <c r="EW498" s="131"/>
      <c r="EX498" s="131"/>
      <c r="EY498" s="131"/>
      <c r="EZ498" s="131"/>
      <c r="FA498" s="131"/>
      <c r="FB498" s="131"/>
      <c r="FC498" s="131"/>
      <c r="FD498" s="131"/>
      <c r="FE498" s="131"/>
      <c r="FF498" s="131"/>
      <c r="FG498" s="131"/>
      <c r="FH498" s="131"/>
      <c r="FI498" s="131"/>
      <c r="FJ498" s="131"/>
      <c r="FK498" s="131"/>
      <c r="FL498" s="131"/>
      <c r="FM498" s="131"/>
      <c r="FN498" s="131"/>
      <c r="FO498" s="131"/>
      <c r="FP498" s="131"/>
      <c r="FQ498" s="131"/>
      <c r="FR498" s="131"/>
      <c r="FS498" s="131"/>
      <c r="FT498" s="131"/>
      <c r="FU498" s="131"/>
      <c r="FV498" s="131"/>
      <c r="FW498" s="131"/>
    </row>
    <row r="499">
      <c r="A499" s="131"/>
      <c r="B499" s="131"/>
      <c r="C499" s="131"/>
      <c r="D499" s="131"/>
      <c r="E499" s="131"/>
      <c r="F499" s="131"/>
      <c r="G499" s="131"/>
      <c r="H499" s="131"/>
      <c r="I499" s="131"/>
      <c r="J499" s="131"/>
      <c r="K499" s="131"/>
      <c r="L499" s="131"/>
      <c r="M499" s="131"/>
      <c r="N499" s="131"/>
      <c r="O499" s="131"/>
      <c r="P499" s="131"/>
      <c r="Q499" s="131"/>
      <c r="R499" s="131"/>
      <c r="S499" s="131"/>
      <c r="T499" s="131"/>
      <c r="U499" s="131"/>
      <c r="V499" s="131"/>
      <c r="W499" s="131"/>
      <c r="X499" s="131"/>
      <c r="Y499" s="131"/>
      <c r="Z499" s="131"/>
      <c r="AA499" s="131"/>
      <c r="AB499" s="131"/>
      <c r="AC499" s="131"/>
      <c r="AD499" s="131"/>
      <c r="AE499" s="131"/>
      <c r="AF499" s="131"/>
      <c r="AG499" s="131"/>
      <c r="AH499" s="131"/>
      <c r="AI499" s="131"/>
      <c r="AJ499" s="131"/>
      <c r="AK499" s="131"/>
      <c r="AL499" s="131"/>
      <c r="AM499" s="131"/>
      <c r="AN499" s="131"/>
      <c r="AO499" s="131"/>
      <c r="AP499" s="131"/>
      <c r="AQ499" s="131"/>
      <c r="AR499" s="131"/>
      <c r="AS499" s="131"/>
      <c r="AT499" s="131"/>
      <c r="AU499" s="131"/>
      <c r="AV499" s="131"/>
      <c r="AW499" s="131"/>
      <c r="AX499" s="131"/>
      <c r="AY499" s="131"/>
      <c r="AZ499" s="131"/>
      <c r="BA499" s="131"/>
      <c r="BB499" s="131"/>
      <c r="BC499" s="131"/>
      <c r="BD499" s="131"/>
      <c r="BE499" s="131"/>
      <c r="BF499" s="131"/>
      <c r="BG499" s="131"/>
      <c r="BH499" s="131"/>
      <c r="BI499" s="131"/>
      <c r="BJ499" s="131"/>
      <c r="BK499" s="131"/>
      <c r="BL499" s="131"/>
      <c r="BM499" s="131"/>
      <c r="BN499" s="131"/>
      <c r="BO499" s="131"/>
      <c r="BP499" s="131"/>
      <c r="BQ499" s="131"/>
      <c r="BR499" s="131"/>
      <c r="BS499" s="131"/>
      <c r="BT499" s="131"/>
      <c r="BU499" s="131"/>
      <c r="BV499" s="131"/>
      <c r="BW499" s="131"/>
      <c r="BX499" s="131"/>
      <c r="BY499" s="131"/>
      <c r="BZ499" s="131"/>
      <c r="CA499" s="131"/>
      <c r="CB499" s="131"/>
      <c r="CC499" s="131"/>
      <c r="CD499" s="131"/>
      <c r="CE499" s="131"/>
      <c r="CF499" s="131"/>
      <c r="CG499" s="131"/>
      <c r="CH499" s="131"/>
      <c r="CI499" s="131"/>
      <c r="CJ499" s="131"/>
      <c r="CK499" s="131"/>
      <c r="CL499" s="131"/>
      <c r="CM499" s="131"/>
      <c r="CN499" s="131"/>
      <c r="CO499" s="131"/>
      <c r="CP499" s="131"/>
      <c r="CQ499" s="131"/>
      <c r="CR499" s="131"/>
      <c r="CS499" s="131"/>
      <c r="CT499" s="131"/>
      <c r="CU499" s="131"/>
      <c r="CV499" s="131"/>
      <c r="CW499" s="131"/>
      <c r="CX499" s="131"/>
      <c r="CY499" s="131"/>
      <c r="CZ499" s="131"/>
      <c r="DA499" s="131"/>
      <c r="DB499" s="131"/>
      <c r="DC499" s="131"/>
      <c r="DD499" s="131"/>
      <c r="DE499" s="131"/>
      <c r="DF499" s="131"/>
      <c r="DG499" s="131"/>
      <c r="DH499" s="131"/>
      <c r="DI499" s="131"/>
      <c r="DJ499" s="131"/>
      <c r="DK499" s="131"/>
      <c r="DL499" s="131"/>
      <c r="DM499" s="131"/>
      <c r="DN499" s="131"/>
      <c r="DO499" s="131"/>
      <c r="DP499" s="131"/>
      <c r="DQ499" s="131"/>
      <c r="DR499" s="131"/>
      <c r="DS499" s="131"/>
      <c r="DT499" s="131"/>
      <c r="DU499" s="131"/>
      <c r="DV499" s="131"/>
      <c r="DW499" s="131"/>
      <c r="DX499" s="131"/>
      <c r="DY499" s="131"/>
      <c r="DZ499" s="131"/>
      <c r="EA499" s="131"/>
      <c r="EB499" s="131"/>
      <c r="EC499" s="131"/>
      <c r="ED499" s="131"/>
      <c r="EE499" s="131"/>
      <c r="EF499" s="131"/>
      <c r="EG499" s="131"/>
      <c r="EH499" s="131"/>
      <c r="EI499" s="131"/>
      <c r="EJ499" s="131"/>
      <c r="EK499" s="131"/>
      <c r="EL499" s="131"/>
      <c r="EM499" s="131"/>
      <c r="EN499" s="131"/>
      <c r="EO499" s="131"/>
      <c r="EP499" s="131"/>
      <c r="EQ499" s="131"/>
      <c r="ER499" s="131"/>
      <c r="ES499" s="131"/>
      <c r="ET499" s="131"/>
      <c r="EU499" s="131"/>
      <c r="EV499" s="131"/>
      <c r="EW499" s="131"/>
      <c r="EX499" s="131"/>
      <c r="EY499" s="131"/>
      <c r="EZ499" s="131"/>
      <c r="FA499" s="131"/>
      <c r="FB499" s="131"/>
      <c r="FC499" s="131"/>
      <c r="FD499" s="131"/>
      <c r="FE499" s="131"/>
      <c r="FF499" s="131"/>
      <c r="FG499" s="131"/>
      <c r="FH499" s="131"/>
      <c r="FI499" s="131"/>
      <c r="FJ499" s="131"/>
      <c r="FK499" s="131"/>
      <c r="FL499" s="131"/>
      <c r="FM499" s="131"/>
      <c r="FN499" s="131"/>
      <c r="FO499" s="131"/>
      <c r="FP499" s="131"/>
      <c r="FQ499" s="131"/>
      <c r="FR499" s="131"/>
      <c r="FS499" s="131"/>
      <c r="FT499" s="131"/>
      <c r="FU499" s="131"/>
      <c r="FV499" s="131"/>
      <c r="FW499" s="131"/>
    </row>
    <row r="500">
      <c r="A500" s="131"/>
      <c r="B500" s="131"/>
      <c r="C500" s="131"/>
      <c r="D500" s="131"/>
      <c r="E500" s="131"/>
      <c r="F500" s="131"/>
      <c r="G500" s="131"/>
      <c r="H500" s="131"/>
      <c r="I500" s="131"/>
      <c r="J500" s="131"/>
      <c r="K500" s="131"/>
      <c r="L500" s="131"/>
      <c r="M500" s="131"/>
      <c r="N500" s="131"/>
      <c r="O500" s="131"/>
      <c r="P500" s="131"/>
      <c r="Q500" s="131"/>
      <c r="R500" s="131"/>
      <c r="S500" s="131"/>
      <c r="T500" s="131"/>
      <c r="U500" s="131"/>
      <c r="V500" s="131"/>
      <c r="W500" s="131"/>
      <c r="X500" s="131"/>
      <c r="Y500" s="131"/>
      <c r="Z500" s="131"/>
      <c r="AA500" s="131"/>
      <c r="AB500" s="131"/>
      <c r="AC500" s="131"/>
      <c r="AD500" s="131"/>
      <c r="AE500" s="131"/>
      <c r="AF500" s="131"/>
      <c r="AG500" s="131"/>
      <c r="AH500" s="131"/>
      <c r="AI500" s="131"/>
      <c r="AJ500" s="131"/>
      <c r="AK500" s="131"/>
      <c r="AL500" s="131"/>
      <c r="AM500" s="131"/>
      <c r="AN500" s="131"/>
      <c r="AO500" s="131"/>
      <c r="AP500" s="131"/>
      <c r="AQ500" s="131"/>
      <c r="AR500" s="131"/>
      <c r="AS500" s="131"/>
      <c r="AT500" s="131"/>
      <c r="AU500" s="131"/>
      <c r="AV500" s="131"/>
      <c r="AW500" s="131"/>
      <c r="AX500" s="131"/>
      <c r="AY500" s="131"/>
      <c r="AZ500" s="131"/>
      <c r="BA500" s="131"/>
      <c r="BB500" s="131"/>
      <c r="BC500" s="131"/>
      <c r="BD500" s="131"/>
      <c r="BE500" s="131"/>
      <c r="BF500" s="131"/>
      <c r="BG500" s="131"/>
      <c r="BH500" s="131"/>
      <c r="BI500" s="131"/>
      <c r="BJ500" s="131"/>
      <c r="BK500" s="131"/>
      <c r="BL500" s="131"/>
      <c r="BM500" s="131"/>
      <c r="BN500" s="131"/>
      <c r="BO500" s="131"/>
      <c r="BP500" s="131"/>
      <c r="BQ500" s="131"/>
      <c r="BR500" s="131"/>
      <c r="BS500" s="131"/>
      <c r="BT500" s="131"/>
      <c r="BU500" s="131"/>
      <c r="BV500" s="131"/>
      <c r="BW500" s="131"/>
      <c r="BX500" s="131"/>
      <c r="BY500" s="131"/>
      <c r="BZ500" s="131"/>
      <c r="CA500" s="131"/>
      <c r="CB500" s="131"/>
      <c r="CC500" s="131"/>
      <c r="CD500" s="131"/>
      <c r="CE500" s="131"/>
      <c r="CF500" s="131"/>
      <c r="CG500" s="131"/>
      <c r="CH500" s="131"/>
      <c r="CI500" s="131"/>
      <c r="CJ500" s="131"/>
      <c r="CK500" s="131"/>
      <c r="CL500" s="131"/>
      <c r="CM500" s="131"/>
      <c r="CN500" s="131"/>
      <c r="CO500" s="131"/>
      <c r="CP500" s="131"/>
      <c r="CQ500" s="131"/>
      <c r="CR500" s="131"/>
      <c r="CS500" s="131"/>
      <c r="CT500" s="131"/>
      <c r="CU500" s="131"/>
      <c r="CV500" s="131"/>
      <c r="CW500" s="131"/>
      <c r="CX500" s="131"/>
      <c r="CY500" s="131"/>
      <c r="CZ500" s="131"/>
      <c r="DA500" s="131"/>
      <c r="DB500" s="131"/>
      <c r="DC500" s="131"/>
      <c r="DD500" s="131"/>
      <c r="DE500" s="131"/>
      <c r="DF500" s="131"/>
      <c r="DG500" s="131"/>
      <c r="DH500" s="131"/>
      <c r="DI500" s="131"/>
      <c r="DJ500" s="131"/>
      <c r="DK500" s="131"/>
      <c r="DL500" s="131"/>
      <c r="DM500" s="131"/>
      <c r="DN500" s="131"/>
      <c r="DO500" s="131"/>
      <c r="DP500" s="131"/>
      <c r="DQ500" s="131"/>
      <c r="DR500" s="131"/>
      <c r="DS500" s="131"/>
      <c r="DT500" s="131"/>
      <c r="DU500" s="131"/>
      <c r="DV500" s="131"/>
      <c r="DW500" s="131"/>
      <c r="DX500" s="131"/>
      <c r="DY500" s="131"/>
      <c r="DZ500" s="131"/>
      <c r="EA500" s="131"/>
      <c r="EB500" s="131"/>
      <c r="EC500" s="131"/>
      <c r="ED500" s="131"/>
      <c r="EE500" s="131"/>
      <c r="EF500" s="131"/>
      <c r="EG500" s="131"/>
      <c r="EH500" s="131"/>
      <c r="EI500" s="131"/>
      <c r="EJ500" s="131"/>
      <c r="EK500" s="131"/>
      <c r="EL500" s="131"/>
      <c r="EM500" s="131"/>
      <c r="EN500" s="131"/>
      <c r="EO500" s="131"/>
      <c r="EP500" s="131"/>
      <c r="EQ500" s="131"/>
      <c r="ER500" s="131"/>
      <c r="ES500" s="131"/>
      <c r="ET500" s="131"/>
      <c r="EU500" s="131"/>
      <c r="EV500" s="131"/>
      <c r="EW500" s="131"/>
      <c r="EX500" s="131"/>
      <c r="EY500" s="131"/>
      <c r="EZ500" s="131"/>
      <c r="FA500" s="131"/>
      <c r="FB500" s="131"/>
      <c r="FC500" s="131"/>
      <c r="FD500" s="131"/>
      <c r="FE500" s="131"/>
      <c r="FF500" s="131"/>
      <c r="FG500" s="131"/>
      <c r="FH500" s="131"/>
      <c r="FI500" s="131"/>
      <c r="FJ500" s="131"/>
      <c r="FK500" s="131"/>
      <c r="FL500" s="131"/>
      <c r="FM500" s="131"/>
      <c r="FN500" s="131"/>
      <c r="FO500" s="131"/>
      <c r="FP500" s="131"/>
      <c r="FQ500" s="131"/>
      <c r="FR500" s="131"/>
      <c r="FS500" s="131"/>
      <c r="FT500" s="131"/>
      <c r="FU500" s="131"/>
      <c r="FV500" s="131"/>
      <c r="FW500" s="131"/>
    </row>
    <row r="501">
      <c r="A501" s="131"/>
      <c r="B501" s="131"/>
      <c r="C501" s="131"/>
      <c r="D501" s="131"/>
      <c r="E501" s="131"/>
      <c r="F501" s="131"/>
      <c r="G501" s="131"/>
      <c r="H501" s="131"/>
      <c r="I501" s="131"/>
      <c r="J501" s="131"/>
      <c r="K501" s="131"/>
      <c r="L501" s="131"/>
      <c r="M501" s="131"/>
      <c r="N501" s="131"/>
      <c r="O501" s="131"/>
      <c r="P501" s="131"/>
      <c r="Q501" s="131"/>
      <c r="R501" s="131"/>
      <c r="S501" s="131"/>
      <c r="T501" s="131"/>
      <c r="U501" s="131"/>
      <c r="V501" s="131"/>
      <c r="W501" s="131"/>
      <c r="X501" s="131"/>
      <c r="Y501" s="131"/>
      <c r="Z501" s="131"/>
      <c r="AA501" s="131"/>
      <c r="AB501" s="131"/>
      <c r="AC501" s="131"/>
      <c r="AD501" s="131"/>
      <c r="AE501" s="131"/>
      <c r="AF501" s="131"/>
      <c r="AG501" s="131"/>
      <c r="AH501" s="131"/>
      <c r="AI501" s="131"/>
      <c r="AJ501" s="131"/>
      <c r="AK501" s="131"/>
      <c r="AL501" s="131"/>
      <c r="AM501" s="131"/>
      <c r="AN501" s="131"/>
      <c r="AO501" s="131"/>
      <c r="AP501" s="131"/>
      <c r="AQ501" s="131"/>
      <c r="AR501" s="131"/>
      <c r="AS501" s="131"/>
      <c r="AT501" s="131"/>
      <c r="AU501" s="131"/>
      <c r="AV501" s="131"/>
      <c r="AW501" s="131"/>
      <c r="AX501" s="131"/>
      <c r="AY501" s="131"/>
      <c r="AZ501" s="131"/>
      <c r="BA501" s="131"/>
      <c r="BB501" s="131"/>
      <c r="BC501" s="131"/>
      <c r="BD501" s="131"/>
      <c r="BE501" s="131"/>
      <c r="BF501" s="131"/>
      <c r="BG501" s="131"/>
      <c r="BH501" s="131"/>
      <c r="BI501" s="131"/>
      <c r="BJ501" s="131"/>
      <c r="BK501" s="131"/>
      <c r="BL501" s="131"/>
      <c r="BM501" s="131"/>
      <c r="BN501" s="131"/>
      <c r="BO501" s="131"/>
      <c r="BP501" s="131"/>
      <c r="BQ501" s="131"/>
      <c r="BR501" s="131"/>
      <c r="BS501" s="131"/>
      <c r="BT501" s="131"/>
      <c r="BU501" s="131"/>
      <c r="BV501" s="131"/>
      <c r="BW501" s="131"/>
      <c r="BX501" s="131"/>
      <c r="BY501" s="131"/>
      <c r="BZ501" s="131"/>
      <c r="CA501" s="131"/>
      <c r="CB501" s="131"/>
      <c r="CC501" s="131"/>
      <c r="CD501" s="131"/>
      <c r="CE501" s="131"/>
      <c r="CF501" s="131"/>
      <c r="CG501" s="131"/>
      <c r="CH501" s="131"/>
      <c r="CI501" s="131"/>
      <c r="CJ501" s="131"/>
      <c r="CK501" s="131"/>
      <c r="CL501" s="131"/>
      <c r="CM501" s="131"/>
      <c r="CN501" s="131"/>
      <c r="CO501" s="131"/>
      <c r="CP501" s="131"/>
      <c r="CQ501" s="131"/>
      <c r="CR501" s="131"/>
      <c r="CS501" s="131"/>
      <c r="CT501" s="131"/>
      <c r="CU501" s="131"/>
      <c r="CV501" s="131"/>
      <c r="CW501" s="131"/>
      <c r="CX501" s="131"/>
      <c r="CY501" s="131"/>
      <c r="CZ501" s="131"/>
      <c r="DA501" s="131"/>
      <c r="DB501" s="131"/>
      <c r="DC501" s="131"/>
      <c r="DD501" s="131"/>
      <c r="DE501" s="131"/>
      <c r="DF501" s="131"/>
      <c r="DG501" s="131"/>
      <c r="DH501" s="131"/>
      <c r="DI501" s="131"/>
      <c r="DJ501" s="131"/>
      <c r="DK501" s="131"/>
      <c r="DL501" s="131"/>
      <c r="DM501" s="131"/>
      <c r="DN501" s="131"/>
      <c r="DO501" s="131"/>
      <c r="DP501" s="131"/>
      <c r="DQ501" s="131"/>
      <c r="DR501" s="131"/>
      <c r="DS501" s="131"/>
      <c r="DT501" s="131"/>
      <c r="DU501" s="131"/>
      <c r="DV501" s="131"/>
      <c r="DW501" s="131"/>
      <c r="DX501" s="131"/>
      <c r="DY501" s="131"/>
      <c r="DZ501" s="131"/>
      <c r="EA501" s="131"/>
      <c r="EB501" s="131"/>
      <c r="EC501" s="131"/>
      <c r="ED501" s="131"/>
      <c r="EE501" s="131"/>
      <c r="EF501" s="131"/>
      <c r="EG501" s="131"/>
      <c r="EH501" s="131"/>
      <c r="EI501" s="131"/>
      <c r="EJ501" s="131"/>
      <c r="EK501" s="131"/>
      <c r="EL501" s="131"/>
      <c r="EM501" s="131"/>
      <c r="EN501" s="131"/>
      <c r="EO501" s="131"/>
      <c r="EP501" s="131"/>
      <c r="EQ501" s="131"/>
      <c r="ER501" s="131"/>
      <c r="ES501" s="131"/>
      <c r="ET501" s="131"/>
      <c r="EU501" s="131"/>
      <c r="EV501" s="131"/>
      <c r="EW501" s="131"/>
      <c r="EX501" s="131"/>
      <c r="EY501" s="131"/>
      <c r="EZ501" s="131"/>
      <c r="FA501" s="131"/>
      <c r="FB501" s="131"/>
      <c r="FC501" s="131"/>
      <c r="FD501" s="131"/>
      <c r="FE501" s="131"/>
      <c r="FF501" s="131"/>
      <c r="FG501" s="131"/>
      <c r="FH501" s="131"/>
      <c r="FI501" s="131"/>
      <c r="FJ501" s="131"/>
      <c r="FK501" s="131"/>
      <c r="FL501" s="131"/>
      <c r="FM501" s="131"/>
      <c r="FN501" s="131"/>
      <c r="FO501" s="131"/>
      <c r="FP501" s="131"/>
      <c r="FQ501" s="131"/>
      <c r="FR501" s="131"/>
      <c r="FS501" s="131"/>
      <c r="FT501" s="131"/>
      <c r="FU501" s="131"/>
      <c r="FV501" s="131"/>
      <c r="FW501" s="131"/>
    </row>
    <row r="502">
      <c r="A502" s="131"/>
      <c r="B502" s="131"/>
      <c r="C502" s="131"/>
      <c r="D502" s="131"/>
      <c r="E502" s="131"/>
      <c r="F502" s="131"/>
      <c r="G502" s="131"/>
      <c r="H502" s="131"/>
      <c r="I502" s="131"/>
      <c r="J502" s="131"/>
      <c r="K502" s="131"/>
      <c r="L502" s="131"/>
      <c r="M502" s="131"/>
      <c r="N502" s="131"/>
      <c r="O502" s="131"/>
      <c r="P502" s="131"/>
      <c r="Q502" s="131"/>
      <c r="R502" s="131"/>
      <c r="S502" s="131"/>
      <c r="T502" s="131"/>
      <c r="U502" s="131"/>
      <c r="V502" s="131"/>
      <c r="W502" s="131"/>
      <c r="X502" s="131"/>
      <c r="Y502" s="131"/>
      <c r="Z502" s="131"/>
      <c r="AA502" s="131"/>
      <c r="AB502" s="131"/>
      <c r="AC502" s="131"/>
      <c r="AD502" s="131"/>
      <c r="AE502" s="131"/>
      <c r="AF502" s="131"/>
      <c r="AG502" s="131"/>
      <c r="AH502" s="131"/>
      <c r="AI502" s="131"/>
      <c r="AJ502" s="131"/>
      <c r="AK502" s="131"/>
      <c r="AL502" s="131"/>
      <c r="AM502" s="131"/>
      <c r="AN502" s="131"/>
      <c r="AO502" s="131"/>
      <c r="AP502" s="131"/>
      <c r="AQ502" s="131"/>
      <c r="AR502" s="131"/>
      <c r="AS502" s="131"/>
      <c r="AT502" s="131"/>
      <c r="AU502" s="131"/>
      <c r="AV502" s="131"/>
      <c r="AW502" s="131"/>
      <c r="AX502" s="131"/>
      <c r="AY502" s="131"/>
      <c r="AZ502" s="131"/>
      <c r="BA502" s="131"/>
      <c r="BB502" s="131"/>
      <c r="BC502" s="131"/>
      <c r="BD502" s="131"/>
      <c r="BE502" s="131"/>
      <c r="BF502" s="131"/>
      <c r="BG502" s="131"/>
      <c r="BH502" s="131"/>
      <c r="BI502" s="131"/>
      <c r="BJ502" s="131"/>
      <c r="BK502" s="131"/>
      <c r="BL502" s="131"/>
      <c r="BM502" s="131"/>
      <c r="BN502" s="131"/>
      <c r="BO502" s="131"/>
      <c r="BP502" s="131"/>
      <c r="BQ502" s="131"/>
      <c r="BR502" s="131"/>
      <c r="BS502" s="131"/>
      <c r="BT502" s="131"/>
      <c r="BU502" s="131"/>
      <c r="BV502" s="131"/>
      <c r="BW502" s="131"/>
      <c r="BX502" s="131"/>
      <c r="BY502" s="131"/>
      <c r="BZ502" s="131"/>
      <c r="CA502" s="131"/>
      <c r="CB502" s="131"/>
      <c r="CC502" s="131"/>
      <c r="CD502" s="131"/>
      <c r="CE502" s="131"/>
      <c r="CF502" s="131"/>
      <c r="CG502" s="131"/>
      <c r="CH502" s="131"/>
      <c r="CI502" s="131"/>
      <c r="CJ502" s="131"/>
      <c r="CK502" s="131"/>
      <c r="CL502" s="131"/>
      <c r="CM502" s="131"/>
      <c r="CN502" s="131"/>
      <c r="CO502" s="131"/>
      <c r="CP502" s="131"/>
      <c r="CQ502" s="131"/>
      <c r="CR502" s="131"/>
      <c r="CS502" s="131"/>
      <c r="CT502" s="131"/>
      <c r="CU502" s="131"/>
      <c r="CV502" s="131"/>
      <c r="CW502" s="131"/>
      <c r="CX502" s="131"/>
      <c r="CY502" s="131"/>
      <c r="CZ502" s="131"/>
      <c r="DA502" s="131"/>
      <c r="DB502" s="131"/>
      <c r="DC502" s="131"/>
      <c r="DD502" s="131"/>
      <c r="DE502" s="131"/>
      <c r="DF502" s="131"/>
      <c r="DG502" s="131"/>
      <c r="DH502" s="131"/>
      <c r="DI502" s="131"/>
      <c r="DJ502" s="131"/>
      <c r="DK502" s="131"/>
      <c r="DL502" s="131"/>
      <c r="DM502" s="131"/>
      <c r="DN502" s="131"/>
      <c r="DO502" s="131"/>
      <c r="DP502" s="131"/>
      <c r="DQ502" s="131"/>
      <c r="DR502" s="131"/>
      <c r="DS502" s="131"/>
      <c r="DT502" s="131"/>
      <c r="DU502" s="131"/>
      <c r="DV502" s="131"/>
      <c r="DW502" s="131"/>
      <c r="DX502" s="131"/>
      <c r="DY502" s="131"/>
      <c r="DZ502" s="131"/>
      <c r="EA502" s="131"/>
      <c r="EB502" s="131"/>
      <c r="EC502" s="131"/>
      <c r="ED502" s="131"/>
      <c r="EE502" s="131"/>
      <c r="EF502" s="131"/>
      <c r="EG502" s="131"/>
      <c r="EH502" s="131"/>
      <c r="EI502" s="131"/>
      <c r="EJ502" s="131"/>
      <c r="EK502" s="131"/>
      <c r="EL502" s="131"/>
      <c r="EM502" s="131"/>
      <c r="EN502" s="131"/>
      <c r="EO502" s="131"/>
      <c r="EP502" s="131"/>
      <c r="EQ502" s="131"/>
      <c r="ER502" s="131"/>
      <c r="ES502" s="131"/>
      <c r="ET502" s="131"/>
      <c r="EU502" s="131"/>
      <c r="EV502" s="131"/>
      <c r="EW502" s="131"/>
      <c r="EX502" s="131"/>
      <c r="EY502" s="131"/>
      <c r="EZ502" s="131"/>
      <c r="FA502" s="131"/>
      <c r="FB502" s="131"/>
      <c r="FC502" s="131"/>
      <c r="FD502" s="131"/>
      <c r="FE502" s="131"/>
      <c r="FF502" s="131"/>
      <c r="FG502" s="131"/>
      <c r="FH502" s="131"/>
      <c r="FI502" s="131"/>
      <c r="FJ502" s="131"/>
      <c r="FK502" s="131"/>
      <c r="FL502" s="131"/>
      <c r="FM502" s="131"/>
      <c r="FN502" s="131"/>
      <c r="FO502" s="131"/>
      <c r="FP502" s="131"/>
      <c r="FQ502" s="131"/>
      <c r="FR502" s="131"/>
      <c r="FS502" s="131"/>
      <c r="FT502" s="131"/>
      <c r="FU502" s="131"/>
      <c r="FV502" s="131"/>
      <c r="FW502" s="131"/>
    </row>
    <row r="503">
      <c r="A503" s="131"/>
      <c r="B503" s="131"/>
      <c r="C503" s="131"/>
      <c r="D503" s="131"/>
      <c r="E503" s="131"/>
      <c r="F503" s="131"/>
      <c r="G503" s="131"/>
      <c r="H503" s="131"/>
      <c r="I503" s="131"/>
      <c r="J503" s="131"/>
      <c r="K503" s="131"/>
      <c r="L503" s="131"/>
      <c r="M503" s="131"/>
      <c r="N503" s="131"/>
      <c r="O503" s="131"/>
      <c r="P503" s="131"/>
      <c r="Q503" s="131"/>
      <c r="R503" s="131"/>
      <c r="S503" s="131"/>
      <c r="T503" s="131"/>
      <c r="U503" s="131"/>
      <c r="V503" s="131"/>
      <c r="W503" s="131"/>
      <c r="X503" s="131"/>
      <c r="Y503" s="131"/>
      <c r="Z503" s="131"/>
      <c r="AA503" s="131"/>
      <c r="AB503" s="131"/>
      <c r="AC503" s="131"/>
      <c r="AD503" s="131"/>
      <c r="AE503" s="131"/>
      <c r="AF503" s="131"/>
      <c r="AG503" s="131"/>
      <c r="AH503" s="131"/>
      <c r="AI503" s="131"/>
      <c r="AJ503" s="131"/>
      <c r="AK503" s="131"/>
      <c r="AL503" s="131"/>
      <c r="AM503" s="131"/>
      <c r="AN503" s="131"/>
      <c r="AO503" s="131"/>
      <c r="AP503" s="131"/>
      <c r="AQ503" s="131"/>
      <c r="AR503" s="131"/>
      <c r="AS503" s="131"/>
      <c r="AT503" s="131"/>
      <c r="AU503" s="131"/>
      <c r="AV503" s="131"/>
      <c r="AW503" s="131"/>
      <c r="AX503" s="131"/>
      <c r="AY503" s="131"/>
      <c r="AZ503" s="131"/>
      <c r="BA503" s="131"/>
      <c r="BB503" s="131"/>
      <c r="BC503" s="131"/>
      <c r="BD503" s="131"/>
      <c r="BE503" s="131"/>
      <c r="BF503" s="131"/>
      <c r="BG503" s="131"/>
      <c r="BH503" s="131"/>
      <c r="BI503" s="131"/>
      <c r="BJ503" s="131"/>
      <c r="BK503" s="131"/>
      <c r="BL503" s="131"/>
      <c r="BM503" s="131"/>
      <c r="BN503" s="131"/>
      <c r="BO503" s="131"/>
      <c r="BP503" s="131"/>
      <c r="BQ503" s="131"/>
      <c r="BR503" s="131"/>
      <c r="BS503" s="131"/>
      <c r="BT503" s="131"/>
      <c r="BU503" s="131"/>
      <c r="BV503" s="131"/>
      <c r="BW503" s="131"/>
      <c r="BX503" s="131"/>
      <c r="BY503" s="131"/>
      <c r="BZ503" s="131"/>
      <c r="CA503" s="131"/>
      <c r="CB503" s="131"/>
      <c r="CC503" s="131"/>
      <c r="CD503" s="131"/>
      <c r="CE503" s="131"/>
      <c r="CF503" s="131"/>
      <c r="CG503" s="131"/>
      <c r="CH503" s="131"/>
      <c r="CI503" s="131"/>
      <c r="CJ503" s="131"/>
      <c r="CK503" s="131"/>
      <c r="CL503" s="131"/>
      <c r="CM503" s="131"/>
      <c r="CN503" s="131"/>
      <c r="CO503" s="131"/>
      <c r="CP503" s="131"/>
      <c r="CQ503" s="131"/>
      <c r="CR503" s="131"/>
      <c r="CS503" s="131"/>
      <c r="CT503" s="131"/>
      <c r="CU503" s="131"/>
      <c r="CV503" s="131"/>
      <c r="CW503" s="131"/>
      <c r="CX503" s="131"/>
      <c r="CY503" s="131"/>
      <c r="CZ503" s="131"/>
      <c r="DA503" s="131"/>
      <c r="DB503" s="131"/>
      <c r="DC503" s="131"/>
      <c r="DD503" s="131"/>
      <c r="DE503" s="131"/>
      <c r="DF503" s="131"/>
      <c r="DG503" s="131"/>
      <c r="DH503" s="131"/>
      <c r="DI503" s="131"/>
      <c r="DJ503" s="131"/>
      <c r="DK503" s="131"/>
      <c r="DL503" s="131"/>
      <c r="DM503" s="131"/>
      <c r="DN503" s="131"/>
      <c r="DO503" s="131"/>
      <c r="DP503" s="131"/>
      <c r="DQ503" s="131"/>
      <c r="DR503" s="131"/>
      <c r="DS503" s="131"/>
      <c r="DT503" s="131"/>
      <c r="DU503" s="131"/>
      <c r="DV503" s="131"/>
      <c r="DW503" s="131"/>
      <c r="DX503" s="131"/>
      <c r="DY503" s="131"/>
      <c r="DZ503" s="131"/>
      <c r="EA503" s="131"/>
      <c r="EB503" s="131"/>
      <c r="EC503" s="131"/>
      <c r="ED503" s="131"/>
      <c r="EE503" s="131"/>
      <c r="EF503" s="131"/>
      <c r="EG503" s="131"/>
      <c r="EH503" s="131"/>
      <c r="EI503" s="131"/>
      <c r="EJ503" s="131"/>
      <c r="EK503" s="131"/>
      <c r="EL503" s="131"/>
      <c r="EM503" s="131"/>
      <c r="EN503" s="131"/>
      <c r="EO503" s="131"/>
      <c r="EP503" s="131"/>
      <c r="EQ503" s="131"/>
      <c r="ER503" s="131"/>
      <c r="ES503" s="131"/>
      <c r="ET503" s="131"/>
      <c r="EU503" s="131"/>
      <c r="EV503" s="131"/>
      <c r="EW503" s="131"/>
      <c r="EX503" s="131"/>
      <c r="EY503" s="131"/>
      <c r="EZ503" s="131"/>
      <c r="FA503" s="131"/>
      <c r="FB503" s="131"/>
      <c r="FC503" s="131"/>
      <c r="FD503" s="131"/>
      <c r="FE503" s="131"/>
      <c r="FF503" s="131"/>
      <c r="FG503" s="131"/>
      <c r="FH503" s="131"/>
      <c r="FI503" s="131"/>
      <c r="FJ503" s="131"/>
      <c r="FK503" s="131"/>
      <c r="FL503" s="131"/>
      <c r="FM503" s="131"/>
      <c r="FN503" s="131"/>
      <c r="FO503" s="131"/>
      <c r="FP503" s="131"/>
      <c r="FQ503" s="131"/>
      <c r="FR503" s="131"/>
      <c r="FS503" s="131"/>
      <c r="FT503" s="131"/>
      <c r="FU503" s="131"/>
      <c r="FV503" s="131"/>
      <c r="FW503" s="131"/>
    </row>
    <row r="504">
      <c r="A504" s="131"/>
      <c r="B504" s="131"/>
      <c r="C504" s="131"/>
      <c r="D504" s="131"/>
      <c r="E504" s="131"/>
      <c r="F504" s="131"/>
      <c r="G504" s="131"/>
      <c r="H504" s="131"/>
      <c r="I504" s="131"/>
      <c r="J504" s="131"/>
      <c r="K504" s="131"/>
      <c r="L504" s="131"/>
      <c r="M504" s="131"/>
      <c r="N504" s="131"/>
      <c r="O504" s="131"/>
      <c r="P504" s="131"/>
      <c r="Q504" s="131"/>
      <c r="R504" s="131"/>
      <c r="S504" s="131"/>
      <c r="T504" s="131"/>
      <c r="U504" s="131"/>
      <c r="V504" s="131"/>
      <c r="W504" s="131"/>
      <c r="X504" s="131"/>
      <c r="Y504" s="131"/>
      <c r="Z504" s="131"/>
      <c r="AA504" s="131"/>
      <c r="AB504" s="131"/>
      <c r="AC504" s="131"/>
      <c r="AD504" s="131"/>
      <c r="AE504" s="131"/>
      <c r="AF504" s="131"/>
      <c r="AG504" s="131"/>
      <c r="AH504" s="131"/>
      <c r="AI504" s="131"/>
      <c r="AJ504" s="131"/>
      <c r="AK504" s="131"/>
      <c r="AL504" s="131"/>
      <c r="AM504" s="131"/>
      <c r="AN504" s="131"/>
      <c r="AO504" s="131"/>
      <c r="AP504" s="131"/>
      <c r="AQ504" s="131"/>
      <c r="AR504" s="131"/>
      <c r="AS504" s="131"/>
      <c r="AT504" s="131"/>
      <c r="AU504" s="131"/>
      <c r="AV504" s="131"/>
      <c r="AW504" s="131"/>
      <c r="AX504" s="131"/>
      <c r="AY504" s="131"/>
      <c r="AZ504" s="131"/>
      <c r="BA504" s="131"/>
      <c r="BB504" s="131"/>
      <c r="BC504" s="131"/>
      <c r="BD504" s="131"/>
      <c r="BE504" s="131"/>
      <c r="BF504" s="131"/>
      <c r="BG504" s="131"/>
      <c r="BH504" s="131"/>
      <c r="BI504" s="131"/>
      <c r="BJ504" s="131"/>
      <c r="BK504" s="131"/>
      <c r="BL504" s="131"/>
      <c r="BM504" s="131"/>
      <c r="BN504" s="131"/>
      <c r="BO504" s="131"/>
      <c r="BP504" s="131"/>
      <c r="BQ504" s="131"/>
      <c r="BR504" s="131"/>
      <c r="BS504" s="131"/>
      <c r="BT504" s="131"/>
      <c r="BU504" s="131"/>
      <c r="BV504" s="131"/>
      <c r="BW504" s="131"/>
      <c r="BX504" s="131"/>
      <c r="BY504" s="131"/>
      <c r="BZ504" s="131"/>
      <c r="CA504" s="131"/>
      <c r="CB504" s="131"/>
      <c r="CC504" s="131"/>
      <c r="CD504" s="131"/>
      <c r="CE504" s="131"/>
      <c r="CF504" s="131"/>
      <c r="CG504" s="131"/>
      <c r="CH504" s="131"/>
      <c r="CI504" s="131"/>
      <c r="CJ504" s="131"/>
      <c r="CK504" s="131"/>
      <c r="CL504" s="131"/>
      <c r="CM504" s="131"/>
      <c r="CN504" s="131"/>
      <c r="CO504" s="131"/>
      <c r="CP504" s="131"/>
      <c r="CQ504" s="131"/>
      <c r="CR504" s="131"/>
      <c r="CS504" s="131"/>
      <c r="CT504" s="131"/>
      <c r="CU504" s="131"/>
      <c r="CV504" s="131"/>
      <c r="CW504" s="131"/>
      <c r="CX504" s="131"/>
      <c r="CY504" s="131"/>
      <c r="CZ504" s="131"/>
      <c r="DA504" s="131"/>
      <c r="DB504" s="131"/>
      <c r="DC504" s="131"/>
      <c r="DD504" s="131"/>
      <c r="DE504" s="131"/>
      <c r="DF504" s="131"/>
      <c r="DG504" s="131"/>
      <c r="DH504" s="131"/>
      <c r="DI504" s="131"/>
      <c r="DJ504" s="131"/>
      <c r="DK504" s="131"/>
      <c r="DL504" s="131"/>
      <c r="DM504" s="131"/>
      <c r="DN504" s="131"/>
      <c r="DO504" s="131"/>
      <c r="DP504" s="131"/>
      <c r="DQ504" s="131"/>
      <c r="DR504" s="131"/>
      <c r="DS504" s="131"/>
      <c r="DT504" s="131"/>
      <c r="DU504" s="131"/>
      <c r="DV504" s="131"/>
      <c r="DW504" s="131"/>
      <c r="DX504" s="131"/>
      <c r="DY504" s="131"/>
      <c r="DZ504" s="131"/>
      <c r="EA504" s="131"/>
      <c r="EB504" s="131"/>
      <c r="EC504" s="131"/>
      <c r="ED504" s="131"/>
      <c r="EE504" s="131"/>
      <c r="EF504" s="131"/>
      <c r="EG504" s="131"/>
      <c r="EH504" s="131"/>
      <c r="EI504" s="131"/>
      <c r="EJ504" s="131"/>
      <c r="EK504" s="131"/>
      <c r="EL504" s="131"/>
      <c r="EM504" s="131"/>
      <c r="EN504" s="131"/>
      <c r="EO504" s="131"/>
      <c r="EP504" s="131"/>
      <c r="EQ504" s="131"/>
      <c r="ER504" s="131"/>
      <c r="ES504" s="131"/>
      <c r="ET504" s="131"/>
      <c r="EU504" s="131"/>
      <c r="EV504" s="131"/>
      <c r="EW504" s="131"/>
      <c r="EX504" s="131"/>
      <c r="EY504" s="131"/>
      <c r="EZ504" s="131"/>
      <c r="FA504" s="131"/>
      <c r="FB504" s="131"/>
      <c r="FC504" s="131"/>
      <c r="FD504" s="131"/>
      <c r="FE504" s="131"/>
      <c r="FF504" s="131"/>
      <c r="FG504" s="131"/>
      <c r="FH504" s="131"/>
      <c r="FI504" s="131"/>
      <c r="FJ504" s="131"/>
      <c r="FK504" s="131"/>
      <c r="FL504" s="131"/>
      <c r="FM504" s="131"/>
      <c r="FN504" s="131"/>
      <c r="FO504" s="131"/>
      <c r="FP504" s="131"/>
      <c r="FQ504" s="131"/>
      <c r="FR504" s="131"/>
      <c r="FS504" s="131"/>
      <c r="FT504" s="131"/>
      <c r="FU504" s="131"/>
      <c r="FV504" s="131"/>
      <c r="FW504" s="131"/>
    </row>
    <row r="505">
      <c r="A505" s="131"/>
      <c r="B505" s="131"/>
      <c r="C505" s="131"/>
      <c r="D505" s="131"/>
      <c r="E505" s="131"/>
      <c r="F505" s="131"/>
      <c r="G505" s="131"/>
      <c r="H505" s="131"/>
      <c r="I505" s="131"/>
      <c r="J505" s="131"/>
      <c r="K505" s="131"/>
      <c r="L505" s="131"/>
      <c r="M505" s="131"/>
      <c r="N505" s="131"/>
      <c r="O505" s="131"/>
      <c r="P505" s="131"/>
      <c r="Q505" s="131"/>
      <c r="R505" s="131"/>
      <c r="S505" s="131"/>
      <c r="T505" s="131"/>
      <c r="U505" s="131"/>
      <c r="V505" s="131"/>
      <c r="W505" s="131"/>
      <c r="X505" s="131"/>
      <c r="Y505" s="131"/>
      <c r="Z505" s="131"/>
      <c r="AA505" s="131"/>
      <c r="AB505" s="131"/>
      <c r="AC505" s="131"/>
      <c r="AD505" s="131"/>
      <c r="AE505" s="131"/>
      <c r="AF505" s="131"/>
      <c r="AG505" s="131"/>
      <c r="AH505" s="131"/>
      <c r="AI505" s="131"/>
      <c r="AJ505" s="131"/>
      <c r="AK505" s="131"/>
      <c r="AL505" s="131"/>
      <c r="AM505" s="131"/>
      <c r="AN505" s="131"/>
      <c r="AO505" s="131"/>
      <c r="AP505" s="131"/>
      <c r="AQ505" s="131"/>
      <c r="AR505" s="131"/>
      <c r="AS505" s="131"/>
      <c r="AT505" s="131"/>
      <c r="AU505" s="131"/>
      <c r="AV505" s="131"/>
      <c r="AW505" s="131"/>
      <c r="AX505" s="131"/>
      <c r="AY505" s="131"/>
      <c r="AZ505" s="131"/>
      <c r="BA505" s="131"/>
      <c r="BB505" s="131"/>
      <c r="BC505" s="131"/>
      <c r="BD505" s="131"/>
      <c r="BE505" s="131"/>
      <c r="BF505" s="131"/>
      <c r="BG505" s="131"/>
      <c r="BH505" s="131"/>
      <c r="BI505" s="131"/>
      <c r="BJ505" s="131"/>
      <c r="BK505" s="131"/>
      <c r="BL505" s="131"/>
      <c r="BM505" s="131"/>
      <c r="BN505" s="131"/>
      <c r="BO505" s="131"/>
      <c r="BP505" s="131"/>
      <c r="BQ505" s="131"/>
      <c r="BR505" s="131"/>
      <c r="BS505" s="131"/>
      <c r="BT505" s="131"/>
      <c r="BU505" s="131"/>
      <c r="BV505" s="131"/>
      <c r="BW505" s="131"/>
      <c r="BX505" s="131"/>
      <c r="BY505" s="131"/>
      <c r="BZ505" s="131"/>
      <c r="CA505" s="131"/>
      <c r="CB505" s="131"/>
      <c r="CC505" s="131"/>
      <c r="CD505" s="131"/>
      <c r="CE505" s="131"/>
      <c r="CF505" s="131"/>
      <c r="CG505" s="131"/>
      <c r="CH505" s="131"/>
      <c r="CI505" s="131"/>
      <c r="CJ505" s="131"/>
      <c r="CK505" s="131"/>
      <c r="CL505" s="131"/>
      <c r="CM505" s="131"/>
      <c r="CN505" s="131"/>
      <c r="CO505" s="131"/>
      <c r="CP505" s="131"/>
      <c r="CQ505" s="131"/>
      <c r="CR505" s="131"/>
      <c r="CS505" s="131"/>
      <c r="CT505" s="131"/>
      <c r="CU505" s="131"/>
      <c r="CV505" s="131"/>
      <c r="CW505" s="131"/>
      <c r="CX505" s="131"/>
      <c r="CY505" s="131"/>
      <c r="CZ505" s="131"/>
      <c r="DA505" s="131"/>
      <c r="DB505" s="131"/>
      <c r="DC505" s="131"/>
      <c r="DD505" s="131"/>
      <c r="DE505" s="131"/>
      <c r="DF505" s="131"/>
      <c r="DG505" s="131"/>
      <c r="DH505" s="131"/>
      <c r="DI505" s="131"/>
      <c r="DJ505" s="131"/>
      <c r="DK505" s="131"/>
      <c r="DL505" s="131"/>
      <c r="DM505" s="131"/>
      <c r="DN505" s="131"/>
      <c r="DO505" s="131"/>
      <c r="DP505" s="131"/>
      <c r="DQ505" s="131"/>
      <c r="DR505" s="131"/>
      <c r="DS505" s="131"/>
      <c r="DT505" s="131"/>
      <c r="DU505" s="131"/>
      <c r="DV505" s="131"/>
      <c r="DW505" s="131"/>
      <c r="DX505" s="131"/>
      <c r="DY505" s="131"/>
      <c r="DZ505" s="131"/>
      <c r="EA505" s="131"/>
      <c r="EB505" s="131"/>
      <c r="EC505" s="131"/>
      <c r="ED505" s="131"/>
      <c r="EE505" s="131"/>
      <c r="EF505" s="131"/>
      <c r="EG505" s="131"/>
      <c r="EH505" s="131"/>
      <c r="EI505" s="131"/>
      <c r="EJ505" s="131"/>
      <c r="EK505" s="131"/>
      <c r="EL505" s="131"/>
      <c r="EM505" s="131"/>
      <c r="EN505" s="131"/>
      <c r="EO505" s="131"/>
      <c r="EP505" s="131"/>
      <c r="EQ505" s="131"/>
      <c r="ER505" s="131"/>
      <c r="ES505" s="131"/>
      <c r="ET505" s="131"/>
      <c r="EU505" s="131"/>
      <c r="EV505" s="131"/>
      <c r="EW505" s="131"/>
      <c r="EX505" s="131"/>
      <c r="EY505" s="131"/>
      <c r="EZ505" s="131"/>
      <c r="FA505" s="131"/>
      <c r="FB505" s="131"/>
      <c r="FC505" s="131"/>
      <c r="FD505" s="131"/>
      <c r="FE505" s="131"/>
      <c r="FF505" s="131"/>
      <c r="FG505" s="131"/>
      <c r="FH505" s="131"/>
      <c r="FI505" s="131"/>
      <c r="FJ505" s="131"/>
      <c r="FK505" s="131"/>
      <c r="FL505" s="131"/>
      <c r="FM505" s="131"/>
      <c r="FN505" s="131"/>
      <c r="FO505" s="131"/>
      <c r="FP505" s="131"/>
      <c r="FQ505" s="131"/>
      <c r="FR505" s="131"/>
      <c r="FS505" s="131"/>
      <c r="FT505" s="131"/>
      <c r="FU505" s="131"/>
      <c r="FV505" s="131"/>
      <c r="FW505" s="131"/>
    </row>
    <row r="506">
      <c r="A506" s="131"/>
      <c r="B506" s="131"/>
      <c r="C506" s="131"/>
      <c r="D506" s="131"/>
      <c r="E506" s="131"/>
      <c r="F506" s="131"/>
      <c r="G506" s="131"/>
      <c r="H506" s="131"/>
      <c r="I506" s="131"/>
      <c r="J506" s="131"/>
      <c r="K506" s="131"/>
      <c r="L506" s="131"/>
      <c r="M506" s="131"/>
      <c r="N506" s="131"/>
      <c r="O506" s="131"/>
      <c r="P506" s="131"/>
      <c r="Q506" s="131"/>
      <c r="R506" s="131"/>
      <c r="S506" s="131"/>
      <c r="T506" s="131"/>
      <c r="U506" s="131"/>
      <c r="V506" s="131"/>
      <c r="W506" s="131"/>
      <c r="X506" s="131"/>
      <c r="Y506" s="131"/>
      <c r="Z506" s="131"/>
      <c r="AA506" s="131"/>
      <c r="AB506" s="131"/>
      <c r="AC506" s="131"/>
      <c r="AD506" s="131"/>
      <c r="AE506" s="131"/>
      <c r="AF506" s="131"/>
      <c r="AG506" s="131"/>
      <c r="AH506" s="131"/>
      <c r="AI506" s="131"/>
      <c r="AJ506" s="131"/>
      <c r="AK506" s="131"/>
      <c r="AL506" s="131"/>
      <c r="AM506" s="131"/>
      <c r="AN506" s="131"/>
      <c r="AO506" s="131"/>
      <c r="AP506" s="131"/>
      <c r="AQ506" s="131"/>
      <c r="AR506" s="131"/>
      <c r="AS506" s="131"/>
      <c r="AT506" s="131"/>
      <c r="AU506" s="131"/>
      <c r="AV506" s="131"/>
      <c r="AW506" s="131"/>
      <c r="AX506" s="131"/>
      <c r="AY506" s="131"/>
      <c r="AZ506" s="131"/>
      <c r="BA506" s="131"/>
      <c r="BB506" s="131"/>
      <c r="BC506" s="131"/>
      <c r="BD506" s="131"/>
      <c r="BE506" s="131"/>
      <c r="BF506" s="131"/>
      <c r="BG506" s="131"/>
      <c r="BH506" s="131"/>
      <c r="BI506" s="131"/>
      <c r="BJ506" s="131"/>
      <c r="BK506" s="131"/>
      <c r="BL506" s="131"/>
      <c r="BM506" s="131"/>
      <c r="BN506" s="131"/>
      <c r="BO506" s="131"/>
      <c r="BP506" s="131"/>
      <c r="BQ506" s="131"/>
      <c r="BR506" s="131"/>
      <c r="BS506" s="131"/>
      <c r="BT506" s="131"/>
      <c r="BU506" s="131"/>
      <c r="BV506" s="131"/>
      <c r="BW506" s="131"/>
      <c r="BX506" s="131"/>
      <c r="BY506" s="131"/>
      <c r="BZ506" s="131"/>
      <c r="CA506" s="131"/>
      <c r="CB506" s="131"/>
      <c r="CC506" s="131"/>
      <c r="CD506" s="131"/>
      <c r="CE506" s="131"/>
      <c r="CF506" s="131"/>
      <c r="CG506" s="131"/>
      <c r="CH506" s="131"/>
      <c r="CI506" s="131"/>
      <c r="CJ506" s="131"/>
      <c r="CK506" s="131"/>
      <c r="CL506" s="131"/>
      <c r="CM506" s="131"/>
      <c r="CN506" s="131"/>
      <c r="CO506" s="131"/>
      <c r="CP506" s="131"/>
      <c r="CQ506" s="131"/>
      <c r="CR506" s="131"/>
      <c r="CS506" s="131"/>
      <c r="CT506" s="131"/>
      <c r="CU506" s="131"/>
      <c r="CV506" s="131"/>
      <c r="CW506" s="131"/>
      <c r="CX506" s="131"/>
      <c r="CY506" s="131"/>
      <c r="CZ506" s="131"/>
      <c r="DA506" s="131"/>
      <c r="DB506" s="131"/>
      <c r="DC506" s="131"/>
      <c r="DD506" s="131"/>
      <c r="DE506" s="131"/>
      <c r="DF506" s="131"/>
      <c r="DG506" s="131"/>
      <c r="DH506" s="131"/>
      <c r="DI506" s="131"/>
      <c r="DJ506" s="131"/>
      <c r="DK506" s="131"/>
      <c r="DL506" s="131"/>
      <c r="DM506" s="131"/>
      <c r="DN506" s="131"/>
      <c r="DO506" s="131"/>
      <c r="DP506" s="131"/>
      <c r="DQ506" s="131"/>
      <c r="DR506" s="131"/>
      <c r="DS506" s="131"/>
      <c r="DT506" s="131"/>
      <c r="DU506" s="131"/>
      <c r="DV506" s="131"/>
      <c r="DW506" s="131"/>
      <c r="DX506" s="131"/>
      <c r="DY506" s="131"/>
      <c r="DZ506" s="131"/>
      <c r="EA506" s="131"/>
      <c r="EB506" s="131"/>
      <c r="EC506" s="131"/>
      <c r="ED506" s="131"/>
      <c r="EE506" s="131"/>
      <c r="EF506" s="131"/>
      <c r="EG506" s="131"/>
      <c r="EH506" s="131"/>
      <c r="EI506" s="131"/>
      <c r="EJ506" s="131"/>
      <c r="EK506" s="131"/>
      <c r="EL506" s="131"/>
      <c r="EM506" s="131"/>
      <c r="EN506" s="131"/>
      <c r="EO506" s="131"/>
      <c r="EP506" s="131"/>
      <c r="EQ506" s="131"/>
      <c r="ER506" s="131"/>
      <c r="ES506" s="131"/>
      <c r="ET506" s="131"/>
      <c r="EU506" s="131"/>
      <c r="EV506" s="131"/>
      <c r="EW506" s="131"/>
      <c r="EX506" s="131"/>
      <c r="EY506" s="131"/>
      <c r="EZ506" s="131"/>
      <c r="FA506" s="131"/>
      <c r="FB506" s="131"/>
      <c r="FC506" s="131"/>
      <c r="FD506" s="131"/>
      <c r="FE506" s="131"/>
      <c r="FF506" s="131"/>
      <c r="FG506" s="131"/>
      <c r="FH506" s="131"/>
      <c r="FI506" s="131"/>
      <c r="FJ506" s="131"/>
      <c r="FK506" s="131"/>
      <c r="FL506" s="131"/>
      <c r="FM506" s="131"/>
      <c r="FN506" s="131"/>
      <c r="FO506" s="131"/>
      <c r="FP506" s="131"/>
      <c r="FQ506" s="131"/>
      <c r="FR506" s="131"/>
      <c r="FS506" s="131"/>
      <c r="FT506" s="131"/>
      <c r="FU506" s="131"/>
      <c r="FV506" s="131"/>
      <c r="FW506" s="131"/>
    </row>
    <row r="507">
      <c r="A507" s="131"/>
      <c r="B507" s="131"/>
      <c r="C507" s="131"/>
      <c r="D507" s="131"/>
      <c r="E507" s="131"/>
      <c r="F507" s="131"/>
      <c r="G507" s="131"/>
      <c r="H507" s="131"/>
      <c r="I507" s="131"/>
      <c r="J507" s="131"/>
      <c r="K507" s="131"/>
      <c r="L507" s="131"/>
      <c r="M507" s="131"/>
      <c r="N507" s="131"/>
      <c r="O507" s="131"/>
      <c r="P507" s="131"/>
      <c r="Q507" s="131"/>
      <c r="R507" s="131"/>
      <c r="S507" s="131"/>
      <c r="T507" s="131"/>
      <c r="U507" s="131"/>
      <c r="V507" s="131"/>
      <c r="W507" s="131"/>
      <c r="X507" s="131"/>
      <c r="Y507" s="131"/>
      <c r="Z507" s="131"/>
      <c r="AA507" s="131"/>
      <c r="AB507" s="131"/>
      <c r="AC507" s="131"/>
      <c r="AD507" s="131"/>
      <c r="AE507" s="131"/>
      <c r="AF507" s="131"/>
      <c r="AG507" s="131"/>
      <c r="AH507" s="131"/>
      <c r="AI507" s="131"/>
      <c r="AJ507" s="131"/>
      <c r="AK507" s="131"/>
      <c r="AL507" s="131"/>
      <c r="AM507" s="131"/>
      <c r="AN507" s="131"/>
      <c r="AO507" s="131"/>
      <c r="AP507" s="131"/>
      <c r="AQ507" s="131"/>
      <c r="AR507" s="131"/>
      <c r="AS507" s="131"/>
      <c r="AT507" s="131"/>
      <c r="AU507" s="131"/>
      <c r="AV507" s="131"/>
      <c r="AW507" s="131"/>
      <c r="AX507" s="131"/>
      <c r="AY507" s="131"/>
      <c r="AZ507" s="131"/>
      <c r="BA507" s="131"/>
      <c r="BB507" s="131"/>
      <c r="BC507" s="131"/>
      <c r="BD507" s="131"/>
      <c r="BE507" s="131"/>
      <c r="BF507" s="131"/>
      <c r="BG507" s="131"/>
      <c r="BH507" s="131"/>
      <c r="BI507" s="131"/>
      <c r="BJ507" s="131"/>
      <c r="BK507" s="131"/>
      <c r="BL507" s="131"/>
      <c r="BM507" s="131"/>
      <c r="BN507" s="131"/>
      <c r="BO507" s="131"/>
      <c r="BP507" s="131"/>
      <c r="BQ507" s="131"/>
      <c r="BR507" s="131"/>
      <c r="BS507" s="131"/>
      <c r="BT507" s="131"/>
      <c r="BU507" s="131"/>
      <c r="BV507" s="131"/>
      <c r="BW507" s="131"/>
      <c r="BX507" s="131"/>
      <c r="BY507" s="131"/>
      <c r="BZ507" s="131"/>
      <c r="CA507" s="131"/>
      <c r="CB507" s="131"/>
      <c r="CC507" s="131"/>
      <c r="CD507" s="131"/>
      <c r="CE507" s="131"/>
      <c r="CF507" s="131"/>
      <c r="CG507" s="131"/>
      <c r="CH507" s="131"/>
      <c r="CI507" s="131"/>
      <c r="CJ507" s="131"/>
      <c r="CK507" s="131"/>
      <c r="CL507" s="131"/>
      <c r="CM507" s="131"/>
      <c r="CN507" s="131"/>
      <c r="CO507" s="131"/>
      <c r="CP507" s="131"/>
      <c r="CQ507" s="131"/>
      <c r="CR507" s="131"/>
      <c r="CS507" s="131"/>
      <c r="CT507" s="131"/>
      <c r="CU507" s="131"/>
      <c r="CV507" s="131"/>
      <c r="CW507" s="131"/>
      <c r="CX507" s="131"/>
      <c r="CY507" s="131"/>
      <c r="CZ507" s="131"/>
      <c r="DA507" s="131"/>
      <c r="DB507" s="131"/>
      <c r="DC507" s="131"/>
      <c r="DD507" s="131"/>
      <c r="DE507" s="131"/>
      <c r="DF507" s="131"/>
      <c r="DG507" s="131"/>
      <c r="DH507" s="131"/>
      <c r="DI507" s="131"/>
      <c r="DJ507" s="131"/>
      <c r="DK507" s="131"/>
      <c r="DL507" s="131"/>
      <c r="DM507" s="131"/>
      <c r="DN507" s="131"/>
      <c r="DO507" s="131"/>
      <c r="DP507" s="131"/>
      <c r="DQ507" s="131"/>
      <c r="DR507" s="131"/>
      <c r="DS507" s="131"/>
      <c r="DT507" s="131"/>
      <c r="DU507" s="131"/>
      <c r="DV507" s="131"/>
      <c r="DW507" s="131"/>
      <c r="DX507" s="131"/>
      <c r="DY507" s="131"/>
      <c r="DZ507" s="131"/>
      <c r="EA507" s="131"/>
      <c r="EB507" s="131"/>
      <c r="EC507" s="131"/>
      <c r="ED507" s="131"/>
      <c r="EE507" s="131"/>
      <c r="EF507" s="131"/>
      <c r="EG507" s="131"/>
      <c r="EH507" s="131"/>
      <c r="EI507" s="131"/>
      <c r="EJ507" s="131"/>
      <c r="EK507" s="131"/>
      <c r="EL507" s="131"/>
      <c r="EM507" s="131"/>
      <c r="EN507" s="131"/>
      <c r="EO507" s="131"/>
      <c r="EP507" s="131"/>
      <c r="EQ507" s="131"/>
      <c r="ER507" s="131"/>
      <c r="ES507" s="131"/>
      <c r="ET507" s="131"/>
      <c r="EU507" s="131"/>
      <c r="EV507" s="131"/>
      <c r="EW507" s="131"/>
      <c r="EX507" s="131"/>
      <c r="EY507" s="131"/>
      <c r="EZ507" s="131"/>
      <c r="FA507" s="131"/>
      <c r="FB507" s="131"/>
      <c r="FC507" s="131"/>
      <c r="FD507" s="131"/>
      <c r="FE507" s="131"/>
      <c r="FF507" s="131"/>
      <c r="FG507" s="131"/>
      <c r="FH507" s="131"/>
      <c r="FI507" s="131"/>
      <c r="FJ507" s="131"/>
      <c r="FK507" s="131"/>
      <c r="FL507" s="131"/>
      <c r="FM507" s="131"/>
      <c r="FN507" s="131"/>
      <c r="FO507" s="131"/>
      <c r="FP507" s="131"/>
      <c r="FQ507" s="131"/>
      <c r="FR507" s="131"/>
      <c r="FS507" s="131"/>
      <c r="FT507" s="131"/>
      <c r="FU507" s="131"/>
      <c r="FV507" s="131"/>
      <c r="FW507" s="131"/>
    </row>
    <row r="508">
      <c r="A508" s="131"/>
      <c r="B508" s="131"/>
      <c r="C508" s="131"/>
      <c r="D508" s="131"/>
      <c r="E508" s="131"/>
      <c r="F508" s="131"/>
      <c r="G508" s="131"/>
      <c r="H508" s="131"/>
      <c r="I508" s="131"/>
      <c r="J508" s="131"/>
      <c r="K508" s="131"/>
      <c r="L508" s="131"/>
      <c r="M508" s="131"/>
      <c r="N508" s="131"/>
      <c r="O508" s="131"/>
      <c r="P508" s="131"/>
      <c r="Q508" s="131"/>
      <c r="R508" s="131"/>
      <c r="S508" s="131"/>
      <c r="T508" s="131"/>
      <c r="U508" s="131"/>
      <c r="V508" s="131"/>
      <c r="W508" s="131"/>
      <c r="X508" s="131"/>
      <c r="Y508" s="131"/>
      <c r="Z508" s="131"/>
      <c r="AA508" s="131"/>
      <c r="AB508" s="131"/>
      <c r="AC508" s="131"/>
      <c r="AD508" s="131"/>
      <c r="AE508" s="131"/>
      <c r="AF508" s="131"/>
      <c r="AG508" s="131"/>
      <c r="AH508" s="131"/>
      <c r="AI508" s="131"/>
      <c r="AJ508" s="131"/>
      <c r="AK508" s="131"/>
      <c r="AL508" s="131"/>
      <c r="AM508" s="131"/>
      <c r="AN508" s="131"/>
      <c r="AO508" s="131"/>
      <c r="AP508" s="131"/>
      <c r="AQ508" s="131"/>
      <c r="AR508" s="131"/>
      <c r="AS508" s="131"/>
      <c r="AT508" s="131"/>
      <c r="AU508" s="131"/>
      <c r="AV508" s="131"/>
      <c r="AW508" s="131"/>
      <c r="AX508" s="131"/>
      <c r="AY508" s="131"/>
      <c r="AZ508" s="131"/>
      <c r="BA508" s="131"/>
      <c r="BB508" s="131"/>
      <c r="BC508" s="131"/>
      <c r="BD508" s="131"/>
      <c r="BE508" s="131"/>
      <c r="BF508" s="131"/>
      <c r="BG508" s="131"/>
      <c r="BH508" s="131"/>
      <c r="BI508" s="131"/>
      <c r="BJ508" s="131"/>
      <c r="BK508" s="131"/>
      <c r="BL508" s="131"/>
      <c r="BM508" s="131"/>
      <c r="BN508" s="131"/>
      <c r="BO508" s="131"/>
      <c r="BP508" s="131"/>
      <c r="BQ508" s="131"/>
      <c r="BR508" s="131"/>
      <c r="BS508" s="131"/>
      <c r="BT508" s="131"/>
      <c r="BU508" s="131"/>
      <c r="BV508" s="131"/>
      <c r="BW508" s="131"/>
      <c r="BX508" s="131"/>
      <c r="BY508" s="131"/>
      <c r="BZ508" s="131"/>
      <c r="CA508" s="131"/>
      <c r="CB508" s="131"/>
      <c r="CC508" s="131"/>
      <c r="CD508" s="131"/>
      <c r="CE508" s="131"/>
      <c r="CF508" s="131"/>
      <c r="CG508" s="131"/>
      <c r="CH508" s="131"/>
      <c r="CI508" s="131"/>
      <c r="CJ508" s="131"/>
      <c r="CK508" s="131"/>
      <c r="CL508" s="131"/>
      <c r="CM508" s="131"/>
      <c r="CN508" s="131"/>
      <c r="CO508" s="131"/>
      <c r="CP508" s="131"/>
      <c r="CQ508" s="131"/>
      <c r="CR508" s="131"/>
      <c r="CS508" s="131"/>
      <c r="CT508" s="131"/>
      <c r="CU508" s="131"/>
      <c r="CV508" s="131"/>
      <c r="CW508" s="131"/>
      <c r="CX508" s="131"/>
      <c r="CY508" s="131"/>
      <c r="CZ508" s="131"/>
      <c r="DA508" s="131"/>
      <c r="DB508" s="131"/>
      <c r="DC508" s="131"/>
      <c r="DD508" s="131"/>
      <c r="DE508" s="131"/>
      <c r="DF508" s="131"/>
      <c r="DG508" s="131"/>
      <c r="DH508" s="131"/>
      <c r="DI508" s="131"/>
      <c r="DJ508" s="131"/>
      <c r="DK508" s="131"/>
      <c r="DL508" s="131"/>
      <c r="DM508" s="131"/>
      <c r="DN508" s="131"/>
      <c r="DO508" s="131"/>
      <c r="DP508" s="131"/>
      <c r="DQ508" s="131"/>
      <c r="DR508" s="131"/>
      <c r="DS508" s="131"/>
      <c r="DT508" s="131"/>
      <c r="DU508" s="131"/>
      <c r="DV508" s="131"/>
      <c r="DW508" s="131"/>
      <c r="DX508" s="131"/>
      <c r="DY508" s="131"/>
      <c r="DZ508" s="131"/>
      <c r="EA508" s="131"/>
      <c r="EB508" s="131"/>
      <c r="EC508" s="131"/>
      <c r="ED508" s="131"/>
      <c r="EE508" s="131"/>
      <c r="EF508" s="131"/>
      <c r="EG508" s="131"/>
      <c r="EH508" s="131"/>
      <c r="EI508" s="131"/>
      <c r="EJ508" s="131"/>
      <c r="EK508" s="131"/>
      <c r="EL508" s="131"/>
      <c r="EM508" s="131"/>
      <c r="EN508" s="131"/>
      <c r="EO508" s="131"/>
      <c r="EP508" s="131"/>
      <c r="EQ508" s="131"/>
      <c r="ER508" s="131"/>
      <c r="ES508" s="131"/>
      <c r="ET508" s="131"/>
      <c r="EU508" s="131"/>
      <c r="EV508" s="131"/>
      <c r="EW508" s="131"/>
      <c r="EX508" s="131"/>
      <c r="EY508" s="131"/>
      <c r="EZ508" s="131"/>
      <c r="FA508" s="131"/>
      <c r="FB508" s="131"/>
      <c r="FC508" s="131"/>
      <c r="FD508" s="131"/>
      <c r="FE508" s="131"/>
      <c r="FF508" s="131"/>
      <c r="FG508" s="131"/>
      <c r="FH508" s="131"/>
      <c r="FI508" s="131"/>
      <c r="FJ508" s="131"/>
      <c r="FK508" s="131"/>
      <c r="FL508" s="131"/>
      <c r="FM508" s="131"/>
      <c r="FN508" s="131"/>
      <c r="FO508" s="131"/>
      <c r="FP508" s="131"/>
      <c r="FQ508" s="131"/>
      <c r="FR508" s="131"/>
      <c r="FS508" s="131"/>
      <c r="FT508" s="131"/>
      <c r="FU508" s="131"/>
      <c r="FV508" s="131"/>
      <c r="FW508" s="131"/>
    </row>
    <row r="509">
      <c r="A509" s="131"/>
      <c r="B509" s="131"/>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131"/>
      <c r="AO509" s="131"/>
      <c r="AP509" s="131"/>
      <c r="AQ509" s="131"/>
      <c r="AR509" s="131"/>
      <c r="AS509" s="131"/>
      <c r="AT509" s="131"/>
      <c r="AU509" s="131"/>
      <c r="AV509" s="131"/>
      <c r="AW509" s="131"/>
      <c r="AX509" s="131"/>
      <c r="AY509" s="131"/>
      <c r="AZ509" s="131"/>
      <c r="BA509" s="131"/>
      <c r="BB509" s="131"/>
      <c r="BC509" s="131"/>
      <c r="BD509" s="131"/>
      <c r="BE509" s="131"/>
      <c r="BF509" s="131"/>
      <c r="BG509" s="131"/>
      <c r="BH509" s="131"/>
      <c r="BI509" s="131"/>
      <c r="BJ509" s="131"/>
      <c r="BK509" s="131"/>
      <c r="BL509" s="131"/>
      <c r="BM509" s="131"/>
      <c r="BN509" s="131"/>
      <c r="BO509" s="131"/>
      <c r="BP509" s="131"/>
      <c r="BQ509" s="131"/>
      <c r="BR509" s="131"/>
      <c r="BS509" s="131"/>
      <c r="BT509" s="131"/>
      <c r="BU509" s="131"/>
      <c r="BV509" s="131"/>
      <c r="BW509" s="131"/>
      <c r="BX509" s="131"/>
      <c r="BY509" s="131"/>
      <c r="BZ509" s="131"/>
      <c r="CA509" s="131"/>
      <c r="CB509" s="131"/>
      <c r="CC509" s="131"/>
      <c r="CD509" s="131"/>
      <c r="CE509" s="131"/>
      <c r="CF509" s="131"/>
      <c r="CG509" s="131"/>
      <c r="CH509" s="131"/>
      <c r="CI509" s="131"/>
      <c r="CJ509" s="131"/>
      <c r="CK509" s="131"/>
      <c r="CL509" s="131"/>
      <c r="CM509" s="131"/>
      <c r="CN509" s="131"/>
      <c r="CO509" s="131"/>
      <c r="CP509" s="131"/>
      <c r="CQ509" s="131"/>
      <c r="CR509" s="131"/>
      <c r="CS509" s="131"/>
      <c r="CT509" s="131"/>
      <c r="CU509" s="131"/>
      <c r="CV509" s="131"/>
      <c r="CW509" s="131"/>
      <c r="CX509" s="131"/>
      <c r="CY509" s="131"/>
      <c r="CZ509" s="131"/>
      <c r="DA509" s="131"/>
      <c r="DB509" s="131"/>
      <c r="DC509" s="131"/>
      <c r="DD509" s="131"/>
      <c r="DE509" s="131"/>
      <c r="DF509" s="131"/>
      <c r="DG509" s="131"/>
      <c r="DH509" s="131"/>
      <c r="DI509" s="131"/>
      <c r="DJ509" s="131"/>
      <c r="DK509" s="131"/>
      <c r="DL509" s="131"/>
      <c r="DM509" s="131"/>
      <c r="DN509" s="131"/>
      <c r="DO509" s="131"/>
      <c r="DP509" s="131"/>
      <c r="DQ509" s="131"/>
      <c r="DR509" s="131"/>
      <c r="DS509" s="131"/>
      <c r="DT509" s="131"/>
      <c r="DU509" s="131"/>
      <c r="DV509" s="131"/>
      <c r="DW509" s="131"/>
      <c r="DX509" s="131"/>
      <c r="DY509" s="131"/>
      <c r="DZ509" s="131"/>
      <c r="EA509" s="131"/>
      <c r="EB509" s="131"/>
      <c r="EC509" s="131"/>
      <c r="ED509" s="131"/>
      <c r="EE509" s="131"/>
      <c r="EF509" s="131"/>
      <c r="EG509" s="131"/>
      <c r="EH509" s="131"/>
      <c r="EI509" s="131"/>
      <c r="EJ509" s="131"/>
      <c r="EK509" s="131"/>
      <c r="EL509" s="131"/>
      <c r="EM509" s="131"/>
      <c r="EN509" s="131"/>
      <c r="EO509" s="131"/>
      <c r="EP509" s="131"/>
      <c r="EQ509" s="131"/>
      <c r="ER509" s="131"/>
      <c r="ES509" s="131"/>
      <c r="ET509" s="131"/>
      <c r="EU509" s="131"/>
      <c r="EV509" s="131"/>
      <c r="EW509" s="131"/>
      <c r="EX509" s="131"/>
      <c r="EY509" s="131"/>
      <c r="EZ509" s="131"/>
      <c r="FA509" s="131"/>
      <c r="FB509" s="131"/>
      <c r="FC509" s="131"/>
      <c r="FD509" s="131"/>
      <c r="FE509" s="131"/>
      <c r="FF509" s="131"/>
      <c r="FG509" s="131"/>
      <c r="FH509" s="131"/>
      <c r="FI509" s="131"/>
      <c r="FJ509" s="131"/>
      <c r="FK509" s="131"/>
      <c r="FL509" s="131"/>
      <c r="FM509" s="131"/>
      <c r="FN509" s="131"/>
      <c r="FO509" s="131"/>
      <c r="FP509" s="131"/>
      <c r="FQ509" s="131"/>
      <c r="FR509" s="131"/>
      <c r="FS509" s="131"/>
      <c r="FT509" s="131"/>
      <c r="FU509" s="131"/>
      <c r="FV509" s="131"/>
      <c r="FW509" s="131"/>
    </row>
    <row r="510">
      <c r="A510" s="131"/>
      <c r="B510" s="131"/>
      <c r="C510" s="131"/>
      <c r="D510" s="131"/>
      <c r="E510" s="131"/>
      <c r="F510" s="131"/>
      <c r="G510" s="131"/>
      <c r="H510" s="131"/>
      <c r="I510" s="131"/>
      <c r="J510" s="131"/>
      <c r="K510" s="131"/>
      <c r="L510" s="131"/>
      <c r="M510" s="131"/>
      <c r="N510" s="131"/>
      <c r="O510" s="131"/>
      <c r="P510" s="131"/>
      <c r="Q510" s="131"/>
      <c r="R510" s="131"/>
      <c r="S510" s="131"/>
      <c r="T510" s="131"/>
      <c r="U510" s="131"/>
      <c r="V510" s="131"/>
      <c r="W510" s="131"/>
      <c r="X510" s="131"/>
      <c r="Y510" s="131"/>
      <c r="Z510" s="131"/>
      <c r="AA510" s="131"/>
      <c r="AB510" s="131"/>
      <c r="AC510" s="131"/>
      <c r="AD510" s="131"/>
      <c r="AE510" s="131"/>
      <c r="AF510" s="131"/>
      <c r="AG510" s="131"/>
      <c r="AH510" s="131"/>
      <c r="AI510" s="131"/>
      <c r="AJ510" s="131"/>
      <c r="AK510" s="131"/>
      <c r="AL510" s="131"/>
      <c r="AM510" s="131"/>
      <c r="AN510" s="131"/>
      <c r="AO510" s="131"/>
      <c r="AP510" s="131"/>
      <c r="AQ510" s="131"/>
      <c r="AR510" s="131"/>
      <c r="AS510" s="131"/>
      <c r="AT510" s="131"/>
      <c r="AU510" s="131"/>
      <c r="AV510" s="131"/>
      <c r="AW510" s="131"/>
      <c r="AX510" s="131"/>
      <c r="AY510" s="131"/>
      <c r="AZ510" s="131"/>
      <c r="BA510" s="131"/>
      <c r="BB510" s="131"/>
      <c r="BC510" s="131"/>
      <c r="BD510" s="131"/>
      <c r="BE510" s="131"/>
      <c r="BF510" s="131"/>
      <c r="BG510" s="131"/>
      <c r="BH510" s="131"/>
      <c r="BI510" s="131"/>
      <c r="BJ510" s="131"/>
      <c r="BK510" s="131"/>
      <c r="BL510" s="131"/>
      <c r="BM510" s="131"/>
      <c r="BN510" s="131"/>
      <c r="BO510" s="131"/>
      <c r="BP510" s="131"/>
      <c r="BQ510" s="131"/>
      <c r="BR510" s="131"/>
      <c r="BS510" s="131"/>
      <c r="BT510" s="131"/>
      <c r="BU510" s="131"/>
      <c r="BV510" s="131"/>
      <c r="BW510" s="131"/>
      <c r="BX510" s="131"/>
      <c r="BY510" s="131"/>
      <c r="BZ510" s="131"/>
      <c r="CA510" s="131"/>
      <c r="CB510" s="131"/>
      <c r="CC510" s="131"/>
      <c r="CD510" s="131"/>
      <c r="CE510" s="131"/>
      <c r="CF510" s="131"/>
      <c r="CG510" s="131"/>
      <c r="CH510" s="131"/>
      <c r="CI510" s="131"/>
      <c r="CJ510" s="131"/>
      <c r="CK510" s="131"/>
      <c r="CL510" s="131"/>
      <c r="CM510" s="131"/>
      <c r="CN510" s="131"/>
      <c r="CO510" s="131"/>
      <c r="CP510" s="131"/>
      <c r="CQ510" s="131"/>
      <c r="CR510" s="131"/>
      <c r="CS510" s="131"/>
      <c r="CT510" s="131"/>
      <c r="CU510" s="131"/>
      <c r="CV510" s="131"/>
      <c r="CW510" s="131"/>
      <c r="CX510" s="131"/>
      <c r="CY510" s="131"/>
      <c r="CZ510" s="131"/>
      <c r="DA510" s="131"/>
      <c r="DB510" s="131"/>
      <c r="DC510" s="131"/>
      <c r="DD510" s="131"/>
      <c r="DE510" s="131"/>
      <c r="DF510" s="131"/>
      <c r="DG510" s="131"/>
      <c r="DH510" s="131"/>
      <c r="DI510" s="131"/>
      <c r="DJ510" s="131"/>
      <c r="DK510" s="131"/>
      <c r="DL510" s="131"/>
      <c r="DM510" s="131"/>
      <c r="DN510" s="131"/>
      <c r="DO510" s="131"/>
      <c r="DP510" s="131"/>
      <c r="DQ510" s="131"/>
      <c r="DR510" s="131"/>
      <c r="DS510" s="131"/>
      <c r="DT510" s="131"/>
      <c r="DU510" s="131"/>
      <c r="DV510" s="131"/>
      <c r="DW510" s="131"/>
      <c r="DX510" s="131"/>
      <c r="DY510" s="131"/>
      <c r="DZ510" s="131"/>
      <c r="EA510" s="131"/>
      <c r="EB510" s="131"/>
      <c r="EC510" s="131"/>
      <c r="ED510" s="131"/>
      <c r="EE510" s="131"/>
      <c r="EF510" s="131"/>
      <c r="EG510" s="131"/>
      <c r="EH510" s="131"/>
      <c r="EI510" s="131"/>
      <c r="EJ510" s="131"/>
      <c r="EK510" s="131"/>
      <c r="EL510" s="131"/>
      <c r="EM510" s="131"/>
      <c r="EN510" s="131"/>
      <c r="EO510" s="131"/>
      <c r="EP510" s="131"/>
      <c r="EQ510" s="131"/>
      <c r="ER510" s="131"/>
      <c r="ES510" s="131"/>
      <c r="ET510" s="131"/>
      <c r="EU510" s="131"/>
      <c r="EV510" s="131"/>
      <c r="EW510" s="131"/>
      <c r="EX510" s="131"/>
      <c r="EY510" s="131"/>
      <c r="EZ510" s="131"/>
      <c r="FA510" s="131"/>
      <c r="FB510" s="131"/>
      <c r="FC510" s="131"/>
      <c r="FD510" s="131"/>
      <c r="FE510" s="131"/>
      <c r="FF510" s="131"/>
      <c r="FG510" s="131"/>
      <c r="FH510" s="131"/>
      <c r="FI510" s="131"/>
      <c r="FJ510" s="131"/>
      <c r="FK510" s="131"/>
      <c r="FL510" s="131"/>
      <c r="FM510" s="131"/>
      <c r="FN510" s="131"/>
      <c r="FO510" s="131"/>
      <c r="FP510" s="131"/>
      <c r="FQ510" s="131"/>
      <c r="FR510" s="131"/>
      <c r="FS510" s="131"/>
      <c r="FT510" s="131"/>
      <c r="FU510" s="131"/>
      <c r="FV510" s="131"/>
      <c r="FW510" s="131"/>
    </row>
    <row r="511">
      <c r="A511" s="131"/>
      <c r="B511" s="131"/>
      <c r="C511" s="131"/>
      <c r="D511" s="131"/>
      <c r="E511" s="131"/>
      <c r="F511" s="131"/>
      <c r="G511" s="131"/>
      <c r="H511" s="131"/>
      <c r="I511" s="131"/>
      <c r="J511" s="131"/>
      <c r="K511" s="131"/>
      <c r="L511" s="131"/>
      <c r="M511" s="131"/>
      <c r="N511" s="131"/>
      <c r="O511" s="131"/>
      <c r="P511" s="131"/>
      <c r="Q511" s="131"/>
      <c r="R511" s="131"/>
      <c r="S511" s="131"/>
      <c r="T511" s="131"/>
      <c r="U511" s="131"/>
      <c r="V511" s="131"/>
      <c r="W511" s="131"/>
      <c r="X511" s="131"/>
      <c r="Y511" s="131"/>
      <c r="Z511" s="131"/>
      <c r="AA511" s="131"/>
      <c r="AB511" s="131"/>
      <c r="AC511" s="131"/>
      <c r="AD511" s="131"/>
      <c r="AE511" s="131"/>
      <c r="AF511" s="131"/>
      <c r="AG511" s="131"/>
      <c r="AH511" s="131"/>
      <c r="AI511" s="131"/>
      <c r="AJ511" s="131"/>
      <c r="AK511" s="131"/>
      <c r="AL511" s="131"/>
      <c r="AM511" s="131"/>
      <c r="AN511" s="131"/>
      <c r="AO511" s="131"/>
      <c r="AP511" s="131"/>
      <c r="AQ511" s="131"/>
      <c r="AR511" s="131"/>
      <c r="AS511" s="131"/>
      <c r="AT511" s="131"/>
      <c r="AU511" s="131"/>
      <c r="AV511" s="131"/>
      <c r="AW511" s="131"/>
      <c r="AX511" s="131"/>
      <c r="AY511" s="131"/>
      <c r="AZ511" s="131"/>
      <c r="BA511" s="131"/>
      <c r="BB511" s="131"/>
      <c r="BC511" s="131"/>
      <c r="BD511" s="131"/>
      <c r="BE511" s="131"/>
      <c r="BF511" s="131"/>
      <c r="BG511" s="131"/>
      <c r="BH511" s="131"/>
      <c r="BI511" s="131"/>
      <c r="BJ511" s="131"/>
      <c r="BK511" s="131"/>
      <c r="BL511" s="131"/>
      <c r="BM511" s="131"/>
      <c r="BN511" s="131"/>
      <c r="BO511" s="131"/>
      <c r="BP511" s="131"/>
      <c r="BQ511" s="131"/>
      <c r="BR511" s="131"/>
      <c r="BS511" s="131"/>
      <c r="BT511" s="131"/>
      <c r="BU511" s="131"/>
      <c r="BV511" s="131"/>
      <c r="BW511" s="131"/>
      <c r="BX511" s="131"/>
      <c r="BY511" s="131"/>
      <c r="BZ511" s="131"/>
      <c r="CA511" s="131"/>
      <c r="CB511" s="131"/>
      <c r="CC511" s="131"/>
      <c r="CD511" s="131"/>
      <c r="CE511" s="131"/>
      <c r="CF511" s="131"/>
      <c r="CG511" s="131"/>
      <c r="CH511" s="131"/>
      <c r="CI511" s="131"/>
      <c r="CJ511" s="131"/>
      <c r="CK511" s="131"/>
      <c r="CL511" s="131"/>
      <c r="CM511" s="131"/>
      <c r="CN511" s="131"/>
      <c r="CO511" s="131"/>
      <c r="CP511" s="131"/>
      <c r="CQ511" s="131"/>
      <c r="CR511" s="131"/>
      <c r="CS511" s="131"/>
      <c r="CT511" s="131"/>
      <c r="CU511" s="131"/>
      <c r="CV511" s="131"/>
      <c r="CW511" s="131"/>
      <c r="CX511" s="131"/>
      <c r="CY511" s="131"/>
      <c r="CZ511" s="131"/>
      <c r="DA511" s="131"/>
      <c r="DB511" s="131"/>
      <c r="DC511" s="131"/>
      <c r="DD511" s="131"/>
      <c r="DE511" s="131"/>
      <c r="DF511" s="131"/>
      <c r="DG511" s="131"/>
      <c r="DH511" s="131"/>
      <c r="DI511" s="131"/>
      <c r="DJ511" s="131"/>
      <c r="DK511" s="131"/>
      <c r="DL511" s="131"/>
      <c r="DM511" s="131"/>
      <c r="DN511" s="131"/>
      <c r="DO511" s="131"/>
      <c r="DP511" s="131"/>
      <c r="DQ511" s="131"/>
      <c r="DR511" s="131"/>
      <c r="DS511" s="131"/>
      <c r="DT511" s="131"/>
      <c r="DU511" s="131"/>
      <c r="DV511" s="131"/>
      <c r="DW511" s="131"/>
      <c r="DX511" s="131"/>
      <c r="DY511" s="131"/>
      <c r="DZ511" s="131"/>
      <c r="EA511" s="131"/>
      <c r="EB511" s="131"/>
      <c r="EC511" s="131"/>
      <c r="ED511" s="131"/>
      <c r="EE511" s="131"/>
      <c r="EF511" s="131"/>
      <c r="EG511" s="131"/>
      <c r="EH511" s="131"/>
      <c r="EI511" s="131"/>
      <c r="EJ511" s="131"/>
      <c r="EK511" s="131"/>
      <c r="EL511" s="131"/>
      <c r="EM511" s="131"/>
      <c r="EN511" s="131"/>
      <c r="EO511" s="131"/>
      <c r="EP511" s="131"/>
      <c r="EQ511" s="131"/>
      <c r="ER511" s="131"/>
      <c r="ES511" s="131"/>
      <c r="ET511" s="131"/>
      <c r="EU511" s="131"/>
      <c r="EV511" s="131"/>
      <c r="EW511" s="131"/>
      <c r="EX511" s="131"/>
      <c r="EY511" s="131"/>
      <c r="EZ511" s="131"/>
      <c r="FA511" s="131"/>
      <c r="FB511" s="131"/>
      <c r="FC511" s="131"/>
      <c r="FD511" s="131"/>
      <c r="FE511" s="131"/>
      <c r="FF511" s="131"/>
      <c r="FG511" s="131"/>
      <c r="FH511" s="131"/>
      <c r="FI511" s="131"/>
      <c r="FJ511" s="131"/>
      <c r="FK511" s="131"/>
      <c r="FL511" s="131"/>
      <c r="FM511" s="131"/>
      <c r="FN511" s="131"/>
      <c r="FO511" s="131"/>
      <c r="FP511" s="131"/>
      <c r="FQ511" s="131"/>
      <c r="FR511" s="131"/>
      <c r="FS511" s="131"/>
      <c r="FT511" s="131"/>
      <c r="FU511" s="131"/>
      <c r="FV511" s="131"/>
      <c r="FW511" s="131"/>
    </row>
    <row r="512">
      <c r="A512" s="131"/>
      <c r="B512" s="131"/>
      <c r="C512" s="131"/>
      <c r="D512" s="131"/>
      <c r="E512" s="131"/>
      <c r="F512" s="131"/>
      <c r="G512" s="131"/>
      <c r="H512" s="131"/>
      <c r="I512" s="131"/>
      <c r="J512" s="131"/>
      <c r="K512" s="131"/>
      <c r="L512" s="131"/>
      <c r="M512" s="131"/>
      <c r="N512" s="131"/>
      <c r="O512" s="131"/>
      <c r="P512" s="131"/>
      <c r="Q512" s="131"/>
      <c r="R512" s="131"/>
      <c r="S512" s="131"/>
      <c r="T512" s="131"/>
      <c r="U512" s="131"/>
      <c r="V512" s="131"/>
      <c r="W512" s="131"/>
      <c r="X512" s="131"/>
      <c r="Y512" s="131"/>
      <c r="Z512" s="131"/>
      <c r="AA512" s="131"/>
      <c r="AB512" s="131"/>
      <c r="AC512" s="131"/>
      <c r="AD512" s="131"/>
      <c r="AE512" s="131"/>
      <c r="AF512" s="131"/>
      <c r="AG512" s="131"/>
      <c r="AH512" s="131"/>
      <c r="AI512" s="131"/>
      <c r="AJ512" s="131"/>
      <c r="AK512" s="131"/>
      <c r="AL512" s="131"/>
      <c r="AM512" s="131"/>
      <c r="AN512" s="131"/>
      <c r="AO512" s="131"/>
      <c r="AP512" s="131"/>
      <c r="AQ512" s="131"/>
      <c r="AR512" s="131"/>
      <c r="AS512" s="131"/>
      <c r="AT512" s="131"/>
      <c r="AU512" s="131"/>
      <c r="AV512" s="131"/>
      <c r="AW512" s="131"/>
      <c r="AX512" s="131"/>
      <c r="AY512" s="131"/>
      <c r="AZ512" s="131"/>
      <c r="BA512" s="131"/>
      <c r="BB512" s="131"/>
      <c r="BC512" s="131"/>
      <c r="BD512" s="131"/>
      <c r="BE512" s="131"/>
      <c r="BF512" s="131"/>
      <c r="BG512" s="131"/>
      <c r="BH512" s="131"/>
      <c r="BI512" s="131"/>
      <c r="BJ512" s="131"/>
      <c r="BK512" s="131"/>
      <c r="BL512" s="131"/>
      <c r="BM512" s="131"/>
      <c r="BN512" s="131"/>
      <c r="BO512" s="131"/>
      <c r="BP512" s="131"/>
      <c r="BQ512" s="131"/>
      <c r="BR512" s="131"/>
      <c r="BS512" s="131"/>
      <c r="BT512" s="131"/>
      <c r="BU512" s="131"/>
      <c r="BV512" s="131"/>
      <c r="BW512" s="131"/>
      <c r="BX512" s="131"/>
      <c r="BY512" s="131"/>
      <c r="BZ512" s="131"/>
      <c r="CA512" s="131"/>
      <c r="CB512" s="131"/>
      <c r="CC512" s="131"/>
      <c r="CD512" s="131"/>
      <c r="CE512" s="131"/>
      <c r="CF512" s="131"/>
      <c r="CG512" s="131"/>
      <c r="CH512" s="131"/>
      <c r="CI512" s="131"/>
      <c r="CJ512" s="131"/>
      <c r="CK512" s="131"/>
      <c r="CL512" s="131"/>
      <c r="CM512" s="131"/>
      <c r="CN512" s="131"/>
      <c r="CO512" s="131"/>
      <c r="CP512" s="131"/>
      <c r="CQ512" s="131"/>
      <c r="CR512" s="131"/>
      <c r="CS512" s="131"/>
      <c r="CT512" s="131"/>
      <c r="CU512" s="131"/>
      <c r="CV512" s="131"/>
      <c r="CW512" s="131"/>
      <c r="CX512" s="131"/>
      <c r="CY512" s="131"/>
      <c r="CZ512" s="131"/>
      <c r="DA512" s="131"/>
      <c r="DB512" s="131"/>
      <c r="DC512" s="131"/>
      <c r="DD512" s="131"/>
      <c r="DE512" s="131"/>
      <c r="DF512" s="131"/>
      <c r="DG512" s="131"/>
      <c r="DH512" s="131"/>
      <c r="DI512" s="131"/>
      <c r="DJ512" s="131"/>
      <c r="DK512" s="131"/>
      <c r="DL512" s="131"/>
      <c r="DM512" s="131"/>
      <c r="DN512" s="131"/>
      <c r="DO512" s="131"/>
      <c r="DP512" s="131"/>
      <c r="DQ512" s="131"/>
      <c r="DR512" s="131"/>
      <c r="DS512" s="131"/>
      <c r="DT512" s="131"/>
      <c r="DU512" s="131"/>
      <c r="DV512" s="131"/>
      <c r="DW512" s="131"/>
      <c r="DX512" s="131"/>
      <c r="DY512" s="131"/>
      <c r="DZ512" s="131"/>
      <c r="EA512" s="131"/>
      <c r="EB512" s="131"/>
      <c r="EC512" s="131"/>
      <c r="ED512" s="131"/>
      <c r="EE512" s="131"/>
      <c r="EF512" s="131"/>
      <c r="EG512" s="131"/>
      <c r="EH512" s="131"/>
      <c r="EI512" s="131"/>
      <c r="EJ512" s="131"/>
      <c r="EK512" s="131"/>
      <c r="EL512" s="131"/>
      <c r="EM512" s="131"/>
      <c r="EN512" s="131"/>
      <c r="EO512" s="131"/>
      <c r="EP512" s="131"/>
      <c r="EQ512" s="131"/>
      <c r="ER512" s="131"/>
      <c r="ES512" s="131"/>
      <c r="ET512" s="131"/>
      <c r="EU512" s="131"/>
      <c r="EV512" s="131"/>
      <c r="EW512" s="131"/>
      <c r="EX512" s="131"/>
      <c r="EY512" s="131"/>
      <c r="EZ512" s="131"/>
      <c r="FA512" s="131"/>
      <c r="FB512" s="131"/>
      <c r="FC512" s="131"/>
      <c r="FD512" s="131"/>
      <c r="FE512" s="131"/>
      <c r="FF512" s="131"/>
      <c r="FG512" s="131"/>
      <c r="FH512" s="131"/>
      <c r="FI512" s="131"/>
      <c r="FJ512" s="131"/>
      <c r="FK512" s="131"/>
      <c r="FL512" s="131"/>
      <c r="FM512" s="131"/>
      <c r="FN512" s="131"/>
      <c r="FO512" s="131"/>
      <c r="FP512" s="131"/>
      <c r="FQ512" s="131"/>
      <c r="FR512" s="131"/>
      <c r="FS512" s="131"/>
      <c r="FT512" s="131"/>
      <c r="FU512" s="131"/>
      <c r="FV512" s="131"/>
      <c r="FW512" s="131"/>
    </row>
    <row r="513">
      <c r="A513" s="131"/>
      <c r="B513" s="131"/>
      <c r="C513" s="131"/>
      <c r="D513" s="131"/>
      <c r="E513" s="131"/>
      <c r="F513" s="131"/>
      <c r="G513" s="131"/>
      <c r="H513" s="131"/>
      <c r="I513" s="131"/>
      <c r="J513" s="131"/>
      <c r="K513" s="131"/>
      <c r="L513" s="131"/>
      <c r="M513" s="131"/>
      <c r="N513" s="131"/>
      <c r="O513" s="131"/>
      <c r="P513" s="131"/>
      <c r="Q513" s="131"/>
      <c r="R513" s="131"/>
      <c r="S513" s="131"/>
      <c r="T513" s="131"/>
      <c r="U513" s="131"/>
      <c r="V513" s="131"/>
      <c r="W513" s="131"/>
      <c r="X513" s="131"/>
      <c r="Y513" s="131"/>
      <c r="Z513" s="131"/>
      <c r="AA513" s="131"/>
      <c r="AB513" s="131"/>
      <c r="AC513" s="131"/>
      <c r="AD513" s="131"/>
      <c r="AE513" s="131"/>
      <c r="AF513" s="131"/>
      <c r="AG513" s="131"/>
      <c r="AH513" s="131"/>
      <c r="AI513" s="131"/>
      <c r="AJ513" s="131"/>
      <c r="AK513" s="131"/>
      <c r="AL513" s="131"/>
      <c r="AM513" s="131"/>
      <c r="AN513" s="131"/>
      <c r="AO513" s="131"/>
      <c r="AP513" s="131"/>
      <c r="AQ513" s="131"/>
      <c r="AR513" s="131"/>
      <c r="AS513" s="131"/>
      <c r="AT513" s="131"/>
      <c r="AU513" s="131"/>
      <c r="AV513" s="131"/>
      <c r="AW513" s="131"/>
      <c r="AX513" s="131"/>
      <c r="AY513" s="131"/>
      <c r="AZ513" s="131"/>
      <c r="BA513" s="131"/>
      <c r="BB513" s="131"/>
      <c r="BC513" s="131"/>
      <c r="BD513" s="131"/>
      <c r="BE513" s="131"/>
      <c r="BF513" s="131"/>
      <c r="BG513" s="131"/>
      <c r="BH513" s="131"/>
      <c r="BI513" s="131"/>
      <c r="BJ513" s="131"/>
      <c r="BK513" s="131"/>
      <c r="BL513" s="131"/>
      <c r="BM513" s="131"/>
      <c r="BN513" s="131"/>
      <c r="BO513" s="131"/>
      <c r="BP513" s="131"/>
      <c r="BQ513" s="131"/>
      <c r="BR513" s="131"/>
      <c r="BS513" s="131"/>
      <c r="BT513" s="131"/>
      <c r="BU513" s="131"/>
      <c r="BV513" s="131"/>
      <c r="BW513" s="131"/>
      <c r="BX513" s="131"/>
      <c r="BY513" s="131"/>
      <c r="BZ513" s="131"/>
      <c r="CA513" s="131"/>
      <c r="CB513" s="131"/>
      <c r="CC513" s="131"/>
      <c r="CD513" s="131"/>
      <c r="CE513" s="131"/>
      <c r="CF513" s="131"/>
      <c r="CG513" s="131"/>
      <c r="CH513" s="131"/>
      <c r="CI513" s="131"/>
      <c r="CJ513" s="131"/>
      <c r="CK513" s="131"/>
      <c r="CL513" s="131"/>
      <c r="CM513" s="131"/>
      <c r="CN513" s="131"/>
      <c r="CO513" s="131"/>
      <c r="CP513" s="131"/>
      <c r="CQ513" s="131"/>
      <c r="CR513" s="131"/>
      <c r="CS513" s="131"/>
      <c r="CT513" s="131"/>
      <c r="CU513" s="131"/>
      <c r="CV513" s="131"/>
      <c r="CW513" s="131"/>
      <c r="CX513" s="131"/>
      <c r="CY513" s="131"/>
      <c r="CZ513" s="131"/>
      <c r="DA513" s="131"/>
      <c r="DB513" s="131"/>
      <c r="DC513" s="131"/>
      <c r="DD513" s="131"/>
      <c r="DE513" s="131"/>
      <c r="DF513" s="131"/>
      <c r="DG513" s="131"/>
      <c r="DH513" s="131"/>
      <c r="DI513" s="131"/>
      <c r="DJ513" s="131"/>
      <c r="DK513" s="131"/>
      <c r="DL513" s="131"/>
      <c r="DM513" s="131"/>
      <c r="DN513" s="131"/>
      <c r="DO513" s="131"/>
      <c r="DP513" s="131"/>
      <c r="DQ513" s="131"/>
      <c r="DR513" s="131"/>
      <c r="DS513" s="131"/>
      <c r="DT513" s="131"/>
      <c r="DU513" s="131"/>
      <c r="DV513" s="131"/>
      <c r="DW513" s="131"/>
      <c r="DX513" s="131"/>
      <c r="DY513" s="131"/>
      <c r="DZ513" s="131"/>
      <c r="EA513" s="131"/>
      <c r="EB513" s="131"/>
      <c r="EC513" s="131"/>
      <c r="ED513" s="131"/>
      <c r="EE513" s="131"/>
      <c r="EF513" s="131"/>
      <c r="EG513" s="131"/>
      <c r="EH513" s="131"/>
      <c r="EI513" s="131"/>
      <c r="EJ513" s="131"/>
      <c r="EK513" s="131"/>
      <c r="EL513" s="131"/>
      <c r="EM513" s="131"/>
      <c r="EN513" s="131"/>
      <c r="EO513" s="131"/>
      <c r="EP513" s="131"/>
      <c r="EQ513" s="131"/>
      <c r="ER513" s="131"/>
      <c r="ES513" s="131"/>
      <c r="ET513" s="131"/>
      <c r="EU513" s="131"/>
      <c r="EV513" s="131"/>
      <c r="EW513" s="131"/>
      <c r="EX513" s="131"/>
      <c r="EY513" s="131"/>
      <c r="EZ513" s="131"/>
      <c r="FA513" s="131"/>
      <c r="FB513" s="131"/>
      <c r="FC513" s="131"/>
      <c r="FD513" s="131"/>
      <c r="FE513" s="131"/>
      <c r="FF513" s="131"/>
      <c r="FG513" s="131"/>
      <c r="FH513" s="131"/>
      <c r="FI513" s="131"/>
      <c r="FJ513" s="131"/>
      <c r="FK513" s="131"/>
      <c r="FL513" s="131"/>
      <c r="FM513" s="131"/>
      <c r="FN513" s="131"/>
      <c r="FO513" s="131"/>
      <c r="FP513" s="131"/>
      <c r="FQ513" s="131"/>
      <c r="FR513" s="131"/>
      <c r="FS513" s="131"/>
      <c r="FT513" s="131"/>
      <c r="FU513" s="131"/>
      <c r="FV513" s="131"/>
      <c r="FW513" s="131"/>
    </row>
    <row r="514">
      <c r="A514" s="131"/>
      <c r="B514" s="131"/>
      <c r="C514" s="131"/>
      <c r="D514" s="131"/>
      <c r="E514" s="131"/>
      <c r="F514" s="131"/>
      <c r="G514" s="131"/>
      <c r="H514" s="131"/>
      <c r="I514" s="131"/>
      <c r="J514" s="131"/>
      <c r="K514" s="131"/>
      <c r="L514" s="131"/>
      <c r="M514" s="131"/>
      <c r="N514" s="131"/>
      <c r="O514" s="131"/>
      <c r="P514" s="131"/>
      <c r="Q514" s="131"/>
      <c r="R514" s="131"/>
      <c r="S514" s="131"/>
      <c r="T514" s="131"/>
      <c r="U514" s="131"/>
      <c r="V514" s="131"/>
      <c r="W514" s="131"/>
      <c r="X514" s="131"/>
      <c r="Y514" s="131"/>
      <c r="Z514" s="131"/>
      <c r="AA514" s="131"/>
      <c r="AB514" s="131"/>
      <c r="AC514" s="131"/>
      <c r="AD514" s="131"/>
      <c r="AE514" s="131"/>
      <c r="AF514" s="131"/>
      <c r="AG514" s="131"/>
      <c r="AH514" s="131"/>
      <c r="AI514" s="131"/>
      <c r="AJ514" s="131"/>
      <c r="AK514" s="131"/>
      <c r="AL514" s="131"/>
      <c r="AM514" s="131"/>
      <c r="AN514" s="131"/>
      <c r="AO514" s="131"/>
      <c r="AP514" s="131"/>
      <c r="AQ514" s="131"/>
      <c r="AR514" s="131"/>
      <c r="AS514" s="131"/>
      <c r="AT514" s="131"/>
      <c r="AU514" s="131"/>
      <c r="AV514" s="131"/>
      <c r="AW514" s="131"/>
      <c r="AX514" s="131"/>
      <c r="AY514" s="131"/>
      <c r="AZ514" s="131"/>
      <c r="BA514" s="131"/>
      <c r="BB514" s="131"/>
      <c r="BC514" s="131"/>
      <c r="BD514" s="131"/>
      <c r="BE514" s="131"/>
      <c r="BF514" s="131"/>
      <c r="BG514" s="131"/>
      <c r="BH514" s="131"/>
      <c r="BI514" s="131"/>
      <c r="BJ514" s="131"/>
      <c r="BK514" s="131"/>
      <c r="BL514" s="131"/>
      <c r="BM514" s="131"/>
      <c r="BN514" s="131"/>
      <c r="BO514" s="131"/>
      <c r="BP514" s="131"/>
      <c r="BQ514" s="131"/>
      <c r="BR514" s="131"/>
      <c r="BS514" s="131"/>
      <c r="BT514" s="131"/>
      <c r="BU514" s="131"/>
      <c r="BV514" s="131"/>
      <c r="BW514" s="131"/>
      <c r="BX514" s="131"/>
      <c r="BY514" s="131"/>
      <c r="BZ514" s="131"/>
      <c r="CA514" s="131"/>
      <c r="CB514" s="131"/>
      <c r="CC514" s="131"/>
      <c r="CD514" s="131"/>
      <c r="CE514" s="131"/>
      <c r="CF514" s="131"/>
      <c r="CG514" s="131"/>
      <c r="CH514" s="131"/>
      <c r="CI514" s="131"/>
      <c r="CJ514" s="131"/>
      <c r="CK514" s="131"/>
      <c r="CL514" s="131"/>
      <c r="CM514" s="131"/>
      <c r="CN514" s="131"/>
      <c r="CO514" s="131"/>
      <c r="CP514" s="131"/>
      <c r="CQ514" s="131"/>
      <c r="CR514" s="131"/>
      <c r="CS514" s="131"/>
      <c r="CT514" s="131"/>
      <c r="CU514" s="131"/>
      <c r="CV514" s="131"/>
      <c r="CW514" s="131"/>
      <c r="CX514" s="131"/>
      <c r="CY514" s="131"/>
      <c r="CZ514" s="131"/>
      <c r="DA514" s="131"/>
      <c r="DB514" s="131"/>
      <c r="DC514" s="131"/>
      <c r="DD514" s="131"/>
      <c r="DE514" s="131"/>
      <c r="DF514" s="131"/>
      <c r="DG514" s="131"/>
      <c r="DH514" s="131"/>
      <c r="DI514" s="131"/>
      <c r="DJ514" s="131"/>
      <c r="DK514" s="131"/>
      <c r="DL514" s="131"/>
      <c r="DM514" s="131"/>
      <c r="DN514" s="131"/>
      <c r="DO514" s="131"/>
      <c r="DP514" s="131"/>
      <c r="DQ514" s="131"/>
      <c r="DR514" s="131"/>
      <c r="DS514" s="131"/>
      <c r="DT514" s="131"/>
      <c r="DU514" s="131"/>
      <c r="DV514" s="131"/>
      <c r="DW514" s="131"/>
      <c r="DX514" s="131"/>
      <c r="DY514" s="131"/>
      <c r="DZ514" s="131"/>
      <c r="EA514" s="131"/>
      <c r="EB514" s="131"/>
      <c r="EC514" s="131"/>
      <c r="ED514" s="131"/>
      <c r="EE514" s="131"/>
      <c r="EF514" s="131"/>
      <c r="EG514" s="131"/>
      <c r="EH514" s="131"/>
      <c r="EI514" s="131"/>
      <c r="EJ514" s="131"/>
      <c r="EK514" s="131"/>
      <c r="EL514" s="131"/>
      <c r="EM514" s="131"/>
      <c r="EN514" s="131"/>
      <c r="EO514" s="131"/>
      <c r="EP514" s="131"/>
      <c r="EQ514" s="131"/>
      <c r="ER514" s="131"/>
      <c r="ES514" s="131"/>
      <c r="ET514" s="131"/>
      <c r="EU514" s="131"/>
      <c r="EV514" s="131"/>
      <c r="EW514" s="131"/>
      <c r="EX514" s="131"/>
      <c r="EY514" s="131"/>
      <c r="EZ514" s="131"/>
      <c r="FA514" s="131"/>
      <c r="FB514" s="131"/>
      <c r="FC514" s="131"/>
      <c r="FD514" s="131"/>
      <c r="FE514" s="131"/>
      <c r="FF514" s="131"/>
      <c r="FG514" s="131"/>
      <c r="FH514" s="131"/>
      <c r="FI514" s="131"/>
      <c r="FJ514" s="131"/>
      <c r="FK514" s="131"/>
      <c r="FL514" s="131"/>
      <c r="FM514" s="131"/>
      <c r="FN514" s="131"/>
      <c r="FO514" s="131"/>
      <c r="FP514" s="131"/>
      <c r="FQ514" s="131"/>
      <c r="FR514" s="131"/>
      <c r="FS514" s="131"/>
      <c r="FT514" s="131"/>
      <c r="FU514" s="131"/>
      <c r="FV514" s="131"/>
      <c r="FW514" s="131"/>
    </row>
    <row r="515">
      <c r="A515" s="131"/>
      <c r="B515" s="131"/>
      <c r="C515" s="131"/>
      <c r="D515" s="131"/>
      <c r="E515" s="131"/>
      <c r="F515" s="131"/>
      <c r="G515" s="131"/>
      <c r="H515" s="131"/>
      <c r="I515" s="131"/>
      <c r="J515" s="131"/>
      <c r="K515" s="131"/>
      <c r="L515" s="131"/>
      <c r="M515" s="131"/>
      <c r="N515" s="131"/>
      <c r="O515" s="131"/>
      <c r="P515" s="131"/>
      <c r="Q515" s="131"/>
      <c r="R515" s="131"/>
      <c r="S515" s="131"/>
      <c r="T515" s="131"/>
      <c r="U515" s="131"/>
      <c r="V515" s="131"/>
      <c r="W515" s="131"/>
      <c r="X515" s="131"/>
      <c r="Y515" s="131"/>
      <c r="Z515" s="131"/>
      <c r="AA515" s="131"/>
      <c r="AB515" s="131"/>
      <c r="AC515" s="131"/>
      <c r="AD515" s="131"/>
      <c r="AE515" s="131"/>
      <c r="AF515" s="131"/>
      <c r="AG515" s="131"/>
      <c r="AH515" s="131"/>
      <c r="AI515" s="131"/>
      <c r="AJ515" s="131"/>
      <c r="AK515" s="131"/>
      <c r="AL515" s="131"/>
      <c r="AM515" s="131"/>
      <c r="AN515" s="131"/>
      <c r="AO515" s="131"/>
      <c r="AP515" s="131"/>
      <c r="AQ515" s="131"/>
      <c r="AR515" s="131"/>
      <c r="AS515" s="131"/>
      <c r="AT515" s="131"/>
      <c r="AU515" s="131"/>
      <c r="AV515" s="131"/>
      <c r="AW515" s="131"/>
      <c r="AX515" s="131"/>
      <c r="AY515" s="131"/>
      <c r="AZ515" s="131"/>
      <c r="BA515" s="131"/>
      <c r="BB515" s="131"/>
      <c r="BC515" s="131"/>
      <c r="BD515" s="131"/>
      <c r="BE515" s="131"/>
      <c r="BF515" s="131"/>
      <c r="BG515" s="131"/>
      <c r="BH515" s="131"/>
      <c r="BI515" s="131"/>
      <c r="BJ515" s="131"/>
      <c r="BK515" s="131"/>
      <c r="BL515" s="131"/>
      <c r="BM515" s="131"/>
      <c r="BN515" s="131"/>
      <c r="BO515" s="131"/>
      <c r="BP515" s="131"/>
      <c r="BQ515" s="131"/>
      <c r="BR515" s="131"/>
      <c r="BS515" s="131"/>
      <c r="BT515" s="131"/>
      <c r="BU515" s="131"/>
      <c r="BV515" s="131"/>
      <c r="BW515" s="131"/>
      <c r="BX515" s="131"/>
      <c r="BY515" s="131"/>
      <c r="BZ515" s="131"/>
      <c r="CA515" s="131"/>
      <c r="CB515" s="131"/>
      <c r="CC515" s="131"/>
      <c r="CD515" s="131"/>
      <c r="CE515" s="131"/>
      <c r="CF515" s="131"/>
      <c r="CG515" s="131"/>
      <c r="CH515" s="131"/>
      <c r="CI515" s="131"/>
      <c r="CJ515" s="131"/>
      <c r="CK515" s="131"/>
      <c r="CL515" s="131"/>
      <c r="CM515" s="131"/>
      <c r="CN515" s="131"/>
      <c r="CO515" s="131"/>
      <c r="CP515" s="131"/>
      <c r="CQ515" s="131"/>
      <c r="CR515" s="131"/>
      <c r="CS515" s="131"/>
      <c r="CT515" s="131"/>
      <c r="CU515" s="131"/>
      <c r="CV515" s="131"/>
      <c r="CW515" s="131"/>
      <c r="CX515" s="131"/>
      <c r="CY515" s="131"/>
      <c r="CZ515" s="131"/>
      <c r="DA515" s="131"/>
      <c r="DB515" s="131"/>
      <c r="DC515" s="131"/>
      <c r="DD515" s="131"/>
      <c r="DE515" s="131"/>
      <c r="DF515" s="131"/>
      <c r="DG515" s="131"/>
      <c r="DH515" s="131"/>
      <c r="DI515" s="131"/>
      <c r="DJ515" s="131"/>
      <c r="DK515" s="131"/>
      <c r="DL515" s="131"/>
      <c r="DM515" s="131"/>
      <c r="DN515" s="131"/>
      <c r="DO515" s="131"/>
      <c r="DP515" s="131"/>
      <c r="DQ515" s="131"/>
      <c r="DR515" s="131"/>
      <c r="DS515" s="131"/>
      <c r="DT515" s="131"/>
      <c r="DU515" s="131"/>
      <c r="DV515" s="131"/>
      <c r="DW515" s="131"/>
      <c r="DX515" s="131"/>
      <c r="DY515" s="131"/>
      <c r="DZ515" s="131"/>
      <c r="EA515" s="131"/>
      <c r="EB515" s="131"/>
      <c r="EC515" s="131"/>
      <c r="ED515" s="131"/>
      <c r="EE515" s="131"/>
      <c r="EF515" s="131"/>
      <c r="EG515" s="131"/>
      <c r="EH515" s="131"/>
      <c r="EI515" s="131"/>
      <c r="EJ515" s="131"/>
      <c r="EK515" s="131"/>
      <c r="EL515" s="131"/>
      <c r="EM515" s="131"/>
      <c r="EN515" s="131"/>
      <c r="EO515" s="131"/>
      <c r="EP515" s="131"/>
      <c r="EQ515" s="131"/>
      <c r="ER515" s="131"/>
      <c r="ES515" s="131"/>
      <c r="ET515" s="131"/>
      <c r="EU515" s="131"/>
      <c r="EV515" s="131"/>
      <c r="EW515" s="131"/>
      <c r="EX515" s="131"/>
      <c r="EY515" s="131"/>
      <c r="EZ515" s="131"/>
      <c r="FA515" s="131"/>
      <c r="FB515" s="131"/>
      <c r="FC515" s="131"/>
      <c r="FD515" s="131"/>
      <c r="FE515" s="131"/>
      <c r="FF515" s="131"/>
      <c r="FG515" s="131"/>
      <c r="FH515" s="131"/>
      <c r="FI515" s="131"/>
      <c r="FJ515" s="131"/>
      <c r="FK515" s="131"/>
      <c r="FL515" s="131"/>
      <c r="FM515" s="131"/>
      <c r="FN515" s="131"/>
      <c r="FO515" s="131"/>
      <c r="FP515" s="131"/>
      <c r="FQ515" s="131"/>
      <c r="FR515" s="131"/>
      <c r="FS515" s="131"/>
      <c r="FT515" s="131"/>
      <c r="FU515" s="131"/>
      <c r="FV515" s="131"/>
      <c r="FW515" s="131"/>
    </row>
    <row r="516">
      <c r="A516" s="131"/>
      <c r="B516" s="131"/>
      <c r="C516" s="131"/>
      <c r="D516" s="131"/>
      <c r="E516" s="131"/>
      <c r="F516" s="131"/>
      <c r="G516" s="131"/>
      <c r="H516" s="131"/>
      <c r="I516" s="131"/>
      <c r="J516" s="131"/>
      <c r="K516" s="131"/>
      <c r="L516" s="131"/>
      <c r="M516" s="131"/>
      <c r="N516" s="131"/>
      <c r="O516" s="131"/>
      <c r="P516" s="131"/>
      <c r="Q516" s="131"/>
      <c r="R516" s="131"/>
      <c r="S516" s="131"/>
      <c r="T516" s="131"/>
      <c r="U516" s="131"/>
      <c r="V516" s="131"/>
      <c r="W516" s="131"/>
      <c r="X516" s="131"/>
      <c r="Y516" s="131"/>
      <c r="Z516" s="131"/>
      <c r="AA516" s="131"/>
      <c r="AB516" s="131"/>
      <c r="AC516" s="131"/>
      <c r="AD516" s="131"/>
      <c r="AE516" s="131"/>
      <c r="AF516" s="131"/>
      <c r="AG516" s="131"/>
      <c r="AH516" s="131"/>
      <c r="AI516" s="131"/>
      <c r="AJ516" s="131"/>
      <c r="AK516" s="131"/>
      <c r="AL516" s="131"/>
      <c r="AM516" s="131"/>
      <c r="AN516" s="131"/>
      <c r="AO516" s="131"/>
      <c r="AP516" s="131"/>
      <c r="AQ516" s="131"/>
      <c r="AR516" s="131"/>
      <c r="AS516" s="131"/>
      <c r="AT516" s="131"/>
      <c r="AU516" s="131"/>
      <c r="AV516" s="131"/>
      <c r="AW516" s="131"/>
      <c r="AX516" s="131"/>
      <c r="AY516" s="131"/>
      <c r="AZ516" s="131"/>
      <c r="BA516" s="131"/>
      <c r="BB516" s="131"/>
      <c r="BC516" s="131"/>
      <c r="BD516" s="131"/>
      <c r="BE516" s="131"/>
      <c r="BF516" s="131"/>
      <c r="BG516" s="131"/>
      <c r="BH516" s="131"/>
      <c r="BI516" s="131"/>
      <c r="BJ516" s="131"/>
      <c r="BK516" s="131"/>
      <c r="BL516" s="131"/>
      <c r="BM516" s="131"/>
      <c r="BN516" s="131"/>
      <c r="BO516" s="131"/>
      <c r="BP516" s="131"/>
      <c r="BQ516" s="131"/>
      <c r="BR516" s="131"/>
      <c r="BS516" s="131"/>
      <c r="BT516" s="131"/>
      <c r="BU516" s="131"/>
      <c r="BV516" s="131"/>
      <c r="BW516" s="131"/>
      <c r="BX516" s="131"/>
      <c r="BY516" s="131"/>
      <c r="BZ516" s="131"/>
      <c r="CA516" s="131"/>
      <c r="CB516" s="131"/>
      <c r="CC516" s="131"/>
      <c r="CD516" s="131"/>
      <c r="CE516" s="131"/>
      <c r="CF516" s="131"/>
      <c r="CG516" s="131"/>
      <c r="CH516" s="131"/>
      <c r="CI516" s="131"/>
      <c r="CJ516" s="131"/>
      <c r="CK516" s="131"/>
      <c r="CL516" s="131"/>
      <c r="CM516" s="131"/>
      <c r="CN516" s="131"/>
      <c r="CO516" s="131"/>
      <c r="CP516" s="131"/>
      <c r="CQ516" s="131"/>
      <c r="CR516" s="131"/>
      <c r="CS516" s="131"/>
      <c r="CT516" s="131"/>
      <c r="CU516" s="131"/>
      <c r="CV516" s="131"/>
      <c r="CW516" s="131"/>
      <c r="CX516" s="131"/>
      <c r="CY516" s="131"/>
      <c r="CZ516" s="131"/>
      <c r="DA516" s="131"/>
      <c r="DB516" s="131"/>
      <c r="DC516" s="131"/>
      <c r="DD516" s="131"/>
      <c r="DE516" s="131"/>
      <c r="DF516" s="131"/>
      <c r="DG516" s="131"/>
      <c r="DH516" s="131"/>
      <c r="DI516" s="131"/>
      <c r="DJ516" s="131"/>
      <c r="DK516" s="131"/>
      <c r="DL516" s="131"/>
      <c r="DM516" s="131"/>
      <c r="DN516" s="131"/>
      <c r="DO516" s="131"/>
      <c r="DP516" s="131"/>
      <c r="DQ516" s="131"/>
      <c r="DR516" s="131"/>
      <c r="DS516" s="131"/>
      <c r="DT516" s="131"/>
      <c r="DU516" s="131"/>
      <c r="DV516" s="131"/>
      <c r="DW516" s="131"/>
      <c r="DX516" s="131"/>
      <c r="DY516" s="131"/>
      <c r="DZ516" s="131"/>
      <c r="EA516" s="131"/>
      <c r="EB516" s="131"/>
      <c r="EC516" s="131"/>
      <c r="ED516" s="131"/>
      <c r="EE516" s="131"/>
      <c r="EF516" s="131"/>
      <c r="EG516" s="131"/>
      <c r="EH516" s="131"/>
      <c r="EI516" s="131"/>
      <c r="EJ516" s="131"/>
      <c r="EK516" s="131"/>
      <c r="EL516" s="131"/>
      <c r="EM516" s="131"/>
      <c r="EN516" s="131"/>
      <c r="EO516" s="131"/>
      <c r="EP516" s="131"/>
      <c r="EQ516" s="131"/>
      <c r="ER516" s="131"/>
      <c r="ES516" s="131"/>
      <c r="ET516" s="131"/>
      <c r="EU516" s="131"/>
      <c r="EV516" s="131"/>
      <c r="EW516" s="131"/>
      <c r="EX516" s="131"/>
      <c r="EY516" s="131"/>
      <c r="EZ516" s="131"/>
      <c r="FA516" s="131"/>
      <c r="FB516" s="131"/>
      <c r="FC516" s="131"/>
      <c r="FD516" s="131"/>
      <c r="FE516" s="131"/>
      <c r="FF516" s="131"/>
      <c r="FG516" s="131"/>
      <c r="FH516" s="131"/>
      <c r="FI516" s="131"/>
      <c r="FJ516" s="131"/>
      <c r="FK516" s="131"/>
      <c r="FL516" s="131"/>
      <c r="FM516" s="131"/>
      <c r="FN516" s="131"/>
      <c r="FO516" s="131"/>
      <c r="FP516" s="131"/>
      <c r="FQ516" s="131"/>
      <c r="FR516" s="131"/>
      <c r="FS516" s="131"/>
      <c r="FT516" s="131"/>
      <c r="FU516" s="131"/>
      <c r="FV516" s="131"/>
      <c r="FW516" s="131"/>
    </row>
    <row r="517">
      <c r="A517" s="131"/>
      <c r="B517" s="131"/>
      <c r="C517" s="131"/>
      <c r="D517" s="131"/>
      <c r="E517" s="131"/>
      <c r="F517" s="131"/>
      <c r="G517" s="131"/>
      <c r="H517" s="131"/>
      <c r="I517" s="131"/>
      <c r="J517" s="131"/>
      <c r="K517" s="131"/>
      <c r="L517" s="131"/>
      <c r="M517" s="131"/>
      <c r="N517" s="131"/>
      <c r="O517" s="131"/>
      <c r="P517" s="131"/>
      <c r="Q517" s="131"/>
      <c r="R517" s="131"/>
      <c r="S517" s="131"/>
      <c r="T517" s="131"/>
      <c r="U517" s="131"/>
      <c r="V517" s="131"/>
      <c r="W517" s="131"/>
      <c r="X517" s="131"/>
      <c r="Y517" s="131"/>
      <c r="Z517" s="131"/>
      <c r="AA517" s="131"/>
      <c r="AB517" s="131"/>
      <c r="AC517" s="131"/>
      <c r="AD517" s="131"/>
      <c r="AE517" s="131"/>
      <c r="AF517" s="131"/>
      <c r="AG517" s="131"/>
      <c r="AH517" s="131"/>
      <c r="AI517" s="131"/>
      <c r="AJ517" s="131"/>
      <c r="AK517" s="131"/>
      <c r="AL517" s="131"/>
      <c r="AM517" s="131"/>
      <c r="AN517" s="131"/>
      <c r="AO517" s="131"/>
      <c r="AP517" s="131"/>
      <c r="AQ517" s="131"/>
      <c r="AR517" s="131"/>
      <c r="AS517" s="131"/>
      <c r="AT517" s="131"/>
      <c r="AU517" s="131"/>
      <c r="AV517" s="131"/>
      <c r="AW517" s="131"/>
      <c r="AX517" s="131"/>
      <c r="AY517" s="131"/>
      <c r="AZ517" s="131"/>
      <c r="BA517" s="131"/>
      <c r="BB517" s="131"/>
      <c r="BC517" s="131"/>
      <c r="BD517" s="131"/>
      <c r="BE517" s="131"/>
      <c r="BF517" s="131"/>
      <c r="BG517" s="131"/>
      <c r="BH517" s="131"/>
      <c r="BI517" s="131"/>
      <c r="BJ517" s="131"/>
      <c r="BK517" s="131"/>
      <c r="BL517" s="131"/>
      <c r="BM517" s="131"/>
      <c r="BN517" s="131"/>
      <c r="BO517" s="131"/>
      <c r="BP517" s="131"/>
      <c r="BQ517" s="131"/>
      <c r="BR517" s="131"/>
      <c r="BS517" s="131"/>
      <c r="BT517" s="131"/>
      <c r="BU517" s="131"/>
      <c r="BV517" s="131"/>
      <c r="BW517" s="131"/>
      <c r="BX517" s="131"/>
      <c r="BY517" s="131"/>
      <c r="BZ517" s="131"/>
      <c r="CA517" s="131"/>
      <c r="CB517" s="131"/>
      <c r="CC517" s="131"/>
      <c r="CD517" s="131"/>
      <c r="CE517" s="131"/>
      <c r="CF517" s="131"/>
      <c r="CG517" s="131"/>
      <c r="CH517" s="131"/>
      <c r="CI517" s="131"/>
      <c r="CJ517" s="131"/>
      <c r="CK517" s="131"/>
      <c r="CL517" s="131"/>
      <c r="CM517" s="131"/>
      <c r="CN517" s="131"/>
      <c r="CO517" s="131"/>
      <c r="CP517" s="131"/>
      <c r="CQ517" s="131"/>
      <c r="CR517" s="131"/>
      <c r="CS517" s="131"/>
      <c r="CT517" s="131"/>
      <c r="CU517" s="131"/>
      <c r="CV517" s="131"/>
      <c r="CW517" s="131"/>
      <c r="CX517" s="131"/>
      <c r="CY517" s="131"/>
      <c r="CZ517" s="131"/>
      <c r="DA517" s="131"/>
      <c r="DB517" s="131"/>
      <c r="DC517" s="131"/>
      <c r="DD517" s="131"/>
      <c r="DE517" s="131"/>
      <c r="DF517" s="131"/>
      <c r="DG517" s="131"/>
      <c r="DH517" s="131"/>
      <c r="DI517" s="131"/>
      <c r="DJ517" s="131"/>
      <c r="DK517" s="131"/>
      <c r="DL517" s="131"/>
      <c r="DM517" s="131"/>
      <c r="DN517" s="131"/>
      <c r="DO517" s="131"/>
      <c r="DP517" s="131"/>
      <c r="DQ517" s="131"/>
      <c r="DR517" s="131"/>
      <c r="DS517" s="131"/>
      <c r="DT517" s="131"/>
      <c r="DU517" s="131"/>
      <c r="DV517" s="131"/>
      <c r="DW517" s="131"/>
      <c r="DX517" s="131"/>
      <c r="DY517" s="131"/>
      <c r="DZ517" s="131"/>
      <c r="EA517" s="131"/>
      <c r="EB517" s="131"/>
      <c r="EC517" s="131"/>
      <c r="ED517" s="131"/>
      <c r="EE517" s="131"/>
      <c r="EF517" s="131"/>
      <c r="EG517" s="131"/>
      <c r="EH517" s="131"/>
      <c r="EI517" s="131"/>
      <c r="EJ517" s="131"/>
      <c r="EK517" s="131"/>
      <c r="EL517" s="131"/>
      <c r="EM517" s="131"/>
      <c r="EN517" s="131"/>
      <c r="EO517" s="131"/>
      <c r="EP517" s="131"/>
      <c r="EQ517" s="131"/>
      <c r="ER517" s="131"/>
      <c r="ES517" s="131"/>
      <c r="ET517" s="131"/>
      <c r="EU517" s="131"/>
      <c r="EV517" s="131"/>
      <c r="EW517" s="131"/>
      <c r="EX517" s="131"/>
      <c r="EY517" s="131"/>
      <c r="EZ517" s="131"/>
      <c r="FA517" s="131"/>
      <c r="FB517" s="131"/>
      <c r="FC517" s="131"/>
      <c r="FD517" s="131"/>
      <c r="FE517" s="131"/>
      <c r="FF517" s="131"/>
      <c r="FG517" s="131"/>
      <c r="FH517" s="131"/>
      <c r="FI517" s="131"/>
      <c r="FJ517" s="131"/>
      <c r="FK517" s="131"/>
      <c r="FL517" s="131"/>
      <c r="FM517" s="131"/>
      <c r="FN517" s="131"/>
      <c r="FO517" s="131"/>
      <c r="FP517" s="131"/>
      <c r="FQ517" s="131"/>
      <c r="FR517" s="131"/>
      <c r="FS517" s="131"/>
      <c r="FT517" s="131"/>
      <c r="FU517" s="131"/>
      <c r="FV517" s="131"/>
      <c r="FW517" s="131"/>
    </row>
    <row r="518">
      <c r="A518" s="131"/>
      <c r="B518" s="131"/>
      <c r="C518" s="131"/>
      <c r="D518" s="131"/>
      <c r="E518" s="131"/>
      <c r="F518" s="131"/>
      <c r="G518" s="131"/>
      <c r="H518" s="131"/>
      <c r="I518" s="131"/>
      <c r="J518" s="131"/>
      <c r="K518" s="131"/>
      <c r="L518" s="131"/>
      <c r="M518" s="131"/>
      <c r="N518" s="131"/>
      <c r="O518" s="131"/>
      <c r="P518" s="131"/>
      <c r="Q518" s="131"/>
      <c r="R518" s="131"/>
      <c r="S518" s="131"/>
      <c r="T518" s="131"/>
      <c r="U518" s="131"/>
      <c r="V518" s="131"/>
      <c r="W518" s="131"/>
      <c r="X518" s="131"/>
      <c r="Y518" s="131"/>
      <c r="Z518" s="131"/>
      <c r="AA518" s="131"/>
      <c r="AB518" s="131"/>
      <c r="AC518" s="131"/>
      <c r="AD518" s="131"/>
      <c r="AE518" s="131"/>
      <c r="AF518" s="131"/>
      <c r="AG518" s="131"/>
      <c r="AH518" s="131"/>
      <c r="AI518" s="131"/>
      <c r="AJ518" s="131"/>
      <c r="AK518" s="131"/>
      <c r="AL518" s="131"/>
      <c r="AM518" s="131"/>
      <c r="AN518" s="131"/>
      <c r="AO518" s="131"/>
      <c r="AP518" s="131"/>
      <c r="AQ518" s="131"/>
      <c r="AR518" s="131"/>
      <c r="AS518" s="131"/>
      <c r="AT518" s="131"/>
      <c r="AU518" s="131"/>
      <c r="AV518" s="131"/>
      <c r="AW518" s="131"/>
      <c r="AX518" s="131"/>
      <c r="AY518" s="131"/>
      <c r="AZ518" s="131"/>
      <c r="BA518" s="131"/>
      <c r="BB518" s="131"/>
      <c r="BC518" s="131"/>
      <c r="BD518" s="131"/>
      <c r="BE518" s="131"/>
      <c r="BF518" s="131"/>
      <c r="BG518" s="131"/>
      <c r="BH518" s="131"/>
      <c r="BI518" s="131"/>
      <c r="BJ518" s="131"/>
      <c r="BK518" s="131"/>
      <c r="BL518" s="131"/>
      <c r="BM518" s="131"/>
      <c r="BN518" s="131"/>
      <c r="BO518" s="131"/>
      <c r="BP518" s="131"/>
      <c r="BQ518" s="131"/>
      <c r="BR518" s="131"/>
      <c r="BS518" s="131"/>
      <c r="BT518" s="131"/>
      <c r="BU518" s="131"/>
      <c r="BV518" s="131"/>
      <c r="BW518" s="131"/>
      <c r="BX518" s="131"/>
      <c r="BY518" s="131"/>
      <c r="BZ518" s="131"/>
      <c r="CA518" s="131"/>
      <c r="CB518" s="131"/>
      <c r="CC518" s="131"/>
      <c r="CD518" s="131"/>
      <c r="CE518" s="131"/>
      <c r="CF518" s="131"/>
      <c r="CG518" s="131"/>
      <c r="CH518" s="131"/>
      <c r="CI518" s="131"/>
      <c r="CJ518" s="131"/>
      <c r="CK518" s="131"/>
      <c r="CL518" s="131"/>
      <c r="CM518" s="131"/>
      <c r="CN518" s="131"/>
      <c r="CO518" s="131"/>
      <c r="CP518" s="131"/>
      <c r="CQ518" s="131"/>
      <c r="CR518" s="131"/>
      <c r="CS518" s="131"/>
      <c r="CT518" s="131"/>
      <c r="CU518" s="131"/>
      <c r="CV518" s="131"/>
      <c r="CW518" s="131"/>
      <c r="CX518" s="131"/>
      <c r="CY518" s="131"/>
      <c r="CZ518" s="131"/>
      <c r="DA518" s="131"/>
      <c r="DB518" s="131"/>
      <c r="DC518" s="131"/>
      <c r="DD518" s="131"/>
      <c r="DE518" s="131"/>
      <c r="DF518" s="131"/>
      <c r="DG518" s="131"/>
      <c r="DH518" s="131"/>
      <c r="DI518" s="131"/>
      <c r="DJ518" s="131"/>
      <c r="DK518" s="131"/>
      <c r="DL518" s="131"/>
      <c r="DM518" s="131"/>
      <c r="DN518" s="131"/>
      <c r="DO518" s="131"/>
      <c r="DP518" s="131"/>
      <c r="DQ518" s="131"/>
      <c r="DR518" s="131"/>
      <c r="DS518" s="131"/>
      <c r="DT518" s="131"/>
      <c r="DU518" s="131"/>
      <c r="DV518" s="131"/>
      <c r="DW518" s="131"/>
      <c r="DX518" s="131"/>
      <c r="DY518" s="131"/>
      <c r="DZ518" s="131"/>
      <c r="EA518" s="131"/>
      <c r="EB518" s="131"/>
      <c r="EC518" s="131"/>
      <c r="ED518" s="131"/>
      <c r="EE518" s="131"/>
      <c r="EF518" s="131"/>
      <c r="EG518" s="131"/>
      <c r="EH518" s="131"/>
      <c r="EI518" s="131"/>
      <c r="EJ518" s="131"/>
      <c r="EK518" s="131"/>
      <c r="EL518" s="131"/>
      <c r="EM518" s="131"/>
      <c r="EN518" s="131"/>
      <c r="EO518" s="131"/>
      <c r="EP518" s="131"/>
      <c r="EQ518" s="131"/>
      <c r="ER518" s="131"/>
      <c r="ES518" s="131"/>
      <c r="ET518" s="131"/>
      <c r="EU518" s="131"/>
      <c r="EV518" s="131"/>
      <c r="EW518" s="131"/>
      <c r="EX518" s="131"/>
      <c r="EY518" s="131"/>
      <c r="EZ518" s="131"/>
      <c r="FA518" s="131"/>
      <c r="FB518" s="131"/>
      <c r="FC518" s="131"/>
      <c r="FD518" s="131"/>
      <c r="FE518" s="131"/>
      <c r="FF518" s="131"/>
      <c r="FG518" s="131"/>
      <c r="FH518" s="131"/>
      <c r="FI518" s="131"/>
      <c r="FJ518" s="131"/>
      <c r="FK518" s="131"/>
      <c r="FL518" s="131"/>
      <c r="FM518" s="131"/>
      <c r="FN518" s="131"/>
      <c r="FO518" s="131"/>
      <c r="FP518" s="131"/>
      <c r="FQ518" s="131"/>
      <c r="FR518" s="131"/>
      <c r="FS518" s="131"/>
      <c r="FT518" s="131"/>
      <c r="FU518" s="131"/>
      <c r="FV518" s="131"/>
      <c r="FW518" s="131"/>
    </row>
    <row r="519">
      <c r="A519" s="131"/>
      <c r="B519" s="131"/>
      <c r="C519" s="131"/>
      <c r="D519" s="131"/>
      <c r="E519" s="131"/>
      <c r="F519" s="131"/>
      <c r="G519" s="131"/>
      <c r="H519" s="131"/>
      <c r="I519" s="131"/>
      <c r="J519" s="131"/>
      <c r="K519" s="131"/>
      <c r="L519" s="131"/>
      <c r="M519" s="131"/>
      <c r="N519" s="131"/>
      <c r="O519" s="131"/>
      <c r="P519" s="131"/>
      <c r="Q519" s="131"/>
      <c r="R519" s="131"/>
      <c r="S519" s="131"/>
      <c r="T519" s="131"/>
      <c r="U519" s="131"/>
      <c r="V519" s="131"/>
      <c r="W519" s="131"/>
      <c r="X519" s="131"/>
      <c r="Y519" s="131"/>
      <c r="Z519" s="131"/>
      <c r="AA519" s="131"/>
      <c r="AB519" s="131"/>
      <c r="AC519" s="131"/>
      <c r="AD519" s="131"/>
      <c r="AE519" s="131"/>
      <c r="AF519" s="131"/>
      <c r="AG519" s="131"/>
      <c r="AH519" s="131"/>
      <c r="AI519" s="131"/>
      <c r="AJ519" s="131"/>
      <c r="AK519" s="131"/>
      <c r="AL519" s="131"/>
      <c r="AM519" s="131"/>
      <c r="AN519" s="131"/>
      <c r="AO519" s="131"/>
      <c r="AP519" s="131"/>
      <c r="AQ519" s="131"/>
      <c r="AR519" s="131"/>
      <c r="AS519" s="131"/>
      <c r="AT519" s="131"/>
      <c r="AU519" s="131"/>
      <c r="AV519" s="131"/>
      <c r="AW519" s="131"/>
      <c r="AX519" s="131"/>
      <c r="AY519" s="131"/>
      <c r="AZ519" s="131"/>
      <c r="BA519" s="131"/>
      <c r="BB519" s="131"/>
      <c r="BC519" s="131"/>
      <c r="BD519" s="131"/>
      <c r="BE519" s="131"/>
      <c r="BF519" s="131"/>
      <c r="BG519" s="131"/>
      <c r="BH519" s="131"/>
      <c r="BI519" s="131"/>
      <c r="BJ519" s="131"/>
      <c r="BK519" s="131"/>
      <c r="BL519" s="131"/>
      <c r="BM519" s="131"/>
      <c r="BN519" s="131"/>
      <c r="BO519" s="131"/>
      <c r="BP519" s="131"/>
      <c r="BQ519" s="131"/>
      <c r="BR519" s="131"/>
      <c r="BS519" s="131"/>
      <c r="BT519" s="131"/>
      <c r="BU519" s="131"/>
      <c r="BV519" s="131"/>
      <c r="BW519" s="131"/>
      <c r="BX519" s="131"/>
      <c r="BY519" s="131"/>
      <c r="BZ519" s="131"/>
      <c r="CA519" s="131"/>
      <c r="CB519" s="131"/>
      <c r="CC519" s="131"/>
      <c r="CD519" s="131"/>
      <c r="CE519" s="131"/>
      <c r="CF519" s="131"/>
      <c r="CG519" s="131"/>
      <c r="CH519" s="131"/>
      <c r="CI519" s="131"/>
      <c r="CJ519" s="131"/>
      <c r="CK519" s="131"/>
      <c r="CL519" s="131"/>
      <c r="CM519" s="131"/>
      <c r="CN519" s="131"/>
      <c r="CO519" s="131"/>
      <c r="CP519" s="131"/>
      <c r="CQ519" s="131"/>
      <c r="CR519" s="131"/>
      <c r="CS519" s="131"/>
      <c r="CT519" s="131"/>
      <c r="CU519" s="131"/>
      <c r="CV519" s="131"/>
      <c r="CW519" s="131"/>
      <c r="CX519" s="131"/>
      <c r="CY519" s="131"/>
      <c r="CZ519" s="131"/>
      <c r="DA519" s="131"/>
      <c r="DB519" s="131"/>
      <c r="DC519" s="131"/>
      <c r="DD519" s="131"/>
      <c r="DE519" s="131"/>
      <c r="DF519" s="131"/>
      <c r="DG519" s="131"/>
      <c r="DH519" s="131"/>
      <c r="DI519" s="131"/>
      <c r="DJ519" s="131"/>
      <c r="DK519" s="131"/>
      <c r="DL519" s="131"/>
      <c r="DM519" s="131"/>
      <c r="DN519" s="131"/>
      <c r="DO519" s="131"/>
      <c r="DP519" s="131"/>
      <c r="DQ519" s="131"/>
      <c r="DR519" s="131"/>
      <c r="DS519" s="131"/>
      <c r="DT519" s="131"/>
      <c r="DU519" s="131"/>
      <c r="DV519" s="131"/>
      <c r="DW519" s="131"/>
      <c r="DX519" s="131"/>
      <c r="DY519" s="131"/>
      <c r="DZ519" s="131"/>
      <c r="EA519" s="131"/>
      <c r="EB519" s="131"/>
      <c r="EC519" s="131"/>
      <c r="ED519" s="131"/>
      <c r="EE519" s="131"/>
      <c r="EF519" s="131"/>
      <c r="EG519" s="131"/>
      <c r="EH519" s="131"/>
      <c r="EI519" s="131"/>
      <c r="EJ519" s="131"/>
      <c r="EK519" s="131"/>
      <c r="EL519" s="131"/>
      <c r="EM519" s="131"/>
      <c r="EN519" s="131"/>
      <c r="EO519" s="131"/>
      <c r="EP519" s="131"/>
      <c r="EQ519" s="131"/>
      <c r="ER519" s="131"/>
      <c r="ES519" s="131"/>
      <c r="ET519" s="131"/>
      <c r="EU519" s="131"/>
      <c r="EV519" s="131"/>
      <c r="EW519" s="131"/>
      <c r="EX519" s="131"/>
      <c r="EY519" s="131"/>
      <c r="EZ519" s="131"/>
      <c r="FA519" s="131"/>
      <c r="FB519" s="131"/>
      <c r="FC519" s="131"/>
      <c r="FD519" s="131"/>
      <c r="FE519" s="131"/>
      <c r="FF519" s="131"/>
      <c r="FG519" s="131"/>
      <c r="FH519" s="131"/>
      <c r="FI519" s="131"/>
      <c r="FJ519" s="131"/>
      <c r="FK519" s="131"/>
      <c r="FL519" s="131"/>
      <c r="FM519" s="131"/>
      <c r="FN519" s="131"/>
      <c r="FO519" s="131"/>
      <c r="FP519" s="131"/>
      <c r="FQ519" s="131"/>
      <c r="FR519" s="131"/>
      <c r="FS519" s="131"/>
      <c r="FT519" s="131"/>
      <c r="FU519" s="131"/>
      <c r="FV519" s="131"/>
      <c r="FW519" s="131"/>
    </row>
    <row r="520">
      <c r="A520" s="131"/>
      <c r="B520" s="131"/>
      <c r="C520" s="131"/>
      <c r="D520" s="131"/>
      <c r="E520" s="131"/>
      <c r="F520" s="131"/>
      <c r="G520" s="131"/>
      <c r="H520" s="131"/>
      <c r="I520" s="131"/>
      <c r="J520" s="131"/>
      <c r="K520" s="131"/>
      <c r="L520" s="131"/>
      <c r="M520" s="131"/>
      <c r="N520" s="131"/>
      <c r="O520" s="131"/>
      <c r="P520" s="131"/>
      <c r="Q520" s="131"/>
      <c r="R520" s="131"/>
      <c r="S520" s="131"/>
      <c r="T520" s="131"/>
      <c r="U520" s="131"/>
      <c r="V520" s="131"/>
      <c r="W520" s="131"/>
      <c r="X520" s="131"/>
      <c r="Y520" s="131"/>
      <c r="Z520" s="131"/>
      <c r="AA520" s="131"/>
      <c r="AB520" s="131"/>
      <c r="AC520" s="131"/>
      <c r="AD520" s="131"/>
      <c r="AE520" s="131"/>
      <c r="AF520" s="131"/>
      <c r="AG520" s="131"/>
      <c r="AH520" s="131"/>
      <c r="AI520" s="131"/>
      <c r="AJ520" s="131"/>
      <c r="AK520" s="131"/>
      <c r="AL520" s="131"/>
      <c r="AM520" s="131"/>
      <c r="AN520" s="131"/>
      <c r="AO520" s="131"/>
      <c r="AP520" s="131"/>
      <c r="AQ520" s="131"/>
      <c r="AR520" s="131"/>
      <c r="AS520" s="131"/>
      <c r="AT520" s="131"/>
      <c r="AU520" s="131"/>
      <c r="AV520" s="131"/>
      <c r="AW520" s="131"/>
      <c r="AX520" s="131"/>
      <c r="AY520" s="131"/>
      <c r="AZ520" s="131"/>
      <c r="BA520" s="131"/>
      <c r="BB520" s="131"/>
      <c r="BC520" s="131"/>
      <c r="BD520" s="131"/>
      <c r="BE520" s="131"/>
      <c r="BF520" s="131"/>
      <c r="BG520" s="131"/>
      <c r="BH520" s="131"/>
      <c r="BI520" s="131"/>
      <c r="BJ520" s="131"/>
      <c r="BK520" s="131"/>
      <c r="BL520" s="131"/>
      <c r="BM520" s="131"/>
      <c r="BN520" s="131"/>
      <c r="BO520" s="131"/>
      <c r="BP520" s="131"/>
      <c r="BQ520" s="131"/>
      <c r="BR520" s="131"/>
      <c r="BS520" s="131"/>
      <c r="BT520" s="131"/>
      <c r="BU520" s="131"/>
      <c r="BV520" s="131"/>
      <c r="BW520" s="131"/>
      <c r="BX520" s="131"/>
      <c r="BY520" s="131"/>
      <c r="BZ520" s="131"/>
      <c r="CA520" s="131"/>
      <c r="CB520" s="131"/>
      <c r="CC520" s="131"/>
      <c r="CD520" s="131"/>
      <c r="CE520" s="131"/>
      <c r="CF520" s="131"/>
      <c r="CG520" s="131"/>
      <c r="CH520" s="131"/>
      <c r="CI520" s="131"/>
      <c r="CJ520" s="131"/>
      <c r="CK520" s="131"/>
      <c r="CL520" s="131"/>
      <c r="CM520" s="131"/>
      <c r="CN520" s="131"/>
      <c r="CO520" s="131"/>
      <c r="CP520" s="131"/>
      <c r="CQ520" s="131"/>
      <c r="CR520" s="131"/>
      <c r="CS520" s="131"/>
      <c r="CT520" s="131"/>
      <c r="CU520" s="131"/>
      <c r="CV520" s="131"/>
      <c r="CW520" s="131"/>
      <c r="CX520" s="131"/>
      <c r="CY520" s="131"/>
      <c r="CZ520" s="131"/>
      <c r="DA520" s="131"/>
      <c r="DB520" s="131"/>
      <c r="DC520" s="131"/>
      <c r="DD520" s="131"/>
      <c r="DE520" s="131"/>
      <c r="DF520" s="131"/>
      <c r="DG520" s="131"/>
      <c r="DH520" s="131"/>
      <c r="DI520" s="131"/>
      <c r="DJ520" s="131"/>
      <c r="DK520" s="131"/>
      <c r="DL520" s="131"/>
      <c r="DM520" s="131"/>
      <c r="DN520" s="131"/>
      <c r="DO520" s="131"/>
      <c r="DP520" s="131"/>
      <c r="DQ520" s="131"/>
      <c r="DR520" s="131"/>
      <c r="DS520" s="131"/>
      <c r="DT520" s="131"/>
      <c r="DU520" s="131"/>
      <c r="DV520" s="131"/>
      <c r="DW520" s="131"/>
      <c r="DX520" s="131"/>
      <c r="DY520" s="131"/>
      <c r="DZ520" s="131"/>
      <c r="EA520" s="131"/>
      <c r="EB520" s="131"/>
      <c r="EC520" s="131"/>
      <c r="ED520" s="131"/>
      <c r="EE520" s="131"/>
      <c r="EF520" s="131"/>
      <c r="EG520" s="131"/>
      <c r="EH520" s="131"/>
      <c r="EI520" s="131"/>
      <c r="EJ520" s="131"/>
      <c r="EK520" s="131"/>
      <c r="EL520" s="131"/>
      <c r="EM520" s="131"/>
      <c r="EN520" s="131"/>
      <c r="EO520" s="131"/>
      <c r="EP520" s="131"/>
      <c r="EQ520" s="131"/>
      <c r="ER520" s="131"/>
      <c r="ES520" s="131"/>
      <c r="ET520" s="131"/>
      <c r="EU520" s="131"/>
      <c r="EV520" s="131"/>
      <c r="EW520" s="131"/>
      <c r="EX520" s="131"/>
      <c r="EY520" s="131"/>
      <c r="EZ520" s="131"/>
      <c r="FA520" s="131"/>
      <c r="FB520" s="131"/>
      <c r="FC520" s="131"/>
      <c r="FD520" s="131"/>
      <c r="FE520" s="131"/>
      <c r="FF520" s="131"/>
      <c r="FG520" s="131"/>
      <c r="FH520" s="131"/>
      <c r="FI520" s="131"/>
      <c r="FJ520" s="131"/>
      <c r="FK520" s="131"/>
      <c r="FL520" s="131"/>
      <c r="FM520" s="131"/>
      <c r="FN520" s="131"/>
      <c r="FO520" s="131"/>
      <c r="FP520" s="131"/>
      <c r="FQ520" s="131"/>
      <c r="FR520" s="131"/>
      <c r="FS520" s="131"/>
      <c r="FT520" s="131"/>
      <c r="FU520" s="131"/>
      <c r="FV520" s="131"/>
      <c r="FW520" s="131"/>
    </row>
    <row r="521">
      <c r="A521" s="131"/>
      <c r="B521" s="131"/>
      <c r="C521" s="131"/>
      <c r="D521" s="131"/>
      <c r="E521" s="131"/>
      <c r="F521" s="131"/>
      <c r="G521" s="131"/>
      <c r="H521" s="131"/>
      <c r="I521" s="131"/>
      <c r="J521" s="131"/>
      <c r="K521" s="131"/>
      <c r="L521" s="131"/>
      <c r="M521" s="131"/>
      <c r="N521" s="131"/>
      <c r="O521" s="131"/>
      <c r="P521" s="131"/>
      <c r="Q521" s="131"/>
      <c r="R521" s="131"/>
      <c r="S521" s="131"/>
      <c r="T521" s="131"/>
      <c r="U521" s="131"/>
      <c r="V521" s="131"/>
      <c r="W521" s="131"/>
      <c r="X521" s="131"/>
      <c r="Y521" s="131"/>
      <c r="Z521" s="131"/>
      <c r="AA521" s="131"/>
      <c r="AB521" s="131"/>
      <c r="AC521" s="131"/>
      <c r="AD521" s="131"/>
      <c r="AE521" s="131"/>
      <c r="AF521" s="131"/>
      <c r="AG521" s="131"/>
      <c r="AH521" s="131"/>
      <c r="AI521" s="131"/>
      <c r="AJ521" s="131"/>
      <c r="AK521" s="131"/>
      <c r="AL521" s="131"/>
      <c r="AM521" s="131"/>
      <c r="AN521" s="131"/>
      <c r="AO521" s="131"/>
      <c r="AP521" s="131"/>
      <c r="AQ521" s="131"/>
      <c r="AR521" s="131"/>
      <c r="AS521" s="131"/>
      <c r="AT521" s="131"/>
      <c r="AU521" s="131"/>
      <c r="AV521" s="131"/>
      <c r="AW521" s="131"/>
      <c r="AX521" s="131"/>
      <c r="AY521" s="131"/>
      <c r="AZ521" s="131"/>
      <c r="BA521" s="131"/>
      <c r="BB521" s="131"/>
      <c r="BC521" s="131"/>
      <c r="BD521" s="131"/>
      <c r="BE521" s="131"/>
      <c r="BF521" s="131"/>
      <c r="BG521" s="131"/>
      <c r="BH521" s="131"/>
      <c r="BI521" s="131"/>
      <c r="BJ521" s="131"/>
      <c r="BK521" s="131"/>
      <c r="BL521" s="131"/>
      <c r="BM521" s="131"/>
      <c r="BN521" s="131"/>
      <c r="BO521" s="131"/>
      <c r="BP521" s="131"/>
      <c r="BQ521" s="131"/>
      <c r="BR521" s="131"/>
      <c r="BS521" s="131"/>
      <c r="BT521" s="131"/>
      <c r="BU521" s="131"/>
      <c r="BV521" s="131"/>
      <c r="BW521" s="131"/>
      <c r="BX521" s="131"/>
      <c r="BY521" s="131"/>
      <c r="BZ521" s="131"/>
      <c r="CA521" s="131"/>
      <c r="CB521" s="131"/>
      <c r="CC521" s="131"/>
      <c r="CD521" s="131"/>
      <c r="CE521" s="131"/>
      <c r="CF521" s="131"/>
      <c r="CG521" s="131"/>
      <c r="CH521" s="131"/>
      <c r="CI521" s="131"/>
      <c r="CJ521" s="131"/>
      <c r="CK521" s="131"/>
      <c r="CL521" s="131"/>
      <c r="CM521" s="131"/>
      <c r="CN521" s="131"/>
      <c r="CO521" s="131"/>
      <c r="CP521" s="131"/>
      <c r="CQ521" s="131"/>
      <c r="CR521" s="131"/>
      <c r="CS521" s="131"/>
      <c r="CT521" s="131"/>
      <c r="CU521" s="131"/>
      <c r="CV521" s="131"/>
      <c r="CW521" s="131"/>
      <c r="CX521" s="131"/>
      <c r="CY521" s="131"/>
      <c r="CZ521" s="131"/>
      <c r="DA521" s="131"/>
      <c r="DB521" s="131"/>
      <c r="DC521" s="131"/>
      <c r="DD521" s="131"/>
      <c r="DE521" s="131"/>
      <c r="DF521" s="131"/>
      <c r="DG521" s="131"/>
      <c r="DH521" s="131"/>
      <c r="DI521" s="131"/>
      <c r="DJ521" s="131"/>
      <c r="DK521" s="131"/>
      <c r="DL521" s="131"/>
      <c r="DM521" s="131"/>
      <c r="DN521" s="131"/>
      <c r="DO521" s="131"/>
      <c r="DP521" s="131"/>
      <c r="DQ521" s="131"/>
      <c r="DR521" s="131"/>
      <c r="DS521" s="131"/>
      <c r="DT521" s="131"/>
      <c r="DU521" s="131"/>
      <c r="DV521" s="131"/>
      <c r="DW521" s="131"/>
      <c r="DX521" s="131"/>
      <c r="DY521" s="131"/>
      <c r="DZ521" s="131"/>
      <c r="EA521" s="131"/>
      <c r="EB521" s="131"/>
      <c r="EC521" s="131"/>
      <c r="ED521" s="131"/>
      <c r="EE521" s="131"/>
      <c r="EF521" s="131"/>
      <c r="EG521" s="131"/>
      <c r="EH521" s="131"/>
      <c r="EI521" s="131"/>
      <c r="EJ521" s="131"/>
      <c r="EK521" s="131"/>
      <c r="EL521" s="131"/>
      <c r="EM521" s="131"/>
      <c r="EN521" s="131"/>
      <c r="EO521" s="131"/>
      <c r="EP521" s="131"/>
      <c r="EQ521" s="131"/>
      <c r="ER521" s="131"/>
      <c r="ES521" s="131"/>
      <c r="ET521" s="131"/>
      <c r="EU521" s="131"/>
      <c r="EV521" s="131"/>
      <c r="EW521" s="131"/>
      <c r="EX521" s="131"/>
      <c r="EY521" s="131"/>
      <c r="EZ521" s="131"/>
      <c r="FA521" s="131"/>
      <c r="FB521" s="131"/>
      <c r="FC521" s="131"/>
      <c r="FD521" s="131"/>
      <c r="FE521" s="131"/>
      <c r="FF521" s="131"/>
      <c r="FG521" s="131"/>
      <c r="FH521" s="131"/>
      <c r="FI521" s="131"/>
      <c r="FJ521" s="131"/>
      <c r="FK521" s="131"/>
      <c r="FL521" s="131"/>
      <c r="FM521" s="131"/>
      <c r="FN521" s="131"/>
      <c r="FO521" s="131"/>
      <c r="FP521" s="131"/>
      <c r="FQ521" s="131"/>
      <c r="FR521" s="131"/>
      <c r="FS521" s="131"/>
      <c r="FT521" s="131"/>
      <c r="FU521" s="131"/>
      <c r="FV521" s="131"/>
      <c r="FW521" s="131"/>
    </row>
    <row r="522">
      <c r="A522" s="131"/>
      <c r="B522" s="131"/>
      <c r="C522" s="131"/>
      <c r="D522" s="131"/>
      <c r="E522" s="131"/>
      <c r="F522" s="131"/>
      <c r="G522" s="131"/>
      <c r="H522" s="131"/>
      <c r="I522" s="131"/>
      <c r="J522" s="131"/>
      <c r="K522" s="131"/>
      <c r="L522" s="131"/>
      <c r="M522" s="131"/>
      <c r="N522" s="131"/>
      <c r="O522" s="131"/>
      <c r="P522" s="131"/>
      <c r="Q522" s="131"/>
      <c r="R522" s="131"/>
      <c r="S522" s="131"/>
      <c r="T522" s="131"/>
      <c r="U522" s="131"/>
      <c r="V522" s="131"/>
      <c r="W522" s="131"/>
      <c r="X522" s="131"/>
      <c r="Y522" s="131"/>
      <c r="Z522" s="131"/>
      <c r="AA522" s="131"/>
      <c r="AB522" s="131"/>
      <c r="AC522" s="131"/>
      <c r="AD522" s="131"/>
      <c r="AE522" s="131"/>
      <c r="AF522" s="131"/>
      <c r="AG522" s="131"/>
      <c r="AH522" s="131"/>
      <c r="AI522" s="131"/>
      <c r="AJ522" s="131"/>
      <c r="AK522" s="131"/>
      <c r="AL522" s="131"/>
      <c r="AM522" s="131"/>
      <c r="AN522" s="131"/>
      <c r="AO522" s="131"/>
      <c r="AP522" s="131"/>
      <c r="AQ522" s="131"/>
      <c r="AR522" s="131"/>
      <c r="AS522" s="131"/>
      <c r="AT522" s="131"/>
      <c r="AU522" s="131"/>
      <c r="AV522" s="131"/>
      <c r="AW522" s="131"/>
      <c r="AX522" s="131"/>
      <c r="AY522" s="131"/>
      <c r="AZ522" s="131"/>
      <c r="BA522" s="131"/>
      <c r="BB522" s="131"/>
      <c r="BC522" s="131"/>
      <c r="BD522" s="131"/>
      <c r="BE522" s="131"/>
      <c r="BF522" s="131"/>
      <c r="BG522" s="131"/>
      <c r="BH522" s="131"/>
      <c r="BI522" s="131"/>
      <c r="BJ522" s="131"/>
      <c r="BK522" s="131"/>
      <c r="BL522" s="131"/>
      <c r="BM522" s="131"/>
      <c r="BN522" s="131"/>
      <c r="BO522" s="131"/>
      <c r="BP522" s="131"/>
      <c r="BQ522" s="131"/>
      <c r="BR522" s="131"/>
      <c r="BS522" s="131"/>
      <c r="BT522" s="131"/>
      <c r="BU522" s="131"/>
      <c r="BV522" s="131"/>
      <c r="BW522" s="131"/>
      <c r="BX522" s="131"/>
      <c r="BY522" s="131"/>
      <c r="BZ522" s="131"/>
      <c r="CA522" s="131"/>
      <c r="CB522" s="131"/>
      <c r="CC522" s="131"/>
      <c r="CD522" s="131"/>
      <c r="CE522" s="131"/>
      <c r="CF522" s="131"/>
      <c r="CG522" s="131"/>
      <c r="CH522" s="131"/>
      <c r="CI522" s="131"/>
      <c r="CJ522" s="131"/>
      <c r="CK522" s="131"/>
      <c r="CL522" s="131"/>
      <c r="CM522" s="131"/>
      <c r="CN522" s="131"/>
      <c r="CO522" s="131"/>
      <c r="CP522" s="131"/>
      <c r="CQ522" s="131"/>
      <c r="CR522" s="131"/>
      <c r="CS522" s="131"/>
      <c r="CT522" s="131"/>
      <c r="CU522" s="131"/>
      <c r="CV522" s="131"/>
      <c r="CW522" s="131"/>
      <c r="CX522" s="131"/>
      <c r="CY522" s="131"/>
      <c r="CZ522" s="131"/>
      <c r="DA522" s="131"/>
      <c r="DB522" s="131"/>
      <c r="DC522" s="131"/>
      <c r="DD522" s="131"/>
      <c r="DE522" s="131"/>
      <c r="DF522" s="131"/>
      <c r="DG522" s="131"/>
      <c r="DH522" s="131"/>
      <c r="DI522" s="131"/>
      <c r="DJ522" s="131"/>
      <c r="DK522" s="131"/>
      <c r="DL522" s="131"/>
      <c r="DM522" s="131"/>
      <c r="DN522" s="131"/>
      <c r="DO522" s="131"/>
      <c r="DP522" s="131"/>
      <c r="DQ522" s="131"/>
      <c r="DR522" s="131"/>
      <c r="DS522" s="131"/>
      <c r="DT522" s="131"/>
      <c r="DU522" s="131"/>
      <c r="DV522" s="131"/>
      <c r="DW522" s="131"/>
      <c r="DX522" s="131"/>
      <c r="DY522" s="131"/>
      <c r="DZ522" s="131"/>
      <c r="EA522" s="131"/>
      <c r="EB522" s="131"/>
      <c r="EC522" s="131"/>
      <c r="ED522" s="131"/>
      <c r="EE522" s="131"/>
      <c r="EF522" s="131"/>
      <c r="EG522" s="131"/>
      <c r="EH522" s="131"/>
      <c r="EI522" s="131"/>
      <c r="EJ522" s="131"/>
      <c r="EK522" s="131"/>
      <c r="EL522" s="131"/>
      <c r="EM522" s="131"/>
      <c r="EN522" s="131"/>
      <c r="EO522" s="131"/>
      <c r="EP522" s="131"/>
      <c r="EQ522" s="131"/>
      <c r="ER522" s="131"/>
      <c r="ES522" s="131"/>
      <c r="ET522" s="131"/>
      <c r="EU522" s="131"/>
      <c r="EV522" s="131"/>
      <c r="EW522" s="131"/>
      <c r="EX522" s="131"/>
      <c r="EY522" s="131"/>
      <c r="EZ522" s="131"/>
      <c r="FA522" s="131"/>
      <c r="FB522" s="131"/>
      <c r="FC522" s="131"/>
      <c r="FD522" s="131"/>
      <c r="FE522" s="131"/>
      <c r="FF522" s="131"/>
      <c r="FG522" s="131"/>
      <c r="FH522" s="131"/>
      <c r="FI522" s="131"/>
      <c r="FJ522" s="131"/>
      <c r="FK522" s="131"/>
      <c r="FL522" s="131"/>
      <c r="FM522" s="131"/>
      <c r="FN522" s="131"/>
      <c r="FO522" s="131"/>
      <c r="FP522" s="131"/>
      <c r="FQ522" s="131"/>
      <c r="FR522" s="131"/>
      <c r="FS522" s="131"/>
      <c r="FT522" s="131"/>
      <c r="FU522" s="131"/>
      <c r="FV522" s="131"/>
      <c r="FW522" s="131"/>
    </row>
    <row r="523">
      <c r="A523" s="131"/>
      <c r="B523" s="131"/>
      <c r="C523" s="131"/>
      <c r="D523" s="131"/>
      <c r="E523" s="131"/>
      <c r="F523" s="131"/>
      <c r="G523" s="131"/>
      <c r="H523" s="131"/>
      <c r="I523" s="131"/>
      <c r="J523" s="131"/>
      <c r="K523" s="131"/>
      <c r="L523" s="131"/>
      <c r="M523" s="131"/>
      <c r="N523" s="131"/>
      <c r="O523" s="131"/>
      <c r="P523" s="131"/>
      <c r="Q523" s="131"/>
      <c r="R523" s="131"/>
      <c r="S523" s="131"/>
      <c r="T523" s="131"/>
      <c r="U523" s="131"/>
      <c r="V523" s="131"/>
      <c r="W523" s="131"/>
      <c r="X523" s="131"/>
      <c r="Y523" s="131"/>
      <c r="Z523" s="131"/>
      <c r="AA523" s="131"/>
      <c r="AB523" s="131"/>
      <c r="AC523" s="131"/>
      <c r="AD523" s="131"/>
      <c r="AE523" s="131"/>
      <c r="AF523" s="131"/>
      <c r="AG523" s="131"/>
      <c r="AH523" s="131"/>
      <c r="AI523" s="131"/>
      <c r="AJ523" s="131"/>
      <c r="AK523" s="131"/>
      <c r="AL523" s="131"/>
      <c r="AM523" s="131"/>
      <c r="AN523" s="131"/>
      <c r="AO523" s="131"/>
      <c r="AP523" s="131"/>
      <c r="AQ523" s="131"/>
      <c r="AR523" s="131"/>
      <c r="AS523" s="131"/>
      <c r="AT523" s="131"/>
      <c r="AU523" s="131"/>
      <c r="AV523" s="131"/>
      <c r="AW523" s="131"/>
      <c r="AX523" s="131"/>
      <c r="AY523" s="131"/>
      <c r="AZ523" s="131"/>
      <c r="BA523" s="131"/>
      <c r="BB523" s="131"/>
      <c r="BC523" s="131"/>
      <c r="BD523" s="131"/>
      <c r="BE523" s="131"/>
      <c r="BF523" s="131"/>
      <c r="BG523" s="131"/>
      <c r="BH523" s="131"/>
      <c r="BI523" s="131"/>
      <c r="BJ523" s="131"/>
      <c r="BK523" s="131"/>
      <c r="BL523" s="131"/>
      <c r="BM523" s="131"/>
      <c r="BN523" s="131"/>
      <c r="BO523" s="131"/>
      <c r="BP523" s="131"/>
      <c r="BQ523" s="131"/>
      <c r="BR523" s="131"/>
      <c r="BS523" s="131"/>
      <c r="BT523" s="131"/>
      <c r="BU523" s="131"/>
      <c r="BV523" s="131"/>
      <c r="BW523" s="131"/>
      <c r="BX523" s="131"/>
      <c r="BY523" s="131"/>
      <c r="BZ523" s="131"/>
      <c r="CA523" s="131"/>
      <c r="CB523" s="131"/>
      <c r="CC523" s="131"/>
      <c r="CD523" s="131"/>
      <c r="CE523" s="131"/>
      <c r="CF523" s="131"/>
      <c r="CG523" s="131"/>
      <c r="CH523" s="131"/>
      <c r="CI523" s="131"/>
      <c r="CJ523" s="131"/>
      <c r="CK523" s="131"/>
      <c r="CL523" s="131"/>
      <c r="CM523" s="131"/>
      <c r="CN523" s="131"/>
      <c r="CO523" s="131"/>
      <c r="CP523" s="131"/>
      <c r="CQ523" s="131"/>
      <c r="CR523" s="131"/>
      <c r="CS523" s="131"/>
      <c r="CT523" s="131"/>
      <c r="CU523" s="131"/>
      <c r="CV523" s="131"/>
      <c r="CW523" s="131"/>
      <c r="CX523" s="131"/>
      <c r="CY523" s="131"/>
      <c r="CZ523" s="131"/>
      <c r="DA523" s="131"/>
      <c r="DB523" s="131"/>
      <c r="DC523" s="131"/>
      <c r="DD523" s="131"/>
      <c r="DE523" s="131"/>
      <c r="DF523" s="131"/>
      <c r="DG523" s="131"/>
      <c r="DH523" s="131"/>
      <c r="DI523" s="131"/>
      <c r="DJ523" s="131"/>
      <c r="DK523" s="131"/>
      <c r="DL523" s="131"/>
      <c r="DM523" s="131"/>
      <c r="DN523" s="131"/>
      <c r="DO523" s="131"/>
      <c r="DP523" s="131"/>
      <c r="DQ523" s="131"/>
      <c r="DR523" s="131"/>
      <c r="DS523" s="131"/>
      <c r="DT523" s="131"/>
      <c r="DU523" s="131"/>
      <c r="DV523" s="131"/>
      <c r="DW523" s="131"/>
      <c r="DX523" s="131"/>
      <c r="DY523" s="131"/>
      <c r="DZ523" s="131"/>
      <c r="EA523" s="131"/>
      <c r="EB523" s="131"/>
      <c r="EC523" s="131"/>
      <c r="ED523" s="131"/>
      <c r="EE523" s="131"/>
      <c r="EF523" s="131"/>
      <c r="EG523" s="131"/>
      <c r="EH523" s="131"/>
      <c r="EI523" s="131"/>
      <c r="EJ523" s="131"/>
      <c r="EK523" s="131"/>
      <c r="EL523" s="131"/>
      <c r="EM523" s="131"/>
      <c r="EN523" s="131"/>
      <c r="EO523" s="131"/>
      <c r="EP523" s="131"/>
      <c r="EQ523" s="131"/>
      <c r="ER523" s="131"/>
      <c r="ES523" s="131"/>
      <c r="ET523" s="131"/>
      <c r="EU523" s="131"/>
      <c r="EV523" s="131"/>
      <c r="EW523" s="131"/>
      <c r="EX523" s="131"/>
      <c r="EY523" s="131"/>
      <c r="EZ523" s="131"/>
      <c r="FA523" s="131"/>
      <c r="FB523" s="131"/>
      <c r="FC523" s="131"/>
      <c r="FD523" s="131"/>
      <c r="FE523" s="131"/>
      <c r="FF523" s="131"/>
      <c r="FG523" s="131"/>
      <c r="FH523" s="131"/>
      <c r="FI523" s="131"/>
      <c r="FJ523" s="131"/>
      <c r="FK523" s="131"/>
      <c r="FL523" s="131"/>
      <c r="FM523" s="131"/>
      <c r="FN523" s="131"/>
      <c r="FO523" s="131"/>
      <c r="FP523" s="131"/>
      <c r="FQ523" s="131"/>
      <c r="FR523" s="131"/>
      <c r="FS523" s="131"/>
      <c r="FT523" s="131"/>
      <c r="FU523" s="131"/>
      <c r="FV523" s="131"/>
      <c r="FW523" s="131"/>
    </row>
    <row r="524">
      <c r="A524" s="131"/>
      <c r="B524" s="131"/>
      <c r="C524" s="131"/>
      <c r="D524" s="131"/>
      <c r="E524" s="131"/>
      <c r="F524" s="131"/>
      <c r="G524" s="131"/>
      <c r="H524" s="131"/>
      <c r="I524" s="131"/>
      <c r="J524" s="131"/>
      <c r="K524" s="131"/>
      <c r="L524" s="131"/>
      <c r="M524" s="131"/>
      <c r="N524" s="131"/>
      <c r="O524" s="131"/>
      <c r="P524" s="131"/>
      <c r="Q524" s="131"/>
      <c r="R524" s="131"/>
      <c r="S524" s="131"/>
      <c r="T524" s="131"/>
      <c r="U524" s="131"/>
      <c r="V524" s="131"/>
      <c r="W524" s="131"/>
      <c r="X524" s="131"/>
      <c r="Y524" s="131"/>
      <c r="Z524" s="131"/>
      <c r="AA524" s="131"/>
      <c r="AB524" s="131"/>
      <c r="AC524" s="131"/>
      <c r="AD524" s="131"/>
      <c r="AE524" s="131"/>
      <c r="AF524" s="131"/>
      <c r="AG524" s="131"/>
      <c r="AH524" s="131"/>
      <c r="AI524" s="131"/>
      <c r="AJ524" s="131"/>
      <c r="AK524" s="131"/>
      <c r="AL524" s="131"/>
      <c r="AM524" s="131"/>
      <c r="AN524" s="131"/>
      <c r="AO524" s="131"/>
      <c r="AP524" s="131"/>
      <c r="AQ524" s="131"/>
      <c r="AR524" s="131"/>
      <c r="AS524" s="131"/>
      <c r="AT524" s="131"/>
      <c r="AU524" s="131"/>
      <c r="AV524" s="131"/>
      <c r="AW524" s="131"/>
      <c r="AX524" s="131"/>
      <c r="AY524" s="131"/>
      <c r="AZ524" s="131"/>
      <c r="BA524" s="131"/>
      <c r="BB524" s="131"/>
      <c r="BC524" s="131"/>
      <c r="BD524" s="131"/>
      <c r="BE524" s="131"/>
      <c r="BF524" s="131"/>
      <c r="BG524" s="131"/>
      <c r="BH524" s="131"/>
      <c r="BI524" s="131"/>
      <c r="BJ524" s="131"/>
      <c r="BK524" s="131"/>
      <c r="BL524" s="131"/>
      <c r="BM524" s="131"/>
      <c r="BN524" s="131"/>
      <c r="BO524" s="131"/>
      <c r="BP524" s="131"/>
      <c r="BQ524" s="131"/>
      <c r="BR524" s="131"/>
      <c r="BS524" s="131"/>
      <c r="BT524" s="131"/>
      <c r="BU524" s="131"/>
      <c r="BV524" s="131"/>
      <c r="BW524" s="131"/>
      <c r="BX524" s="131"/>
      <c r="BY524" s="131"/>
      <c r="BZ524" s="131"/>
      <c r="CA524" s="131"/>
      <c r="CB524" s="131"/>
      <c r="CC524" s="131"/>
      <c r="CD524" s="131"/>
      <c r="CE524" s="131"/>
      <c r="CF524" s="131"/>
      <c r="CG524" s="131"/>
      <c r="CH524" s="131"/>
      <c r="CI524" s="131"/>
      <c r="CJ524" s="131"/>
      <c r="CK524" s="131"/>
      <c r="CL524" s="131"/>
      <c r="CM524" s="131"/>
      <c r="CN524" s="131"/>
      <c r="CO524" s="131"/>
      <c r="CP524" s="131"/>
      <c r="CQ524" s="131"/>
      <c r="CR524" s="131"/>
      <c r="CS524" s="131"/>
      <c r="CT524" s="131"/>
      <c r="CU524" s="131"/>
      <c r="CV524" s="131"/>
      <c r="CW524" s="131"/>
      <c r="CX524" s="131"/>
      <c r="CY524" s="131"/>
      <c r="CZ524" s="131"/>
      <c r="DA524" s="131"/>
      <c r="DB524" s="131"/>
      <c r="DC524" s="131"/>
      <c r="DD524" s="131"/>
      <c r="DE524" s="131"/>
      <c r="DF524" s="131"/>
      <c r="DG524" s="131"/>
      <c r="DH524" s="131"/>
      <c r="DI524" s="131"/>
      <c r="DJ524" s="131"/>
      <c r="DK524" s="131"/>
      <c r="DL524" s="131"/>
      <c r="DM524" s="131"/>
      <c r="DN524" s="131"/>
      <c r="DO524" s="131"/>
      <c r="DP524" s="131"/>
      <c r="DQ524" s="131"/>
      <c r="DR524" s="131"/>
      <c r="DS524" s="131"/>
      <c r="DT524" s="131"/>
      <c r="DU524" s="131"/>
      <c r="DV524" s="131"/>
      <c r="DW524" s="131"/>
      <c r="DX524" s="131"/>
      <c r="DY524" s="131"/>
      <c r="DZ524" s="131"/>
      <c r="EA524" s="131"/>
      <c r="EB524" s="131"/>
      <c r="EC524" s="131"/>
      <c r="ED524" s="131"/>
      <c r="EE524" s="131"/>
      <c r="EF524" s="131"/>
      <c r="EG524" s="131"/>
      <c r="EH524" s="131"/>
      <c r="EI524" s="131"/>
      <c r="EJ524" s="131"/>
      <c r="EK524" s="131"/>
      <c r="EL524" s="131"/>
      <c r="EM524" s="131"/>
      <c r="EN524" s="131"/>
      <c r="EO524" s="131"/>
      <c r="EP524" s="131"/>
      <c r="EQ524" s="131"/>
      <c r="ER524" s="131"/>
      <c r="ES524" s="131"/>
      <c r="ET524" s="131"/>
      <c r="EU524" s="131"/>
      <c r="EV524" s="131"/>
      <c r="EW524" s="131"/>
      <c r="EX524" s="131"/>
      <c r="EY524" s="131"/>
      <c r="EZ524" s="131"/>
      <c r="FA524" s="131"/>
      <c r="FB524" s="131"/>
      <c r="FC524" s="131"/>
      <c r="FD524" s="131"/>
      <c r="FE524" s="131"/>
      <c r="FF524" s="131"/>
      <c r="FG524" s="131"/>
      <c r="FH524" s="131"/>
      <c r="FI524" s="131"/>
      <c r="FJ524" s="131"/>
      <c r="FK524" s="131"/>
      <c r="FL524" s="131"/>
      <c r="FM524" s="131"/>
      <c r="FN524" s="131"/>
      <c r="FO524" s="131"/>
      <c r="FP524" s="131"/>
      <c r="FQ524" s="131"/>
      <c r="FR524" s="131"/>
      <c r="FS524" s="131"/>
      <c r="FT524" s="131"/>
      <c r="FU524" s="131"/>
      <c r="FV524" s="131"/>
      <c r="FW524" s="131"/>
    </row>
    <row r="525">
      <c r="A525" s="131"/>
      <c r="B525" s="131"/>
      <c r="C525" s="131"/>
      <c r="D525" s="131"/>
      <c r="E525" s="131"/>
      <c r="F525" s="131"/>
      <c r="G525" s="131"/>
      <c r="H525" s="131"/>
      <c r="I525" s="131"/>
      <c r="J525" s="131"/>
      <c r="K525" s="131"/>
      <c r="L525" s="131"/>
      <c r="M525" s="131"/>
      <c r="N525" s="131"/>
      <c r="O525" s="131"/>
      <c r="P525" s="131"/>
      <c r="Q525" s="131"/>
      <c r="R525" s="131"/>
      <c r="S525" s="131"/>
      <c r="T525" s="131"/>
      <c r="U525" s="131"/>
      <c r="V525" s="131"/>
      <c r="W525" s="131"/>
      <c r="X525" s="131"/>
      <c r="Y525" s="131"/>
      <c r="Z525" s="131"/>
      <c r="AA525" s="131"/>
      <c r="AB525" s="131"/>
      <c r="AC525" s="131"/>
      <c r="AD525" s="131"/>
      <c r="AE525" s="131"/>
      <c r="AF525" s="131"/>
      <c r="AG525" s="131"/>
      <c r="AH525" s="131"/>
      <c r="AI525" s="131"/>
      <c r="AJ525" s="131"/>
      <c r="AK525" s="131"/>
      <c r="AL525" s="131"/>
      <c r="AM525" s="131"/>
      <c r="AN525" s="131"/>
      <c r="AO525" s="131"/>
      <c r="AP525" s="131"/>
      <c r="AQ525" s="131"/>
      <c r="AR525" s="131"/>
      <c r="AS525" s="131"/>
      <c r="AT525" s="131"/>
      <c r="AU525" s="131"/>
      <c r="AV525" s="131"/>
      <c r="AW525" s="131"/>
      <c r="AX525" s="131"/>
      <c r="AY525" s="131"/>
      <c r="AZ525" s="131"/>
      <c r="BA525" s="131"/>
      <c r="BB525" s="131"/>
      <c r="BC525" s="131"/>
      <c r="BD525" s="131"/>
      <c r="BE525" s="131"/>
      <c r="BF525" s="131"/>
      <c r="BG525" s="131"/>
      <c r="BH525" s="131"/>
      <c r="BI525" s="131"/>
      <c r="BJ525" s="131"/>
      <c r="BK525" s="131"/>
      <c r="BL525" s="131"/>
      <c r="BM525" s="131"/>
      <c r="BN525" s="131"/>
      <c r="BO525" s="131"/>
      <c r="BP525" s="131"/>
      <c r="BQ525" s="131"/>
      <c r="BR525" s="131"/>
      <c r="BS525" s="131"/>
      <c r="BT525" s="131"/>
      <c r="BU525" s="131"/>
      <c r="BV525" s="131"/>
      <c r="BW525" s="131"/>
      <c r="BX525" s="131"/>
      <c r="BY525" s="131"/>
      <c r="BZ525" s="131"/>
      <c r="CA525" s="131"/>
      <c r="CB525" s="131"/>
      <c r="CC525" s="131"/>
      <c r="CD525" s="131"/>
      <c r="CE525" s="131"/>
      <c r="CF525" s="131"/>
      <c r="CG525" s="131"/>
      <c r="CH525" s="131"/>
      <c r="CI525" s="131"/>
      <c r="CJ525" s="131"/>
      <c r="CK525" s="131"/>
      <c r="CL525" s="131"/>
      <c r="CM525" s="131"/>
      <c r="CN525" s="131"/>
      <c r="CO525" s="131"/>
      <c r="CP525" s="131"/>
      <c r="CQ525" s="131"/>
      <c r="CR525" s="131"/>
      <c r="CS525" s="131"/>
      <c r="CT525" s="131"/>
      <c r="CU525" s="131"/>
      <c r="CV525" s="131"/>
      <c r="CW525" s="131"/>
      <c r="CX525" s="131"/>
      <c r="CY525" s="131"/>
      <c r="CZ525" s="131"/>
      <c r="DA525" s="131"/>
      <c r="DB525" s="131"/>
      <c r="DC525" s="131"/>
      <c r="DD525" s="131"/>
      <c r="DE525" s="131"/>
      <c r="DF525" s="131"/>
      <c r="DG525" s="131"/>
      <c r="DH525" s="131"/>
      <c r="DI525" s="131"/>
      <c r="DJ525" s="131"/>
      <c r="DK525" s="131"/>
      <c r="DL525" s="131"/>
      <c r="DM525" s="131"/>
      <c r="DN525" s="131"/>
      <c r="DO525" s="131"/>
      <c r="DP525" s="131"/>
      <c r="DQ525" s="131"/>
      <c r="DR525" s="131"/>
      <c r="DS525" s="131"/>
      <c r="DT525" s="131"/>
      <c r="DU525" s="131"/>
      <c r="DV525" s="131"/>
      <c r="DW525" s="131"/>
      <c r="DX525" s="131"/>
      <c r="DY525" s="131"/>
      <c r="DZ525" s="131"/>
      <c r="EA525" s="131"/>
      <c r="EB525" s="131"/>
      <c r="EC525" s="131"/>
      <c r="ED525" s="131"/>
      <c r="EE525" s="131"/>
      <c r="EF525" s="131"/>
      <c r="EG525" s="131"/>
      <c r="EH525" s="131"/>
      <c r="EI525" s="131"/>
      <c r="EJ525" s="131"/>
      <c r="EK525" s="131"/>
      <c r="EL525" s="131"/>
      <c r="EM525" s="131"/>
      <c r="EN525" s="131"/>
      <c r="EO525" s="131"/>
      <c r="EP525" s="131"/>
      <c r="EQ525" s="131"/>
      <c r="ER525" s="131"/>
      <c r="ES525" s="131"/>
      <c r="ET525" s="131"/>
      <c r="EU525" s="131"/>
      <c r="EV525" s="131"/>
      <c r="EW525" s="131"/>
      <c r="EX525" s="131"/>
      <c r="EY525" s="131"/>
      <c r="EZ525" s="131"/>
      <c r="FA525" s="131"/>
      <c r="FB525" s="131"/>
      <c r="FC525" s="131"/>
      <c r="FD525" s="131"/>
      <c r="FE525" s="131"/>
      <c r="FF525" s="131"/>
      <c r="FG525" s="131"/>
      <c r="FH525" s="131"/>
      <c r="FI525" s="131"/>
      <c r="FJ525" s="131"/>
      <c r="FK525" s="131"/>
      <c r="FL525" s="131"/>
      <c r="FM525" s="131"/>
      <c r="FN525" s="131"/>
      <c r="FO525" s="131"/>
      <c r="FP525" s="131"/>
      <c r="FQ525" s="131"/>
      <c r="FR525" s="131"/>
      <c r="FS525" s="131"/>
      <c r="FT525" s="131"/>
      <c r="FU525" s="131"/>
      <c r="FV525" s="131"/>
      <c r="FW525" s="131"/>
    </row>
    <row r="526">
      <c r="A526" s="131"/>
      <c r="B526" s="131"/>
      <c r="C526" s="131"/>
      <c r="D526" s="131"/>
      <c r="E526" s="131"/>
      <c r="F526" s="131"/>
      <c r="G526" s="131"/>
      <c r="H526" s="131"/>
      <c r="I526" s="131"/>
      <c r="J526" s="131"/>
      <c r="K526" s="131"/>
      <c r="L526" s="131"/>
      <c r="M526" s="131"/>
      <c r="N526" s="131"/>
      <c r="O526" s="131"/>
      <c r="P526" s="131"/>
      <c r="Q526" s="131"/>
      <c r="R526" s="131"/>
      <c r="S526" s="131"/>
      <c r="T526" s="131"/>
      <c r="U526" s="131"/>
      <c r="V526" s="131"/>
      <c r="W526" s="131"/>
      <c r="X526" s="131"/>
      <c r="Y526" s="131"/>
      <c r="Z526" s="131"/>
      <c r="AA526" s="131"/>
      <c r="AB526" s="131"/>
      <c r="AC526" s="131"/>
      <c r="AD526" s="131"/>
      <c r="AE526" s="131"/>
      <c r="AF526" s="131"/>
      <c r="AG526" s="131"/>
      <c r="AH526" s="131"/>
      <c r="AI526" s="131"/>
      <c r="AJ526" s="131"/>
      <c r="AK526" s="131"/>
      <c r="AL526" s="131"/>
      <c r="AM526" s="131"/>
      <c r="AN526" s="131"/>
      <c r="AO526" s="131"/>
      <c r="AP526" s="131"/>
      <c r="AQ526" s="131"/>
      <c r="AR526" s="131"/>
      <c r="AS526" s="131"/>
      <c r="AT526" s="131"/>
      <c r="AU526" s="131"/>
      <c r="AV526" s="131"/>
      <c r="AW526" s="131"/>
      <c r="AX526" s="131"/>
      <c r="AY526" s="131"/>
      <c r="AZ526" s="131"/>
      <c r="BA526" s="131"/>
      <c r="BB526" s="131"/>
      <c r="BC526" s="131"/>
      <c r="BD526" s="131"/>
      <c r="BE526" s="131"/>
      <c r="BF526" s="131"/>
      <c r="BG526" s="131"/>
      <c r="BH526" s="131"/>
      <c r="BI526" s="131"/>
      <c r="BJ526" s="131"/>
      <c r="BK526" s="131"/>
      <c r="BL526" s="131"/>
      <c r="BM526" s="131"/>
      <c r="BN526" s="131"/>
      <c r="BO526" s="131"/>
      <c r="BP526" s="131"/>
      <c r="BQ526" s="131"/>
      <c r="BR526" s="131"/>
      <c r="BS526" s="131"/>
      <c r="BT526" s="131"/>
      <c r="BU526" s="131"/>
      <c r="BV526" s="131"/>
      <c r="BW526" s="131"/>
      <c r="BX526" s="131"/>
      <c r="BY526" s="131"/>
      <c r="BZ526" s="131"/>
      <c r="CA526" s="131"/>
      <c r="CB526" s="131"/>
      <c r="CC526" s="131"/>
      <c r="CD526" s="131"/>
      <c r="CE526" s="131"/>
      <c r="CF526" s="131"/>
      <c r="CG526" s="131"/>
      <c r="CH526" s="131"/>
      <c r="CI526" s="131"/>
      <c r="CJ526" s="131"/>
      <c r="CK526" s="131"/>
      <c r="CL526" s="131"/>
      <c r="CM526" s="131"/>
      <c r="CN526" s="131"/>
      <c r="CO526" s="131"/>
      <c r="CP526" s="131"/>
      <c r="CQ526" s="131"/>
      <c r="CR526" s="131"/>
      <c r="CS526" s="131"/>
      <c r="CT526" s="131"/>
      <c r="CU526" s="131"/>
      <c r="CV526" s="131"/>
      <c r="CW526" s="131"/>
      <c r="CX526" s="131"/>
      <c r="CY526" s="131"/>
      <c r="CZ526" s="131"/>
      <c r="DA526" s="131"/>
      <c r="DB526" s="131"/>
      <c r="DC526" s="131"/>
      <c r="DD526" s="131"/>
      <c r="DE526" s="131"/>
      <c r="DF526" s="131"/>
      <c r="DG526" s="131"/>
      <c r="DH526" s="131"/>
      <c r="DI526" s="131"/>
      <c r="DJ526" s="131"/>
      <c r="DK526" s="131"/>
      <c r="DL526" s="131"/>
      <c r="DM526" s="131"/>
      <c r="DN526" s="131"/>
      <c r="DO526" s="131"/>
      <c r="DP526" s="131"/>
      <c r="DQ526" s="131"/>
      <c r="DR526" s="131"/>
      <c r="DS526" s="131"/>
      <c r="DT526" s="131"/>
      <c r="DU526" s="131"/>
      <c r="DV526" s="131"/>
      <c r="DW526" s="131"/>
      <c r="DX526" s="131"/>
      <c r="DY526" s="131"/>
      <c r="DZ526" s="131"/>
      <c r="EA526" s="131"/>
      <c r="EB526" s="131"/>
      <c r="EC526" s="131"/>
      <c r="ED526" s="131"/>
      <c r="EE526" s="131"/>
      <c r="EF526" s="131"/>
      <c r="EG526" s="131"/>
      <c r="EH526" s="131"/>
      <c r="EI526" s="131"/>
      <c r="EJ526" s="131"/>
      <c r="EK526" s="131"/>
      <c r="EL526" s="131"/>
      <c r="EM526" s="131"/>
      <c r="EN526" s="131"/>
      <c r="EO526" s="131"/>
      <c r="EP526" s="131"/>
      <c r="EQ526" s="131"/>
      <c r="ER526" s="131"/>
      <c r="ES526" s="131"/>
      <c r="ET526" s="131"/>
      <c r="EU526" s="131"/>
      <c r="EV526" s="131"/>
      <c r="EW526" s="131"/>
      <c r="EX526" s="131"/>
      <c r="EY526" s="131"/>
      <c r="EZ526" s="131"/>
      <c r="FA526" s="131"/>
      <c r="FB526" s="131"/>
      <c r="FC526" s="131"/>
      <c r="FD526" s="131"/>
      <c r="FE526" s="131"/>
      <c r="FF526" s="131"/>
      <c r="FG526" s="131"/>
      <c r="FH526" s="131"/>
      <c r="FI526" s="131"/>
      <c r="FJ526" s="131"/>
      <c r="FK526" s="131"/>
      <c r="FL526" s="131"/>
      <c r="FM526" s="131"/>
      <c r="FN526" s="131"/>
      <c r="FO526" s="131"/>
      <c r="FP526" s="131"/>
      <c r="FQ526" s="131"/>
      <c r="FR526" s="131"/>
      <c r="FS526" s="131"/>
      <c r="FT526" s="131"/>
      <c r="FU526" s="131"/>
      <c r="FV526" s="131"/>
      <c r="FW526" s="131"/>
    </row>
    <row r="527">
      <c r="A527" s="131"/>
      <c r="B527" s="131"/>
      <c r="C527" s="131"/>
      <c r="D527" s="131"/>
      <c r="E527" s="131"/>
      <c r="F527" s="131"/>
      <c r="G527" s="131"/>
      <c r="H527" s="131"/>
      <c r="I527" s="131"/>
      <c r="J527" s="131"/>
      <c r="K527" s="131"/>
      <c r="L527" s="131"/>
      <c r="M527" s="131"/>
      <c r="N527" s="131"/>
      <c r="O527" s="131"/>
      <c r="P527" s="131"/>
      <c r="Q527" s="131"/>
      <c r="R527" s="131"/>
      <c r="S527" s="131"/>
      <c r="T527" s="131"/>
      <c r="U527" s="131"/>
      <c r="V527" s="131"/>
      <c r="W527" s="131"/>
      <c r="X527" s="131"/>
      <c r="Y527" s="131"/>
      <c r="Z527" s="131"/>
      <c r="AA527" s="131"/>
      <c r="AB527" s="131"/>
      <c r="AC527" s="131"/>
      <c r="AD527" s="131"/>
      <c r="AE527" s="131"/>
      <c r="AF527" s="131"/>
      <c r="AG527" s="131"/>
      <c r="AH527" s="131"/>
      <c r="AI527" s="131"/>
      <c r="AJ527" s="131"/>
      <c r="AK527" s="131"/>
      <c r="AL527" s="131"/>
      <c r="AM527" s="131"/>
      <c r="AN527" s="131"/>
      <c r="AO527" s="131"/>
      <c r="AP527" s="131"/>
      <c r="AQ527" s="131"/>
      <c r="AR527" s="131"/>
      <c r="AS527" s="131"/>
      <c r="AT527" s="131"/>
      <c r="AU527" s="131"/>
      <c r="AV527" s="131"/>
      <c r="AW527" s="131"/>
      <c r="AX527" s="131"/>
      <c r="AY527" s="131"/>
      <c r="AZ527" s="131"/>
      <c r="BA527" s="131"/>
      <c r="BB527" s="131"/>
      <c r="BC527" s="131"/>
      <c r="BD527" s="131"/>
      <c r="BE527" s="131"/>
      <c r="BF527" s="131"/>
      <c r="BG527" s="131"/>
      <c r="BH527" s="131"/>
      <c r="BI527" s="131"/>
      <c r="BJ527" s="131"/>
      <c r="BK527" s="131"/>
      <c r="BL527" s="131"/>
      <c r="BM527" s="131"/>
      <c r="BN527" s="131"/>
      <c r="BO527" s="131"/>
      <c r="BP527" s="131"/>
      <c r="BQ527" s="131"/>
      <c r="BR527" s="131"/>
      <c r="BS527" s="131"/>
      <c r="BT527" s="131"/>
      <c r="BU527" s="131"/>
      <c r="BV527" s="131"/>
      <c r="BW527" s="131"/>
      <c r="BX527" s="131"/>
      <c r="BY527" s="131"/>
      <c r="BZ527" s="131"/>
      <c r="CA527" s="131"/>
      <c r="CB527" s="131"/>
      <c r="CC527" s="131"/>
      <c r="CD527" s="131"/>
      <c r="CE527" s="131"/>
      <c r="CF527" s="131"/>
      <c r="CG527" s="131"/>
      <c r="CH527" s="131"/>
      <c r="CI527" s="131"/>
      <c r="CJ527" s="131"/>
      <c r="CK527" s="131"/>
      <c r="CL527" s="131"/>
      <c r="CM527" s="131"/>
      <c r="CN527" s="131"/>
      <c r="CO527" s="131"/>
      <c r="CP527" s="131"/>
      <c r="CQ527" s="131"/>
      <c r="CR527" s="131"/>
      <c r="CS527" s="131"/>
      <c r="CT527" s="131"/>
      <c r="CU527" s="131"/>
      <c r="CV527" s="131"/>
      <c r="CW527" s="131"/>
      <c r="CX527" s="131"/>
      <c r="CY527" s="131"/>
      <c r="CZ527" s="131"/>
      <c r="DA527" s="131"/>
      <c r="DB527" s="131"/>
      <c r="DC527" s="131"/>
      <c r="DD527" s="131"/>
      <c r="DE527" s="131"/>
      <c r="DF527" s="131"/>
      <c r="DG527" s="131"/>
      <c r="DH527" s="131"/>
      <c r="DI527" s="131"/>
      <c r="DJ527" s="131"/>
      <c r="DK527" s="131"/>
      <c r="DL527" s="131"/>
      <c r="DM527" s="131"/>
      <c r="DN527" s="131"/>
      <c r="DO527" s="131"/>
      <c r="DP527" s="131"/>
      <c r="DQ527" s="131"/>
      <c r="DR527" s="131"/>
      <c r="DS527" s="131"/>
      <c r="DT527" s="131"/>
      <c r="DU527" s="131"/>
      <c r="DV527" s="131"/>
      <c r="DW527" s="131"/>
      <c r="DX527" s="131"/>
      <c r="DY527" s="131"/>
      <c r="DZ527" s="131"/>
      <c r="EA527" s="131"/>
      <c r="EB527" s="131"/>
      <c r="EC527" s="131"/>
      <c r="ED527" s="131"/>
      <c r="EE527" s="131"/>
      <c r="EF527" s="131"/>
      <c r="EG527" s="131"/>
      <c r="EH527" s="131"/>
      <c r="EI527" s="131"/>
      <c r="EJ527" s="131"/>
      <c r="EK527" s="131"/>
      <c r="EL527" s="131"/>
      <c r="EM527" s="131"/>
      <c r="EN527" s="131"/>
      <c r="EO527" s="131"/>
      <c r="EP527" s="131"/>
      <c r="EQ527" s="131"/>
      <c r="ER527" s="131"/>
      <c r="ES527" s="131"/>
      <c r="ET527" s="131"/>
      <c r="EU527" s="131"/>
      <c r="EV527" s="131"/>
      <c r="EW527" s="131"/>
      <c r="EX527" s="131"/>
      <c r="EY527" s="131"/>
      <c r="EZ527" s="131"/>
      <c r="FA527" s="131"/>
      <c r="FB527" s="131"/>
      <c r="FC527" s="131"/>
      <c r="FD527" s="131"/>
      <c r="FE527" s="131"/>
      <c r="FF527" s="131"/>
      <c r="FG527" s="131"/>
      <c r="FH527" s="131"/>
      <c r="FI527" s="131"/>
      <c r="FJ527" s="131"/>
      <c r="FK527" s="131"/>
      <c r="FL527" s="131"/>
      <c r="FM527" s="131"/>
      <c r="FN527" s="131"/>
      <c r="FO527" s="131"/>
      <c r="FP527" s="131"/>
      <c r="FQ527" s="131"/>
      <c r="FR527" s="131"/>
      <c r="FS527" s="131"/>
      <c r="FT527" s="131"/>
      <c r="FU527" s="131"/>
      <c r="FV527" s="131"/>
      <c r="FW527" s="131"/>
    </row>
    <row r="528">
      <c r="A528" s="131"/>
      <c r="B528" s="131"/>
      <c r="C528" s="131"/>
      <c r="D528" s="131"/>
      <c r="E528" s="131"/>
      <c r="F528" s="131"/>
      <c r="G528" s="131"/>
      <c r="H528" s="131"/>
      <c r="I528" s="131"/>
      <c r="J528" s="131"/>
      <c r="K528" s="131"/>
      <c r="L528" s="131"/>
      <c r="M528" s="131"/>
      <c r="N528" s="131"/>
      <c r="O528" s="131"/>
      <c r="P528" s="131"/>
      <c r="Q528" s="131"/>
      <c r="R528" s="131"/>
      <c r="S528" s="131"/>
      <c r="T528" s="131"/>
      <c r="U528" s="131"/>
      <c r="V528" s="131"/>
      <c r="W528" s="131"/>
      <c r="X528" s="131"/>
      <c r="Y528" s="131"/>
      <c r="Z528" s="131"/>
      <c r="AA528" s="131"/>
      <c r="AB528" s="131"/>
      <c r="AC528" s="131"/>
      <c r="AD528" s="131"/>
      <c r="AE528" s="131"/>
      <c r="AF528" s="131"/>
      <c r="AG528" s="131"/>
      <c r="AH528" s="131"/>
      <c r="AI528" s="131"/>
      <c r="AJ528" s="131"/>
      <c r="AK528" s="131"/>
      <c r="AL528" s="131"/>
      <c r="AM528" s="131"/>
      <c r="AN528" s="131"/>
      <c r="AO528" s="131"/>
      <c r="AP528" s="131"/>
      <c r="AQ528" s="131"/>
      <c r="AR528" s="131"/>
      <c r="AS528" s="131"/>
      <c r="AT528" s="131"/>
      <c r="AU528" s="131"/>
      <c r="AV528" s="131"/>
      <c r="AW528" s="131"/>
      <c r="AX528" s="131"/>
      <c r="AY528" s="131"/>
      <c r="AZ528" s="131"/>
      <c r="BA528" s="131"/>
      <c r="BB528" s="131"/>
      <c r="BC528" s="131"/>
      <c r="BD528" s="131"/>
      <c r="BE528" s="131"/>
      <c r="BF528" s="131"/>
      <c r="BG528" s="131"/>
      <c r="BH528" s="131"/>
      <c r="BI528" s="131"/>
      <c r="BJ528" s="131"/>
      <c r="BK528" s="131"/>
      <c r="BL528" s="131"/>
      <c r="BM528" s="131"/>
      <c r="BN528" s="131"/>
      <c r="BO528" s="131"/>
      <c r="BP528" s="131"/>
      <c r="BQ528" s="131"/>
      <c r="BR528" s="131"/>
      <c r="BS528" s="131"/>
      <c r="BT528" s="131"/>
      <c r="BU528" s="131"/>
      <c r="BV528" s="131"/>
      <c r="BW528" s="131"/>
      <c r="BX528" s="131"/>
      <c r="BY528" s="131"/>
      <c r="BZ528" s="131"/>
      <c r="CA528" s="131"/>
      <c r="CB528" s="131"/>
      <c r="CC528" s="131"/>
      <c r="CD528" s="131"/>
      <c r="CE528" s="131"/>
      <c r="CF528" s="131"/>
      <c r="CG528" s="131"/>
      <c r="CH528" s="131"/>
      <c r="CI528" s="131"/>
      <c r="CJ528" s="131"/>
      <c r="CK528" s="131"/>
      <c r="CL528" s="131"/>
      <c r="CM528" s="131"/>
      <c r="CN528" s="131"/>
      <c r="CO528" s="131"/>
      <c r="CP528" s="131"/>
      <c r="CQ528" s="131"/>
      <c r="CR528" s="131"/>
      <c r="CS528" s="131"/>
      <c r="CT528" s="131"/>
      <c r="CU528" s="131"/>
      <c r="CV528" s="131"/>
      <c r="CW528" s="131"/>
      <c r="CX528" s="131"/>
      <c r="CY528" s="131"/>
      <c r="CZ528" s="131"/>
      <c r="DA528" s="131"/>
      <c r="DB528" s="131"/>
      <c r="DC528" s="131"/>
      <c r="DD528" s="131"/>
      <c r="DE528" s="131"/>
      <c r="DF528" s="131"/>
      <c r="DG528" s="131"/>
      <c r="DH528" s="131"/>
      <c r="DI528" s="131"/>
      <c r="DJ528" s="131"/>
      <c r="DK528" s="131"/>
      <c r="DL528" s="131"/>
      <c r="DM528" s="131"/>
      <c r="DN528" s="131"/>
      <c r="DO528" s="131"/>
      <c r="DP528" s="131"/>
      <c r="DQ528" s="131"/>
      <c r="DR528" s="131"/>
      <c r="DS528" s="131"/>
      <c r="DT528" s="131"/>
      <c r="DU528" s="131"/>
      <c r="DV528" s="131"/>
      <c r="DW528" s="131"/>
      <c r="DX528" s="131"/>
      <c r="DY528" s="131"/>
      <c r="DZ528" s="131"/>
      <c r="EA528" s="131"/>
      <c r="EB528" s="131"/>
      <c r="EC528" s="131"/>
      <c r="ED528" s="131"/>
      <c r="EE528" s="131"/>
      <c r="EF528" s="131"/>
      <c r="EG528" s="131"/>
      <c r="EH528" s="131"/>
      <c r="EI528" s="131"/>
      <c r="EJ528" s="131"/>
      <c r="EK528" s="131"/>
      <c r="EL528" s="131"/>
      <c r="EM528" s="131"/>
      <c r="EN528" s="131"/>
      <c r="EO528" s="131"/>
      <c r="EP528" s="131"/>
      <c r="EQ528" s="131"/>
      <c r="ER528" s="131"/>
      <c r="ES528" s="131"/>
      <c r="ET528" s="131"/>
      <c r="EU528" s="131"/>
      <c r="EV528" s="131"/>
      <c r="EW528" s="131"/>
      <c r="EX528" s="131"/>
      <c r="EY528" s="131"/>
      <c r="EZ528" s="131"/>
      <c r="FA528" s="131"/>
      <c r="FB528" s="131"/>
      <c r="FC528" s="131"/>
      <c r="FD528" s="131"/>
      <c r="FE528" s="131"/>
      <c r="FF528" s="131"/>
      <c r="FG528" s="131"/>
      <c r="FH528" s="131"/>
      <c r="FI528" s="131"/>
      <c r="FJ528" s="131"/>
      <c r="FK528" s="131"/>
      <c r="FL528" s="131"/>
      <c r="FM528" s="131"/>
      <c r="FN528" s="131"/>
      <c r="FO528" s="131"/>
      <c r="FP528" s="131"/>
      <c r="FQ528" s="131"/>
      <c r="FR528" s="131"/>
      <c r="FS528" s="131"/>
      <c r="FT528" s="131"/>
      <c r="FU528" s="131"/>
      <c r="FV528" s="131"/>
      <c r="FW528" s="131"/>
    </row>
    <row r="529">
      <c r="A529" s="131"/>
      <c r="B529" s="131"/>
      <c r="C529" s="131"/>
      <c r="D529" s="131"/>
      <c r="E529" s="131"/>
      <c r="F529" s="131"/>
      <c r="G529" s="131"/>
      <c r="H529" s="131"/>
      <c r="I529" s="131"/>
      <c r="J529" s="131"/>
      <c r="K529" s="131"/>
      <c r="L529" s="131"/>
      <c r="M529" s="131"/>
      <c r="N529" s="131"/>
      <c r="O529" s="131"/>
      <c r="P529" s="131"/>
      <c r="Q529" s="131"/>
      <c r="R529" s="131"/>
      <c r="S529" s="131"/>
      <c r="T529" s="131"/>
      <c r="U529" s="131"/>
      <c r="V529" s="131"/>
      <c r="W529" s="131"/>
      <c r="X529" s="131"/>
      <c r="Y529" s="131"/>
      <c r="Z529" s="131"/>
      <c r="AA529" s="131"/>
      <c r="AB529" s="131"/>
      <c r="AC529" s="131"/>
      <c r="AD529" s="131"/>
      <c r="AE529" s="131"/>
      <c r="AF529" s="131"/>
      <c r="AG529" s="131"/>
      <c r="AH529" s="131"/>
      <c r="AI529" s="131"/>
      <c r="AJ529" s="131"/>
      <c r="AK529" s="131"/>
      <c r="AL529" s="131"/>
      <c r="AM529" s="131"/>
      <c r="AN529" s="131"/>
      <c r="AO529" s="131"/>
      <c r="AP529" s="131"/>
      <c r="AQ529" s="131"/>
      <c r="AR529" s="131"/>
      <c r="AS529" s="131"/>
      <c r="AT529" s="131"/>
      <c r="AU529" s="131"/>
      <c r="AV529" s="131"/>
      <c r="AW529" s="131"/>
      <c r="AX529" s="131"/>
      <c r="AY529" s="131"/>
      <c r="AZ529" s="131"/>
      <c r="BA529" s="131"/>
      <c r="BB529" s="131"/>
      <c r="BC529" s="131"/>
      <c r="BD529" s="131"/>
      <c r="BE529" s="131"/>
      <c r="BF529" s="131"/>
      <c r="BG529" s="131"/>
      <c r="BH529" s="131"/>
      <c r="BI529" s="131"/>
      <c r="BJ529" s="131"/>
      <c r="BK529" s="131"/>
      <c r="BL529" s="131"/>
      <c r="BM529" s="131"/>
      <c r="BN529" s="131"/>
      <c r="BO529" s="131"/>
      <c r="BP529" s="131"/>
      <c r="BQ529" s="131"/>
      <c r="BR529" s="131"/>
      <c r="BS529" s="131"/>
      <c r="BT529" s="131"/>
      <c r="BU529" s="131"/>
      <c r="BV529" s="131"/>
      <c r="BW529" s="131"/>
      <c r="BX529" s="131"/>
      <c r="BY529" s="131"/>
      <c r="BZ529" s="131"/>
      <c r="CA529" s="131"/>
      <c r="CB529" s="131"/>
      <c r="CC529" s="131"/>
      <c r="CD529" s="131"/>
      <c r="CE529" s="131"/>
      <c r="CF529" s="131"/>
      <c r="CG529" s="131"/>
      <c r="CH529" s="131"/>
      <c r="CI529" s="131"/>
      <c r="CJ529" s="131"/>
      <c r="CK529" s="131"/>
      <c r="CL529" s="131"/>
      <c r="CM529" s="131"/>
      <c r="CN529" s="131"/>
      <c r="CO529" s="131"/>
      <c r="CP529" s="131"/>
      <c r="CQ529" s="131"/>
      <c r="CR529" s="131"/>
      <c r="CS529" s="131"/>
      <c r="CT529" s="131"/>
      <c r="CU529" s="131"/>
      <c r="CV529" s="131"/>
      <c r="CW529" s="131"/>
      <c r="CX529" s="131"/>
      <c r="CY529" s="131"/>
      <c r="CZ529" s="131"/>
      <c r="DA529" s="131"/>
      <c r="DB529" s="131"/>
      <c r="DC529" s="131"/>
      <c r="DD529" s="131"/>
      <c r="DE529" s="131"/>
      <c r="DF529" s="131"/>
      <c r="DG529" s="131"/>
      <c r="DH529" s="131"/>
      <c r="DI529" s="131"/>
      <c r="DJ529" s="131"/>
      <c r="DK529" s="131"/>
      <c r="DL529" s="131"/>
      <c r="DM529" s="131"/>
      <c r="DN529" s="131"/>
      <c r="DO529" s="131"/>
      <c r="DP529" s="131"/>
      <c r="DQ529" s="131"/>
      <c r="DR529" s="131"/>
      <c r="DS529" s="131"/>
      <c r="DT529" s="131"/>
      <c r="DU529" s="131"/>
      <c r="DV529" s="131"/>
      <c r="DW529" s="131"/>
      <c r="DX529" s="131"/>
      <c r="DY529" s="131"/>
      <c r="DZ529" s="131"/>
      <c r="EA529" s="131"/>
      <c r="EB529" s="131"/>
      <c r="EC529" s="131"/>
      <c r="ED529" s="131"/>
      <c r="EE529" s="131"/>
      <c r="EF529" s="131"/>
      <c r="EG529" s="131"/>
      <c r="EH529" s="131"/>
      <c r="EI529" s="131"/>
      <c r="EJ529" s="131"/>
      <c r="EK529" s="131"/>
      <c r="EL529" s="131"/>
      <c r="EM529" s="131"/>
      <c r="EN529" s="131"/>
      <c r="EO529" s="131"/>
      <c r="EP529" s="131"/>
      <c r="EQ529" s="131"/>
      <c r="ER529" s="131"/>
      <c r="ES529" s="131"/>
      <c r="ET529" s="131"/>
      <c r="EU529" s="131"/>
      <c r="EV529" s="131"/>
      <c r="EW529" s="131"/>
      <c r="EX529" s="131"/>
      <c r="EY529" s="131"/>
      <c r="EZ529" s="131"/>
      <c r="FA529" s="131"/>
      <c r="FB529" s="131"/>
      <c r="FC529" s="131"/>
      <c r="FD529" s="131"/>
      <c r="FE529" s="131"/>
      <c r="FF529" s="131"/>
      <c r="FG529" s="131"/>
      <c r="FH529" s="131"/>
      <c r="FI529" s="131"/>
      <c r="FJ529" s="131"/>
      <c r="FK529" s="131"/>
      <c r="FL529" s="131"/>
      <c r="FM529" s="131"/>
      <c r="FN529" s="131"/>
      <c r="FO529" s="131"/>
      <c r="FP529" s="131"/>
      <c r="FQ529" s="131"/>
      <c r="FR529" s="131"/>
      <c r="FS529" s="131"/>
      <c r="FT529" s="131"/>
      <c r="FU529" s="131"/>
      <c r="FV529" s="131"/>
      <c r="FW529" s="131"/>
    </row>
    <row r="530">
      <c r="A530" s="131"/>
      <c r="B530" s="131"/>
      <c r="C530" s="131"/>
      <c r="D530" s="131"/>
      <c r="E530" s="131"/>
      <c r="F530" s="131"/>
      <c r="G530" s="131"/>
      <c r="H530" s="131"/>
      <c r="I530" s="131"/>
      <c r="J530" s="131"/>
      <c r="K530" s="131"/>
      <c r="L530" s="131"/>
      <c r="M530" s="131"/>
      <c r="N530" s="131"/>
      <c r="O530" s="131"/>
      <c r="P530" s="131"/>
      <c r="Q530" s="131"/>
      <c r="R530" s="131"/>
      <c r="S530" s="131"/>
      <c r="T530" s="131"/>
      <c r="U530" s="131"/>
      <c r="V530" s="131"/>
      <c r="W530" s="131"/>
      <c r="X530" s="131"/>
      <c r="Y530" s="131"/>
      <c r="Z530" s="131"/>
      <c r="AA530" s="131"/>
      <c r="AB530" s="131"/>
      <c r="AC530" s="131"/>
      <c r="AD530" s="131"/>
      <c r="AE530" s="131"/>
      <c r="AF530" s="131"/>
      <c r="AG530" s="131"/>
      <c r="AH530" s="131"/>
      <c r="AI530" s="131"/>
      <c r="AJ530" s="131"/>
      <c r="AK530" s="131"/>
      <c r="AL530" s="131"/>
      <c r="AM530" s="131"/>
      <c r="AN530" s="131"/>
      <c r="AO530" s="131"/>
      <c r="AP530" s="131"/>
      <c r="AQ530" s="131"/>
      <c r="AR530" s="131"/>
      <c r="AS530" s="131"/>
      <c r="AT530" s="131"/>
      <c r="AU530" s="131"/>
      <c r="AV530" s="131"/>
      <c r="AW530" s="131"/>
      <c r="AX530" s="131"/>
      <c r="AY530" s="131"/>
      <c r="AZ530" s="131"/>
      <c r="BA530" s="131"/>
      <c r="BB530" s="131"/>
      <c r="BC530" s="131"/>
      <c r="BD530" s="131"/>
      <c r="BE530" s="131"/>
      <c r="BF530" s="131"/>
      <c r="BG530" s="131"/>
      <c r="BH530" s="131"/>
      <c r="BI530" s="131"/>
      <c r="BJ530" s="131"/>
      <c r="BK530" s="131"/>
      <c r="BL530" s="131"/>
      <c r="BM530" s="131"/>
      <c r="BN530" s="131"/>
      <c r="BO530" s="131"/>
      <c r="BP530" s="131"/>
      <c r="BQ530" s="131"/>
      <c r="BR530" s="131"/>
      <c r="BS530" s="131"/>
      <c r="BT530" s="131"/>
      <c r="BU530" s="131"/>
      <c r="BV530" s="131"/>
      <c r="BW530" s="131"/>
      <c r="BX530" s="131"/>
      <c r="BY530" s="131"/>
      <c r="BZ530" s="131"/>
      <c r="CA530" s="131"/>
      <c r="CB530" s="131"/>
      <c r="CC530" s="131"/>
      <c r="CD530" s="131"/>
      <c r="CE530" s="131"/>
      <c r="CF530" s="131"/>
      <c r="CG530" s="131"/>
      <c r="CH530" s="131"/>
      <c r="CI530" s="131"/>
      <c r="CJ530" s="131"/>
      <c r="CK530" s="131"/>
      <c r="CL530" s="131"/>
      <c r="CM530" s="131"/>
      <c r="CN530" s="131"/>
      <c r="CO530" s="131"/>
      <c r="CP530" s="131"/>
      <c r="CQ530" s="131"/>
      <c r="CR530" s="131"/>
      <c r="CS530" s="131"/>
      <c r="CT530" s="131"/>
      <c r="CU530" s="131"/>
      <c r="CV530" s="131"/>
      <c r="CW530" s="131"/>
      <c r="CX530" s="131"/>
      <c r="CY530" s="131"/>
      <c r="CZ530" s="131"/>
      <c r="DA530" s="131"/>
      <c r="DB530" s="131"/>
      <c r="DC530" s="131"/>
      <c r="DD530" s="131"/>
      <c r="DE530" s="131"/>
      <c r="DF530" s="131"/>
      <c r="DG530" s="131"/>
      <c r="DH530" s="131"/>
      <c r="DI530" s="131"/>
      <c r="DJ530" s="131"/>
      <c r="DK530" s="131"/>
      <c r="DL530" s="131"/>
      <c r="DM530" s="131"/>
      <c r="DN530" s="131"/>
      <c r="DO530" s="131"/>
      <c r="DP530" s="131"/>
      <c r="DQ530" s="131"/>
      <c r="DR530" s="131"/>
      <c r="DS530" s="131"/>
      <c r="DT530" s="131"/>
      <c r="DU530" s="131"/>
      <c r="DV530" s="131"/>
      <c r="DW530" s="131"/>
      <c r="DX530" s="131"/>
      <c r="DY530" s="131"/>
      <c r="DZ530" s="131"/>
      <c r="EA530" s="131"/>
      <c r="EB530" s="131"/>
      <c r="EC530" s="131"/>
      <c r="ED530" s="131"/>
      <c r="EE530" s="131"/>
      <c r="EF530" s="131"/>
      <c r="EG530" s="131"/>
      <c r="EH530" s="131"/>
      <c r="EI530" s="131"/>
      <c r="EJ530" s="131"/>
      <c r="EK530" s="131"/>
      <c r="EL530" s="131"/>
      <c r="EM530" s="131"/>
      <c r="EN530" s="131"/>
      <c r="EO530" s="131"/>
      <c r="EP530" s="131"/>
      <c r="EQ530" s="131"/>
      <c r="ER530" s="131"/>
      <c r="ES530" s="131"/>
      <c r="ET530" s="131"/>
      <c r="EU530" s="131"/>
      <c r="EV530" s="131"/>
      <c r="EW530" s="131"/>
      <c r="EX530" s="131"/>
      <c r="EY530" s="131"/>
      <c r="EZ530" s="131"/>
      <c r="FA530" s="131"/>
      <c r="FB530" s="131"/>
      <c r="FC530" s="131"/>
      <c r="FD530" s="131"/>
      <c r="FE530" s="131"/>
      <c r="FF530" s="131"/>
      <c r="FG530" s="131"/>
      <c r="FH530" s="131"/>
      <c r="FI530" s="131"/>
      <c r="FJ530" s="131"/>
      <c r="FK530" s="131"/>
      <c r="FL530" s="131"/>
      <c r="FM530" s="131"/>
      <c r="FN530" s="131"/>
      <c r="FO530" s="131"/>
      <c r="FP530" s="131"/>
      <c r="FQ530" s="131"/>
      <c r="FR530" s="131"/>
      <c r="FS530" s="131"/>
      <c r="FT530" s="131"/>
      <c r="FU530" s="131"/>
      <c r="FV530" s="131"/>
      <c r="FW530" s="131"/>
    </row>
    <row r="531">
      <c r="A531" s="131"/>
      <c r="B531" s="131"/>
      <c r="C531" s="131"/>
      <c r="D531" s="131"/>
      <c r="E531" s="131"/>
      <c r="F531" s="131"/>
      <c r="G531" s="131"/>
      <c r="H531" s="131"/>
      <c r="I531" s="131"/>
      <c r="J531" s="131"/>
      <c r="K531" s="131"/>
      <c r="L531" s="131"/>
      <c r="M531" s="131"/>
      <c r="N531" s="131"/>
      <c r="O531" s="131"/>
      <c r="P531" s="131"/>
      <c r="Q531" s="131"/>
      <c r="R531" s="131"/>
      <c r="S531" s="131"/>
      <c r="T531" s="131"/>
      <c r="U531" s="131"/>
      <c r="V531" s="131"/>
      <c r="W531" s="131"/>
      <c r="X531" s="131"/>
      <c r="Y531" s="131"/>
      <c r="Z531" s="131"/>
      <c r="AA531" s="131"/>
      <c r="AB531" s="131"/>
      <c r="AC531" s="131"/>
      <c r="AD531" s="131"/>
      <c r="AE531" s="131"/>
      <c r="AF531" s="131"/>
      <c r="AG531" s="131"/>
      <c r="AH531" s="131"/>
      <c r="AI531" s="131"/>
      <c r="AJ531" s="131"/>
      <c r="AK531" s="131"/>
      <c r="AL531" s="131"/>
      <c r="AM531" s="131"/>
      <c r="AN531" s="131"/>
      <c r="AO531" s="131"/>
      <c r="AP531" s="131"/>
      <c r="AQ531" s="131"/>
      <c r="AR531" s="131"/>
      <c r="AS531" s="131"/>
      <c r="AT531" s="131"/>
      <c r="AU531" s="131"/>
      <c r="AV531" s="131"/>
      <c r="AW531" s="131"/>
      <c r="AX531" s="131"/>
      <c r="AY531" s="131"/>
      <c r="AZ531" s="131"/>
      <c r="BA531" s="131"/>
      <c r="BB531" s="131"/>
      <c r="BC531" s="131"/>
      <c r="BD531" s="131"/>
      <c r="BE531" s="131"/>
      <c r="BF531" s="131"/>
      <c r="BG531" s="131"/>
      <c r="BH531" s="131"/>
      <c r="BI531" s="131"/>
      <c r="BJ531" s="131"/>
      <c r="BK531" s="131"/>
      <c r="BL531" s="131"/>
      <c r="BM531" s="131"/>
      <c r="BN531" s="131"/>
      <c r="BO531" s="131"/>
      <c r="BP531" s="131"/>
      <c r="BQ531" s="131"/>
      <c r="BR531" s="131"/>
      <c r="BS531" s="131"/>
      <c r="BT531" s="131"/>
      <c r="BU531" s="131"/>
      <c r="BV531" s="131"/>
      <c r="BW531" s="131"/>
      <c r="BX531" s="131"/>
      <c r="BY531" s="131"/>
      <c r="BZ531" s="131"/>
      <c r="CA531" s="131"/>
      <c r="CB531" s="131"/>
      <c r="CC531" s="131"/>
      <c r="CD531" s="131"/>
      <c r="CE531" s="131"/>
      <c r="CF531" s="131"/>
      <c r="CG531" s="131"/>
      <c r="CH531" s="131"/>
      <c r="CI531" s="131"/>
      <c r="CJ531" s="131"/>
      <c r="CK531" s="131"/>
      <c r="CL531" s="131"/>
      <c r="CM531" s="131"/>
      <c r="CN531" s="131"/>
      <c r="CO531" s="131"/>
      <c r="CP531" s="131"/>
      <c r="CQ531" s="131"/>
      <c r="CR531" s="131"/>
      <c r="CS531" s="131"/>
      <c r="CT531" s="131"/>
      <c r="CU531" s="131"/>
      <c r="CV531" s="131"/>
      <c r="CW531" s="131"/>
      <c r="CX531" s="131"/>
      <c r="CY531" s="131"/>
      <c r="CZ531" s="131"/>
      <c r="DA531" s="131"/>
      <c r="DB531" s="131"/>
      <c r="DC531" s="131"/>
      <c r="DD531" s="131"/>
      <c r="DE531" s="131"/>
      <c r="DF531" s="131"/>
      <c r="DG531" s="131"/>
      <c r="DH531" s="131"/>
      <c r="DI531" s="131"/>
      <c r="DJ531" s="131"/>
      <c r="DK531" s="131"/>
      <c r="DL531" s="131"/>
      <c r="DM531" s="131"/>
      <c r="DN531" s="131"/>
      <c r="DO531" s="131"/>
      <c r="DP531" s="131"/>
      <c r="DQ531" s="131"/>
      <c r="DR531" s="131"/>
      <c r="DS531" s="131"/>
      <c r="DT531" s="131"/>
      <c r="DU531" s="131"/>
      <c r="DV531" s="131"/>
      <c r="DW531" s="131"/>
      <c r="DX531" s="131"/>
      <c r="DY531" s="131"/>
      <c r="DZ531" s="131"/>
      <c r="EA531" s="131"/>
      <c r="EB531" s="131"/>
      <c r="EC531" s="131"/>
      <c r="ED531" s="131"/>
      <c r="EE531" s="131"/>
      <c r="EF531" s="131"/>
      <c r="EG531" s="131"/>
      <c r="EH531" s="131"/>
      <c r="EI531" s="131"/>
      <c r="EJ531" s="131"/>
      <c r="EK531" s="131"/>
      <c r="EL531" s="131"/>
      <c r="EM531" s="131"/>
      <c r="EN531" s="131"/>
      <c r="EO531" s="131"/>
      <c r="EP531" s="131"/>
      <c r="EQ531" s="131"/>
      <c r="ER531" s="131"/>
      <c r="ES531" s="131"/>
      <c r="ET531" s="131"/>
      <c r="EU531" s="131"/>
      <c r="EV531" s="131"/>
      <c r="EW531" s="131"/>
      <c r="EX531" s="131"/>
      <c r="EY531" s="131"/>
      <c r="EZ531" s="131"/>
      <c r="FA531" s="131"/>
      <c r="FB531" s="131"/>
      <c r="FC531" s="131"/>
      <c r="FD531" s="131"/>
      <c r="FE531" s="131"/>
      <c r="FF531" s="131"/>
      <c r="FG531" s="131"/>
      <c r="FH531" s="131"/>
      <c r="FI531" s="131"/>
      <c r="FJ531" s="131"/>
      <c r="FK531" s="131"/>
      <c r="FL531" s="131"/>
      <c r="FM531" s="131"/>
      <c r="FN531" s="131"/>
      <c r="FO531" s="131"/>
      <c r="FP531" s="131"/>
      <c r="FQ531" s="131"/>
      <c r="FR531" s="131"/>
      <c r="FS531" s="131"/>
      <c r="FT531" s="131"/>
      <c r="FU531" s="131"/>
      <c r="FV531" s="131"/>
      <c r="FW531" s="131"/>
    </row>
    <row r="532">
      <c r="A532" s="131"/>
      <c r="B532" s="131"/>
      <c r="C532" s="131"/>
      <c r="D532" s="131"/>
      <c r="E532" s="131"/>
      <c r="F532" s="131"/>
      <c r="G532" s="131"/>
      <c r="H532" s="131"/>
      <c r="I532" s="131"/>
      <c r="J532" s="131"/>
      <c r="K532" s="131"/>
      <c r="L532" s="131"/>
      <c r="M532" s="131"/>
      <c r="N532" s="131"/>
      <c r="O532" s="131"/>
      <c r="P532" s="131"/>
      <c r="Q532" s="131"/>
      <c r="R532" s="131"/>
      <c r="S532" s="131"/>
      <c r="T532" s="131"/>
      <c r="U532" s="131"/>
      <c r="V532" s="131"/>
      <c r="W532" s="131"/>
      <c r="X532" s="131"/>
      <c r="Y532" s="131"/>
      <c r="Z532" s="131"/>
      <c r="AA532" s="131"/>
      <c r="AB532" s="131"/>
      <c r="AC532" s="131"/>
      <c r="AD532" s="131"/>
      <c r="AE532" s="131"/>
      <c r="AF532" s="131"/>
      <c r="AG532" s="131"/>
      <c r="AH532" s="131"/>
      <c r="AI532" s="131"/>
      <c r="AJ532" s="131"/>
      <c r="AK532" s="131"/>
      <c r="AL532" s="131"/>
      <c r="AM532" s="131"/>
      <c r="AN532" s="131"/>
      <c r="AO532" s="131"/>
      <c r="AP532" s="131"/>
      <c r="AQ532" s="131"/>
      <c r="AR532" s="131"/>
      <c r="AS532" s="131"/>
      <c r="AT532" s="131"/>
      <c r="AU532" s="131"/>
      <c r="AV532" s="131"/>
      <c r="AW532" s="131"/>
      <c r="AX532" s="131"/>
      <c r="AY532" s="131"/>
      <c r="AZ532" s="131"/>
      <c r="BA532" s="131"/>
      <c r="BB532" s="131"/>
      <c r="BC532" s="131"/>
      <c r="BD532" s="131"/>
      <c r="BE532" s="131"/>
      <c r="BF532" s="131"/>
      <c r="BG532" s="131"/>
      <c r="BH532" s="131"/>
      <c r="BI532" s="131"/>
      <c r="BJ532" s="131"/>
      <c r="BK532" s="131"/>
      <c r="BL532" s="131"/>
      <c r="BM532" s="131"/>
      <c r="BN532" s="131"/>
      <c r="BO532" s="131"/>
      <c r="BP532" s="131"/>
      <c r="BQ532" s="131"/>
      <c r="BR532" s="131"/>
      <c r="BS532" s="131"/>
      <c r="BT532" s="131"/>
      <c r="BU532" s="131"/>
      <c r="BV532" s="131"/>
      <c r="BW532" s="131"/>
      <c r="BX532" s="131"/>
      <c r="BY532" s="131"/>
      <c r="BZ532" s="131"/>
      <c r="CA532" s="131"/>
      <c r="CB532" s="131"/>
      <c r="CC532" s="131"/>
      <c r="CD532" s="131"/>
      <c r="CE532" s="131"/>
      <c r="CF532" s="131"/>
      <c r="CG532" s="131"/>
      <c r="CH532" s="131"/>
      <c r="CI532" s="131"/>
      <c r="CJ532" s="131"/>
      <c r="CK532" s="131"/>
      <c r="CL532" s="131"/>
      <c r="CM532" s="131"/>
      <c r="CN532" s="131"/>
      <c r="CO532" s="131"/>
      <c r="CP532" s="131"/>
      <c r="CQ532" s="131"/>
      <c r="CR532" s="131"/>
      <c r="CS532" s="131"/>
      <c r="CT532" s="131"/>
      <c r="CU532" s="131"/>
      <c r="CV532" s="131"/>
      <c r="CW532" s="131"/>
      <c r="CX532" s="131"/>
      <c r="CY532" s="131"/>
      <c r="CZ532" s="131"/>
      <c r="DA532" s="131"/>
      <c r="DB532" s="131"/>
      <c r="DC532" s="131"/>
      <c r="DD532" s="131"/>
      <c r="DE532" s="131"/>
      <c r="DF532" s="131"/>
      <c r="DG532" s="131"/>
      <c r="DH532" s="131"/>
      <c r="DI532" s="131"/>
      <c r="DJ532" s="131"/>
      <c r="DK532" s="131"/>
      <c r="DL532" s="131"/>
      <c r="DM532" s="131"/>
      <c r="DN532" s="131"/>
      <c r="DO532" s="131"/>
      <c r="DP532" s="131"/>
      <c r="DQ532" s="131"/>
      <c r="DR532" s="131"/>
      <c r="DS532" s="131"/>
      <c r="DT532" s="131"/>
      <c r="DU532" s="131"/>
      <c r="DV532" s="131"/>
      <c r="DW532" s="131"/>
      <c r="DX532" s="131"/>
      <c r="DY532" s="131"/>
      <c r="DZ532" s="131"/>
      <c r="EA532" s="131"/>
      <c r="EB532" s="131"/>
      <c r="EC532" s="131"/>
      <c r="ED532" s="131"/>
      <c r="EE532" s="131"/>
      <c r="EF532" s="131"/>
      <c r="EG532" s="131"/>
      <c r="EH532" s="131"/>
      <c r="EI532" s="131"/>
      <c r="EJ532" s="131"/>
      <c r="EK532" s="131"/>
      <c r="EL532" s="131"/>
      <c r="EM532" s="131"/>
      <c r="EN532" s="131"/>
      <c r="EO532" s="131"/>
      <c r="EP532" s="131"/>
      <c r="EQ532" s="131"/>
      <c r="ER532" s="131"/>
      <c r="ES532" s="131"/>
      <c r="ET532" s="131"/>
      <c r="EU532" s="131"/>
      <c r="EV532" s="131"/>
      <c r="EW532" s="131"/>
      <c r="EX532" s="131"/>
      <c r="EY532" s="131"/>
      <c r="EZ532" s="131"/>
      <c r="FA532" s="131"/>
      <c r="FB532" s="131"/>
      <c r="FC532" s="131"/>
      <c r="FD532" s="131"/>
      <c r="FE532" s="131"/>
      <c r="FF532" s="131"/>
      <c r="FG532" s="131"/>
      <c r="FH532" s="131"/>
      <c r="FI532" s="131"/>
      <c r="FJ532" s="131"/>
      <c r="FK532" s="131"/>
      <c r="FL532" s="131"/>
      <c r="FM532" s="131"/>
      <c r="FN532" s="131"/>
      <c r="FO532" s="131"/>
      <c r="FP532" s="131"/>
      <c r="FQ532" s="131"/>
      <c r="FR532" s="131"/>
      <c r="FS532" s="131"/>
      <c r="FT532" s="131"/>
      <c r="FU532" s="131"/>
      <c r="FV532" s="131"/>
      <c r="FW532" s="131"/>
    </row>
    <row r="533">
      <c r="A533" s="131"/>
      <c r="B533" s="131"/>
      <c r="C533" s="131"/>
      <c r="D533" s="131"/>
      <c r="E533" s="131"/>
      <c r="F533" s="131"/>
      <c r="G533" s="131"/>
      <c r="H533" s="131"/>
      <c r="I533" s="131"/>
      <c r="J533" s="131"/>
      <c r="K533" s="131"/>
      <c r="L533" s="131"/>
      <c r="M533" s="131"/>
      <c r="N533" s="131"/>
      <c r="O533" s="131"/>
      <c r="P533" s="131"/>
      <c r="Q533" s="131"/>
      <c r="R533" s="131"/>
      <c r="S533" s="131"/>
      <c r="T533" s="131"/>
      <c r="U533" s="131"/>
      <c r="V533" s="131"/>
      <c r="W533" s="131"/>
      <c r="X533" s="131"/>
      <c r="Y533" s="131"/>
      <c r="Z533" s="131"/>
      <c r="AA533" s="131"/>
      <c r="AB533" s="131"/>
      <c r="AC533" s="131"/>
      <c r="AD533" s="131"/>
      <c r="AE533" s="131"/>
      <c r="AF533" s="131"/>
      <c r="AG533" s="131"/>
      <c r="AH533" s="131"/>
      <c r="AI533" s="131"/>
      <c r="AJ533" s="131"/>
      <c r="AK533" s="131"/>
      <c r="AL533" s="131"/>
      <c r="AM533" s="131"/>
      <c r="AN533" s="131"/>
      <c r="AO533" s="131"/>
      <c r="AP533" s="131"/>
      <c r="AQ533" s="131"/>
      <c r="AR533" s="131"/>
      <c r="AS533" s="131"/>
      <c r="AT533" s="131"/>
      <c r="AU533" s="131"/>
      <c r="AV533" s="131"/>
      <c r="AW533" s="131"/>
      <c r="AX533" s="131"/>
      <c r="AY533" s="131"/>
      <c r="AZ533" s="131"/>
      <c r="BA533" s="131"/>
      <c r="BB533" s="131"/>
      <c r="BC533" s="131"/>
      <c r="BD533" s="131"/>
      <c r="BE533" s="131"/>
      <c r="BF533" s="131"/>
      <c r="BG533" s="131"/>
      <c r="BH533" s="131"/>
      <c r="BI533" s="131"/>
      <c r="BJ533" s="131"/>
      <c r="BK533" s="131"/>
      <c r="BL533" s="131"/>
      <c r="BM533" s="131"/>
      <c r="BN533" s="131"/>
      <c r="BO533" s="131"/>
      <c r="BP533" s="131"/>
      <c r="BQ533" s="131"/>
      <c r="BR533" s="131"/>
      <c r="BS533" s="131"/>
      <c r="BT533" s="131"/>
      <c r="BU533" s="131"/>
      <c r="BV533" s="131"/>
      <c r="BW533" s="131"/>
      <c r="BX533" s="131"/>
      <c r="BY533" s="131"/>
      <c r="BZ533" s="131"/>
      <c r="CA533" s="131"/>
      <c r="CB533" s="131"/>
      <c r="CC533" s="131"/>
      <c r="CD533" s="131"/>
      <c r="CE533" s="131"/>
      <c r="CF533" s="131"/>
      <c r="CG533" s="131"/>
      <c r="CH533" s="131"/>
      <c r="CI533" s="131"/>
      <c r="CJ533" s="131"/>
      <c r="CK533" s="131"/>
      <c r="CL533" s="131"/>
      <c r="CM533" s="131"/>
      <c r="CN533" s="131"/>
      <c r="CO533" s="131"/>
      <c r="CP533" s="131"/>
      <c r="CQ533" s="131"/>
      <c r="CR533" s="131"/>
      <c r="CS533" s="131"/>
      <c r="CT533" s="131"/>
      <c r="CU533" s="131"/>
      <c r="CV533" s="131"/>
      <c r="CW533" s="131"/>
      <c r="CX533" s="131"/>
      <c r="CY533" s="131"/>
      <c r="CZ533" s="131"/>
      <c r="DA533" s="131"/>
      <c r="DB533" s="131"/>
      <c r="DC533" s="131"/>
      <c r="DD533" s="131"/>
      <c r="DE533" s="131"/>
      <c r="DF533" s="131"/>
      <c r="DG533" s="131"/>
      <c r="DH533" s="131"/>
      <c r="DI533" s="131"/>
      <c r="DJ533" s="131"/>
      <c r="DK533" s="131"/>
      <c r="DL533" s="131"/>
      <c r="DM533" s="131"/>
      <c r="DN533" s="131"/>
      <c r="DO533" s="131"/>
      <c r="DP533" s="131"/>
      <c r="DQ533" s="131"/>
      <c r="DR533" s="131"/>
      <c r="DS533" s="131"/>
      <c r="DT533" s="131"/>
      <c r="DU533" s="131"/>
      <c r="DV533" s="131"/>
      <c r="DW533" s="131"/>
      <c r="DX533" s="131"/>
      <c r="DY533" s="131"/>
      <c r="DZ533" s="131"/>
      <c r="EA533" s="131"/>
      <c r="EB533" s="131"/>
      <c r="EC533" s="131"/>
      <c r="ED533" s="131"/>
      <c r="EE533" s="131"/>
      <c r="EF533" s="131"/>
      <c r="EG533" s="131"/>
      <c r="EH533" s="131"/>
      <c r="EI533" s="131"/>
      <c r="EJ533" s="131"/>
      <c r="EK533" s="131"/>
      <c r="EL533" s="131"/>
      <c r="EM533" s="131"/>
      <c r="EN533" s="131"/>
      <c r="EO533" s="131"/>
      <c r="EP533" s="131"/>
      <c r="EQ533" s="131"/>
      <c r="ER533" s="131"/>
      <c r="ES533" s="131"/>
      <c r="ET533" s="131"/>
      <c r="EU533" s="131"/>
      <c r="EV533" s="131"/>
      <c r="EW533" s="131"/>
      <c r="EX533" s="131"/>
      <c r="EY533" s="131"/>
      <c r="EZ533" s="131"/>
      <c r="FA533" s="131"/>
      <c r="FB533" s="131"/>
      <c r="FC533" s="131"/>
      <c r="FD533" s="131"/>
      <c r="FE533" s="131"/>
      <c r="FF533" s="131"/>
      <c r="FG533" s="131"/>
      <c r="FH533" s="131"/>
      <c r="FI533" s="131"/>
      <c r="FJ533" s="131"/>
      <c r="FK533" s="131"/>
      <c r="FL533" s="131"/>
      <c r="FM533" s="131"/>
      <c r="FN533" s="131"/>
      <c r="FO533" s="131"/>
      <c r="FP533" s="131"/>
      <c r="FQ533" s="131"/>
      <c r="FR533" s="131"/>
      <c r="FS533" s="131"/>
      <c r="FT533" s="131"/>
      <c r="FU533" s="131"/>
      <c r="FV533" s="131"/>
      <c r="FW533" s="131"/>
    </row>
    <row r="534">
      <c r="A534" s="131"/>
      <c r="B534" s="131"/>
      <c r="C534" s="131"/>
      <c r="D534" s="131"/>
      <c r="E534" s="131"/>
      <c r="F534" s="131"/>
      <c r="G534" s="131"/>
      <c r="H534" s="131"/>
      <c r="I534" s="131"/>
      <c r="J534" s="131"/>
      <c r="K534" s="131"/>
      <c r="L534" s="131"/>
      <c r="M534" s="131"/>
      <c r="N534" s="131"/>
      <c r="O534" s="131"/>
      <c r="P534" s="131"/>
      <c r="Q534" s="131"/>
      <c r="R534" s="131"/>
      <c r="S534" s="131"/>
      <c r="T534" s="131"/>
      <c r="U534" s="131"/>
      <c r="V534" s="131"/>
      <c r="W534" s="131"/>
      <c r="X534" s="131"/>
      <c r="Y534" s="131"/>
      <c r="Z534" s="131"/>
      <c r="AA534" s="131"/>
      <c r="AB534" s="131"/>
      <c r="AC534" s="131"/>
      <c r="AD534" s="131"/>
      <c r="AE534" s="131"/>
      <c r="AF534" s="131"/>
      <c r="AG534" s="131"/>
      <c r="AH534" s="131"/>
      <c r="AI534" s="131"/>
      <c r="AJ534" s="131"/>
      <c r="AK534" s="131"/>
      <c r="AL534" s="131"/>
      <c r="AM534" s="131"/>
      <c r="AN534" s="131"/>
      <c r="AO534" s="131"/>
      <c r="AP534" s="131"/>
      <c r="AQ534" s="131"/>
      <c r="AR534" s="131"/>
      <c r="AS534" s="131"/>
      <c r="AT534" s="131"/>
      <c r="AU534" s="131"/>
      <c r="AV534" s="131"/>
      <c r="AW534" s="131"/>
      <c r="AX534" s="131"/>
      <c r="AY534" s="131"/>
      <c r="AZ534" s="131"/>
      <c r="BA534" s="131"/>
      <c r="BB534" s="131"/>
      <c r="BC534" s="131"/>
      <c r="BD534" s="131"/>
      <c r="BE534" s="131"/>
      <c r="BF534" s="131"/>
      <c r="BG534" s="131"/>
      <c r="BH534" s="131"/>
      <c r="BI534" s="131"/>
      <c r="BJ534" s="131"/>
      <c r="BK534" s="131"/>
      <c r="BL534" s="131"/>
      <c r="BM534" s="131"/>
      <c r="BN534" s="131"/>
      <c r="BO534" s="131"/>
      <c r="BP534" s="131"/>
      <c r="BQ534" s="131"/>
      <c r="BR534" s="131"/>
      <c r="BS534" s="131"/>
      <c r="BT534" s="131"/>
      <c r="BU534" s="131"/>
      <c r="BV534" s="131"/>
      <c r="BW534" s="131"/>
      <c r="BX534" s="131"/>
      <c r="BY534" s="131"/>
      <c r="BZ534" s="131"/>
      <c r="CA534" s="131"/>
      <c r="CB534" s="131"/>
      <c r="CC534" s="131"/>
      <c r="CD534" s="131"/>
      <c r="CE534" s="131"/>
      <c r="CF534" s="131"/>
      <c r="CG534" s="131"/>
      <c r="CH534" s="131"/>
      <c r="CI534" s="131"/>
      <c r="CJ534" s="131"/>
      <c r="CK534" s="131"/>
      <c r="CL534" s="131"/>
      <c r="CM534" s="131"/>
      <c r="CN534" s="131"/>
      <c r="CO534" s="131"/>
      <c r="CP534" s="131"/>
      <c r="CQ534" s="131"/>
      <c r="CR534" s="131"/>
      <c r="CS534" s="131"/>
      <c r="CT534" s="131"/>
      <c r="CU534" s="131"/>
      <c r="CV534" s="131"/>
      <c r="CW534" s="131"/>
      <c r="CX534" s="131"/>
      <c r="CY534" s="131"/>
      <c r="CZ534" s="131"/>
      <c r="DA534" s="131"/>
      <c r="DB534" s="131"/>
      <c r="DC534" s="131"/>
      <c r="DD534" s="131"/>
      <c r="DE534" s="131"/>
      <c r="DF534" s="131"/>
      <c r="DG534" s="131"/>
      <c r="DH534" s="131"/>
      <c r="DI534" s="131"/>
      <c r="DJ534" s="131"/>
      <c r="DK534" s="131"/>
      <c r="DL534" s="131"/>
      <c r="DM534" s="131"/>
      <c r="DN534" s="131"/>
      <c r="DO534" s="131"/>
      <c r="DP534" s="131"/>
      <c r="DQ534" s="131"/>
      <c r="DR534" s="131"/>
      <c r="DS534" s="131"/>
      <c r="DT534" s="131"/>
      <c r="DU534" s="131"/>
      <c r="DV534" s="131"/>
      <c r="DW534" s="131"/>
      <c r="DX534" s="131"/>
      <c r="DY534" s="131"/>
      <c r="DZ534" s="131"/>
      <c r="EA534" s="131"/>
      <c r="EB534" s="131"/>
      <c r="EC534" s="131"/>
      <c r="ED534" s="131"/>
      <c r="EE534" s="131"/>
      <c r="EF534" s="131"/>
      <c r="EG534" s="131"/>
      <c r="EH534" s="131"/>
      <c r="EI534" s="131"/>
      <c r="EJ534" s="131"/>
      <c r="EK534" s="131"/>
      <c r="EL534" s="131"/>
      <c r="EM534" s="131"/>
      <c r="EN534" s="131"/>
      <c r="EO534" s="131"/>
      <c r="EP534" s="131"/>
      <c r="EQ534" s="131"/>
      <c r="ER534" s="131"/>
      <c r="ES534" s="131"/>
      <c r="ET534" s="131"/>
      <c r="EU534" s="131"/>
      <c r="EV534" s="131"/>
      <c r="EW534" s="131"/>
      <c r="EX534" s="131"/>
      <c r="EY534" s="131"/>
      <c r="EZ534" s="131"/>
      <c r="FA534" s="131"/>
      <c r="FB534" s="131"/>
      <c r="FC534" s="131"/>
      <c r="FD534" s="131"/>
      <c r="FE534" s="131"/>
      <c r="FF534" s="131"/>
      <c r="FG534" s="131"/>
      <c r="FH534" s="131"/>
      <c r="FI534" s="131"/>
      <c r="FJ534" s="131"/>
      <c r="FK534" s="131"/>
      <c r="FL534" s="131"/>
      <c r="FM534" s="131"/>
      <c r="FN534" s="131"/>
      <c r="FO534" s="131"/>
      <c r="FP534" s="131"/>
      <c r="FQ534" s="131"/>
      <c r="FR534" s="131"/>
      <c r="FS534" s="131"/>
      <c r="FT534" s="131"/>
      <c r="FU534" s="131"/>
      <c r="FV534" s="131"/>
      <c r="FW534" s="131"/>
    </row>
    <row r="535">
      <c r="A535" s="131"/>
      <c r="B535" s="131"/>
      <c r="C535" s="131"/>
      <c r="D535" s="131"/>
      <c r="E535" s="131"/>
      <c r="F535" s="131"/>
      <c r="G535" s="131"/>
      <c r="H535" s="131"/>
      <c r="I535" s="131"/>
      <c r="J535" s="131"/>
      <c r="K535" s="131"/>
      <c r="L535" s="131"/>
      <c r="M535" s="131"/>
      <c r="N535" s="131"/>
      <c r="O535" s="131"/>
      <c r="P535" s="131"/>
      <c r="Q535" s="131"/>
      <c r="R535" s="131"/>
      <c r="S535" s="131"/>
      <c r="T535" s="131"/>
      <c r="U535" s="131"/>
      <c r="V535" s="131"/>
      <c r="W535" s="131"/>
      <c r="X535" s="131"/>
      <c r="Y535" s="131"/>
      <c r="Z535" s="131"/>
      <c r="AA535" s="131"/>
      <c r="AB535" s="131"/>
      <c r="AC535" s="131"/>
      <c r="AD535" s="131"/>
      <c r="AE535" s="131"/>
      <c r="AF535" s="131"/>
      <c r="AG535" s="131"/>
      <c r="AH535" s="131"/>
      <c r="AI535" s="131"/>
      <c r="AJ535" s="131"/>
      <c r="AK535" s="131"/>
      <c r="AL535" s="131"/>
      <c r="AM535" s="131"/>
      <c r="AN535" s="131"/>
      <c r="AO535" s="131"/>
      <c r="AP535" s="131"/>
      <c r="AQ535" s="131"/>
      <c r="AR535" s="131"/>
      <c r="AS535" s="131"/>
      <c r="AT535" s="131"/>
      <c r="AU535" s="131"/>
      <c r="AV535" s="131"/>
      <c r="AW535" s="131"/>
      <c r="AX535" s="131"/>
      <c r="AY535" s="131"/>
      <c r="AZ535" s="131"/>
      <c r="BA535" s="131"/>
      <c r="BB535" s="131"/>
      <c r="BC535" s="131"/>
      <c r="BD535" s="131"/>
      <c r="BE535" s="131"/>
      <c r="BF535" s="131"/>
      <c r="BG535" s="131"/>
      <c r="BH535" s="131"/>
      <c r="BI535" s="131"/>
      <c r="BJ535" s="131"/>
      <c r="BK535" s="131"/>
      <c r="BL535" s="131"/>
      <c r="BM535" s="131"/>
      <c r="BN535" s="131"/>
      <c r="BO535" s="131"/>
      <c r="BP535" s="131"/>
      <c r="BQ535" s="131"/>
      <c r="BR535" s="131"/>
      <c r="BS535" s="131"/>
      <c r="BT535" s="131"/>
      <c r="BU535" s="131"/>
      <c r="BV535" s="131"/>
      <c r="BW535" s="131"/>
      <c r="BX535" s="131"/>
      <c r="BY535" s="131"/>
      <c r="BZ535" s="131"/>
      <c r="CA535" s="131"/>
      <c r="CB535" s="131"/>
      <c r="CC535" s="131"/>
      <c r="CD535" s="131"/>
      <c r="CE535" s="131"/>
      <c r="CF535" s="131"/>
      <c r="CG535" s="131"/>
      <c r="CH535" s="131"/>
      <c r="CI535" s="131"/>
      <c r="CJ535" s="131"/>
      <c r="CK535" s="131"/>
      <c r="CL535" s="131"/>
      <c r="CM535" s="131"/>
      <c r="CN535" s="131"/>
      <c r="CO535" s="131"/>
      <c r="CP535" s="131"/>
      <c r="CQ535" s="131"/>
      <c r="CR535" s="131"/>
      <c r="CS535" s="131"/>
      <c r="CT535" s="131"/>
      <c r="CU535" s="131"/>
      <c r="CV535" s="131"/>
      <c r="CW535" s="131"/>
      <c r="CX535" s="131"/>
      <c r="CY535" s="131"/>
      <c r="CZ535" s="131"/>
      <c r="DA535" s="131"/>
      <c r="DB535" s="131"/>
      <c r="DC535" s="131"/>
      <c r="DD535" s="131"/>
      <c r="DE535" s="131"/>
      <c r="DF535" s="131"/>
      <c r="DG535" s="131"/>
      <c r="DH535" s="131"/>
      <c r="DI535" s="131"/>
      <c r="DJ535" s="131"/>
      <c r="DK535" s="131"/>
      <c r="DL535" s="131"/>
      <c r="DM535" s="131"/>
      <c r="DN535" s="131"/>
      <c r="DO535" s="131"/>
      <c r="DP535" s="131"/>
      <c r="DQ535" s="131"/>
      <c r="DR535" s="131"/>
      <c r="DS535" s="131"/>
      <c r="DT535" s="131"/>
      <c r="DU535" s="131"/>
      <c r="DV535" s="131"/>
      <c r="DW535" s="131"/>
      <c r="DX535" s="131"/>
      <c r="DY535" s="131"/>
      <c r="DZ535" s="131"/>
      <c r="EA535" s="131"/>
      <c r="EB535" s="131"/>
      <c r="EC535" s="131"/>
      <c r="ED535" s="131"/>
      <c r="EE535" s="131"/>
      <c r="EF535" s="131"/>
      <c r="EG535" s="131"/>
      <c r="EH535" s="131"/>
      <c r="EI535" s="131"/>
      <c r="EJ535" s="131"/>
      <c r="EK535" s="131"/>
      <c r="EL535" s="131"/>
      <c r="EM535" s="131"/>
      <c r="EN535" s="131"/>
      <c r="EO535" s="131"/>
      <c r="EP535" s="131"/>
      <c r="EQ535" s="131"/>
      <c r="ER535" s="131"/>
      <c r="ES535" s="131"/>
      <c r="ET535" s="131"/>
      <c r="EU535" s="131"/>
      <c r="EV535" s="131"/>
      <c r="EW535" s="131"/>
      <c r="EX535" s="131"/>
      <c r="EY535" s="131"/>
      <c r="EZ535" s="131"/>
      <c r="FA535" s="131"/>
      <c r="FB535" s="131"/>
      <c r="FC535" s="131"/>
      <c r="FD535" s="131"/>
      <c r="FE535" s="131"/>
      <c r="FF535" s="131"/>
      <c r="FG535" s="131"/>
      <c r="FH535" s="131"/>
      <c r="FI535" s="131"/>
      <c r="FJ535" s="131"/>
      <c r="FK535" s="131"/>
      <c r="FL535" s="131"/>
      <c r="FM535" s="131"/>
      <c r="FN535" s="131"/>
      <c r="FO535" s="131"/>
      <c r="FP535" s="131"/>
      <c r="FQ535" s="131"/>
      <c r="FR535" s="131"/>
      <c r="FS535" s="131"/>
      <c r="FT535" s="131"/>
      <c r="FU535" s="131"/>
      <c r="FV535" s="131"/>
      <c r="FW535" s="131"/>
    </row>
    <row r="536">
      <c r="A536" s="131"/>
      <c r="B536" s="131"/>
      <c r="C536" s="131"/>
      <c r="D536" s="131"/>
      <c r="E536" s="131"/>
      <c r="F536" s="131"/>
      <c r="G536" s="131"/>
      <c r="H536" s="131"/>
      <c r="I536" s="131"/>
      <c r="J536" s="131"/>
      <c r="K536" s="131"/>
      <c r="L536" s="131"/>
      <c r="M536" s="131"/>
      <c r="N536" s="131"/>
      <c r="O536" s="131"/>
      <c r="P536" s="131"/>
      <c r="Q536" s="131"/>
      <c r="R536" s="131"/>
      <c r="S536" s="131"/>
      <c r="T536" s="131"/>
      <c r="U536" s="131"/>
      <c r="V536" s="131"/>
      <c r="W536" s="131"/>
      <c r="X536" s="131"/>
      <c r="Y536" s="131"/>
      <c r="Z536" s="131"/>
      <c r="AA536" s="131"/>
      <c r="AB536" s="131"/>
      <c r="AC536" s="131"/>
      <c r="AD536" s="131"/>
      <c r="AE536" s="131"/>
      <c r="AF536" s="131"/>
      <c r="AG536" s="131"/>
      <c r="AH536" s="131"/>
      <c r="AI536" s="131"/>
      <c r="AJ536" s="131"/>
      <c r="AK536" s="131"/>
      <c r="AL536" s="131"/>
      <c r="AM536" s="131"/>
      <c r="AN536" s="131"/>
      <c r="AO536" s="131"/>
      <c r="AP536" s="131"/>
      <c r="AQ536" s="131"/>
      <c r="AR536" s="131"/>
      <c r="AS536" s="131"/>
      <c r="AT536" s="131"/>
      <c r="AU536" s="131"/>
      <c r="AV536" s="131"/>
      <c r="AW536" s="131"/>
      <c r="AX536" s="131"/>
      <c r="AY536" s="131"/>
      <c r="AZ536" s="131"/>
      <c r="BA536" s="131"/>
      <c r="BB536" s="131"/>
      <c r="BC536" s="131"/>
      <c r="BD536" s="131"/>
      <c r="BE536" s="131"/>
      <c r="BF536" s="131"/>
      <c r="BG536" s="131"/>
      <c r="BH536" s="131"/>
      <c r="BI536" s="131"/>
      <c r="BJ536" s="131"/>
      <c r="BK536" s="131"/>
      <c r="BL536" s="131"/>
      <c r="BM536" s="131"/>
      <c r="BN536" s="131"/>
      <c r="BO536" s="131"/>
      <c r="BP536" s="131"/>
      <c r="BQ536" s="131"/>
      <c r="BR536" s="131"/>
      <c r="BS536" s="131"/>
      <c r="BT536" s="131"/>
      <c r="BU536" s="131"/>
      <c r="BV536" s="131"/>
      <c r="BW536" s="131"/>
      <c r="BX536" s="131"/>
      <c r="BY536" s="131"/>
      <c r="BZ536" s="131"/>
      <c r="CA536" s="131"/>
      <c r="CB536" s="131"/>
      <c r="CC536" s="131"/>
      <c r="CD536" s="131"/>
      <c r="CE536" s="131"/>
      <c r="CF536" s="131"/>
      <c r="CG536" s="131"/>
      <c r="CH536" s="131"/>
      <c r="CI536" s="131"/>
      <c r="CJ536" s="131"/>
      <c r="CK536" s="131"/>
      <c r="CL536" s="131"/>
      <c r="CM536" s="131"/>
      <c r="CN536" s="131"/>
      <c r="CO536" s="131"/>
      <c r="CP536" s="131"/>
      <c r="CQ536" s="131"/>
      <c r="CR536" s="131"/>
      <c r="CS536" s="131"/>
      <c r="CT536" s="131"/>
      <c r="CU536" s="131"/>
      <c r="CV536" s="131"/>
      <c r="CW536" s="131"/>
      <c r="CX536" s="131"/>
      <c r="CY536" s="131"/>
      <c r="CZ536" s="131"/>
      <c r="DA536" s="131"/>
      <c r="DB536" s="131"/>
      <c r="DC536" s="131"/>
      <c r="DD536" s="131"/>
      <c r="DE536" s="131"/>
      <c r="DF536" s="131"/>
      <c r="DG536" s="131"/>
      <c r="DH536" s="131"/>
      <c r="DI536" s="131"/>
      <c r="DJ536" s="131"/>
      <c r="DK536" s="131"/>
      <c r="DL536" s="131"/>
      <c r="DM536" s="131"/>
      <c r="DN536" s="131"/>
      <c r="DO536" s="131"/>
      <c r="DP536" s="131"/>
      <c r="DQ536" s="131"/>
      <c r="DR536" s="131"/>
      <c r="DS536" s="131"/>
      <c r="DT536" s="131"/>
      <c r="DU536" s="131"/>
      <c r="DV536" s="131"/>
      <c r="DW536" s="131"/>
      <c r="DX536" s="131"/>
      <c r="DY536" s="131"/>
      <c r="DZ536" s="131"/>
      <c r="EA536" s="131"/>
      <c r="EB536" s="131"/>
      <c r="EC536" s="131"/>
      <c r="ED536" s="131"/>
      <c r="EE536" s="131"/>
      <c r="EF536" s="131"/>
      <c r="EG536" s="131"/>
      <c r="EH536" s="131"/>
      <c r="EI536" s="131"/>
      <c r="EJ536" s="131"/>
      <c r="EK536" s="131"/>
      <c r="EL536" s="131"/>
      <c r="EM536" s="131"/>
      <c r="EN536" s="131"/>
      <c r="EO536" s="131"/>
      <c r="EP536" s="131"/>
      <c r="EQ536" s="131"/>
      <c r="ER536" s="131"/>
      <c r="ES536" s="131"/>
      <c r="ET536" s="131"/>
      <c r="EU536" s="131"/>
      <c r="EV536" s="131"/>
      <c r="EW536" s="131"/>
      <c r="EX536" s="131"/>
      <c r="EY536" s="131"/>
      <c r="EZ536" s="131"/>
      <c r="FA536" s="131"/>
      <c r="FB536" s="131"/>
      <c r="FC536" s="131"/>
      <c r="FD536" s="131"/>
      <c r="FE536" s="131"/>
      <c r="FF536" s="131"/>
      <c r="FG536" s="131"/>
      <c r="FH536" s="131"/>
      <c r="FI536" s="131"/>
      <c r="FJ536" s="131"/>
      <c r="FK536" s="131"/>
      <c r="FL536" s="131"/>
      <c r="FM536" s="131"/>
      <c r="FN536" s="131"/>
      <c r="FO536" s="131"/>
      <c r="FP536" s="131"/>
      <c r="FQ536" s="131"/>
      <c r="FR536" s="131"/>
      <c r="FS536" s="131"/>
      <c r="FT536" s="131"/>
      <c r="FU536" s="131"/>
      <c r="FV536" s="131"/>
      <c r="FW536" s="131"/>
    </row>
    <row r="537">
      <c r="A537" s="131"/>
      <c r="B537" s="131"/>
      <c r="C537" s="131"/>
      <c r="D537" s="131"/>
      <c r="E537" s="131"/>
      <c r="F537" s="131"/>
      <c r="G537" s="131"/>
      <c r="H537" s="131"/>
      <c r="I537" s="131"/>
      <c r="J537" s="131"/>
      <c r="K537" s="131"/>
      <c r="L537" s="131"/>
      <c r="M537" s="131"/>
      <c r="N537" s="131"/>
      <c r="O537" s="131"/>
      <c r="P537" s="131"/>
      <c r="Q537" s="131"/>
      <c r="R537" s="131"/>
      <c r="S537" s="131"/>
      <c r="T537" s="131"/>
      <c r="U537" s="131"/>
      <c r="V537" s="131"/>
      <c r="W537" s="131"/>
      <c r="X537" s="131"/>
      <c r="Y537" s="131"/>
      <c r="Z537" s="131"/>
      <c r="AA537" s="131"/>
      <c r="AB537" s="131"/>
      <c r="AC537" s="131"/>
      <c r="AD537" s="131"/>
      <c r="AE537" s="131"/>
      <c r="AF537" s="131"/>
      <c r="AG537" s="131"/>
      <c r="AH537" s="131"/>
      <c r="AI537" s="131"/>
      <c r="AJ537" s="131"/>
      <c r="AK537" s="131"/>
      <c r="AL537" s="131"/>
      <c r="AM537" s="131"/>
      <c r="AN537" s="131"/>
      <c r="AO537" s="131"/>
      <c r="AP537" s="131"/>
      <c r="AQ537" s="131"/>
      <c r="AR537" s="131"/>
      <c r="AS537" s="131"/>
      <c r="AT537" s="131"/>
      <c r="AU537" s="131"/>
      <c r="AV537" s="131"/>
      <c r="AW537" s="131"/>
      <c r="AX537" s="131"/>
      <c r="AY537" s="131"/>
      <c r="AZ537" s="131"/>
      <c r="BA537" s="131"/>
      <c r="BB537" s="131"/>
      <c r="BC537" s="131"/>
      <c r="BD537" s="131"/>
      <c r="BE537" s="131"/>
      <c r="BF537" s="131"/>
      <c r="BG537" s="131"/>
      <c r="BH537" s="131"/>
      <c r="BI537" s="131"/>
      <c r="BJ537" s="131"/>
      <c r="BK537" s="131"/>
      <c r="BL537" s="131"/>
      <c r="BM537" s="131"/>
      <c r="BN537" s="131"/>
      <c r="BO537" s="131"/>
      <c r="BP537" s="131"/>
      <c r="BQ537" s="131"/>
      <c r="BR537" s="131"/>
      <c r="BS537" s="131"/>
      <c r="BT537" s="131"/>
      <c r="BU537" s="131"/>
      <c r="BV537" s="131"/>
      <c r="BW537" s="131"/>
      <c r="BX537" s="131"/>
      <c r="BY537" s="131"/>
      <c r="BZ537" s="131"/>
      <c r="CA537" s="131"/>
      <c r="CB537" s="131"/>
      <c r="CC537" s="131"/>
      <c r="CD537" s="131"/>
      <c r="CE537" s="131"/>
      <c r="CF537" s="131"/>
      <c r="CG537" s="131"/>
      <c r="CH537" s="131"/>
      <c r="CI537" s="131"/>
      <c r="CJ537" s="131"/>
      <c r="CK537" s="131"/>
      <c r="CL537" s="131"/>
      <c r="CM537" s="131"/>
      <c r="CN537" s="131"/>
      <c r="CO537" s="131"/>
      <c r="CP537" s="131"/>
      <c r="CQ537" s="131"/>
      <c r="CR537" s="131"/>
      <c r="CS537" s="131"/>
      <c r="CT537" s="131"/>
      <c r="CU537" s="131"/>
      <c r="CV537" s="131"/>
      <c r="CW537" s="131"/>
      <c r="CX537" s="131"/>
      <c r="CY537" s="131"/>
      <c r="CZ537" s="131"/>
      <c r="DA537" s="131"/>
      <c r="DB537" s="131"/>
      <c r="DC537" s="131"/>
      <c r="DD537" s="131"/>
      <c r="DE537" s="131"/>
      <c r="DF537" s="131"/>
      <c r="DG537" s="131"/>
      <c r="DH537" s="131"/>
      <c r="DI537" s="131"/>
      <c r="DJ537" s="131"/>
      <c r="DK537" s="131"/>
      <c r="DL537" s="131"/>
      <c r="DM537" s="131"/>
      <c r="DN537" s="131"/>
      <c r="DO537" s="131"/>
      <c r="DP537" s="131"/>
      <c r="DQ537" s="131"/>
      <c r="DR537" s="131"/>
      <c r="DS537" s="131"/>
      <c r="DT537" s="131"/>
      <c r="DU537" s="131"/>
      <c r="DV537" s="131"/>
      <c r="DW537" s="131"/>
      <c r="DX537" s="131"/>
      <c r="DY537" s="131"/>
      <c r="DZ537" s="131"/>
      <c r="EA537" s="131"/>
      <c r="EB537" s="131"/>
      <c r="EC537" s="131"/>
      <c r="ED537" s="131"/>
      <c r="EE537" s="131"/>
      <c r="EF537" s="131"/>
      <c r="EG537" s="131"/>
      <c r="EH537" s="131"/>
      <c r="EI537" s="131"/>
      <c r="EJ537" s="131"/>
      <c r="EK537" s="131"/>
      <c r="EL537" s="131"/>
      <c r="EM537" s="131"/>
      <c r="EN537" s="131"/>
      <c r="EO537" s="131"/>
      <c r="EP537" s="131"/>
      <c r="EQ537" s="131"/>
      <c r="ER537" s="131"/>
      <c r="ES537" s="131"/>
      <c r="ET537" s="131"/>
      <c r="EU537" s="131"/>
      <c r="EV537" s="131"/>
      <c r="EW537" s="131"/>
      <c r="EX537" s="131"/>
      <c r="EY537" s="131"/>
      <c r="EZ537" s="131"/>
      <c r="FA537" s="131"/>
      <c r="FB537" s="131"/>
      <c r="FC537" s="131"/>
      <c r="FD537" s="131"/>
      <c r="FE537" s="131"/>
      <c r="FF537" s="131"/>
      <c r="FG537" s="131"/>
      <c r="FH537" s="131"/>
      <c r="FI537" s="131"/>
      <c r="FJ537" s="131"/>
      <c r="FK537" s="131"/>
      <c r="FL537" s="131"/>
      <c r="FM537" s="131"/>
      <c r="FN537" s="131"/>
      <c r="FO537" s="131"/>
      <c r="FP537" s="131"/>
      <c r="FQ537" s="131"/>
      <c r="FR537" s="131"/>
      <c r="FS537" s="131"/>
      <c r="FT537" s="131"/>
      <c r="FU537" s="131"/>
      <c r="FV537" s="131"/>
      <c r="FW537" s="131"/>
    </row>
    <row r="538">
      <c r="A538" s="131"/>
      <c r="B538" s="131"/>
      <c r="C538" s="131"/>
      <c r="D538" s="131"/>
      <c r="E538" s="131"/>
      <c r="F538" s="131"/>
      <c r="G538" s="131"/>
      <c r="H538" s="131"/>
      <c r="I538" s="131"/>
      <c r="J538" s="131"/>
      <c r="K538" s="131"/>
      <c r="L538" s="131"/>
      <c r="M538" s="131"/>
      <c r="N538" s="131"/>
      <c r="O538" s="131"/>
      <c r="P538" s="131"/>
      <c r="Q538" s="131"/>
      <c r="R538" s="131"/>
      <c r="S538" s="131"/>
      <c r="T538" s="131"/>
      <c r="U538" s="131"/>
      <c r="V538" s="131"/>
      <c r="W538" s="131"/>
      <c r="X538" s="131"/>
      <c r="Y538" s="131"/>
      <c r="Z538" s="131"/>
      <c r="AA538" s="131"/>
      <c r="AB538" s="131"/>
      <c r="AC538" s="131"/>
      <c r="AD538" s="131"/>
      <c r="AE538" s="131"/>
      <c r="AF538" s="131"/>
      <c r="AG538" s="131"/>
      <c r="AH538" s="131"/>
      <c r="AI538" s="131"/>
      <c r="AJ538" s="131"/>
      <c r="AK538" s="131"/>
      <c r="AL538" s="131"/>
      <c r="AM538" s="131"/>
      <c r="AN538" s="131"/>
      <c r="AO538" s="131"/>
      <c r="AP538" s="131"/>
      <c r="AQ538" s="131"/>
      <c r="AR538" s="131"/>
      <c r="AS538" s="131"/>
      <c r="AT538" s="131"/>
      <c r="AU538" s="131"/>
      <c r="AV538" s="131"/>
      <c r="AW538" s="131"/>
      <c r="AX538" s="131"/>
      <c r="AY538" s="131"/>
      <c r="AZ538" s="131"/>
      <c r="BA538" s="131"/>
      <c r="BB538" s="131"/>
      <c r="BC538" s="131"/>
      <c r="BD538" s="131"/>
      <c r="BE538" s="131"/>
      <c r="BF538" s="131"/>
      <c r="BG538" s="131"/>
      <c r="BH538" s="131"/>
      <c r="BI538" s="131"/>
      <c r="BJ538" s="131"/>
      <c r="BK538" s="131"/>
      <c r="BL538" s="131"/>
      <c r="BM538" s="131"/>
      <c r="BN538" s="131"/>
      <c r="BO538" s="131"/>
      <c r="BP538" s="131"/>
      <c r="BQ538" s="131"/>
      <c r="BR538" s="131"/>
      <c r="BS538" s="131"/>
      <c r="BT538" s="131"/>
      <c r="BU538" s="131"/>
      <c r="BV538" s="131"/>
      <c r="BW538" s="131"/>
      <c r="BX538" s="131"/>
      <c r="BY538" s="131"/>
      <c r="BZ538" s="131"/>
      <c r="CA538" s="131"/>
      <c r="CB538" s="131"/>
      <c r="CC538" s="131"/>
      <c r="CD538" s="131"/>
      <c r="CE538" s="131"/>
      <c r="CF538" s="131"/>
      <c r="CG538" s="131"/>
      <c r="CH538" s="131"/>
      <c r="CI538" s="131"/>
      <c r="CJ538" s="131"/>
      <c r="CK538" s="131"/>
      <c r="CL538" s="131"/>
      <c r="CM538" s="131"/>
      <c r="CN538" s="131"/>
      <c r="CO538" s="131"/>
      <c r="CP538" s="131"/>
      <c r="CQ538" s="131"/>
      <c r="CR538" s="131"/>
      <c r="CS538" s="131"/>
      <c r="CT538" s="131"/>
      <c r="CU538" s="131"/>
      <c r="CV538" s="131"/>
      <c r="CW538" s="131"/>
      <c r="CX538" s="131"/>
      <c r="CY538" s="131"/>
      <c r="CZ538" s="131"/>
      <c r="DA538" s="131"/>
      <c r="DB538" s="131"/>
      <c r="DC538" s="131"/>
      <c r="DD538" s="131"/>
      <c r="DE538" s="131"/>
      <c r="DF538" s="131"/>
      <c r="DG538" s="131"/>
      <c r="DH538" s="131"/>
      <c r="DI538" s="131"/>
      <c r="DJ538" s="131"/>
      <c r="DK538" s="131"/>
      <c r="DL538" s="131"/>
      <c r="DM538" s="131"/>
      <c r="DN538" s="131"/>
      <c r="DO538" s="131"/>
      <c r="DP538" s="131"/>
      <c r="DQ538" s="131"/>
      <c r="DR538" s="131"/>
      <c r="DS538" s="131"/>
      <c r="DT538" s="131"/>
      <c r="DU538" s="131"/>
      <c r="DV538" s="131"/>
      <c r="DW538" s="131"/>
      <c r="DX538" s="131"/>
      <c r="DY538" s="131"/>
      <c r="DZ538" s="131"/>
      <c r="EA538" s="131"/>
      <c r="EB538" s="131"/>
      <c r="EC538" s="131"/>
      <c r="ED538" s="131"/>
      <c r="EE538" s="131"/>
      <c r="EF538" s="131"/>
      <c r="EG538" s="131"/>
      <c r="EH538" s="131"/>
      <c r="EI538" s="131"/>
      <c r="EJ538" s="131"/>
      <c r="EK538" s="131"/>
      <c r="EL538" s="131"/>
      <c r="EM538" s="131"/>
      <c r="EN538" s="131"/>
      <c r="EO538" s="131"/>
      <c r="EP538" s="131"/>
      <c r="EQ538" s="131"/>
      <c r="ER538" s="131"/>
      <c r="ES538" s="131"/>
      <c r="ET538" s="131"/>
      <c r="EU538" s="131"/>
      <c r="EV538" s="131"/>
      <c r="EW538" s="131"/>
      <c r="EX538" s="131"/>
      <c r="EY538" s="131"/>
      <c r="EZ538" s="131"/>
      <c r="FA538" s="131"/>
      <c r="FB538" s="131"/>
      <c r="FC538" s="131"/>
      <c r="FD538" s="131"/>
      <c r="FE538" s="131"/>
      <c r="FF538" s="131"/>
      <c r="FG538" s="131"/>
      <c r="FH538" s="131"/>
      <c r="FI538" s="131"/>
      <c r="FJ538" s="131"/>
      <c r="FK538" s="131"/>
      <c r="FL538" s="131"/>
      <c r="FM538" s="131"/>
      <c r="FN538" s="131"/>
      <c r="FO538" s="131"/>
      <c r="FP538" s="131"/>
      <c r="FQ538" s="131"/>
      <c r="FR538" s="131"/>
      <c r="FS538" s="131"/>
      <c r="FT538" s="131"/>
      <c r="FU538" s="131"/>
      <c r="FV538" s="131"/>
      <c r="FW538" s="131"/>
    </row>
    <row r="539">
      <c r="A539" s="131"/>
      <c r="B539" s="131"/>
      <c r="C539" s="131"/>
      <c r="D539" s="131"/>
      <c r="E539" s="131"/>
      <c r="F539" s="131"/>
      <c r="G539" s="131"/>
      <c r="H539" s="131"/>
      <c r="I539" s="131"/>
      <c r="J539" s="131"/>
      <c r="K539" s="131"/>
      <c r="L539" s="131"/>
      <c r="M539" s="131"/>
      <c r="N539" s="131"/>
      <c r="O539" s="131"/>
      <c r="P539" s="131"/>
      <c r="Q539" s="131"/>
      <c r="R539" s="131"/>
      <c r="S539" s="131"/>
      <c r="T539" s="131"/>
      <c r="U539" s="131"/>
      <c r="V539" s="131"/>
      <c r="W539" s="131"/>
      <c r="X539" s="131"/>
      <c r="Y539" s="131"/>
      <c r="Z539" s="131"/>
      <c r="AA539" s="131"/>
      <c r="AB539" s="131"/>
      <c r="AC539" s="131"/>
      <c r="AD539" s="131"/>
      <c r="AE539" s="131"/>
      <c r="AF539" s="131"/>
      <c r="AG539" s="131"/>
      <c r="AH539" s="131"/>
      <c r="AI539" s="131"/>
      <c r="AJ539" s="131"/>
      <c r="AK539" s="131"/>
      <c r="AL539" s="131"/>
      <c r="AM539" s="131"/>
      <c r="AN539" s="131"/>
      <c r="AO539" s="131"/>
      <c r="AP539" s="131"/>
      <c r="AQ539" s="131"/>
      <c r="AR539" s="131"/>
      <c r="AS539" s="131"/>
      <c r="AT539" s="131"/>
      <c r="AU539" s="131"/>
      <c r="AV539" s="131"/>
      <c r="AW539" s="131"/>
      <c r="AX539" s="131"/>
      <c r="AY539" s="131"/>
      <c r="AZ539" s="131"/>
      <c r="BA539" s="131"/>
      <c r="BB539" s="131"/>
      <c r="BC539" s="131"/>
      <c r="BD539" s="131"/>
      <c r="BE539" s="131"/>
      <c r="BF539" s="131"/>
      <c r="BG539" s="131"/>
      <c r="BH539" s="131"/>
      <c r="BI539" s="131"/>
      <c r="BJ539" s="131"/>
      <c r="BK539" s="131"/>
      <c r="BL539" s="131"/>
      <c r="BM539" s="131"/>
      <c r="BN539" s="131"/>
      <c r="BO539" s="131"/>
      <c r="BP539" s="131"/>
      <c r="BQ539" s="131"/>
      <c r="BR539" s="131"/>
      <c r="BS539" s="131"/>
      <c r="BT539" s="131"/>
      <c r="BU539" s="131"/>
      <c r="BV539" s="131"/>
      <c r="BW539" s="131"/>
      <c r="BX539" s="131"/>
      <c r="BY539" s="131"/>
      <c r="BZ539" s="131"/>
      <c r="CA539" s="131"/>
      <c r="CB539" s="131"/>
      <c r="CC539" s="131"/>
      <c r="CD539" s="131"/>
      <c r="CE539" s="131"/>
      <c r="CF539" s="131"/>
      <c r="CG539" s="131"/>
      <c r="CH539" s="131"/>
      <c r="CI539" s="131"/>
      <c r="CJ539" s="131"/>
      <c r="CK539" s="131"/>
      <c r="CL539" s="131"/>
      <c r="CM539" s="131"/>
      <c r="CN539" s="131"/>
      <c r="CO539" s="131"/>
      <c r="CP539" s="131"/>
      <c r="CQ539" s="131"/>
      <c r="CR539" s="131"/>
      <c r="CS539" s="131"/>
      <c r="CT539" s="131"/>
      <c r="CU539" s="131"/>
      <c r="CV539" s="131"/>
      <c r="CW539" s="131"/>
      <c r="CX539" s="131"/>
      <c r="CY539" s="131"/>
      <c r="CZ539" s="131"/>
      <c r="DA539" s="131"/>
      <c r="DB539" s="131"/>
      <c r="DC539" s="131"/>
      <c r="DD539" s="131"/>
      <c r="DE539" s="131"/>
      <c r="DF539" s="131"/>
      <c r="DG539" s="131"/>
      <c r="DH539" s="131"/>
      <c r="DI539" s="131"/>
      <c r="DJ539" s="131"/>
      <c r="DK539" s="131"/>
      <c r="DL539" s="131"/>
      <c r="DM539" s="131"/>
      <c r="DN539" s="131"/>
      <c r="DO539" s="131"/>
      <c r="DP539" s="131"/>
      <c r="DQ539" s="131"/>
      <c r="DR539" s="131"/>
      <c r="DS539" s="131"/>
      <c r="DT539" s="131"/>
      <c r="DU539" s="131"/>
      <c r="DV539" s="131"/>
      <c r="DW539" s="131"/>
      <c r="DX539" s="131"/>
      <c r="DY539" s="131"/>
      <c r="DZ539" s="131"/>
      <c r="EA539" s="131"/>
      <c r="EB539" s="131"/>
      <c r="EC539" s="131"/>
      <c r="ED539" s="131"/>
      <c r="EE539" s="131"/>
      <c r="EF539" s="131"/>
      <c r="EG539" s="131"/>
      <c r="EH539" s="131"/>
      <c r="EI539" s="131"/>
      <c r="EJ539" s="131"/>
      <c r="EK539" s="131"/>
      <c r="EL539" s="131"/>
      <c r="EM539" s="131"/>
      <c r="EN539" s="131"/>
      <c r="EO539" s="131"/>
      <c r="EP539" s="131"/>
      <c r="EQ539" s="131"/>
      <c r="ER539" s="131"/>
      <c r="ES539" s="131"/>
      <c r="ET539" s="131"/>
      <c r="EU539" s="131"/>
      <c r="EV539" s="131"/>
      <c r="EW539" s="131"/>
      <c r="EX539" s="131"/>
      <c r="EY539" s="131"/>
      <c r="EZ539" s="131"/>
      <c r="FA539" s="131"/>
      <c r="FB539" s="131"/>
      <c r="FC539" s="131"/>
      <c r="FD539" s="131"/>
      <c r="FE539" s="131"/>
      <c r="FF539" s="131"/>
      <c r="FG539" s="131"/>
      <c r="FH539" s="131"/>
      <c r="FI539" s="131"/>
      <c r="FJ539" s="131"/>
      <c r="FK539" s="131"/>
      <c r="FL539" s="131"/>
      <c r="FM539" s="131"/>
      <c r="FN539" s="131"/>
      <c r="FO539" s="131"/>
      <c r="FP539" s="131"/>
      <c r="FQ539" s="131"/>
      <c r="FR539" s="131"/>
      <c r="FS539" s="131"/>
      <c r="FT539" s="131"/>
      <c r="FU539" s="131"/>
      <c r="FV539" s="131"/>
      <c r="FW539" s="131"/>
    </row>
    <row r="540">
      <c r="A540" s="131"/>
      <c r="B540" s="131"/>
      <c r="C540" s="131"/>
      <c r="D540" s="131"/>
      <c r="E540" s="131"/>
      <c r="F540" s="131"/>
      <c r="G540" s="131"/>
      <c r="H540" s="131"/>
      <c r="I540" s="131"/>
      <c r="J540" s="131"/>
      <c r="K540" s="131"/>
      <c r="L540" s="131"/>
      <c r="M540" s="131"/>
      <c r="N540" s="131"/>
      <c r="O540" s="131"/>
      <c r="P540" s="131"/>
      <c r="Q540" s="131"/>
      <c r="R540" s="131"/>
      <c r="S540" s="131"/>
      <c r="T540" s="131"/>
      <c r="U540" s="131"/>
      <c r="V540" s="131"/>
      <c r="W540" s="131"/>
      <c r="X540" s="131"/>
      <c r="Y540" s="131"/>
      <c r="Z540" s="131"/>
      <c r="AA540" s="131"/>
      <c r="AB540" s="131"/>
      <c r="AC540" s="131"/>
      <c r="AD540" s="131"/>
      <c r="AE540" s="131"/>
      <c r="AF540" s="131"/>
      <c r="AG540" s="131"/>
      <c r="AH540" s="131"/>
      <c r="AI540" s="131"/>
      <c r="AJ540" s="131"/>
      <c r="AK540" s="131"/>
      <c r="AL540" s="131"/>
      <c r="AM540" s="131"/>
      <c r="AN540" s="131"/>
      <c r="AO540" s="131"/>
      <c r="AP540" s="131"/>
      <c r="AQ540" s="131"/>
      <c r="AR540" s="131"/>
      <c r="AS540" s="131"/>
      <c r="AT540" s="131"/>
      <c r="AU540" s="131"/>
      <c r="AV540" s="131"/>
      <c r="AW540" s="131"/>
      <c r="AX540" s="131"/>
      <c r="AY540" s="131"/>
      <c r="AZ540" s="131"/>
      <c r="BA540" s="131"/>
      <c r="BB540" s="131"/>
      <c r="BC540" s="131"/>
      <c r="BD540" s="131"/>
      <c r="BE540" s="131"/>
      <c r="BF540" s="131"/>
      <c r="BG540" s="131"/>
      <c r="BH540" s="131"/>
      <c r="BI540" s="131"/>
      <c r="BJ540" s="131"/>
      <c r="BK540" s="131"/>
      <c r="BL540" s="131"/>
      <c r="BM540" s="131"/>
      <c r="BN540" s="131"/>
      <c r="BO540" s="131"/>
      <c r="BP540" s="131"/>
      <c r="BQ540" s="131"/>
      <c r="BR540" s="131"/>
      <c r="BS540" s="131"/>
      <c r="BT540" s="131"/>
      <c r="BU540" s="131"/>
      <c r="BV540" s="131"/>
      <c r="BW540" s="131"/>
      <c r="BX540" s="131"/>
      <c r="BY540" s="131"/>
      <c r="BZ540" s="131"/>
      <c r="CA540" s="131"/>
      <c r="CB540" s="131"/>
      <c r="CC540" s="131"/>
      <c r="CD540" s="131"/>
      <c r="CE540" s="131"/>
      <c r="CF540" s="131"/>
      <c r="CG540" s="131"/>
      <c r="CH540" s="131"/>
      <c r="CI540" s="131"/>
      <c r="CJ540" s="131"/>
      <c r="CK540" s="131"/>
      <c r="CL540" s="131"/>
      <c r="CM540" s="131"/>
      <c r="CN540" s="131"/>
      <c r="CO540" s="131"/>
      <c r="CP540" s="131"/>
      <c r="CQ540" s="131"/>
      <c r="CR540" s="131"/>
      <c r="CS540" s="131"/>
      <c r="CT540" s="131"/>
      <c r="CU540" s="131"/>
      <c r="CV540" s="131"/>
      <c r="CW540" s="131"/>
      <c r="CX540" s="131"/>
      <c r="CY540" s="131"/>
      <c r="CZ540" s="131"/>
      <c r="DA540" s="131"/>
      <c r="DB540" s="131"/>
      <c r="DC540" s="131"/>
      <c r="DD540" s="131"/>
      <c r="DE540" s="131"/>
      <c r="DF540" s="131"/>
      <c r="DG540" s="131"/>
      <c r="DH540" s="131"/>
      <c r="DI540" s="131"/>
      <c r="DJ540" s="131"/>
      <c r="DK540" s="131"/>
      <c r="DL540" s="131"/>
      <c r="DM540" s="131"/>
      <c r="DN540" s="131"/>
      <c r="DO540" s="131"/>
      <c r="DP540" s="131"/>
      <c r="DQ540" s="131"/>
      <c r="DR540" s="131"/>
      <c r="DS540" s="131"/>
      <c r="DT540" s="131"/>
      <c r="DU540" s="131"/>
      <c r="DV540" s="131"/>
      <c r="DW540" s="131"/>
      <c r="DX540" s="131"/>
      <c r="DY540" s="131"/>
      <c r="DZ540" s="131"/>
      <c r="EA540" s="131"/>
      <c r="EB540" s="131"/>
      <c r="EC540" s="131"/>
      <c r="ED540" s="131"/>
      <c r="EE540" s="131"/>
      <c r="EF540" s="131"/>
      <c r="EG540" s="131"/>
      <c r="EH540" s="131"/>
      <c r="EI540" s="131"/>
      <c r="EJ540" s="131"/>
      <c r="EK540" s="131"/>
      <c r="EL540" s="131"/>
      <c r="EM540" s="131"/>
      <c r="EN540" s="131"/>
      <c r="EO540" s="131"/>
      <c r="EP540" s="131"/>
      <c r="EQ540" s="131"/>
      <c r="ER540" s="131"/>
      <c r="ES540" s="131"/>
      <c r="ET540" s="131"/>
      <c r="EU540" s="131"/>
      <c r="EV540" s="131"/>
      <c r="EW540" s="131"/>
      <c r="EX540" s="131"/>
      <c r="EY540" s="131"/>
      <c r="EZ540" s="131"/>
      <c r="FA540" s="131"/>
      <c r="FB540" s="131"/>
      <c r="FC540" s="131"/>
      <c r="FD540" s="131"/>
      <c r="FE540" s="131"/>
      <c r="FF540" s="131"/>
      <c r="FG540" s="131"/>
      <c r="FH540" s="131"/>
      <c r="FI540" s="131"/>
      <c r="FJ540" s="131"/>
      <c r="FK540" s="131"/>
      <c r="FL540" s="131"/>
      <c r="FM540" s="131"/>
      <c r="FN540" s="131"/>
      <c r="FO540" s="131"/>
      <c r="FP540" s="131"/>
      <c r="FQ540" s="131"/>
      <c r="FR540" s="131"/>
      <c r="FS540" s="131"/>
      <c r="FT540" s="131"/>
      <c r="FU540" s="131"/>
      <c r="FV540" s="131"/>
      <c r="FW540" s="131"/>
    </row>
    <row r="541">
      <c r="A541" s="131"/>
      <c r="B541" s="131"/>
      <c r="C541" s="131"/>
      <c r="D541" s="131"/>
      <c r="E541" s="131"/>
      <c r="F541" s="131"/>
      <c r="G541" s="131"/>
      <c r="H541" s="131"/>
      <c r="I541" s="131"/>
      <c r="J541" s="131"/>
      <c r="K541" s="131"/>
      <c r="L541" s="131"/>
      <c r="M541" s="131"/>
      <c r="N541" s="131"/>
      <c r="O541" s="131"/>
      <c r="P541" s="131"/>
      <c r="Q541" s="131"/>
      <c r="R541" s="131"/>
      <c r="S541" s="131"/>
      <c r="T541" s="131"/>
      <c r="U541" s="131"/>
      <c r="V541" s="131"/>
      <c r="W541" s="131"/>
      <c r="X541" s="131"/>
      <c r="Y541" s="131"/>
      <c r="Z541" s="131"/>
      <c r="AA541" s="131"/>
      <c r="AB541" s="131"/>
      <c r="AC541" s="131"/>
      <c r="AD541" s="131"/>
      <c r="AE541" s="131"/>
      <c r="AF541" s="131"/>
      <c r="AG541" s="131"/>
      <c r="AH541" s="131"/>
      <c r="AI541" s="131"/>
      <c r="AJ541" s="131"/>
      <c r="AK541" s="131"/>
      <c r="AL541" s="131"/>
      <c r="AM541" s="131"/>
      <c r="AN541" s="131"/>
      <c r="AO541" s="131"/>
      <c r="AP541" s="131"/>
      <c r="AQ541" s="131"/>
      <c r="AR541" s="131"/>
      <c r="AS541" s="131"/>
      <c r="AT541" s="131"/>
      <c r="AU541" s="131"/>
      <c r="AV541" s="131"/>
      <c r="AW541" s="131"/>
      <c r="AX541" s="131"/>
      <c r="AY541" s="131"/>
      <c r="AZ541" s="131"/>
      <c r="BA541" s="131"/>
      <c r="BB541" s="131"/>
      <c r="BC541" s="131"/>
      <c r="BD541" s="131"/>
      <c r="BE541" s="131"/>
      <c r="BF541" s="131"/>
      <c r="BG541" s="131"/>
      <c r="BH541" s="131"/>
      <c r="BI541" s="131"/>
      <c r="BJ541" s="131"/>
      <c r="BK541" s="131"/>
      <c r="BL541" s="131"/>
      <c r="BM541" s="131"/>
      <c r="BN541" s="131"/>
      <c r="BO541" s="131"/>
      <c r="BP541" s="131"/>
      <c r="BQ541" s="131"/>
      <c r="BR541" s="131"/>
      <c r="BS541" s="131"/>
      <c r="BT541" s="131"/>
      <c r="BU541" s="131"/>
      <c r="BV541" s="131"/>
      <c r="BW541" s="131"/>
      <c r="BX541" s="131"/>
      <c r="BY541" s="131"/>
      <c r="BZ541" s="131"/>
      <c r="CA541" s="131"/>
      <c r="CB541" s="131"/>
      <c r="CC541" s="131"/>
      <c r="CD541" s="131"/>
      <c r="CE541" s="131"/>
      <c r="CF541" s="131"/>
      <c r="CG541" s="131"/>
      <c r="CH541" s="131"/>
      <c r="CI541" s="131"/>
      <c r="CJ541" s="131"/>
      <c r="CK541" s="131"/>
      <c r="CL541" s="131"/>
      <c r="CM541" s="131"/>
      <c r="CN541" s="131"/>
      <c r="CO541" s="131"/>
      <c r="CP541" s="131"/>
      <c r="CQ541" s="131"/>
      <c r="CR541" s="131"/>
      <c r="CS541" s="131"/>
      <c r="CT541" s="131"/>
      <c r="CU541" s="131"/>
      <c r="CV541" s="131"/>
      <c r="CW541" s="131"/>
      <c r="CX541" s="131"/>
      <c r="CY541" s="131"/>
      <c r="CZ541" s="131"/>
      <c r="DA541" s="131"/>
      <c r="DB541" s="131"/>
      <c r="DC541" s="131"/>
      <c r="DD541" s="131"/>
      <c r="DE541" s="131"/>
      <c r="DF541" s="131"/>
      <c r="DG541" s="131"/>
      <c r="DH541" s="131"/>
      <c r="DI541" s="131"/>
      <c r="DJ541" s="131"/>
      <c r="DK541" s="131"/>
      <c r="DL541" s="131"/>
      <c r="DM541" s="131"/>
      <c r="DN541" s="131"/>
      <c r="DO541" s="131"/>
      <c r="DP541" s="131"/>
      <c r="DQ541" s="131"/>
      <c r="DR541" s="131"/>
      <c r="DS541" s="131"/>
      <c r="DT541" s="131"/>
      <c r="DU541" s="131"/>
      <c r="DV541" s="131"/>
      <c r="DW541" s="131"/>
      <c r="DX541" s="131"/>
      <c r="DY541" s="131"/>
      <c r="DZ541" s="131"/>
      <c r="EA541" s="131"/>
      <c r="EB541" s="131"/>
      <c r="EC541" s="131"/>
      <c r="ED541" s="131"/>
      <c r="EE541" s="131"/>
      <c r="EF541" s="131"/>
      <c r="EG541" s="131"/>
      <c r="EH541" s="131"/>
      <c r="EI541" s="131"/>
      <c r="EJ541" s="131"/>
      <c r="EK541" s="131"/>
      <c r="EL541" s="131"/>
      <c r="EM541" s="131"/>
      <c r="EN541" s="131"/>
      <c r="EO541" s="131"/>
      <c r="EP541" s="131"/>
      <c r="EQ541" s="131"/>
      <c r="ER541" s="131"/>
      <c r="ES541" s="131"/>
      <c r="ET541" s="131"/>
      <c r="EU541" s="131"/>
      <c r="EV541" s="131"/>
      <c r="EW541" s="131"/>
      <c r="EX541" s="131"/>
      <c r="EY541" s="131"/>
      <c r="EZ541" s="131"/>
      <c r="FA541" s="131"/>
      <c r="FB541" s="131"/>
      <c r="FC541" s="131"/>
      <c r="FD541" s="131"/>
      <c r="FE541" s="131"/>
      <c r="FF541" s="131"/>
      <c r="FG541" s="131"/>
      <c r="FH541" s="131"/>
      <c r="FI541" s="131"/>
      <c r="FJ541" s="131"/>
      <c r="FK541" s="131"/>
      <c r="FL541" s="131"/>
      <c r="FM541" s="131"/>
      <c r="FN541" s="131"/>
      <c r="FO541" s="131"/>
      <c r="FP541" s="131"/>
      <c r="FQ541" s="131"/>
      <c r="FR541" s="131"/>
      <c r="FS541" s="131"/>
      <c r="FT541" s="131"/>
      <c r="FU541" s="131"/>
      <c r="FV541" s="131"/>
      <c r="FW541" s="131"/>
    </row>
    <row r="542">
      <c r="A542" s="131"/>
      <c r="B542" s="131"/>
      <c r="C542" s="131"/>
      <c r="D542" s="131"/>
      <c r="E542" s="131"/>
      <c r="F542" s="131"/>
      <c r="G542" s="131"/>
      <c r="H542" s="131"/>
      <c r="I542" s="131"/>
      <c r="J542" s="131"/>
      <c r="K542" s="131"/>
      <c r="L542" s="131"/>
      <c r="M542" s="131"/>
      <c r="N542" s="131"/>
      <c r="O542" s="131"/>
      <c r="P542" s="131"/>
      <c r="Q542" s="131"/>
      <c r="R542" s="131"/>
      <c r="S542" s="131"/>
      <c r="T542" s="131"/>
      <c r="U542" s="131"/>
      <c r="V542" s="131"/>
      <c r="W542" s="131"/>
      <c r="X542" s="131"/>
      <c r="Y542" s="131"/>
      <c r="Z542" s="131"/>
      <c r="AA542" s="131"/>
      <c r="AB542" s="131"/>
      <c r="AC542" s="131"/>
      <c r="AD542" s="131"/>
      <c r="AE542" s="131"/>
      <c r="AF542" s="131"/>
      <c r="AG542" s="131"/>
      <c r="AH542" s="131"/>
      <c r="AI542" s="131"/>
      <c r="AJ542" s="131"/>
      <c r="AK542" s="131"/>
      <c r="AL542" s="131"/>
      <c r="AM542" s="131"/>
      <c r="AN542" s="131"/>
      <c r="AO542" s="131"/>
      <c r="AP542" s="131"/>
      <c r="AQ542" s="131"/>
      <c r="AR542" s="131"/>
      <c r="AS542" s="131"/>
      <c r="AT542" s="131"/>
      <c r="AU542" s="131"/>
      <c r="AV542" s="131"/>
      <c r="AW542" s="131"/>
      <c r="AX542" s="131"/>
      <c r="AY542" s="131"/>
      <c r="AZ542" s="131"/>
      <c r="BA542" s="131"/>
      <c r="BB542" s="131"/>
      <c r="BC542" s="131"/>
      <c r="BD542" s="131"/>
      <c r="BE542" s="131"/>
      <c r="BF542" s="131"/>
      <c r="BG542" s="131"/>
      <c r="BH542" s="131"/>
      <c r="BI542" s="131"/>
      <c r="BJ542" s="131"/>
      <c r="BK542" s="131"/>
      <c r="BL542" s="131"/>
      <c r="BM542" s="131"/>
      <c r="BN542" s="131"/>
      <c r="BO542" s="131"/>
      <c r="BP542" s="131"/>
      <c r="BQ542" s="131"/>
      <c r="BR542" s="131"/>
      <c r="BS542" s="131"/>
      <c r="BT542" s="131"/>
      <c r="BU542" s="131"/>
      <c r="BV542" s="131"/>
      <c r="BW542" s="131"/>
      <c r="BX542" s="131"/>
      <c r="BY542" s="131"/>
      <c r="BZ542" s="131"/>
      <c r="CA542" s="131"/>
      <c r="CB542" s="131"/>
      <c r="CC542" s="131"/>
      <c r="CD542" s="131"/>
      <c r="CE542" s="131"/>
      <c r="CF542" s="131"/>
      <c r="CG542" s="131"/>
      <c r="CH542" s="131"/>
      <c r="CI542" s="131"/>
      <c r="CJ542" s="131"/>
      <c r="CK542" s="131"/>
      <c r="CL542" s="131"/>
      <c r="CM542" s="131"/>
      <c r="CN542" s="131"/>
      <c r="CO542" s="131"/>
      <c r="CP542" s="131"/>
      <c r="CQ542" s="131"/>
      <c r="CR542" s="131"/>
      <c r="CS542" s="131"/>
      <c r="CT542" s="131"/>
      <c r="CU542" s="131"/>
      <c r="CV542" s="131"/>
      <c r="CW542" s="131"/>
      <c r="CX542" s="131"/>
      <c r="CY542" s="131"/>
      <c r="CZ542" s="131"/>
      <c r="DA542" s="131"/>
      <c r="DB542" s="131"/>
      <c r="DC542" s="131"/>
      <c r="DD542" s="131"/>
      <c r="DE542" s="131"/>
      <c r="DF542" s="131"/>
      <c r="DG542" s="131"/>
      <c r="DH542" s="131"/>
      <c r="DI542" s="131"/>
      <c r="DJ542" s="131"/>
      <c r="DK542" s="131"/>
      <c r="DL542" s="131"/>
      <c r="DM542" s="131"/>
      <c r="DN542" s="131"/>
      <c r="DO542" s="131"/>
      <c r="DP542" s="131"/>
      <c r="DQ542" s="131"/>
      <c r="DR542" s="131"/>
      <c r="DS542" s="131"/>
      <c r="DT542" s="131"/>
      <c r="DU542" s="131"/>
      <c r="DV542" s="131"/>
      <c r="DW542" s="131"/>
      <c r="DX542" s="131"/>
      <c r="DY542" s="131"/>
      <c r="DZ542" s="131"/>
      <c r="EA542" s="131"/>
      <c r="EB542" s="131"/>
      <c r="EC542" s="131"/>
      <c r="ED542" s="131"/>
      <c r="EE542" s="131"/>
      <c r="EF542" s="131"/>
      <c r="EG542" s="131"/>
      <c r="EH542" s="131"/>
      <c r="EI542" s="131"/>
      <c r="EJ542" s="131"/>
      <c r="EK542" s="131"/>
      <c r="EL542" s="131"/>
      <c r="EM542" s="131"/>
      <c r="EN542" s="131"/>
      <c r="EO542" s="131"/>
      <c r="EP542" s="131"/>
      <c r="EQ542" s="131"/>
      <c r="ER542" s="131"/>
      <c r="ES542" s="131"/>
      <c r="ET542" s="131"/>
      <c r="EU542" s="131"/>
      <c r="EV542" s="131"/>
      <c r="EW542" s="131"/>
      <c r="EX542" s="131"/>
      <c r="EY542" s="131"/>
      <c r="EZ542" s="131"/>
      <c r="FA542" s="131"/>
      <c r="FB542" s="131"/>
      <c r="FC542" s="131"/>
      <c r="FD542" s="131"/>
      <c r="FE542" s="131"/>
      <c r="FF542" s="131"/>
      <c r="FG542" s="131"/>
      <c r="FH542" s="131"/>
      <c r="FI542" s="131"/>
      <c r="FJ542" s="131"/>
      <c r="FK542" s="131"/>
      <c r="FL542" s="131"/>
      <c r="FM542" s="131"/>
      <c r="FN542" s="131"/>
      <c r="FO542" s="131"/>
      <c r="FP542" s="131"/>
      <c r="FQ542" s="131"/>
      <c r="FR542" s="131"/>
      <c r="FS542" s="131"/>
      <c r="FT542" s="131"/>
      <c r="FU542" s="131"/>
      <c r="FV542" s="131"/>
      <c r="FW542" s="131"/>
    </row>
    <row r="543">
      <c r="A543" s="131"/>
      <c r="B543" s="131"/>
      <c r="C543" s="131"/>
      <c r="D543" s="131"/>
      <c r="E543" s="131"/>
      <c r="F543" s="131"/>
      <c r="G543" s="131"/>
      <c r="H543" s="131"/>
      <c r="I543" s="131"/>
      <c r="J543" s="131"/>
      <c r="K543" s="131"/>
      <c r="L543" s="131"/>
      <c r="M543" s="131"/>
      <c r="N543" s="131"/>
      <c r="O543" s="131"/>
      <c r="P543" s="131"/>
      <c r="Q543" s="131"/>
      <c r="R543" s="131"/>
      <c r="S543" s="131"/>
      <c r="T543" s="131"/>
      <c r="U543" s="131"/>
      <c r="V543" s="131"/>
      <c r="W543" s="131"/>
      <c r="X543" s="131"/>
      <c r="Y543" s="131"/>
      <c r="Z543" s="131"/>
      <c r="AA543" s="131"/>
      <c r="AB543" s="131"/>
      <c r="AC543" s="131"/>
      <c r="AD543" s="131"/>
      <c r="AE543" s="131"/>
      <c r="AF543" s="131"/>
      <c r="AG543" s="131"/>
      <c r="AH543" s="131"/>
      <c r="AI543" s="131"/>
      <c r="AJ543" s="131"/>
      <c r="AK543" s="131"/>
      <c r="AL543" s="131"/>
      <c r="AM543" s="131"/>
      <c r="AN543" s="131"/>
      <c r="AO543" s="131"/>
      <c r="AP543" s="131"/>
      <c r="AQ543" s="131"/>
      <c r="AR543" s="131"/>
      <c r="AS543" s="131"/>
      <c r="AT543" s="131"/>
      <c r="AU543" s="131"/>
      <c r="AV543" s="131"/>
      <c r="AW543" s="131"/>
      <c r="AX543" s="131"/>
      <c r="AY543" s="131"/>
      <c r="AZ543" s="131"/>
      <c r="BA543" s="131"/>
      <c r="BB543" s="131"/>
      <c r="BC543" s="131"/>
      <c r="BD543" s="131"/>
      <c r="BE543" s="131"/>
      <c r="BF543" s="131"/>
      <c r="BG543" s="131"/>
      <c r="BH543" s="131"/>
      <c r="BI543" s="131"/>
      <c r="BJ543" s="131"/>
      <c r="BK543" s="131"/>
      <c r="BL543" s="131"/>
      <c r="BM543" s="131"/>
      <c r="BN543" s="131"/>
      <c r="BO543" s="131"/>
      <c r="BP543" s="131"/>
      <c r="BQ543" s="131"/>
      <c r="BR543" s="131"/>
      <c r="BS543" s="131"/>
      <c r="BT543" s="131"/>
      <c r="BU543" s="131"/>
      <c r="BV543" s="131"/>
      <c r="BW543" s="131"/>
      <c r="BX543" s="131"/>
      <c r="BY543" s="131"/>
      <c r="BZ543" s="131"/>
      <c r="CA543" s="131"/>
      <c r="CB543" s="131"/>
      <c r="CC543" s="131"/>
      <c r="CD543" s="131"/>
      <c r="CE543" s="131"/>
      <c r="CF543" s="131"/>
      <c r="CG543" s="131"/>
      <c r="CH543" s="131"/>
      <c r="CI543" s="131"/>
      <c r="CJ543" s="131"/>
      <c r="CK543" s="131"/>
      <c r="CL543" s="131"/>
      <c r="CM543" s="131"/>
      <c r="CN543" s="131"/>
      <c r="CO543" s="131"/>
      <c r="CP543" s="131"/>
      <c r="CQ543" s="131"/>
      <c r="CR543" s="131"/>
      <c r="CS543" s="131"/>
      <c r="CT543" s="131"/>
      <c r="CU543" s="131"/>
      <c r="CV543" s="131"/>
      <c r="CW543" s="131"/>
      <c r="CX543" s="131"/>
      <c r="CY543" s="131"/>
      <c r="CZ543" s="131"/>
      <c r="DA543" s="131"/>
      <c r="DB543" s="131"/>
      <c r="DC543" s="131"/>
      <c r="DD543" s="131"/>
      <c r="DE543" s="131"/>
      <c r="DF543" s="131"/>
      <c r="DG543" s="131"/>
      <c r="DH543" s="131"/>
      <c r="DI543" s="131"/>
      <c r="DJ543" s="131"/>
      <c r="DK543" s="131"/>
      <c r="DL543" s="131"/>
      <c r="DM543" s="131"/>
      <c r="DN543" s="131"/>
      <c r="DO543" s="131"/>
      <c r="DP543" s="131"/>
      <c r="DQ543" s="131"/>
      <c r="DR543" s="131"/>
      <c r="DS543" s="131"/>
      <c r="DT543" s="131"/>
      <c r="DU543" s="131"/>
      <c r="DV543" s="131"/>
      <c r="DW543" s="131"/>
      <c r="DX543" s="131"/>
      <c r="DY543" s="131"/>
      <c r="DZ543" s="131"/>
      <c r="EA543" s="131"/>
      <c r="EB543" s="131"/>
      <c r="EC543" s="131"/>
      <c r="ED543" s="131"/>
      <c r="EE543" s="131"/>
      <c r="EF543" s="131"/>
      <c r="EG543" s="131"/>
      <c r="EH543" s="131"/>
      <c r="EI543" s="131"/>
      <c r="EJ543" s="131"/>
      <c r="EK543" s="131"/>
      <c r="EL543" s="131"/>
      <c r="EM543" s="131"/>
      <c r="EN543" s="131"/>
      <c r="EO543" s="131"/>
      <c r="EP543" s="131"/>
      <c r="EQ543" s="131"/>
      <c r="ER543" s="131"/>
      <c r="ES543" s="131"/>
      <c r="ET543" s="131"/>
      <c r="EU543" s="131"/>
      <c r="EV543" s="131"/>
      <c r="EW543" s="131"/>
      <c r="EX543" s="131"/>
      <c r="EY543" s="131"/>
      <c r="EZ543" s="131"/>
      <c r="FA543" s="131"/>
      <c r="FB543" s="131"/>
      <c r="FC543" s="131"/>
      <c r="FD543" s="131"/>
      <c r="FE543" s="131"/>
      <c r="FF543" s="131"/>
      <c r="FG543" s="131"/>
      <c r="FH543" s="131"/>
      <c r="FI543" s="131"/>
      <c r="FJ543" s="131"/>
      <c r="FK543" s="131"/>
      <c r="FL543" s="131"/>
      <c r="FM543" s="131"/>
      <c r="FN543" s="131"/>
      <c r="FO543" s="131"/>
      <c r="FP543" s="131"/>
      <c r="FQ543" s="131"/>
      <c r="FR543" s="131"/>
      <c r="FS543" s="131"/>
      <c r="FT543" s="131"/>
      <c r="FU543" s="131"/>
      <c r="FV543" s="131"/>
      <c r="FW543" s="131"/>
    </row>
    <row r="544">
      <c r="A544" s="131"/>
      <c r="B544" s="131"/>
      <c r="C544" s="131"/>
      <c r="D544" s="131"/>
      <c r="E544" s="131"/>
      <c r="F544" s="131"/>
      <c r="G544" s="131"/>
      <c r="H544" s="131"/>
      <c r="I544" s="131"/>
      <c r="J544" s="131"/>
      <c r="K544" s="131"/>
      <c r="L544" s="131"/>
      <c r="M544" s="131"/>
      <c r="N544" s="131"/>
      <c r="O544" s="131"/>
      <c r="P544" s="131"/>
      <c r="Q544" s="131"/>
      <c r="R544" s="131"/>
      <c r="S544" s="131"/>
      <c r="T544" s="131"/>
      <c r="U544" s="131"/>
      <c r="V544" s="131"/>
      <c r="W544" s="131"/>
      <c r="X544" s="131"/>
      <c r="Y544" s="131"/>
      <c r="Z544" s="131"/>
      <c r="AA544" s="131"/>
      <c r="AB544" s="131"/>
      <c r="AC544" s="131"/>
      <c r="AD544" s="131"/>
      <c r="AE544" s="131"/>
      <c r="AF544" s="131"/>
      <c r="AG544" s="131"/>
      <c r="AH544" s="131"/>
      <c r="AI544" s="131"/>
      <c r="AJ544" s="131"/>
      <c r="AK544" s="131"/>
      <c r="AL544" s="131"/>
      <c r="AM544" s="131"/>
      <c r="AN544" s="131"/>
      <c r="AO544" s="131"/>
      <c r="AP544" s="131"/>
      <c r="AQ544" s="131"/>
      <c r="AR544" s="131"/>
      <c r="AS544" s="131"/>
      <c r="AT544" s="131"/>
      <c r="AU544" s="131"/>
      <c r="AV544" s="131"/>
      <c r="AW544" s="131"/>
      <c r="AX544" s="131"/>
      <c r="AY544" s="131"/>
      <c r="AZ544" s="131"/>
      <c r="BA544" s="131"/>
      <c r="BB544" s="131"/>
      <c r="BC544" s="131"/>
      <c r="BD544" s="131"/>
      <c r="BE544" s="131"/>
      <c r="BF544" s="131"/>
      <c r="BG544" s="131"/>
      <c r="BH544" s="131"/>
      <c r="BI544" s="131"/>
      <c r="BJ544" s="131"/>
      <c r="BK544" s="131"/>
      <c r="BL544" s="131"/>
      <c r="BM544" s="131"/>
      <c r="BN544" s="131"/>
      <c r="BO544" s="131"/>
      <c r="BP544" s="131"/>
      <c r="BQ544" s="131"/>
      <c r="BR544" s="131"/>
      <c r="BS544" s="131"/>
      <c r="BT544" s="131"/>
      <c r="BU544" s="131"/>
      <c r="BV544" s="131"/>
      <c r="BW544" s="131"/>
      <c r="BX544" s="131"/>
      <c r="BY544" s="131"/>
      <c r="BZ544" s="131"/>
      <c r="CA544" s="131"/>
      <c r="CB544" s="131"/>
      <c r="CC544" s="131"/>
      <c r="CD544" s="131"/>
      <c r="CE544" s="131"/>
      <c r="CF544" s="131"/>
      <c r="CG544" s="131"/>
      <c r="CH544" s="131"/>
      <c r="CI544" s="131"/>
      <c r="CJ544" s="131"/>
      <c r="CK544" s="131"/>
      <c r="CL544" s="131"/>
      <c r="CM544" s="131"/>
      <c r="CN544" s="131"/>
      <c r="CO544" s="131"/>
      <c r="CP544" s="131"/>
      <c r="CQ544" s="131"/>
      <c r="CR544" s="131"/>
      <c r="CS544" s="131"/>
      <c r="CT544" s="131"/>
      <c r="CU544" s="131"/>
      <c r="CV544" s="131"/>
      <c r="CW544" s="131"/>
      <c r="CX544" s="131"/>
      <c r="CY544" s="131"/>
      <c r="CZ544" s="131"/>
      <c r="DA544" s="131"/>
      <c r="DB544" s="131"/>
      <c r="DC544" s="131"/>
      <c r="DD544" s="131"/>
      <c r="DE544" s="131"/>
      <c r="DF544" s="131"/>
      <c r="DG544" s="131"/>
      <c r="DH544" s="131"/>
      <c r="DI544" s="131"/>
      <c r="DJ544" s="131"/>
      <c r="DK544" s="131"/>
      <c r="DL544" s="131"/>
      <c r="DM544" s="131"/>
      <c r="DN544" s="131"/>
      <c r="DO544" s="131"/>
      <c r="DP544" s="131"/>
      <c r="DQ544" s="131"/>
      <c r="DR544" s="131"/>
      <c r="DS544" s="131"/>
      <c r="DT544" s="131"/>
      <c r="DU544" s="131"/>
      <c r="DV544" s="131"/>
      <c r="DW544" s="131"/>
      <c r="DX544" s="131"/>
      <c r="DY544" s="131"/>
      <c r="DZ544" s="131"/>
      <c r="EA544" s="131"/>
      <c r="EB544" s="131"/>
      <c r="EC544" s="131"/>
      <c r="ED544" s="131"/>
      <c r="EE544" s="131"/>
      <c r="EF544" s="131"/>
      <c r="EG544" s="131"/>
      <c r="EH544" s="131"/>
      <c r="EI544" s="131"/>
      <c r="EJ544" s="131"/>
      <c r="EK544" s="131"/>
      <c r="EL544" s="131"/>
      <c r="EM544" s="131"/>
      <c r="EN544" s="131"/>
      <c r="EO544" s="131"/>
      <c r="EP544" s="131"/>
      <c r="EQ544" s="131"/>
      <c r="ER544" s="131"/>
      <c r="ES544" s="131"/>
      <c r="ET544" s="131"/>
      <c r="EU544" s="131"/>
      <c r="EV544" s="131"/>
      <c r="EW544" s="131"/>
      <c r="EX544" s="131"/>
      <c r="EY544" s="131"/>
      <c r="EZ544" s="131"/>
      <c r="FA544" s="131"/>
      <c r="FB544" s="131"/>
      <c r="FC544" s="131"/>
      <c r="FD544" s="131"/>
      <c r="FE544" s="131"/>
      <c r="FF544" s="131"/>
      <c r="FG544" s="131"/>
      <c r="FH544" s="131"/>
      <c r="FI544" s="131"/>
      <c r="FJ544" s="131"/>
      <c r="FK544" s="131"/>
      <c r="FL544" s="131"/>
      <c r="FM544" s="131"/>
      <c r="FN544" s="131"/>
      <c r="FO544" s="131"/>
      <c r="FP544" s="131"/>
      <c r="FQ544" s="131"/>
      <c r="FR544" s="131"/>
      <c r="FS544" s="131"/>
      <c r="FT544" s="131"/>
      <c r="FU544" s="131"/>
      <c r="FV544" s="131"/>
      <c r="FW544" s="131"/>
    </row>
    <row r="545">
      <c r="A545" s="131"/>
      <c r="B545" s="131"/>
      <c r="C545" s="131"/>
      <c r="D545" s="131"/>
      <c r="E545" s="131"/>
      <c r="F545" s="131"/>
      <c r="G545" s="131"/>
      <c r="H545" s="131"/>
      <c r="I545" s="131"/>
      <c r="J545" s="131"/>
      <c r="K545" s="131"/>
      <c r="L545" s="131"/>
      <c r="M545" s="131"/>
      <c r="N545" s="131"/>
      <c r="O545" s="131"/>
      <c r="P545" s="131"/>
      <c r="Q545" s="131"/>
      <c r="R545" s="131"/>
      <c r="S545" s="131"/>
      <c r="T545" s="131"/>
      <c r="U545" s="131"/>
      <c r="V545" s="131"/>
      <c r="W545" s="131"/>
      <c r="X545" s="131"/>
      <c r="Y545" s="131"/>
      <c r="Z545" s="131"/>
      <c r="AA545" s="131"/>
      <c r="AB545" s="131"/>
      <c r="AC545" s="131"/>
      <c r="AD545" s="131"/>
      <c r="AE545" s="131"/>
      <c r="AF545" s="131"/>
      <c r="AG545" s="131"/>
      <c r="AH545" s="131"/>
      <c r="AI545" s="131"/>
      <c r="AJ545" s="131"/>
      <c r="AK545" s="131"/>
      <c r="AL545" s="131"/>
      <c r="AM545" s="131"/>
      <c r="AN545" s="131"/>
      <c r="AO545" s="131"/>
      <c r="AP545" s="131"/>
      <c r="AQ545" s="131"/>
      <c r="AR545" s="131"/>
      <c r="AS545" s="131"/>
      <c r="AT545" s="131"/>
      <c r="AU545" s="131"/>
      <c r="AV545" s="131"/>
      <c r="AW545" s="131"/>
      <c r="AX545" s="131"/>
      <c r="AY545" s="131"/>
      <c r="AZ545" s="131"/>
      <c r="BA545" s="131"/>
      <c r="BB545" s="131"/>
      <c r="BC545" s="131"/>
      <c r="BD545" s="131"/>
      <c r="BE545" s="131"/>
      <c r="BF545" s="131"/>
      <c r="BG545" s="131"/>
      <c r="BH545" s="131"/>
      <c r="BI545" s="131"/>
      <c r="BJ545" s="131"/>
      <c r="BK545" s="131"/>
      <c r="BL545" s="131"/>
      <c r="BM545" s="131"/>
      <c r="BN545" s="131"/>
      <c r="BO545" s="131"/>
      <c r="BP545" s="131"/>
      <c r="BQ545" s="131"/>
      <c r="BR545" s="131"/>
      <c r="BS545" s="131"/>
      <c r="BT545" s="131"/>
      <c r="BU545" s="131"/>
      <c r="BV545" s="131"/>
      <c r="BW545" s="131"/>
      <c r="BX545" s="131"/>
      <c r="BY545" s="131"/>
      <c r="BZ545" s="131"/>
      <c r="CA545" s="131"/>
      <c r="CB545" s="131"/>
      <c r="CC545" s="131"/>
      <c r="CD545" s="131"/>
      <c r="CE545" s="131"/>
      <c r="CF545" s="131"/>
      <c r="CG545" s="131"/>
      <c r="CH545" s="131"/>
      <c r="CI545" s="131"/>
      <c r="CJ545" s="131"/>
      <c r="CK545" s="131"/>
      <c r="CL545" s="131"/>
      <c r="CM545" s="131"/>
      <c r="CN545" s="131"/>
      <c r="CO545" s="131"/>
      <c r="CP545" s="131"/>
      <c r="CQ545" s="131"/>
      <c r="CR545" s="131"/>
      <c r="CS545" s="131"/>
      <c r="CT545" s="131"/>
      <c r="CU545" s="131"/>
      <c r="CV545" s="131"/>
      <c r="CW545" s="131"/>
      <c r="CX545" s="131"/>
      <c r="CY545" s="131"/>
      <c r="CZ545" s="131"/>
      <c r="DA545" s="131"/>
      <c r="DB545" s="131"/>
      <c r="DC545" s="131"/>
      <c r="DD545" s="131"/>
      <c r="DE545" s="131"/>
      <c r="DF545" s="131"/>
      <c r="DG545" s="131"/>
      <c r="DH545" s="131"/>
      <c r="DI545" s="131"/>
      <c r="DJ545" s="131"/>
      <c r="DK545" s="131"/>
      <c r="DL545" s="131"/>
      <c r="DM545" s="131"/>
      <c r="DN545" s="131"/>
      <c r="DO545" s="131"/>
      <c r="DP545" s="131"/>
      <c r="DQ545" s="131"/>
      <c r="DR545" s="131"/>
      <c r="DS545" s="131"/>
      <c r="DT545" s="131"/>
      <c r="DU545" s="131"/>
      <c r="DV545" s="131"/>
      <c r="DW545" s="131"/>
      <c r="DX545" s="131"/>
      <c r="DY545" s="131"/>
      <c r="DZ545" s="131"/>
      <c r="EA545" s="131"/>
      <c r="EB545" s="131"/>
      <c r="EC545" s="131"/>
      <c r="ED545" s="131"/>
      <c r="EE545" s="131"/>
      <c r="EF545" s="131"/>
      <c r="EG545" s="131"/>
      <c r="EH545" s="131"/>
      <c r="EI545" s="131"/>
      <c r="EJ545" s="131"/>
      <c r="EK545" s="131"/>
      <c r="EL545" s="131"/>
      <c r="EM545" s="131"/>
      <c r="EN545" s="131"/>
      <c r="EO545" s="131"/>
      <c r="EP545" s="131"/>
      <c r="EQ545" s="131"/>
      <c r="ER545" s="131"/>
      <c r="ES545" s="131"/>
      <c r="ET545" s="131"/>
      <c r="EU545" s="131"/>
      <c r="EV545" s="131"/>
      <c r="EW545" s="131"/>
      <c r="EX545" s="131"/>
      <c r="EY545" s="131"/>
      <c r="EZ545" s="131"/>
      <c r="FA545" s="131"/>
      <c r="FB545" s="131"/>
      <c r="FC545" s="131"/>
      <c r="FD545" s="131"/>
      <c r="FE545" s="131"/>
      <c r="FF545" s="131"/>
      <c r="FG545" s="131"/>
      <c r="FH545" s="131"/>
      <c r="FI545" s="131"/>
      <c r="FJ545" s="131"/>
      <c r="FK545" s="131"/>
      <c r="FL545" s="131"/>
      <c r="FM545" s="131"/>
      <c r="FN545" s="131"/>
      <c r="FO545" s="131"/>
      <c r="FP545" s="131"/>
      <c r="FQ545" s="131"/>
      <c r="FR545" s="131"/>
      <c r="FS545" s="131"/>
      <c r="FT545" s="131"/>
      <c r="FU545" s="131"/>
      <c r="FV545" s="131"/>
      <c r="FW545" s="131"/>
    </row>
    <row r="546">
      <c r="A546" s="131"/>
      <c r="B546" s="131"/>
      <c r="C546" s="131"/>
      <c r="D546" s="131"/>
      <c r="E546" s="131"/>
      <c r="F546" s="131"/>
      <c r="G546" s="131"/>
      <c r="H546" s="131"/>
      <c r="I546" s="131"/>
      <c r="J546" s="131"/>
      <c r="K546" s="131"/>
      <c r="L546" s="131"/>
      <c r="M546" s="131"/>
      <c r="N546" s="131"/>
      <c r="O546" s="131"/>
      <c r="P546" s="131"/>
      <c r="Q546" s="131"/>
      <c r="R546" s="131"/>
      <c r="S546" s="131"/>
      <c r="T546" s="131"/>
      <c r="U546" s="131"/>
      <c r="V546" s="131"/>
      <c r="W546" s="131"/>
      <c r="X546" s="131"/>
      <c r="Y546" s="131"/>
      <c r="Z546" s="131"/>
      <c r="AA546" s="131"/>
      <c r="AB546" s="131"/>
      <c r="AC546" s="131"/>
      <c r="AD546" s="131"/>
      <c r="AE546" s="131"/>
      <c r="AF546" s="131"/>
      <c r="AG546" s="131"/>
      <c r="AH546" s="131"/>
      <c r="AI546" s="131"/>
      <c r="AJ546" s="131"/>
      <c r="AK546" s="131"/>
      <c r="AL546" s="131"/>
      <c r="AM546" s="131"/>
      <c r="AN546" s="131"/>
      <c r="AO546" s="131"/>
      <c r="AP546" s="131"/>
      <c r="AQ546" s="131"/>
      <c r="AR546" s="131"/>
      <c r="AS546" s="131"/>
      <c r="AT546" s="131"/>
      <c r="AU546" s="131"/>
      <c r="AV546" s="131"/>
      <c r="AW546" s="131"/>
      <c r="AX546" s="131"/>
      <c r="AY546" s="131"/>
      <c r="AZ546" s="131"/>
      <c r="BA546" s="131"/>
      <c r="BB546" s="131"/>
      <c r="BC546" s="131"/>
      <c r="BD546" s="131"/>
      <c r="BE546" s="131"/>
      <c r="BF546" s="131"/>
      <c r="BG546" s="131"/>
      <c r="BH546" s="131"/>
      <c r="BI546" s="131"/>
      <c r="BJ546" s="131"/>
      <c r="BK546" s="131"/>
      <c r="BL546" s="131"/>
      <c r="BM546" s="131"/>
      <c r="BN546" s="131"/>
      <c r="BO546" s="131"/>
      <c r="BP546" s="131"/>
      <c r="BQ546" s="131"/>
      <c r="BR546" s="131"/>
      <c r="BS546" s="131"/>
      <c r="BT546" s="131"/>
      <c r="BU546" s="131"/>
      <c r="BV546" s="131"/>
      <c r="BW546" s="131"/>
      <c r="BX546" s="131"/>
      <c r="BY546" s="131"/>
      <c r="BZ546" s="131"/>
      <c r="CA546" s="131"/>
      <c r="CB546" s="131"/>
      <c r="CC546" s="131"/>
      <c r="CD546" s="131"/>
      <c r="CE546" s="131"/>
      <c r="CF546" s="131"/>
      <c r="CG546" s="131"/>
      <c r="CH546" s="131"/>
      <c r="CI546" s="131"/>
      <c r="CJ546" s="131"/>
      <c r="CK546" s="131"/>
      <c r="CL546" s="131"/>
      <c r="CM546" s="131"/>
      <c r="CN546" s="131"/>
      <c r="CO546" s="131"/>
      <c r="CP546" s="131"/>
      <c r="CQ546" s="131"/>
      <c r="CR546" s="131"/>
      <c r="CS546" s="131"/>
      <c r="CT546" s="131"/>
      <c r="CU546" s="131"/>
      <c r="CV546" s="131"/>
      <c r="CW546" s="131"/>
      <c r="CX546" s="131"/>
      <c r="CY546" s="131"/>
      <c r="CZ546" s="131"/>
      <c r="DA546" s="131"/>
      <c r="DB546" s="131"/>
      <c r="DC546" s="131"/>
      <c r="DD546" s="131"/>
      <c r="DE546" s="131"/>
      <c r="DF546" s="131"/>
      <c r="DG546" s="131"/>
      <c r="DH546" s="131"/>
      <c r="DI546" s="131"/>
      <c r="DJ546" s="131"/>
      <c r="DK546" s="131"/>
      <c r="DL546" s="131"/>
      <c r="DM546" s="131"/>
      <c r="DN546" s="131"/>
      <c r="DO546" s="131"/>
      <c r="DP546" s="131"/>
      <c r="DQ546" s="131"/>
      <c r="DR546" s="131"/>
      <c r="DS546" s="131"/>
      <c r="DT546" s="131"/>
      <c r="DU546" s="131"/>
      <c r="DV546" s="131"/>
      <c r="DW546" s="131"/>
      <c r="DX546" s="131"/>
      <c r="DY546" s="131"/>
      <c r="DZ546" s="131"/>
      <c r="EA546" s="131"/>
      <c r="EB546" s="131"/>
      <c r="EC546" s="131"/>
      <c r="ED546" s="131"/>
      <c r="EE546" s="131"/>
      <c r="EF546" s="131"/>
      <c r="EG546" s="131"/>
      <c r="EH546" s="131"/>
      <c r="EI546" s="131"/>
      <c r="EJ546" s="131"/>
      <c r="EK546" s="131"/>
      <c r="EL546" s="131"/>
      <c r="EM546" s="131"/>
      <c r="EN546" s="131"/>
      <c r="EO546" s="131"/>
      <c r="EP546" s="131"/>
      <c r="EQ546" s="131"/>
      <c r="ER546" s="131"/>
      <c r="ES546" s="131"/>
      <c r="ET546" s="131"/>
      <c r="EU546" s="131"/>
      <c r="EV546" s="131"/>
      <c r="EW546" s="131"/>
      <c r="EX546" s="131"/>
      <c r="EY546" s="131"/>
      <c r="EZ546" s="131"/>
      <c r="FA546" s="131"/>
      <c r="FB546" s="131"/>
      <c r="FC546" s="131"/>
      <c r="FD546" s="131"/>
      <c r="FE546" s="131"/>
      <c r="FF546" s="131"/>
      <c r="FG546" s="131"/>
      <c r="FH546" s="131"/>
      <c r="FI546" s="131"/>
      <c r="FJ546" s="131"/>
      <c r="FK546" s="131"/>
      <c r="FL546" s="131"/>
      <c r="FM546" s="131"/>
      <c r="FN546" s="131"/>
      <c r="FO546" s="131"/>
      <c r="FP546" s="131"/>
      <c r="FQ546" s="131"/>
      <c r="FR546" s="131"/>
      <c r="FS546" s="131"/>
      <c r="FT546" s="131"/>
      <c r="FU546" s="131"/>
      <c r="FV546" s="131"/>
      <c r="FW546" s="131"/>
    </row>
    <row r="547">
      <c r="A547" s="131"/>
      <c r="B547" s="131"/>
      <c r="C547" s="131"/>
      <c r="D547" s="131"/>
      <c r="E547" s="131"/>
      <c r="F547" s="131"/>
      <c r="G547" s="131"/>
      <c r="H547" s="131"/>
      <c r="I547" s="131"/>
      <c r="J547" s="131"/>
      <c r="K547" s="131"/>
      <c r="L547" s="131"/>
      <c r="M547" s="131"/>
      <c r="N547" s="131"/>
      <c r="O547" s="131"/>
      <c r="P547" s="131"/>
      <c r="Q547" s="131"/>
      <c r="R547" s="131"/>
      <c r="S547" s="131"/>
      <c r="T547" s="131"/>
      <c r="U547" s="131"/>
      <c r="V547" s="131"/>
      <c r="W547" s="131"/>
      <c r="X547" s="131"/>
      <c r="Y547" s="131"/>
      <c r="Z547" s="131"/>
      <c r="AA547" s="131"/>
      <c r="AB547" s="131"/>
      <c r="AC547" s="131"/>
      <c r="AD547" s="131"/>
      <c r="AE547" s="131"/>
      <c r="AF547" s="131"/>
      <c r="AG547" s="131"/>
      <c r="AH547" s="131"/>
      <c r="AI547" s="131"/>
      <c r="AJ547" s="131"/>
      <c r="AK547" s="131"/>
      <c r="AL547" s="131"/>
      <c r="AM547" s="131"/>
      <c r="AN547" s="131"/>
      <c r="AO547" s="131"/>
      <c r="AP547" s="131"/>
      <c r="AQ547" s="131"/>
      <c r="AR547" s="131"/>
      <c r="AS547" s="131"/>
      <c r="AT547" s="131"/>
      <c r="AU547" s="131"/>
      <c r="AV547" s="131"/>
      <c r="AW547" s="131"/>
      <c r="AX547" s="131"/>
      <c r="AY547" s="131"/>
      <c r="AZ547" s="131"/>
      <c r="BA547" s="131"/>
      <c r="BB547" s="131"/>
      <c r="BC547" s="131"/>
      <c r="BD547" s="131"/>
      <c r="BE547" s="131"/>
      <c r="BF547" s="131"/>
      <c r="BG547" s="131"/>
      <c r="BH547" s="131"/>
      <c r="BI547" s="131"/>
      <c r="BJ547" s="131"/>
      <c r="BK547" s="131"/>
      <c r="BL547" s="131"/>
      <c r="BM547" s="131"/>
      <c r="BN547" s="131"/>
      <c r="BO547" s="131"/>
      <c r="BP547" s="131"/>
      <c r="BQ547" s="131"/>
      <c r="BR547" s="131"/>
      <c r="BS547" s="131"/>
      <c r="BT547" s="131"/>
      <c r="BU547" s="131"/>
      <c r="BV547" s="131"/>
      <c r="BW547" s="131"/>
      <c r="BX547" s="131"/>
      <c r="BY547" s="131"/>
      <c r="BZ547" s="131"/>
      <c r="CA547" s="131"/>
      <c r="CB547" s="131"/>
      <c r="CC547" s="131"/>
      <c r="CD547" s="131"/>
      <c r="CE547" s="131"/>
      <c r="CF547" s="131"/>
      <c r="CG547" s="131"/>
      <c r="CH547" s="131"/>
      <c r="CI547" s="131"/>
      <c r="CJ547" s="131"/>
      <c r="CK547" s="131"/>
      <c r="CL547" s="131"/>
      <c r="CM547" s="131"/>
      <c r="CN547" s="131"/>
      <c r="CO547" s="131"/>
      <c r="CP547" s="131"/>
      <c r="CQ547" s="131"/>
      <c r="CR547" s="131"/>
      <c r="CS547" s="131"/>
      <c r="CT547" s="131"/>
      <c r="CU547" s="131"/>
      <c r="CV547" s="131"/>
      <c r="CW547" s="131"/>
      <c r="CX547" s="131"/>
      <c r="CY547" s="131"/>
      <c r="CZ547" s="131"/>
      <c r="DA547" s="131"/>
      <c r="DB547" s="131"/>
      <c r="DC547" s="131"/>
      <c r="DD547" s="131"/>
      <c r="DE547" s="131"/>
      <c r="DF547" s="131"/>
      <c r="DG547" s="131"/>
      <c r="DH547" s="131"/>
      <c r="DI547" s="131"/>
      <c r="DJ547" s="131"/>
      <c r="DK547" s="131"/>
      <c r="DL547" s="131"/>
      <c r="DM547" s="131"/>
      <c r="DN547" s="131"/>
      <c r="DO547" s="131"/>
      <c r="DP547" s="131"/>
      <c r="DQ547" s="131"/>
      <c r="DR547" s="131"/>
      <c r="DS547" s="131"/>
      <c r="DT547" s="131"/>
      <c r="DU547" s="131"/>
      <c r="DV547" s="131"/>
      <c r="DW547" s="131"/>
      <c r="DX547" s="131"/>
      <c r="DY547" s="131"/>
      <c r="DZ547" s="131"/>
      <c r="EA547" s="131"/>
      <c r="EB547" s="131"/>
      <c r="EC547" s="131"/>
      <c r="ED547" s="131"/>
      <c r="EE547" s="131"/>
      <c r="EF547" s="131"/>
      <c r="EG547" s="131"/>
      <c r="EH547" s="131"/>
      <c r="EI547" s="131"/>
      <c r="EJ547" s="131"/>
      <c r="EK547" s="131"/>
      <c r="EL547" s="131"/>
      <c r="EM547" s="131"/>
      <c r="EN547" s="131"/>
      <c r="EO547" s="131"/>
      <c r="EP547" s="131"/>
      <c r="EQ547" s="131"/>
      <c r="ER547" s="131"/>
      <c r="ES547" s="131"/>
      <c r="ET547" s="131"/>
      <c r="EU547" s="131"/>
      <c r="EV547" s="131"/>
      <c r="EW547" s="131"/>
      <c r="EX547" s="131"/>
      <c r="EY547" s="131"/>
      <c r="EZ547" s="131"/>
      <c r="FA547" s="131"/>
      <c r="FB547" s="131"/>
      <c r="FC547" s="131"/>
      <c r="FD547" s="131"/>
      <c r="FE547" s="131"/>
      <c r="FF547" s="131"/>
      <c r="FG547" s="131"/>
      <c r="FH547" s="131"/>
      <c r="FI547" s="131"/>
      <c r="FJ547" s="131"/>
      <c r="FK547" s="131"/>
      <c r="FL547" s="131"/>
      <c r="FM547" s="131"/>
      <c r="FN547" s="131"/>
      <c r="FO547" s="131"/>
      <c r="FP547" s="131"/>
      <c r="FQ547" s="131"/>
      <c r="FR547" s="131"/>
      <c r="FS547" s="131"/>
      <c r="FT547" s="131"/>
      <c r="FU547" s="131"/>
      <c r="FV547" s="131"/>
      <c r="FW547" s="131"/>
    </row>
    <row r="548">
      <c r="A548" s="131"/>
      <c r="B548" s="131"/>
      <c r="C548" s="131"/>
      <c r="D548" s="131"/>
      <c r="E548" s="131"/>
      <c r="F548" s="131"/>
      <c r="G548" s="131"/>
      <c r="H548" s="131"/>
      <c r="I548" s="131"/>
      <c r="J548" s="131"/>
      <c r="K548" s="131"/>
      <c r="L548" s="131"/>
      <c r="M548" s="131"/>
      <c r="N548" s="131"/>
      <c r="O548" s="131"/>
      <c r="P548" s="131"/>
      <c r="Q548" s="131"/>
      <c r="R548" s="131"/>
      <c r="S548" s="131"/>
      <c r="T548" s="131"/>
      <c r="U548" s="131"/>
      <c r="V548" s="131"/>
      <c r="W548" s="131"/>
      <c r="X548" s="131"/>
      <c r="Y548" s="131"/>
      <c r="Z548" s="131"/>
      <c r="AA548" s="131"/>
      <c r="AB548" s="131"/>
      <c r="AC548" s="131"/>
      <c r="AD548" s="131"/>
      <c r="AE548" s="131"/>
      <c r="AF548" s="131"/>
      <c r="AG548" s="131"/>
      <c r="AH548" s="131"/>
      <c r="AI548" s="131"/>
      <c r="AJ548" s="131"/>
      <c r="AK548" s="131"/>
      <c r="AL548" s="131"/>
      <c r="AM548" s="131"/>
      <c r="AN548" s="131"/>
      <c r="AO548" s="131"/>
      <c r="AP548" s="131"/>
      <c r="AQ548" s="131"/>
      <c r="AR548" s="131"/>
      <c r="AS548" s="131"/>
      <c r="AT548" s="131"/>
      <c r="AU548" s="131"/>
      <c r="AV548" s="131"/>
      <c r="AW548" s="131"/>
      <c r="AX548" s="131"/>
      <c r="AY548" s="131"/>
      <c r="AZ548" s="131"/>
      <c r="BA548" s="131"/>
      <c r="BB548" s="131"/>
      <c r="BC548" s="131"/>
      <c r="BD548" s="131"/>
      <c r="BE548" s="131"/>
      <c r="BF548" s="131"/>
      <c r="BG548" s="131"/>
      <c r="BH548" s="131"/>
      <c r="BI548" s="131"/>
      <c r="BJ548" s="131"/>
      <c r="BK548" s="131"/>
      <c r="BL548" s="131"/>
      <c r="BM548" s="131"/>
      <c r="BN548" s="131"/>
      <c r="BO548" s="131"/>
      <c r="BP548" s="131"/>
      <c r="BQ548" s="131"/>
      <c r="BR548" s="131"/>
      <c r="BS548" s="131"/>
      <c r="BT548" s="131"/>
      <c r="BU548" s="131"/>
      <c r="BV548" s="131"/>
      <c r="BW548" s="131"/>
      <c r="BX548" s="131"/>
      <c r="BY548" s="131"/>
      <c r="BZ548" s="131"/>
      <c r="CA548" s="131"/>
      <c r="CB548" s="131"/>
      <c r="CC548" s="131"/>
      <c r="CD548" s="131"/>
      <c r="CE548" s="131"/>
      <c r="CF548" s="131"/>
      <c r="CG548" s="131"/>
      <c r="CH548" s="131"/>
      <c r="CI548" s="131"/>
      <c r="CJ548" s="131"/>
      <c r="CK548" s="131"/>
      <c r="CL548" s="131"/>
      <c r="CM548" s="131"/>
      <c r="CN548" s="131"/>
      <c r="CO548" s="131"/>
      <c r="CP548" s="131"/>
      <c r="CQ548" s="131"/>
      <c r="CR548" s="131"/>
      <c r="CS548" s="131"/>
      <c r="CT548" s="131"/>
      <c r="CU548" s="131"/>
      <c r="CV548" s="131"/>
      <c r="CW548" s="131"/>
      <c r="CX548" s="131"/>
      <c r="CY548" s="131"/>
      <c r="CZ548" s="131"/>
      <c r="DA548" s="131"/>
      <c r="DB548" s="131"/>
      <c r="DC548" s="131"/>
      <c r="DD548" s="131"/>
      <c r="DE548" s="131"/>
      <c r="DF548" s="131"/>
      <c r="DG548" s="131"/>
      <c r="DH548" s="131"/>
      <c r="DI548" s="131"/>
      <c r="DJ548" s="131"/>
      <c r="DK548" s="131"/>
      <c r="DL548" s="131"/>
      <c r="DM548" s="131"/>
      <c r="DN548" s="131"/>
      <c r="DO548" s="131"/>
      <c r="DP548" s="131"/>
      <c r="DQ548" s="131"/>
      <c r="DR548" s="131"/>
      <c r="DS548" s="131"/>
      <c r="DT548" s="131"/>
      <c r="DU548" s="131"/>
      <c r="DV548" s="131"/>
      <c r="DW548" s="131"/>
      <c r="DX548" s="131"/>
      <c r="DY548" s="131"/>
      <c r="DZ548" s="131"/>
      <c r="EA548" s="131"/>
      <c r="EB548" s="131"/>
      <c r="EC548" s="131"/>
      <c r="ED548" s="131"/>
      <c r="EE548" s="131"/>
      <c r="EF548" s="131"/>
      <c r="EG548" s="131"/>
      <c r="EH548" s="131"/>
      <c r="EI548" s="131"/>
      <c r="EJ548" s="131"/>
      <c r="EK548" s="131"/>
      <c r="EL548" s="131"/>
      <c r="EM548" s="131"/>
      <c r="EN548" s="131"/>
      <c r="EO548" s="131"/>
      <c r="EP548" s="131"/>
      <c r="EQ548" s="131"/>
      <c r="ER548" s="131"/>
      <c r="ES548" s="131"/>
      <c r="ET548" s="131"/>
      <c r="EU548" s="131"/>
      <c r="EV548" s="131"/>
      <c r="EW548" s="131"/>
      <c r="EX548" s="131"/>
      <c r="EY548" s="131"/>
      <c r="EZ548" s="131"/>
      <c r="FA548" s="131"/>
      <c r="FB548" s="131"/>
      <c r="FC548" s="131"/>
      <c r="FD548" s="131"/>
      <c r="FE548" s="131"/>
      <c r="FF548" s="131"/>
      <c r="FG548" s="131"/>
      <c r="FH548" s="131"/>
      <c r="FI548" s="131"/>
      <c r="FJ548" s="131"/>
      <c r="FK548" s="131"/>
      <c r="FL548" s="131"/>
      <c r="FM548" s="131"/>
      <c r="FN548" s="131"/>
      <c r="FO548" s="131"/>
      <c r="FP548" s="131"/>
      <c r="FQ548" s="131"/>
      <c r="FR548" s="131"/>
      <c r="FS548" s="131"/>
      <c r="FT548" s="131"/>
      <c r="FU548" s="131"/>
      <c r="FV548" s="131"/>
      <c r="FW548" s="131"/>
    </row>
    <row r="549">
      <c r="A549" s="131"/>
      <c r="B549" s="131"/>
      <c r="C549" s="131"/>
      <c r="D549" s="131"/>
      <c r="E549" s="131"/>
      <c r="F549" s="131"/>
      <c r="G549" s="131"/>
      <c r="H549" s="131"/>
      <c r="I549" s="131"/>
      <c r="J549" s="131"/>
      <c r="K549" s="131"/>
      <c r="L549" s="131"/>
      <c r="M549" s="131"/>
      <c r="N549" s="131"/>
      <c r="O549" s="131"/>
      <c r="P549" s="131"/>
      <c r="Q549" s="131"/>
      <c r="R549" s="131"/>
      <c r="S549" s="131"/>
      <c r="T549" s="131"/>
      <c r="U549" s="131"/>
      <c r="V549" s="131"/>
      <c r="W549" s="131"/>
      <c r="X549" s="131"/>
      <c r="Y549" s="131"/>
      <c r="Z549" s="131"/>
      <c r="AA549" s="131"/>
      <c r="AB549" s="131"/>
      <c r="AC549" s="131"/>
      <c r="AD549" s="131"/>
      <c r="AE549" s="131"/>
      <c r="AF549" s="131"/>
      <c r="AG549" s="131"/>
      <c r="AH549" s="131"/>
      <c r="AI549" s="131"/>
      <c r="AJ549" s="131"/>
      <c r="AK549" s="131"/>
      <c r="AL549" s="131"/>
      <c r="AM549" s="131"/>
      <c r="AN549" s="131"/>
      <c r="AO549" s="131"/>
      <c r="AP549" s="131"/>
      <c r="AQ549" s="131"/>
      <c r="AR549" s="131"/>
      <c r="AS549" s="131"/>
      <c r="AT549" s="131"/>
      <c r="AU549" s="131"/>
      <c r="AV549" s="131"/>
      <c r="AW549" s="131"/>
      <c r="AX549" s="131"/>
      <c r="AY549" s="131"/>
      <c r="AZ549" s="131"/>
      <c r="BA549" s="131"/>
      <c r="BB549" s="131"/>
      <c r="BC549" s="131"/>
      <c r="BD549" s="131"/>
      <c r="BE549" s="131"/>
      <c r="BF549" s="131"/>
      <c r="BG549" s="131"/>
      <c r="BH549" s="131"/>
      <c r="BI549" s="131"/>
      <c r="BJ549" s="131"/>
      <c r="BK549" s="131"/>
      <c r="BL549" s="131"/>
      <c r="BM549" s="131"/>
      <c r="BN549" s="131"/>
      <c r="BO549" s="131"/>
      <c r="BP549" s="131"/>
      <c r="BQ549" s="131"/>
      <c r="BR549" s="131"/>
      <c r="BS549" s="131"/>
      <c r="BT549" s="131"/>
      <c r="BU549" s="131"/>
      <c r="BV549" s="131"/>
      <c r="BW549" s="131"/>
      <c r="BX549" s="131"/>
      <c r="BY549" s="131"/>
      <c r="BZ549" s="131"/>
      <c r="CA549" s="131"/>
      <c r="CB549" s="131"/>
      <c r="CC549" s="131"/>
      <c r="CD549" s="131"/>
      <c r="CE549" s="131"/>
      <c r="CF549" s="131"/>
      <c r="CG549" s="131"/>
      <c r="CH549" s="131"/>
      <c r="CI549" s="131"/>
      <c r="CJ549" s="131"/>
      <c r="CK549" s="131"/>
      <c r="CL549" s="131"/>
      <c r="CM549" s="131"/>
      <c r="CN549" s="131"/>
      <c r="CO549" s="131"/>
      <c r="CP549" s="131"/>
      <c r="CQ549" s="131"/>
      <c r="CR549" s="131"/>
      <c r="CS549" s="131"/>
      <c r="CT549" s="131"/>
      <c r="CU549" s="131"/>
      <c r="CV549" s="131"/>
      <c r="CW549" s="131"/>
      <c r="CX549" s="131"/>
      <c r="CY549" s="131"/>
      <c r="CZ549" s="131"/>
      <c r="DA549" s="131"/>
      <c r="DB549" s="131"/>
      <c r="DC549" s="131"/>
      <c r="DD549" s="131"/>
      <c r="DE549" s="131"/>
      <c r="DF549" s="131"/>
      <c r="DG549" s="131"/>
      <c r="DH549" s="131"/>
      <c r="DI549" s="131"/>
      <c r="DJ549" s="131"/>
      <c r="DK549" s="131"/>
      <c r="DL549" s="131"/>
      <c r="DM549" s="131"/>
      <c r="DN549" s="131"/>
      <c r="DO549" s="131"/>
      <c r="DP549" s="131"/>
      <c r="DQ549" s="131"/>
      <c r="DR549" s="131"/>
      <c r="DS549" s="131"/>
      <c r="DT549" s="131"/>
      <c r="DU549" s="131"/>
      <c r="DV549" s="131"/>
      <c r="DW549" s="131"/>
      <c r="DX549" s="131"/>
      <c r="DY549" s="131"/>
      <c r="DZ549" s="131"/>
      <c r="EA549" s="131"/>
      <c r="EB549" s="131"/>
      <c r="EC549" s="131"/>
      <c r="ED549" s="131"/>
      <c r="EE549" s="131"/>
      <c r="EF549" s="131"/>
      <c r="EG549" s="131"/>
      <c r="EH549" s="131"/>
      <c r="EI549" s="131"/>
      <c r="EJ549" s="131"/>
      <c r="EK549" s="131"/>
      <c r="EL549" s="131"/>
      <c r="EM549" s="131"/>
      <c r="EN549" s="131"/>
      <c r="EO549" s="131"/>
      <c r="EP549" s="131"/>
      <c r="EQ549" s="131"/>
      <c r="ER549" s="131"/>
      <c r="ES549" s="131"/>
      <c r="ET549" s="131"/>
      <c r="EU549" s="131"/>
      <c r="EV549" s="131"/>
      <c r="EW549" s="131"/>
      <c r="EX549" s="131"/>
      <c r="EY549" s="131"/>
      <c r="EZ549" s="131"/>
      <c r="FA549" s="131"/>
      <c r="FB549" s="131"/>
      <c r="FC549" s="131"/>
      <c r="FD549" s="131"/>
      <c r="FE549" s="131"/>
      <c r="FF549" s="131"/>
      <c r="FG549" s="131"/>
      <c r="FH549" s="131"/>
      <c r="FI549" s="131"/>
      <c r="FJ549" s="131"/>
      <c r="FK549" s="131"/>
      <c r="FL549" s="131"/>
      <c r="FM549" s="131"/>
      <c r="FN549" s="131"/>
      <c r="FO549" s="131"/>
      <c r="FP549" s="131"/>
      <c r="FQ549" s="131"/>
      <c r="FR549" s="131"/>
      <c r="FS549" s="131"/>
      <c r="FT549" s="131"/>
      <c r="FU549" s="131"/>
      <c r="FV549" s="131"/>
      <c r="FW549" s="131"/>
    </row>
    <row r="550">
      <c r="A550" s="131"/>
      <c r="B550" s="131"/>
      <c r="C550" s="131"/>
      <c r="D550" s="131"/>
      <c r="E550" s="131"/>
      <c r="F550" s="131"/>
      <c r="G550" s="131"/>
      <c r="H550" s="131"/>
      <c r="I550" s="131"/>
      <c r="J550" s="131"/>
      <c r="K550" s="131"/>
      <c r="L550" s="131"/>
      <c r="M550" s="131"/>
      <c r="N550" s="131"/>
      <c r="O550" s="131"/>
      <c r="P550" s="131"/>
      <c r="Q550" s="131"/>
      <c r="R550" s="131"/>
      <c r="S550" s="131"/>
      <c r="T550" s="131"/>
      <c r="U550" s="131"/>
      <c r="V550" s="131"/>
      <c r="W550" s="131"/>
      <c r="X550" s="131"/>
      <c r="Y550" s="131"/>
      <c r="Z550" s="131"/>
      <c r="AA550" s="131"/>
      <c r="AB550" s="131"/>
      <c r="AC550" s="131"/>
      <c r="AD550" s="131"/>
      <c r="AE550" s="131"/>
      <c r="AF550" s="131"/>
      <c r="AG550" s="131"/>
      <c r="AH550" s="131"/>
      <c r="AI550" s="131"/>
      <c r="AJ550" s="131"/>
      <c r="AK550" s="131"/>
      <c r="AL550" s="131"/>
      <c r="AM550" s="131"/>
      <c r="AN550" s="131"/>
      <c r="AO550" s="131"/>
      <c r="AP550" s="131"/>
      <c r="AQ550" s="131"/>
      <c r="AR550" s="131"/>
      <c r="AS550" s="131"/>
      <c r="AT550" s="131"/>
      <c r="AU550" s="131"/>
      <c r="AV550" s="131"/>
      <c r="AW550" s="131"/>
      <c r="AX550" s="131"/>
      <c r="AY550" s="131"/>
      <c r="AZ550" s="131"/>
      <c r="BA550" s="131"/>
      <c r="BB550" s="131"/>
      <c r="BC550" s="131"/>
      <c r="BD550" s="131"/>
      <c r="BE550" s="131"/>
      <c r="BF550" s="131"/>
      <c r="BG550" s="131"/>
      <c r="BH550" s="131"/>
      <c r="BI550" s="131"/>
      <c r="BJ550" s="131"/>
      <c r="BK550" s="131"/>
      <c r="BL550" s="131"/>
      <c r="BM550" s="131"/>
      <c r="BN550" s="131"/>
      <c r="BO550" s="131"/>
      <c r="BP550" s="131"/>
      <c r="BQ550" s="131"/>
      <c r="BR550" s="131"/>
      <c r="BS550" s="131"/>
      <c r="BT550" s="131"/>
      <c r="BU550" s="131"/>
      <c r="BV550" s="131"/>
      <c r="BW550" s="131"/>
      <c r="BX550" s="131"/>
      <c r="BY550" s="131"/>
      <c r="BZ550" s="131"/>
      <c r="CA550" s="131"/>
      <c r="CB550" s="131"/>
      <c r="CC550" s="131"/>
      <c r="CD550" s="131"/>
      <c r="CE550" s="131"/>
      <c r="CF550" s="131"/>
      <c r="CG550" s="131"/>
      <c r="CH550" s="131"/>
      <c r="CI550" s="131"/>
      <c r="CJ550" s="131"/>
      <c r="CK550" s="131"/>
      <c r="CL550" s="131"/>
      <c r="CM550" s="131"/>
      <c r="CN550" s="131"/>
      <c r="CO550" s="131"/>
      <c r="CP550" s="131"/>
      <c r="CQ550" s="131"/>
      <c r="CR550" s="131"/>
      <c r="CS550" s="131"/>
      <c r="CT550" s="131"/>
      <c r="CU550" s="131"/>
      <c r="CV550" s="131"/>
      <c r="CW550" s="131"/>
      <c r="CX550" s="131"/>
      <c r="CY550" s="131"/>
      <c r="CZ550" s="131"/>
      <c r="DA550" s="131"/>
      <c r="DB550" s="131"/>
      <c r="DC550" s="131"/>
      <c r="DD550" s="131"/>
      <c r="DE550" s="131"/>
      <c r="DF550" s="131"/>
      <c r="DG550" s="131"/>
      <c r="DH550" s="131"/>
      <c r="DI550" s="131"/>
      <c r="DJ550" s="131"/>
      <c r="DK550" s="131"/>
      <c r="DL550" s="131"/>
      <c r="DM550" s="131"/>
      <c r="DN550" s="131"/>
      <c r="DO550" s="131"/>
      <c r="DP550" s="131"/>
      <c r="DQ550" s="131"/>
      <c r="DR550" s="131"/>
      <c r="DS550" s="131"/>
      <c r="DT550" s="131"/>
      <c r="DU550" s="131"/>
      <c r="DV550" s="131"/>
      <c r="DW550" s="131"/>
      <c r="DX550" s="131"/>
      <c r="DY550" s="131"/>
      <c r="DZ550" s="131"/>
      <c r="EA550" s="131"/>
      <c r="EB550" s="131"/>
      <c r="EC550" s="131"/>
      <c r="ED550" s="131"/>
      <c r="EE550" s="131"/>
      <c r="EF550" s="131"/>
      <c r="EG550" s="131"/>
      <c r="EH550" s="131"/>
      <c r="EI550" s="131"/>
      <c r="EJ550" s="131"/>
      <c r="EK550" s="131"/>
      <c r="EL550" s="131"/>
      <c r="EM550" s="131"/>
      <c r="EN550" s="131"/>
      <c r="EO550" s="131"/>
      <c r="EP550" s="131"/>
      <c r="EQ550" s="131"/>
      <c r="ER550" s="131"/>
      <c r="ES550" s="131"/>
      <c r="ET550" s="131"/>
      <c r="EU550" s="131"/>
      <c r="EV550" s="131"/>
      <c r="EW550" s="131"/>
      <c r="EX550" s="131"/>
      <c r="EY550" s="131"/>
      <c r="EZ550" s="131"/>
      <c r="FA550" s="131"/>
      <c r="FB550" s="131"/>
      <c r="FC550" s="131"/>
      <c r="FD550" s="131"/>
      <c r="FE550" s="131"/>
      <c r="FF550" s="131"/>
      <c r="FG550" s="131"/>
      <c r="FH550" s="131"/>
      <c r="FI550" s="131"/>
      <c r="FJ550" s="131"/>
      <c r="FK550" s="131"/>
      <c r="FL550" s="131"/>
      <c r="FM550" s="131"/>
      <c r="FN550" s="131"/>
      <c r="FO550" s="131"/>
      <c r="FP550" s="131"/>
      <c r="FQ550" s="131"/>
      <c r="FR550" s="131"/>
      <c r="FS550" s="131"/>
      <c r="FT550" s="131"/>
      <c r="FU550" s="131"/>
      <c r="FV550" s="131"/>
      <c r="FW550" s="131"/>
    </row>
    <row r="551">
      <c r="A551" s="131"/>
      <c r="B551" s="131"/>
      <c r="C551" s="131"/>
      <c r="D551" s="131"/>
      <c r="E551" s="131"/>
      <c r="F551" s="131"/>
      <c r="G551" s="131"/>
      <c r="H551" s="131"/>
      <c r="I551" s="131"/>
      <c r="J551" s="131"/>
      <c r="K551" s="131"/>
      <c r="L551" s="131"/>
      <c r="M551" s="131"/>
      <c r="N551" s="131"/>
      <c r="O551" s="131"/>
      <c r="P551" s="131"/>
      <c r="Q551" s="131"/>
      <c r="R551" s="131"/>
      <c r="S551" s="131"/>
      <c r="T551" s="131"/>
      <c r="U551" s="131"/>
      <c r="V551" s="131"/>
      <c r="W551" s="131"/>
      <c r="X551" s="131"/>
      <c r="Y551" s="131"/>
      <c r="Z551" s="131"/>
      <c r="AA551" s="131"/>
      <c r="AB551" s="131"/>
      <c r="AC551" s="131"/>
      <c r="AD551" s="131"/>
      <c r="AE551" s="131"/>
      <c r="AF551" s="131"/>
      <c r="AG551" s="131"/>
      <c r="AH551" s="131"/>
      <c r="AI551" s="131"/>
      <c r="AJ551" s="131"/>
      <c r="AK551" s="131"/>
      <c r="AL551" s="131"/>
      <c r="AM551" s="131"/>
      <c r="AN551" s="131"/>
      <c r="AO551" s="131"/>
      <c r="AP551" s="131"/>
      <c r="AQ551" s="131"/>
      <c r="AR551" s="131"/>
      <c r="AS551" s="131"/>
      <c r="AT551" s="131"/>
      <c r="AU551" s="131"/>
      <c r="AV551" s="131"/>
      <c r="AW551" s="131"/>
      <c r="AX551" s="131"/>
      <c r="AY551" s="131"/>
      <c r="AZ551" s="131"/>
      <c r="BA551" s="131"/>
      <c r="BB551" s="131"/>
      <c r="BC551" s="131"/>
      <c r="BD551" s="131"/>
      <c r="BE551" s="131"/>
      <c r="BF551" s="131"/>
      <c r="BG551" s="131"/>
      <c r="BH551" s="131"/>
      <c r="BI551" s="131"/>
      <c r="BJ551" s="131"/>
      <c r="BK551" s="131"/>
      <c r="BL551" s="131"/>
      <c r="BM551" s="131"/>
      <c r="BN551" s="131"/>
      <c r="BO551" s="131"/>
      <c r="BP551" s="131"/>
      <c r="BQ551" s="131"/>
      <c r="BR551" s="131"/>
      <c r="BS551" s="131"/>
      <c r="BT551" s="131"/>
      <c r="BU551" s="131"/>
      <c r="BV551" s="131"/>
      <c r="BW551" s="131"/>
      <c r="BX551" s="131"/>
      <c r="BY551" s="131"/>
      <c r="BZ551" s="131"/>
      <c r="CA551" s="131"/>
      <c r="CB551" s="131"/>
      <c r="CC551" s="131"/>
      <c r="CD551" s="131"/>
      <c r="CE551" s="131"/>
      <c r="CF551" s="131"/>
      <c r="CG551" s="131"/>
      <c r="CH551" s="131"/>
      <c r="CI551" s="131"/>
      <c r="CJ551" s="131"/>
      <c r="CK551" s="131"/>
      <c r="CL551" s="131"/>
      <c r="CM551" s="131"/>
      <c r="CN551" s="131"/>
      <c r="CO551" s="131"/>
      <c r="CP551" s="131"/>
      <c r="CQ551" s="131"/>
      <c r="CR551" s="131"/>
      <c r="CS551" s="131"/>
      <c r="CT551" s="131"/>
      <c r="CU551" s="131"/>
      <c r="CV551" s="131"/>
      <c r="CW551" s="131"/>
      <c r="CX551" s="131"/>
      <c r="CY551" s="131"/>
      <c r="CZ551" s="131"/>
      <c r="DA551" s="131"/>
      <c r="DB551" s="131"/>
      <c r="DC551" s="131"/>
      <c r="DD551" s="131"/>
      <c r="DE551" s="131"/>
      <c r="DF551" s="131"/>
      <c r="DG551" s="131"/>
      <c r="DH551" s="131"/>
      <c r="DI551" s="131"/>
      <c r="DJ551" s="131"/>
      <c r="DK551" s="131"/>
      <c r="DL551" s="131"/>
      <c r="DM551" s="131"/>
      <c r="DN551" s="131"/>
      <c r="DO551" s="131"/>
      <c r="DP551" s="131"/>
      <c r="DQ551" s="131"/>
      <c r="DR551" s="131"/>
      <c r="DS551" s="131"/>
      <c r="DT551" s="131"/>
      <c r="DU551" s="131"/>
      <c r="DV551" s="131"/>
      <c r="DW551" s="131"/>
      <c r="DX551" s="131"/>
      <c r="DY551" s="131"/>
      <c r="DZ551" s="131"/>
      <c r="EA551" s="131"/>
      <c r="EB551" s="131"/>
      <c r="EC551" s="131"/>
      <c r="ED551" s="131"/>
      <c r="EE551" s="131"/>
      <c r="EF551" s="131"/>
      <c r="EG551" s="131"/>
      <c r="EH551" s="131"/>
      <c r="EI551" s="131"/>
      <c r="EJ551" s="131"/>
      <c r="EK551" s="131"/>
      <c r="EL551" s="131"/>
      <c r="EM551" s="131"/>
      <c r="EN551" s="131"/>
      <c r="EO551" s="131"/>
      <c r="EP551" s="131"/>
      <c r="EQ551" s="131"/>
      <c r="ER551" s="131"/>
      <c r="ES551" s="131"/>
      <c r="ET551" s="131"/>
      <c r="EU551" s="131"/>
      <c r="EV551" s="131"/>
      <c r="EW551" s="131"/>
      <c r="EX551" s="131"/>
      <c r="EY551" s="131"/>
      <c r="EZ551" s="131"/>
      <c r="FA551" s="131"/>
      <c r="FB551" s="131"/>
      <c r="FC551" s="131"/>
      <c r="FD551" s="131"/>
      <c r="FE551" s="131"/>
      <c r="FF551" s="131"/>
      <c r="FG551" s="131"/>
      <c r="FH551" s="131"/>
      <c r="FI551" s="131"/>
      <c r="FJ551" s="131"/>
      <c r="FK551" s="131"/>
      <c r="FL551" s="131"/>
      <c r="FM551" s="131"/>
      <c r="FN551" s="131"/>
      <c r="FO551" s="131"/>
      <c r="FP551" s="131"/>
      <c r="FQ551" s="131"/>
      <c r="FR551" s="131"/>
      <c r="FS551" s="131"/>
      <c r="FT551" s="131"/>
      <c r="FU551" s="131"/>
      <c r="FV551" s="131"/>
      <c r="FW551" s="131"/>
    </row>
    <row r="552">
      <c r="A552" s="131"/>
      <c r="B552" s="131"/>
      <c r="C552" s="131"/>
      <c r="D552" s="131"/>
      <c r="E552" s="131"/>
      <c r="F552" s="131"/>
      <c r="G552" s="131"/>
      <c r="H552" s="131"/>
      <c r="I552" s="131"/>
      <c r="J552" s="131"/>
      <c r="K552" s="131"/>
      <c r="L552" s="131"/>
      <c r="M552" s="131"/>
      <c r="N552" s="131"/>
      <c r="O552" s="131"/>
      <c r="P552" s="131"/>
      <c r="Q552" s="131"/>
      <c r="R552" s="131"/>
      <c r="S552" s="131"/>
      <c r="T552" s="131"/>
      <c r="U552" s="131"/>
      <c r="V552" s="131"/>
      <c r="W552" s="131"/>
      <c r="X552" s="131"/>
      <c r="Y552" s="131"/>
      <c r="Z552" s="131"/>
      <c r="AA552" s="131"/>
      <c r="AB552" s="131"/>
      <c r="AC552" s="131"/>
      <c r="AD552" s="131"/>
      <c r="AE552" s="131"/>
      <c r="AF552" s="131"/>
      <c r="AG552" s="131"/>
      <c r="AH552" s="131"/>
      <c r="AI552" s="131"/>
      <c r="AJ552" s="131"/>
      <c r="AK552" s="131"/>
      <c r="AL552" s="131"/>
      <c r="AM552" s="131"/>
      <c r="AN552" s="131"/>
      <c r="AO552" s="131"/>
      <c r="AP552" s="131"/>
      <c r="AQ552" s="131"/>
      <c r="AR552" s="131"/>
      <c r="AS552" s="131"/>
      <c r="AT552" s="131"/>
      <c r="AU552" s="131"/>
      <c r="AV552" s="131"/>
      <c r="AW552" s="131"/>
      <c r="AX552" s="131"/>
      <c r="AY552" s="131"/>
      <c r="AZ552" s="131"/>
      <c r="BA552" s="131"/>
      <c r="BB552" s="131"/>
      <c r="BC552" s="131"/>
      <c r="BD552" s="131"/>
      <c r="BE552" s="131"/>
      <c r="BF552" s="131"/>
      <c r="BG552" s="131"/>
      <c r="BH552" s="131"/>
      <c r="BI552" s="131"/>
      <c r="BJ552" s="131"/>
      <c r="BK552" s="131"/>
      <c r="BL552" s="131"/>
      <c r="BM552" s="131"/>
      <c r="BN552" s="131"/>
      <c r="BO552" s="131"/>
      <c r="BP552" s="131"/>
      <c r="BQ552" s="131"/>
      <c r="BR552" s="131"/>
      <c r="BS552" s="131"/>
      <c r="BT552" s="131"/>
      <c r="BU552" s="131"/>
      <c r="BV552" s="131"/>
      <c r="BW552" s="131"/>
      <c r="BX552" s="131"/>
      <c r="BY552" s="131"/>
      <c r="BZ552" s="131"/>
      <c r="CA552" s="131"/>
      <c r="CB552" s="131"/>
      <c r="CC552" s="131"/>
      <c r="CD552" s="131"/>
      <c r="CE552" s="131"/>
      <c r="CF552" s="131"/>
      <c r="CG552" s="131"/>
      <c r="CH552" s="131"/>
      <c r="CI552" s="131"/>
      <c r="CJ552" s="131"/>
      <c r="CK552" s="131"/>
      <c r="CL552" s="131"/>
      <c r="CM552" s="131"/>
      <c r="CN552" s="131"/>
      <c r="CO552" s="131"/>
      <c r="CP552" s="131"/>
      <c r="CQ552" s="131"/>
      <c r="CR552" s="131"/>
      <c r="CS552" s="131"/>
      <c r="CT552" s="131"/>
      <c r="CU552" s="131"/>
      <c r="CV552" s="131"/>
      <c r="CW552" s="131"/>
      <c r="CX552" s="131"/>
      <c r="CY552" s="131"/>
      <c r="CZ552" s="131"/>
      <c r="DA552" s="131"/>
      <c r="DB552" s="131"/>
      <c r="DC552" s="131"/>
      <c r="DD552" s="131"/>
      <c r="DE552" s="131"/>
      <c r="DF552" s="131"/>
      <c r="DG552" s="131"/>
      <c r="DH552" s="131"/>
      <c r="DI552" s="131"/>
      <c r="DJ552" s="131"/>
      <c r="DK552" s="131"/>
      <c r="DL552" s="131"/>
      <c r="DM552" s="131"/>
      <c r="DN552" s="131"/>
      <c r="DO552" s="131"/>
      <c r="DP552" s="131"/>
      <c r="DQ552" s="131"/>
      <c r="DR552" s="131"/>
      <c r="DS552" s="131"/>
      <c r="DT552" s="131"/>
      <c r="DU552" s="131"/>
      <c r="DV552" s="131"/>
      <c r="DW552" s="131"/>
      <c r="DX552" s="131"/>
      <c r="DY552" s="131"/>
      <c r="DZ552" s="131"/>
      <c r="EA552" s="131"/>
      <c r="EB552" s="131"/>
      <c r="EC552" s="131"/>
      <c r="ED552" s="131"/>
      <c r="EE552" s="131"/>
      <c r="EF552" s="131"/>
      <c r="EG552" s="131"/>
      <c r="EH552" s="131"/>
      <c r="EI552" s="131"/>
      <c r="EJ552" s="131"/>
      <c r="EK552" s="131"/>
      <c r="EL552" s="131"/>
      <c r="EM552" s="131"/>
      <c r="EN552" s="131"/>
      <c r="EO552" s="131"/>
      <c r="EP552" s="131"/>
      <c r="EQ552" s="131"/>
      <c r="ER552" s="131"/>
      <c r="ES552" s="131"/>
      <c r="ET552" s="131"/>
      <c r="EU552" s="131"/>
      <c r="EV552" s="131"/>
      <c r="EW552" s="131"/>
      <c r="EX552" s="131"/>
      <c r="EY552" s="131"/>
      <c r="EZ552" s="131"/>
      <c r="FA552" s="131"/>
      <c r="FB552" s="131"/>
      <c r="FC552" s="131"/>
      <c r="FD552" s="131"/>
      <c r="FE552" s="131"/>
      <c r="FF552" s="131"/>
      <c r="FG552" s="131"/>
      <c r="FH552" s="131"/>
      <c r="FI552" s="131"/>
      <c r="FJ552" s="131"/>
      <c r="FK552" s="131"/>
      <c r="FL552" s="131"/>
      <c r="FM552" s="131"/>
      <c r="FN552" s="131"/>
      <c r="FO552" s="131"/>
      <c r="FP552" s="131"/>
      <c r="FQ552" s="131"/>
      <c r="FR552" s="131"/>
      <c r="FS552" s="131"/>
      <c r="FT552" s="131"/>
      <c r="FU552" s="131"/>
      <c r="FV552" s="131"/>
      <c r="FW552" s="131"/>
    </row>
    <row r="553">
      <c r="A553" s="131"/>
      <c r="B553" s="131"/>
      <c r="C553" s="131"/>
      <c r="D553" s="131"/>
      <c r="E553" s="131"/>
      <c r="F553" s="131"/>
      <c r="G553" s="131"/>
      <c r="H553" s="131"/>
      <c r="I553" s="131"/>
      <c r="J553" s="131"/>
      <c r="K553" s="131"/>
      <c r="L553" s="131"/>
      <c r="M553" s="131"/>
      <c r="N553" s="131"/>
      <c r="O553" s="131"/>
      <c r="P553" s="131"/>
      <c r="Q553" s="131"/>
      <c r="R553" s="131"/>
      <c r="S553" s="131"/>
      <c r="T553" s="131"/>
      <c r="U553" s="131"/>
      <c r="V553" s="131"/>
      <c r="W553" s="131"/>
      <c r="X553" s="131"/>
      <c r="Y553" s="131"/>
      <c r="Z553" s="131"/>
      <c r="AA553" s="131"/>
      <c r="AB553" s="131"/>
      <c r="AC553" s="131"/>
      <c r="AD553" s="131"/>
      <c r="AE553" s="131"/>
      <c r="AF553" s="131"/>
      <c r="AG553" s="131"/>
      <c r="AH553" s="131"/>
      <c r="AI553" s="131"/>
      <c r="AJ553" s="131"/>
      <c r="AK553" s="131"/>
      <c r="AL553" s="131"/>
      <c r="AM553" s="131"/>
      <c r="AN553" s="131"/>
      <c r="AO553" s="131"/>
      <c r="AP553" s="131"/>
      <c r="AQ553" s="131"/>
      <c r="AR553" s="131"/>
      <c r="AS553" s="131"/>
      <c r="AT553" s="131"/>
      <c r="AU553" s="131"/>
      <c r="AV553" s="131"/>
      <c r="AW553" s="131"/>
      <c r="AX553" s="131"/>
      <c r="AY553" s="131"/>
      <c r="AZ553" s="131"/>
      <c r="BA553" s="131"/>
      <c r="BB553" s="131"/>
      <c r="BC553" s="131"/>
      <c r="BD553" s="131"/>
      <c r="BE553" s="131"/>
      <c r="BF553" s="131"/>
      <c r="BG553" s="131"/>
      <c r="BH553" s="131"/>
      <c r="BI553" s="131"/>
      <c r="BJ553" s="131"/>
      <c r="BK553" s="131"/>
      <c r="BL553" s="131"/>
      <c r="BM553" s="131"/>
      <c r="BN553" s="131"/>
      <c r="BO553" s="131"/>
      <c r="BP553" s="131"/>
      <c r="BQ553" s="131"/>
      <c r="BR553" s="131"/>
      <c r="BS553" s="131"/>
      <c r="BT553" s="131"/>
      <c r="BU553" s="131"/>
      <c r="BV553" s="131"/>
      <c r="BW553" s="131"/>
      <c r="BX553" s="131"/>
      <c r="BY553" s="131"/>
      <c r="BZ553" s="131"/>
      <c r="CA553" s="131"/>
      <c r="CB553" s="131"/>
      <c r="CC553" s="131"/>
      <c r="CD553" s="131"/>
      <c r="CE553" s="131"/>
      <c r="CF553" s="131"/>
      <c r="CG553" s="131"/>
      <c r="CH553" s="131"/>
      <c r="CI553" s="131"/>
      <c r="CJ553" s="131"/>
      <c r="CK553" s="131"/>
      <c r="CL553" s="131"/>
      <c r="CM553" s="131"/>
      <c r="CN553" s="131"/>
      <c r="CO553" s="131"/>
      <c r="CP553" s="131"/>
      <c r="CQ553" s="131"/>
      <c r="CR553" s="131"/>
      <c r="CS553" s="131"/>
      <c r="CT553" s="131"/>
      <c r="CU553" s="131"/>
      <c r="CV553" s="131"/>
      <c r="CW553" s="131"/>
      <c r="CX553" s="131"/>
      <c r="CY553" s="131"/>
      <c r="CZ553" s="131"/>
      <c r="DA553" s="131"/>
      <c r="DB553" s="131"/>
      <c r="DC553" s="131"/>
      <c r="DD553" s="131"/>
      <c r="DE553" s="131"/>
      <c r="DF553" s="131"/>
      <c r="DG553" s="131"/>
      <c r="DH553" s="131"/>
      <c r="DI553" s="131"/>
      <c r="DJ553" s="131"/>
      <c r="DK553" s="131"/>
      <c r="DL553" s="131"/>
      <c r="DM553" s="131"/>
      <c r="DN553" s="131"/>
      <c r="DO553" s="131"/>
      <c r="DP553" s="131"/>
      <c r="DQ553" s="131"/>
      <c r="DR553" s="131"/>
      <c r="DS553" s="131"/>
      <c r="DT553" s="131"/>
      <c r="DU553" s="131"/>
      <c r="DV553" s="131"/>
      <c r="DW553" s="131"/>
      <c r="DX553" s="131"/>
      <c r="DY553" s="131"/>
      <c r="DZ553" s="131"/>
      <c r="EA553" s="131"/>
      <c r="EB553" s="131"/>
      <c r="EC553" s="131"/>
      <c r="ED553" s="131"/>
      <c r="EE553" s="131"/>
      <c r="EF553" s="131"/>
      <c r="EG553" s="131"/>
      <c r="EH553" s="131"/>
      <c r="EI553" s="131"/>
      <c r="EJ553" s="131"/>
      <c r="EK553" s="131"/>
      <c r="EL553" s="131"/>
      <c r="EM553" s="131"/>
      <c r="EN553" s="131"/>
      <c r="EO553" s="131"/>
      <c r="EP553" s="131"/>
      <c r="EQ553" s="131"/>
      <c r="ER553" s="131"/>
      <c r="ES553" s="131"/>
      <c r="ET553" s="131"/>
      <c r="EU553" s="131"/>
      <c r="EV553" s="131"/>
      <c r="EW553" s="131"/>
      <c r="EX553" s="131"/>
      <c r="EY553" s="131"/>
      <c r="EZ553" s="131"/>
      <c r="FA553" s="131"/>
      <c r="FB553" s="131"/>
      <c r="FC553" s="131"/>
      <c r="FD553" s="131"/>
      <c r="FE553" s="131"/>
      <c r="FF553" s="131"/>
      <c r="FG553" s="131"/>
      <c r="FH553" s="131"/>
      <c r="FI553" s="131"/>
      <c r="FJ553" s="131"/>
      <c r="FK553" s="131"/>
      <c r="FL553" s="131"/>
      <c r="FM553" s="131"/>
      <c r="FN553" s="131"/>
      <c r="FO553" s="131"/>
      <c r="FP553" s="131"/>
      <c r="FQ553" s="131"/>
      <c r="FR553" s="131"/>
      <c r="FS553" s="131"/>
      <c r="FT553" s="131"/>
      <c r="FU553" s="131"/>
      <c r="FV553" s="131"/>
      <c r="FW553" s="131"/>
    </row>
    <row r="554">
      <c r="A554" s="131"/>
      <c r="B554" s="131"/>
      <c r="C554" s="131"/>
      <c r="D554" s="131"/>
      <c r="E554" s="131"/>
      <c r="F554" s="131"/>
      <c r="G554" s="131"/>
      <c r="H554" s="131"/>
      <c r="I554" s="131"/>
      <c r="J554" s="131"/>
      <c r="K554" s="131"/>
      <c r="L554" s="131"/>
      <c r="M554" s="131"/>
      <c r="N554" s="131"/>
      <c r="O554" s="131"/>
      <c r="P554" s="131"/>
      <c r="Q554" s="131"/>
      <c r="R554" s="131"/>
      <c r="S554" s="131"/>
      <c r="T554" s="131"/>
      <c r="U554" s="131"/>
      <c r="V554" s="131"/>
      <c r="W554" s="131"/>
      <c r="X554" s="131"/>
      <c r="Y554" s="131"/>
      <c r="Z554" s="131"/>
      <c r="AA554" s="131"/>
      <c r="AB554" s="131"/>
      <c r="AC554" s="131"/>
      <c r="AD554" s="131"/>
      <c r="AE554" s="131"/>
      <c r="AF554" s="131"/>
      <c r="AG554" s="131"/>
      <c r="AH554" s="131"/>
      <c r="AI554" s="131"/>
      <c r="AJ554" s="131"/>
      <c r="AK554" s="131"/>
      <c r="AL554" s="131"/>
      <c r="AM554" s="131"/>
      <c r="AN554" s="131"/>
      <c r="AO554" s="131"/>
      <c r="AP554" s="131"/>
      <c r="AQ554" s="131"/>
      <c r="AR554" s="131"/>
      <c r="AS554" s="131"/>
      <c r="AT554" s="131"/>
      <c r="AU554" s="131"/>
      <c r="AV554" s="131"/>
      <c r="AW554" s="131"/>
      <c r="AX554" s="131"/>
      <c r="AY554" s="131"/>
      <c r="AZ554" s="131"/>
      <c r="BA554" s="131"/>
      <c r="BB554" s="131"/>
      <c r="BC554" s="131"/>
      <c r="BD554" s="131"/>
      <c r="BE554" s="131"/>
      <c r="BF554" s="131"/>
      <c r="BG554" s="131"/>
      <c r="BH554" s="131"/>
      <c r="BI554" s="131"/>
      <c r="BJ554" s="131"/>
      <c r="BK554" s="131"/>
      <c r="BL554" s="131"/>
      <c r="BM554" s="131"/>
      <c r="BN554" s="131"/>
      <c r="BO554" s="131"/>
      <c r="BP554" s="131"/>
      <c r="BQ554" s="131"/>
      <c r="BR554" s="131"/>
      <c r="BS554" s="131"/>
      <c r="BT554" s="131"/>
      <c r="BU554" s="131"/>
      <c r="BV554" s="131"/>
      <c r="BW554" s="131"/>
      <c r="BX554" s="131"/>
      <c r="BY554" s="131"/>
      <c r="BZ554" s="131"/>
      <c r="CA554" s="131"/>
      <c r="CB554" s="131"/>
      <c r="CC554" s="131"/>
      <c r="CD554" s="131"/>
      <c r="CE554" s="131"/>
      <c r="CF554" s="131"/>
      <c r="CG554" s="131"/>
      <c r="CH554" s="131"/>
      <c r="CI554" s="131"/>
      <c r="CJ554" s="131"/>
      <c r="CK554" s="131"/>
      <c r="CL554" s="131"/>
      <c r="CM554" s="131"/>
      <c r="CN554" s="131"/>
      <c r="CO554" s="131"/>
      <c r="CP554" s="131"/>
      <c r="CQ554" s="131"/>
      <c r="CR554" s="131"/>
      <c r="CS554" s="131"/>
      <c r="CT554" s="131"/>
      <c r="CU554" s="131"/>
      <c r="CV554" s="131"/>
      <c r="CW554" s="131"/>
      <c r="CX554" s="131"/>
      <c r="CY554" s="131"/>
      <c r="CZ554" s="131"/>
      <c r="DA554" s="131"/>
      <c r="DB554" s="131"/>
      <c r="DC554" s="131"/>
      <c r="DD554" s="131"/>
      <c r="DE554" s="131"/>
      <c r="DF554" s="131"/>
      <c r="DG554" s="131"/>
      <c r="DH554" s="131"/>
      <c r="DI554" s="131"/>
      <c r="DJ554" s="131"/>
      <c r="DK554" s="131"/>
      <c r="DL554" s="131"/>
      <c r="DM554" s="131"/>
      <c r="DN554" s="131"/>
      <c r="DO554" s="131"/>
      <c r="DP554" s="131"/>
      <c r="DQ554" s="131"/>
      <c r="DR554" s="131"/>
      <c r="DS554" s="131"/>
      <c r="DT554" s="131"/>
      <c r="DU554" s="131"/>
      <c r="DV554" s="131"/>
      <c r="DW554" s="131"/>
      <c r="DX554" s="131"/>
      <c r="DY554" s="131"/>
      <c r="DZ554" s="131"/>
      <c r="EA554" s="131"/>
      <c r="EB554" s="131"/>
      <c r="EC554" s="131"/>
      <c r="ED554" s="131"/>
      <c r="EE554" s="131"/>
      <c r="EF554" s="131"/>
      <c r="EG554" s="131"/>
      <c r="EH554" s="131"/>
      <c r="EI554" s="131"/>
      <c r="EJ554" s="131"/>
      <c r="EK554" s="131"/>
      <c r="EL554" s="131"/>
      <c r="EM554" s="131"/>
      <c r="EN554" s="131"/>
      <c r="EO554" s="131"/>
      <c r="EP554" s="131"/>
      <c r="EQ554" s="131"/>
      <c r="ER554" s="131"/>
      <c r="ES554" s="131"/>
      <c r="ET554" s="131"/>
      <c r="EU554" s="131"/>
      <c r="EV554" s="131"/>
      <c r="EW554" s="131"/>
      <c r="EX554" s="131"/>
      <c r="EY554" s="131"/>
      <c r="EZ554" s="131"/>
      <c r="FA554" s="131"/>
      <c r="FB554" s="131"/>
      <c r="FC554" s="131"/>
      <c r="FD554" s="131"/>
      <c r="FE554" s="131"/>
      <c r="FF554" s="131"/>
      <c r="FG554" s="131"/>
      <c r="FH554" s="131"/>
      <c r="FI554" s="131"/>
      <c r="FJ554" s="131"/>
      <c r="FK554" s="131"/>
      <c r="FL554" s="131"/>
      <c r="FM554" s="131"/>
      <c r="FN554" s="131"/>
      <c r="FO554" s="131"/>
      <c r="FP554" s="131"/>
      <c r="FQ554" s="131"/>
      <c r="FR554" s="131"/>
      <c r="FS554" s="131"/>
      <c r="FT554" s="131"/>
      <c r="FU554" s="131"/>
      <c r="FV554" s="131"/>
      <c r="FW554" s="131"/>
    </row>
    <row r="555">
      <c r="A555" s="131"/>
      <c r="B555" s="131"/>
      <c r="C555" s="131"/>
      <c r="D555" s="131"/>
      <c r="E555" s="131"/>
      <c r="F555" s="131"/>
      <c r="G555" s="131"/>
      <c r="H555" s="131"/>
      <c r="I555" s="131"/>
      <c r="J555" s="131"/>
      <c r="K555" s="131"/>
      <c r="L555" s="131"/>
      <c r="M555" s="131"/>
      <c r="N555" s="131"/>
      <c r="O555" s="131"/>
      <c r="P555" s="131"/>
      <c r="Q555" s="131"/>
      <c r="R555" s="131"/>
      <c r="S555" s="131"/>
      <c r="T555" s="131"/>
      <c r="U555" s="131"/>
      <c r="V555" s="131"/>
      <c r="W555" s="131"/>
      <c r="X555" s="131"/>
      <c r="Y555" s="131"/>
      <c r="Z555" s="131"/>
      <c r="AA555" s="131"/>
      <c r="AB555" s="131"/>
      <c r="AC555" s="131"/>
      <c r="AD555" s="131"/>
      <c r="AE555" s="131"/>
      <c r="AF555" s="131"/>
      <c r="AG555" s="131"/>
      <c r="AH555" s="131"/>
      <c r="AI555" s="131"/>
      <c r="AJ555" s="131"/>
      <c r="AK555" s="131"/>
      <c r="AL555" s="131"/>
      <c r="AM555" s="131"/>
      <c r="AN555" s="131"/>
      <c r="AO555" s="131"/>
      <c r="AP555" s="131"/>
      <c r="AQ555" s="131"/>
      <c r="AR555" s="131"/>
      <c r="AS555" s="131"/>
      <c r="AT555" s="131"/>
      <c r="AU555" s="131"/>
      <c r="AV555" s="131"/>
      <c r="AW555" s="131"/>
      <c r="AX555" s="131"/>
      <c r="AY555" s="131"/>
      <c r="AZ555" s="131"/>
      <c r="BA555" s="131"/>
      <c r="BB555" s="131"/>
      <c r="BC555" s="131"/>
      <c r="BD555" s="131"/>
      <c r="BE555" s="131"/>
      <c r="BF555" s="131"/>
      <c r="BG555" s="131"/>
      <c r="BH555" s="131"/>
      <c r="BI555" s="131"/>
      <c r="BJ555" s="131"/>
      <c r="BK555" s="131"/>
      <c r="BL555" s="131"/>
      <c r="BM555" s="131"/>
      <c r="BN555" s="131"/>
      <c r="BO555" s="131"/>
      <c r="BP555" s="131"/>
      <c r="BQ555" s="131"/>
      <c r="BR555" s="131"/>
      <c r="BS555" s="131"/>
      <c r="BT555" s="131"/>
      <c r="BU555" s="131"/>
      <c r="BV555" s="131"/>
      <c r="BW555" s="131"/>
      <c r="BX555" s="131"/>
      <c r="BY555" s="131"/>
      <c r="BZ555" s="131"/>
      <c r="CA555" s="131"/>
      <c r="CB555" s="131"/>
      <c r="CC555" s="131"/>
      <c r="CD555" s="131"/>
      <c r="CE555" s="131"/>
      <c r="CF555" s="131"/>
      <c r="CG555" s="131"/>
      <c r="CH555" s="131"/>
      <c r="CI555" s="131"/>
      <c r="CJ555" s="131"/>
      <c r="CK555" s="131"/>
      <c r="CL555" s="131"/>
      <c r="CM555" s="131"/>
      <c r="CN555" s="131"/>
      <c r="CO555" s="131"/>
      <c r="CP555" s="131"/>
      <c r="CQ555" s="131"/>
      <c r="CR555" s="131"/>
      <c r="CS555" s="131"/>
      <c r="CT555" s="131"/>
      <c r="CU555" s="131"/>
      <c r="CV555" s="131"/>
      <c r="CW555" s="131"/>
      <c r="CX555" s="131"/>
      <c r="CY555" s="131"/>
      <c r="CZ555" s="131"/>
      <c r="DA555" s="131"/>
      <c r="DB555" s="131"/>
      <c r="DC555" s="131"/>
      <c r="DD555" s="131"/>
      <c r="DE555" s="131"/>
      <c r="DF555" s="131"/>
      <c r="DG555" s="131"/>
      <c r="DH555" s="131"/>
      <c r="DI555" s="131"/>
      <c r="DJ555" s="131"/>
      <c r="DK555" s="131"/>
      <c r="DL555" s="131"/>
      <c r="DM555" s="131"/>
      <c r="DN555" s="131"/>
      <c r="DO555" s="131"/>
      <c r="DP555" s="131"/>
      <c r="DQ555" s="131"/>
      <c r="DR555" s="131"/>
      <c r="DS555" s="131"/>
      <c r="DT555" s="131"/>
      <c r="DU555" s="131"/>
      <c r="DV555" s="131"/>
      <c r="DW555" s="131"/>
      <c r="DX555" s="131"/>
      <c r="DY555" s="131"/>
      <c r="DZ555" s="131"/>
      <c r="EA555" s="131"/>
      <c r="EB555" s="131"/>
      <c r="EC555" s="131"/>
      <c r="ED555" s="131"/>
      <c r="EE555" s="131"/>
      <c r="EF555" s="131"/>
      <c r="EG555" s="131"/>
      <c r="EH555" s="131"/>
      <c r="EI555" s="131"/>
      <c r="EJ555" s="131"/>
      <c r="EK555" s="131"/>
      <c r="EL555" s="131"/>
      <c r="EM555" s="131"/>
      <c r="EN555" s="131"/>
      <c r="EO555" s="131"/>
      <c r="EP555" s="131"/>
      <c r="EQ555" s="131"/>
      <c r="ER555" s="131"/>
      <c r="ES555" s="131"/>
      <c r="ET555" s="131"/>
      <c r="EU555" s="131"/>
      <c r="EV555" s="131"/>
      <c r="EW555" s="131"/>
      <c r="EX555" s="131"/>
      <c r="EY555" s="131"/>
      <c r="EZ555" s="131"/>
      <c r="FA555" s="131"/>
      <c r="FB555" s="131"/>
      <c r="FC555" s="131"/>
      <c r="FD555" s="131"/>
      <c r="FE555" s="131"/>
      <c r="FF555" s="131"/>
      <c r="FG555" s="131"/>
      <c r="FH555" s="131"/>
      <c r="FI555" s="131"/>
      <c r="FJ555" s="131"/>
      <c r="FK555" s="131"/>
      <c r="FL555" s="131"/>
      <c r="FM555" s="131"/>
      <c r="FN555" s="131"/>
      <c r="FO555" s="131"/>
      <c r="FP555" s="131"/>
      <c r="FQ555" s="131"/>
      <c r="FR555" s="131"/>
      <c r="FS555" s="131"/>
      <c r="FT555" s="131"/>
      <c r="FU555" s="131"/>
      <c r="FV555" s="131"/>
      <c r="FW555" s="131"/>
    </row>
    <row r="556">
      <c r="A556" s="131"/>
      <c r="B556" s="131"/>
      <c r="C556" s="131"/>
      <c r="D556" s="131"/>
      <c r="E556" s="131"/>
      <c r="F556" s="131"/>
      <c r="G556" s="131"/>
      <c r="H556" s="131"/>
      <c r="I556" s="131"/>
      <c r="J556" s="131"/>
      <c r="K556" s="131"/>
      <c r="L556" s="131"/>
      <c r="M556" s="131"/>
      <c r="N556" s="131"/>
      <c r="O556" s="131"/>
      <c r="P556" s="131"/>
      <c r="Q556" s="131"/>
      <c r="R556" s="131"/>
      <c r="S556" s="131"/>
      <c r="T556" s="131"/>
      <c r="U556" s="131"/>
      <c r="V556" s="131"/>
      <c r="W556" s="131"/>
      <c r="X556" s="131"/>
      <c r="Y556" s="131"/>
      <c r="Z556" s="131"/>
      <c r="AA556" s="131"/>
      <c r="AB556" s="131"/>
      <c r="AC556" s="131"/>
      <c r="AD556" s="131"/>
      <c r="AE556" s="131"/>
      <c r="AF556" s="131"/>
      <c r="AG556" s="131"/>
      <c r="AH556" s="131"/>
      <c r="AI556" s="131"/>
      <c r="AJ556" s="131"/>
      <c r="AK556" s="131"/>
      <c r="AL556" s="131"/>
      <c r="AM556" s="131"/>
      <c r="AN556" s="131"/>
      <c r="AO556" s="131"/>
      <c r="AP556" s="131"/>
      <c r="AQ556" s="131"/>
      <c r="AR556" s="131"/>
      <c r="AS556" s="131"/>
      <c r="AT556" s="131"/>
      <c r="AU556" s="131"/>
      <c r="AV556" s="131"/>
      <c r="AW556" s="131"/>
      <c r="AX556" s="131"/>
      <c r="AY556" s="131"/>
      <c r="AZ556" s="131"/>
      <c r="BA556" s="131"/>
      <c r="BB556" s="131"/>
      <c r="BC556" s="131"/>
      <c r="BD556" s="131"/>
      <c r="BE556" s="131"/>
      <c r="BF556" s="131"/>
      <c r="BG556" s="131"/>
      <c r="BH556" s="131"/>
      <c r="BI556" s="131"/>
      <c r="BJ556" s="131"/>
      <c r="BK556" s="131"/>
      <c r="BL556" s="131"/>
      <c r="BM556" s="131"/>
      <c r="BN556" s="131"/>
      <c r="BO556" s="131"/>
      <c r="BP556" s="131"/>
      <c r="BQ556" s="131"/>
      <c r="BR556" s="131"/>
      <c r="BS556" s="131"/>
      <c r="BT556" s="131"/>
      <c r="BU556" s="131"/>
      <c r="BV556" s="131"/>
      <c r="BW556" s="131"/>
      <c r="BX556" s="131"/>
      <c r="BY556" s="131"/>
      <c r="BZ556" s="131"/>
      <c r="CA556" s="131"/>
      <c r="CB556" s="131"/>
      <c r="CC556" s="131"/>
      <c r="CD556" s="131"/>
      <c r="CE556" s="131"/>
      <c r="CF556" s="131"/>
      <c r="CG556" s="131"/>
      <c r="CH556" s="131"/>
      <c r="CI556" s="131"/>
      <c r="CJ556" s="131"/>
      <c r="CK556" s="131"/>
      <c r="CL556" s="131"/>
      <c r="CM556" s="131"/>
      <c r="CN556" s="131"/>
      <c r="CO556" s="131"/>
      <c r="CP556" s="131"/>
      <c r="CQ556" s="131"/>
      <c r="CR556" s="131"/>
      <c r="CS556" s="131"/>
      <c r="CT556" s="131"/>
      <c r="CU556" s="131"/>
      <c r="CV556" s="131"/>
      <c r="CW556" s="131"/>
      <c r="CX556" s="131"/>
      <c r="CY556" s="131"/>
      <c r="CZ556" s="131"/>
      <c r="DA556" s="131"/>
      <c r="DB556" s="131"/>
      <c r="DC556" s="131"/>
      <c r="DD556" s="131"/>
      <c r="DE556" s="131"/>
      <c r="DF556" s="131"/>
      <c r="DG556" s="131"/>
      <c r="DH556" s="131"/>
      <c r="DI556" s="131"/>
      <c r="DJ556" s="131"/>
      <c r="DK556" s="131"/>
      <c r="DL556" s="131"/>
      <c r="DM556" s="131"/>
      <c r="DN556" s="131"/>
      <c r="DO556" s="131"/>
      <c r="DP556" s="131"/>
      <c r="DQ556" s="131"/>
      <c r="DR556" s="131"/>
      <c r="DS556" s="131"/>
      <c r="DT556" s="131"/>
      <c r="DU556" s="131"/>
      <c r="DV556" s="131"/>
      <c r="DW556" s="131"/>
      <c r="DX556" s="131"/>
      <c r="DY556" s="131"/>
      <c r="DZ556" s="131"/>
      <c r="EA556" s="131"/>
      <c r="EB556" s="131"/>
      <c r="EC556" s="131"/>
      <c r="ED556" s="131"/>
      <c r="EE556" s="131"/>
      <c r="EF556" s="131"/>
      <c r="EG556" s="131"/>
      <c r="EH556" s="131"/>
      <c r="EI556" s="131"/>
      <c r="EJ556" s="131"/>
      <c r="EK556" s="131"/>
      <c r="EL556" s="131"/>
      <c r="EM556" s="131"/>
      <c r="EN556" s="131"/>
      <c r="EO556" s="131"/>
      <c r="EP556" s="131"/>
      <c r="EQ556" s="131"/>
      <c r="ER556" s="131"/>
      <c r="ES556" s="131"/>
      <c r="ET556" s="131"/>
      <c r="EU556" s="131"/>
      <c r="EV556" s="131"/>
      <c r="EW556" s="131"/>
      <c r="EX556" s="131"/>
      <c r="EY556" s="131"/>
      <c r="EZ556" s="131"/>
      <c r="FA556" s="131"/>
      <c r="FB556" s="131"/>
      <c r="FC556" s="131"/>
      <c r="FD556" s="131"/>
      <c r="FE556" s="131"/>
      <c r="FF556" s="131"/>
      <c r="FG556" s="131"/>
      <c r="FH556" s="131"/>
      <c r="FI556" s="131"/>
      <c r="FJ556" s="131"/>
      <c r="FK556" s="131"/>
      <c r="FL556" s="131"/>
      <c r="FM556" s="131"/>
      <c r="FN556" s="131"/>
      <c r="FO556" s="131"/>
      <c r="FP556" s="131"/>
      <c r="FQ556" s="131"/>
      <c r="FR556" s="131"/>
      <c r="FS556" s="131"/>
      <c r="FT556" s="131"/>
      <c r="FU556" s="131"/>
      <c r="FV556" s="131"/>
      <c r="FW556" s="131"/>
    </row>
    <row r="557">
      <c r="A557" s="131"/>
      <c r="B557" s="131"/>
      <c r="C557" s="131"/>
      <c r="D557" s="131"/>
      <c r="E557" s="131"/>
      <c r="F557" s="131"/>
      <c r="G557" s="131"/>
      <c r="H557" s="131"/>
      <c r="I557" s="131"/>
      <c r="J557" s="131"/>
      <c r="K557" s="131"/>
      <c r="L557" s="131"/>
      <c r="M557" s="131"/>
      <c r="N557" s="131"/>
      <c r="O557" s="131"/>
      <c r="P557" s="131"/>
      <c r="Q557" s="131"/>
      <c r="R557" s="131"/>
      <c r="S557" s="131"/>
      <c r="T557" s="131"/>
      <c r="U557" s="131"/>
      <c r="V557" s="131"/>
      <c r="W557" s="131"/>
      <c r="X557" s="131"/>
      <c r="Y557" s="131"/>
      <c r="Z557" s="131"/>
      <c r="AA557" s="131"/>
      <c r="AB557" s="131"/>
      <c r="AC557" s="131"/>
      <c r="AD557" s="131"/>
      <c r="AE557" s="131"/>
      <c r="AF557" s="131"/>
      <c r="AG557" s="131"/>
      <c r="AH557" s="131"/>
      <c r="AI557" s="131"/>
      <c r="AJ557" s="131"/>
      <c r="AK557" s="131"/>
      <c r="AL557" s="131"/>
      <c r="AM557" s="131"/>
      <c r="AN557" s="131"/>
      <c r="AO557" s="131"/>
      <c r="AP557" s="131"/>
      <c r="AQ557" s="131"/>
      <c r="AR557" s="131"/>
      <c r="AS557" s="131"/>
      <c r="AT557" s="131"/>
      <c r="AU557" s="131"/>
      <c r="AV557" s="131"/>
      <c r="AW557" s="131"/>
      <c r="AX557" s="131"/>
      <c r="AY557" s="131"/>
      <c r="AZ557" s="131"/>
      <c r="BA557" s="131"/>
      <c r="BB557" s="131"/>
      <c r="BC557" s="131"/>
      <c r="BD557" s="131"/>
      <c r="BE557" s="131"/>
      <c r="BF557" s="131"/>
      <c r="BG557" s="131"/>
      <c r="BH557" s="131"/>
      <c r="BI557" s="131"/>
      <c r="BJ557" s="131"/>
      <c r="BK557" s="131"/>
      <c r="BL557" s="131"/>
      <c r="BM557" s="131"/>
      <c r="BN557" s="131"/>
      <c r="BO557" s="131"/>
      <c r="BP557" s="131"/>
      <c r="BQ557" s="131"/>
      <c r="BR557" s="131"/>
      <c r="BS557" s="131"/>
      <c r="BT557" s="131"/>
      <c r="BU557" s="131"/>
      <c r="BV557" s="131"/>
      <c r="BW557" s="131"/>
      <c r="BX557" s="131"/>
      <c r="BY557" s="131"/>
      <c r="BZ557" s="131"/>
      <c r="CA557" s="131"/>
      <c r="CB557" s="131"/>
      <c r="CC557" s="131"/>
      <c r="CD557" s="131"/>
      <c r="CE557" s="131"/>
      <c r="CF557" s="131"/>
      <c r="CG557" s="131"/>
      <c r="CH557" s="131"/>
      <c r="CI557" s="131"/>
      <c r="CJ557" s="131"/>
      <c r="CK557" s="131"/>
      <c r="CL557" s="131"/>
      <c r="CM557" s="131"/>
      <c r="CN557" s="131"/>
      <c r="CO557" s="131"/>
      <c r="CP557" s="131"/>
      <c r="CQ557" s="131"/>
      <c r="CR557" s="131"/>
      <c r="CS557" s="131"/>
      <c r="CT557" s="131"/>
      <c r="CU557" s="131"/>
      <c r="CV557" s="131"/>
      <c r="CW557" s="131"/>
      <c r="CX557" s="131"/>
      <c r="CY557" s="131"/>
      <c r="CZ557" s="131"/>
      <c r="DA557" s="131"/>
      <c r="DB557" s="131"/>
      <c r="DC557" s="131"/>
      <c r="DD557" s="131"/>
      <c r="DE557" s="131"/>
      <c r="DF557" s="131"/>
      <c r="DG557" s="131"/>
      <c r="DH557" s="131"/>
      <c r="DI557" s="131"/>
      <c r="DJ557" s="131"/>
      <c r="DK557" s="131"/>
      <c r="DL557" s="131"/>
      <c r="DM557" s="131"/>
      <c r="DN557" s="131"/>
      <c r="DO557" s="131"/>
      <c r="DP557" s="131"/>
      <c r="DQ557" s="131"/>
      <c r="DR557" s="131"/>
      <c r="DS557" s="131"/>
      <c r="DT557" s="131"/>
      <c r="DU557" s="131"/>
      <c r="DV557" s="131"/>
      <c r="DW557" s="131"/>
      <c r="DX557" s="131"/>
      <c r="DY557" s="131"/>
      <c r="DZ557" s="131"/>
      <c r="EA557" s="131"/>
      <c r="EB557" s="131"/>
      <c r="EC557" s="131"/>
      <c r="ED557" s="131"/>
      <c r="EE557" s="131"/>
      <c r="EF557" s="131"/>
      <c r="EG557" s="131"/>
      <c r="EH557" s="131"/>
      <c r="EI557" s="131"/>
      <c r="EJ557" s="131"/>
      <c r="EK557" s="131"/>
      <c r="EL557" s="131"/>
      <c r="EM557" s="131"/>
      <c r="EN557" s="131"/>
      <c r="EO557" s="131"/>
      <c r="EP557" s="131"/>
      <c r="EQ557" s="131"/>
      <c r="ER557" s="131"/>
      <c r="ES557" s="131"/>
      <c r="ET557" s="131"/>
      <c r="EU557" s="131"/>
      <c r="EV557" s="131"/>
      <c r="EW557" s="131"/>
      <c r="EX557" s="131"/>
      <c r="EY557" s="131"/>
      <c r="EZ557" s="131"/>
      <c r="FA557" s="131"/>
      <c r="FB557" s="131"/>
      <c r="FC557" s="131"/>
      <c r="FD557" s="131"/>
      <c r="FE557" s="131"/>
      <c r="FF557" s="131"/>
      <c r="FG557" s="131"/>
      <c r="FH557" s="131"/>
      <c r="FI557" s="131"/>
      <c r="FJ557" s="131"/>
      <c r="FK557" s="131"/>
      <c r="FL557" s="131"/>
      <c r="FM557" s="131"/>
      <c r="FN557" s="131"/>
      <c r="FO557" s="131"/>
      <c r="FP557" s="131"/>
      <c r="FQ557" s="131"/>
      <c r="FR557" s="131"/>
      <c r="FS557" s="131"/>
      <c r="FT557" s="131"/>
      <c r="FU557" s="131"/>
      <c r="FV557" s="131"/>
      <c r="FW557" s="131"/>
    </row>
    <row r="558">
      <c r="A558" s="131"/>
      <c r="B558" s="131"/>
      <c r="C558" s="131"/>
      <c r="D558" s="131"/>
      <c r="E558" s="131"/>
      <c r="F558" s="131"/>
      <c r="G558" s="131"/>
      <c r="H558" s="131"/>
      <c r="I558" s="131"/>
      <c r="J558" s="131"/>
      <c r="K558" s="131"/>
      <c r="L558" s="131"/>
      <c r="M558" s="131"/>
      <c r="N558" s="131"/>
      <c r="O558" s="131"/>
      <c r="P558" s="131"/>
      <c r="Q558" s="131"/>
      <c r="R558" s="131"/>
      <c r="S558" s="131"/>
      <c r="T558" s="131"/>
      <c r="U558" s="131"/>
      <c r="V558" s="131"/>
      <c r="W558" s="131"/>
      <c r="X558" s="131"/>
      <c r="Y558" s="131"/>
      <c r="Z558" s="131"/>
      <c r="AA558" s="131"/>
      <c r="AB558" s="131"/>
      <c r="AC558" s="131"/>
      <c r="AD558" s="131"/>
      <c r="AE558" s="131"/>
      <c r="AF558" s="131"/>
      <c r="AG558" s="131"/>
      <c r="AH558" s="131"/>
      <c r="AI558" s="131"/>
      <c r="AJ558" s="131"/>
      <c r="AK558" s="131"/>
      <c r="AL558" s="131"/>
      <c r="AM558" s="131"/>
      <c r="AN558" s="131"/>
      <c r="AO558" s="131"/>
      <c r="AP558" s="131"/>
      <c r="AQ558" s="131"/>
      <c r="AR558" s="131"/>
      <c r="AS558" s="131"/>
      <c r="AT558" s="131"/>
      <c r="AU558" s="131"/>
      <c r="AV558" s="131"/>
      <c r="AW558" s="131"/>
      <c r="AX558" s="131"/>
      <c r="AY558" s="131"/>
      <c r="AZ558" s="131"/>
      <c r="BA558" s="131"/>
      <c r="BB558" s="131"/>
      <c r="BC558" s="131"/>
      <c r="BD558" s="131"/>
      <c r="BE558" s="131"/>
      <c r="BF558" s="131"/>
      <c r="BG558" s="131"/>
      <c r="BH558" s="131"/>
      <c r="BI558" s="131"/>
      <c r="BJ558" s="131"/>
      <c r="BK558" s="131"/>
      <c r="BL558" s="131"/>
      <c r="BM558" s="131"/>
      <c r="BN558" s="131"/>
      <c r="BO558" s="131"/>
      <c r="BP558" s="131"/>
      <c r="BQ558" s="131"/>
      <c r="BR558" s="131"/>
      <c r="BS558" s="131"/>
      <c r="BT558" s="131"/>
      <c r="BU558" s="131"/>
      <c r="BV558" s="131"/>
      <c r="BW558" s="131"/>
      <c r="BX558" s="131"/>
      <c r="BY558" s="131"/>
      <c r="BZ558" s="131"/>
      <c r="CA558" s="131"/>
      <c r="CB558" s="131"/>
      <c r="CC558" s="131"/>
      <c r="CD558" s="131"/>
      <c r="CE558" s="131"/>
      <c r="CF558" s="131"/>
      <c r="CG558" s="131"/>
      <c r="CH558" s="131"/>
      <c r="CI558" s="131"/>
      <c r="CJ558" s="131"/>
      <c r="CK558" s="131"/>
      <c r="CL558" s="131"/>
      <c r="CM558" s="131"/>
      <c r="CN558" s="131"/>
      <c r="CO558" s="131"/>
      <c r="CP558" s="131"/>
      <c r="CQ558" s="131"/>
      <c r="CR558" s="131"/>
      <c r="CS558" s="131"/>
      <c r="CT558" s="131"/>
      <c r="CU558" s="131"/>
      <c r="CV558" s="131"/>
      <c r="CW558" s="131"/>
      <c r="CX558" s="131"/>
      <c r="CY558" s="131"/>
      <c r="CZ558" s="131"/>
      <c r="DA558" s="131"/>
      <c r="DB558" s="131"/>
      <c r="DC558" s="131"/>
      <c r="DD558" s="131"/>
      <c r="DE558" s="131"/>
      <c r="DF558" s="131"/>
      <c r="DG558" s="131"/>
      <c r="DH558" s="131"/>
      <c r="DI558" s="131"/>
      <c r="DJ558" s="131"/>
      <c r="DK558" s="131"/>
      <c r="DL558" s="131"/>
      <c r="DM558" s="131"/>
      <c r="DN558" s="131"/>
      <c r="DO558" s="131"/>
      <c r="DP558" s="131"/>
      <c r="DQ558" s="131"/>
      <c r="DR558" s="131"/>
      <c r="DS558" s="131"/>
      <c r="DT558" s="131"/>
      <c r="DU558" s="131"/>
      <c r="DV558" s="131"/>
      <c r="DW558" s="131"/>
      <c r="DX558" s="131"/>
      <c r="DY558" s="131"/>
      <c r="DZ558" s="131"/>
      <c r="EA558" s="131"/>
      <c r="EB558" s="131"/>
      <c r="EC558" s="131"/>
      <c r="ED558" s="131"/>
      <c r="EE558" s="131"/>
      <c r="EF558" s="131"/>
      <c r="EG558" s="131"/>
      <c r="EH558" s="131"/>
      <c r="EI558" s="131"/>
      <c r="EJ558" s="131"/>
      <c r="EK558" s="131"/>
      <c r="EL558" s="131"/>
      <c r="EM558" s="131"/>
      <c r="EN558" s="131"/>
      <c r="EO558" s="131"/>
      <c r="EP558" s="131"/>
      <c r="EQ558" s="131"/>
      <c r="ER558" s="131"/>
      <c r="ES558" s="131"/>
      <c r="ET558" s="131"/>
      <c r="EU558" s="131"/>
      <c r="EV558" s="131"/>
      <c r="EW558" s="131"/>
      <c r="EX558" s="131"/>
      <c r="EY558" s="131"/>
      <c r="EZ558" s="131"/>
      <c r="FA558" s="131"/>
      <c r="FB558" s="131"/>
      <c r="FC558" s="131"/>
      <c r="FD558" s="131"/>
      <c r="FE558" s="131"/>
      <c r="FF558" s="131"/>
      <c r="FG558" s="131"/>
      <c r="FH558" s="131"/>
      <c r="FI558" s="131"/>
      <c r="FJ558" s="131"/>
      <c r="FK558" s="131"/>
      <c r="FL558" s="131"/>
      <c r="FM558" s="131"/>
      <c r="FN558" s="131"/>
      <c r="FO558" s="131"/>
      <c r="FP558" s="131"/>
      <c r="FQ558" s="131"/>
      <c r="FR558" s="131"/>
      <c r="FS558" s="131"/>
      <c r="FT558" s="131"/>
      <c r="FU558" s="131"/>
      <c r="FV558" s="131"/>
      <c r="FW558" s="131"/>
    </row>
    <row r="559">
      <c r="A559" s="131"/>
      <c r="B559" s="131"/>
      <c r="C559" s="131"/>
      <c r="D559" s="131"/>
      <c r="E559" s="131"/>
      <c r="F559" s="131"/>
      <c r="G559" s="131"/>
      <c r="H559" s="131"/>
      <c r="I559" s="131"/>
      <c r="J559" s="131"/>
      <c r="K559" s="131"/>
      <c r="L559" s="131"/>
      <c r="M559" s="131"/>
      <c r="N559" s="131"/>
      <c r="O559" s="131"/>
      <c r="P559" s="131"/>
      <c r="Q559" s="131"/>
      <c r="R559" s="131"/>
      <c r="S559" s="131"/>
      <c r="T559" s="131"/>
      <c r="U559" s="131"/>
      <c r="V559" s="131"/>
      <c r="W559" s="131"/>
      <c r="X559" s="131"/>
      <c r="Y559" s="131"/>
      <c r="Z559" s="131"/>
      <c r="AA559" s="131"/>
      <c r="AB559" s="131"/>
      <c r="AC559" s="131"/>
      <c r="AD559" s="131"/>
      <c r="AE559" s="131"/>
      <c r="AF559" s="131"/>
      <c r="AG559" s="131"/>
      <c r="AH559" s="131"/>
      <c r="AI559" s="131"/>
      <c r="AJ559" s="131"/>
      <c r="AK559" s="131"/>
      <c r="AL559" s="131"/>
      <c r="AM559" s="131"/>
      <c r="AN559" s="131"/>
      <c r="AO559" s="131"/>
      <c r="AP559" s="131"/>
      <c r="AQ559" s="131"/>
      <c r="AR559" s="131"/>
      <c r="AS559" s="131"/>
      <c r="AT559" s="131"/>
      <c r="AU559" s="131"/>
      <c r="AV559" s="131"/>
      <c r="AW559" s="131"/>
      <c r="AX559" s="131"/>
      <c r="AY559" s="131"/>
      <c r="AZ559" s="131"/>
      <c r="BA559" s="131"/>
      <c r="BB559" s="131"/>
      <c r="BC559" s="131"/>
      <c r="BD559" s="131"/>
      <c r="BE559" s="131"/>
      <c r="BF559" s="131"/>
      <c r="BG559" s="131"/>
      <c r="BH559" s="131"/>
      <c r="BI559" s="131"/>
      <c r="BJ559" s="131"/>
      <c r="BK559" s="131"/>
      <c r="BL559" s="131"/>
      <c r="BM559" s="131"/>
      <c r="BN559" s="131"/>
      <c r="BO559" s="131"/>
      <c r="BP559" s="131"/>
      <c r="BQ559" s="131"/>
      <c r="BR559" s="131"/>
      <c r="BS559" s="131"/>
      <c r="BT559" s="131"/>
      <c r="BU559" s="131"/>
      <c r="BV559" s="131"/>
      <c r="BW559" s="131"/>
      <c r="BX559" s="131"/>
      <c r="BY559" s="131"/>
      <c r="BZ559" s="131"/>
      <c r="CA559" s="131"/>
      <c r="CB559" s="131"/>
      <c r="CC559" s="131"/>
      <c r="CD559" s="131"/>
      <c r="CE559" s="131"/>
      <c r="CF559" s="131"/>
      <c r="CG559" s="131"/>
      <c r="CH559" s="131"/>
      <c r="CI559" s="131"/>
      <c r="CJ559" s="131"/>
      <c r="CK559" s="131"/>
      <c r="CL559" s="131"/>
      <c r="CM559" s="131"/>
      <c r="CN559" s="131"/>
      <c r="CO559" s="131"/>
      <c r="CP559" s="131"/>
      <c r="CQ559" s="131"/>
      <c r="CR559" s="131"/>
      <c r="CS559" s="131"/>
      <c r="CT559" s="131"/>
      <c r="CU559" s="131"/>
      <c r="CV559" s="131"/>
      <c r="CW559" s="131"/>
      <c r="CX559" s="131"/>
      <c r="CY559" s="131"/>
      <c r="CZ559" s="131"/>
      <c r="DA559" s="131"/>
      <c r="DB559" s="131"/>
      <c r="DC559" s="131"/>
      <c r="DD559" s="131"/>
      <c r="DE559" s="131"/>
      <c r="DF559" s="131"/>
      <c r="DG559" s="131"/>
      <c r="DH559" s="131"/>
      <c r="DI559" s="131"/>
      <c r="DJ559" s="131"/>
      <c r="DK559" s="131"/>
      <c r="DL559" s="131"/>
      <c r="DM559" s="131"/>
      <c r="DN559" s="131"/>
      <c r="DO559" s="131"/>
      <c r="DP559" s="131"/>
      <c r="DQ559" s="131"/>
      <c r="DR559" s="131"/>
      <c r="DS559" s="131"/>
      <c r="DT559" s="131"/>
      <c r="DU559" s="131"/>
      <c r="DV559" s="131"/>
      <c r="DW559" s="131"/>
      <c r="DX559" s="131"/>
      <c r="DY559" s="131"/>
      <c r="DZ559" s="131"/>
      <c r="EA559" s="131"/>
      <c r="EB559" s="131"/>
      <c r="EC559" s="131"/>
      <c r="ED559" s="131"/>
      <c r="EE559" s="131"/>
      <c r="EF559" s="131"/>
      <c r="EG559" s="131"/>
      <c r="EH559" s="131"/>
      <c r="EI559" s="131"/>
      <c r="EJ559" s="131"/>
      <c r="EK559" s="131"/>
      <c r="EL559" s="131"/>
      <c r="EM559" s="131"/>
      <c r="EN559" s="131"/>
      <c r="EO559" s="131"/>
      <c r="EP559" s="131"/>
      <c r="EQ559" s="131"/>
      <c r="ER559" s="131"/>
      <c r="ES559" s="131"/>
      <c r="ET559" s="131"/>
      <c r="EU559" s="131"/>
      <c r="EV559" s="131"/>
      <c r="EW559" s="131"/>
      <c r="EX559" s="131"/>
      <c r="EY559" s="131"/>
      <c r="EZ559" s="131"/>
      <c r="FA559" s="131"/>
      <c r="FB559" s="131"/>
      <c r="FC559" s="131"/>
      <c r="FD559" s="131"/>
      <c r="FE559" s="131"/>
      <c r="FF559" s="131"/>
      <c r="FG559" s="131"/>
      <c r="FH559" s="131"/>
      <c r="FI559" s="131"/>
      <c r="FJ559" s="131"/>
      <c r="FK559" s="131"/>
      <c r="FL559" s="131"/>
      <c r="FM559" s="131"/>
      <c r="FN559" s="131"/>
      <c r="FO559" s="131"/>
      <c r="FP559" s="131"/>
      <c r="FQ559" s="131"/>
      <c r="FR559" s="131"/>
      <c r="FS559" s="131"/>
      <c r="FT559" s="131"/>
      <c r="FU559" s="131"/>
      <c r="FV559" s="131"/>
      <c r="FW559" s="131"/>
    </row>
    <row r="560">
      <c r="A560" s="131"/>
      <c r="B560" s="131"/>
      <c r="C560" s="131"/>
      <c r="D560" s="131"/>
      <c r="E560" s="131"/>
      <c r="F560" s="131"/>
      <c r="G560" s="131"/>
      <c r="H560" s="131"/>
      <c r="I560" s="131"/>
      <c r="J560" s="131"/>
      <c r="K560" s="131"/>
      <c r="L560" s="131"/>
      <c r="M560" s="131"/>
      <c r="N560" s="131"/>
      <c r="O560" s="131"/>
      <c r="P560" s="131"/>
      <c r="Q560" s="131"/>
      <c r="R560" s="131"/>
      <c r="S560" s="131"/>
      <c r="T560" s="131"/>
      <c r="U560" s="131"/>
      <c r="V560" s="131"/>
      <c r="W560" s="131"/>
      <c r="X560" s="131"/>
      <c r="Y560" s="131"/>
      <c r="Z560" s="131"/>
      <c r="AA560" s="131"/>
      <c r="AB560" s="131"/>
      <c r="AC560" s="131"/>
      <c r="AD560" s="131"/>
      <c r="AE560" s="131"/>
      <c r="AF560" s="131"/>
      <c r="AG560" s="131"/>
      <c r="AH560" s="131"/>
      <c r="AI560" s="131"/>
      <c r="AJ560" s="131"/>
      <c r="AK560" s="131"/>
      <c r="AL560" s="131"/>
      <c r="AM560" s="131"/>
      <c r="AN560" s="131"/>
      <c r="AO560" s="131"/>
      <c r="AP560" s="131"/>
      <c r="AQ560" s="131"/>
      <c r="AR560" s="131"/>
      <c r="AS560" s="131"/>
      <c r="AT560" s="131"/>
      <c r="AU560" s="131"/>
      <c r="AV560" s="131"/>
      <c r="AW560" s="131"/>
      <c r="AX560" s="131"/>
      <c r="AY560" s="131"/>
      <c r="AZ560" s="131"/>
      <c r="BA560" s="131"/>
      <c r="BB560" s="131"/>
      <c r="BC560" s="131"/>
      <c r="BD560" s="131"/>
      <c r="BE560" s="131"/>
      <c r="BF560" s="131"/>
      <c r="BG560" s="131"/>
      <c r="BH560" s="131"/>
      <c r="BI560" s="131"/>
      <c r="BJ560" s="131"/>
      <c r="BK560" s="131"/>
      <c r="BL560" s="131"/>
      <c r="BM560" s="131"/>
      <c r="BN560" s="131"/>
      <c r="BO560" s="131"/>
      <c r="BP560" s="131"/>
      <c r="BQ560" s="131"/>
      <c r="BR560" s="131"/>
      <c r="BS560" s="131"/>
      <c r="BT560" s="131"/>
      <c r="BU560" s="131"/>
      <c r="BV560" s="131"/>
      <c r="BW560" s="131"/>
      <c r="BX560" s="131"/>
      <c r="BY560" s="131"/>
      <c r="BZ560" s="131"/>
      <c r="CA560" s="131"/>
      <c r="CB560" s="131"/>
      <c r="CC560" s="131"/>
      <c r="CD560" s="131"/>
      <c r="CE560" s="131"/>
      <c r="CF560" s="131"/>
      <c r="CG560" s="131"/>
      <c r="CH560" s="131"/>
      <c r="CI560" s="131"/>
      <c r="CJ560" s="131"/>
      <c r="CK560" s="131"/>
      <c r="CL560" s="131"/>
      <c r="CM560" s="131"/>
      <c r="CN560" s="131"/>
      <c r="CO560" s="131"/>
      <c r="CP560" s="131"/>
      <c r="CQ560" s="131"/>
      <c r="CR560" s="131"/>
      <c r="CS560" s="131"/>
      <c r="CT560" s="131"/>
      <c r="CU560" s="131"/>
      <c r="CV560" s="131"/>
      <c r="CW560" s="131"/>
      <c r="CX560" s="131"/>
      <c r="CY560" s="131"/>
      <c r="CZ560" s="131"/>
      <c r="DA560" s="131"/>
      <c r="DB560" s="131"/>
      <c r="DC560" s="131"/>
      <c r="DD560" s="131"/>
      <c r="DE560" s="131"/>
      <c r="DF560" s="131"/>
      <c r="DG560" s="131"/>
      <c r="DH560" s="131"/>
      <c r="DI560" s="131"/>
      <c r="DJ560" s="131"/>
      <c r="DK560" s="131"/>
      <c r="DL560" s="131"/>
      <c r="DM560" s="131"/>
      <c r="DN560" s="131"/>
      <c r="DO560" s="131"/>
      <c r="DP560" s="131"/>
      <c r="DQ560" s="131"/>
      <c r="DR560" s="131"/>
      <c r="DS560" s="131"/>
      <c r="DT560" s="131"/>
      <c r="DU560" s="131"/>
      <c r="DV560" s="131"/>
      <c r="DW560" s="131"/>
      <c r="DX560" s="131"/>
      <c r="DY560" s="131"/>
      <c r="DZ560" s="131"/>
      <c r="EA560" s="131"/>
      <c r="EB560" s="131"/>
      <c r="EC560" s="131"/>
      <c r="ED560" s="131"/>
      <c r="EE560" s="131"/>
      <c r="EF560" s="131"/>
      <c r="EG560" s="131"/>
      <c r="EH560" s="131"/>
      <c r="EI560" s="131"/>
      <c r="EJ560" s="131"/>
      <c r="EK560" s="131"/>
      <c r="EL560" s="131"/>
      <c r="EM560" s="131"/>
      <c r="EN560" s="131"/>
      <c r="EO560" s="131"/>
      <c r="EP560" s="131"/>
      <c r="EQ560" s="131"/>
      <c r="ER560" s="131"/>
      <c r="ES560" s="131"/>
      <c r="ET560" s="131"/>
      <c r="EU560" s="131"/>
      <c r="EV560" s="131"/>
      <c r="EW560" s="131"/>
      <c r="EX560" s="131"/>
      <c r="EY560" s="131"/>
      <c r="EZ560" s="131"/>
      <c r="FA560" s="131"/>
      <c r="FB560" s="131"/>
      <c r="FC560" s="131"/>
      <c r="FD560" s="131"/>
      <c r="FE560" s="131"/>
      <c r="FF560" s="131"/>
      <c r="FG560" s="131"/>
      <c r="FH560" s="131"/>
      <c r="FI560" s="131"/>
      <c r="FJ560" s="131"/>
      <c r="FK560" s="131"/>
      <c r="FL560" s="131"/>
      <c r="FM560" s="131"/>
      <c r="FN560" s="131"/>
      <c r="FO560" s="131"/>
      <c r="FP560" s="131"/>
      <c r="FQ560" s="131"/>
      <c r="FR560" s="131"/>
      <c r="FS560" s="131"/>
      <c r="FT560" s="131"/>
      <c r="FU560" s="131"/>
      <c r="FV560" s="131"/>
      <c r="FW560" s="131"/>
    </row>
    <row r="561">
      <c r="A561" s="131"/>
      <c r="B561" s="131"/>
      <c r="C561" s="131"/>
      <c r="D561" s="131"/>
      <c r="E561" s="131"/>
      <c r="F561" s="131"/>
      <c r="G561" s="131"/>
      <c r="H561" s="131"/>
      <c r="I561" s="131"/>
      <c r="J561" s="131"/>
      <c r="K561" s="131"/>
      <c r="L561" s="131"/>
      <c r="M561" s="131"/>
      <c r="N561" s="131"/>
      <c r="O561" s="131"/>
      <c r="P561" s="131"/>
      <c r="Q561" s="131"/>
      <c r="R561" s="131"/>
      <c r="S561" s="131"/>
      <c r="T561" s="131"/>
      <c r="U561" s="131"/>
      <c r="V561" s="131"/>
      <c r="W561" s="131"/>
      <c r="X561" s="131"/>
      <c r="Y561" s="131"/>
      <c r="Z561" s="131"/>
      <c r="AA561" s="131"/>
      <c r="AB561" s="131"/>
      <c r="AC561" s="131"/>
      <c r="AD561" s="131"/>
      <c r="AE561" s="131"/>
      <c r="AF561" s="131"/>
      <c r="AG561" s="131"/>
      <c r="AH561" s="131"/>
      <c r="AI561" s="131"/>
      <c r="AJ561" s="131"/>
      <c r="AK561" s="131"/>
      <c r="AL561" s="131"/>
      <c r="AM561" s="131"/>
      <c r="AN561" s="131"/>
      <c r="AO561" s="131"/>
      <c r="AP561" s="131"/>
      <c r="AQ561" s="131"/>
      <c r="AR561" s="131"/>
      <c r="AS561" s="131"/>
      <c r="AT561" s="131"/>
      <c r="AU561" s="131"/>
      <c r="AV561" s="131"/>
      <c r="AW561" s="131"/>
      <c r="AX561" s="131"/>
      <c r="AY561" s="131"/>
      <c r="AZ561" s="131"/>
      <c r="BA561" s="131"/>
      <c r="BB561" s="131"/>
      <c r="BC561" s="131"/>
      <c r="BD561" s="131"/>
      <c r="BE561" s="131"/>
      <c r="BF561" s="131"/>
      <c r="BG561" s="131"/>
      <c r="BH561" s="131"/>
      <c r="BI561" s="131"/>
      <c r="BJ561" s="131"/>
      <c r="BK561" s="131"/>
      <c r="BL561" s="131"/>
      <c r="BM561" s="131"/>
      <c r="BN561" s="131"/>
      <c r="BO561" s="131"/>
      <c r="BP561" s="131"/>
      <c r="BQ561" s="131"/>
      <c r="BR561" s="131"/>
      <c r="BS561" s="131"/>
      <c r="BT561" s="131"/>
      <c r="BU561" s="131"/>
      <c r="BV561" s="131"/>
      <c r="BW561" s="131"/>
      <c r="BX561" s="131"/>
      <c r="BY561" s="131"/>
      <c r="BZ561" s="131"/>
      <c r="CA561" s="131"/>
      <c r="CB561" s="131"/>
      <c r="CC561" s="131"/>
      <c r="CD561" s="131"/>
      <c r="CE561" s="131"/>
      <c r="CF561" s="131"/>
      <c r="CG561" s="131"/>
      <c r="CH561" s="131"/>
      <c r="CI561" s="131"/>
      <c r="CJ561" s="131"/>
      <c r="CK561" s="131"/>
      <c r="CL561" s="131"/>
      <c r="CM561" s="131"/>
      <c r="CN561" s="131"/>
      <c r="CO561" s="131"/>
      <c r="CP561" s="131"/>
      <c r="CQ561" s="131"/>
      <c r="CR561" s="131"/>
      <c r="CS561" s="131"/>
      <c r="CT561" s="131"/>
      <c r="CU561" s="131"/>
      <c r="CV561" s="131"/>
      <c r="CW561" s="131"/>
      <c r="CX561" s="131"/>
      <c r="CY561" s="131"/>
      <c r="CZ561" s="131"/>
      <c r="DA561" s="131"/>
      <c r="DB561" s="131"/>
      <c r="DC561" s="131"/>
      <c r="DD561" s="131"/>
      <c r="DE561" s="131"/>
      <c r="DF561" s="131"/>
      <c r="DG561" s="131"/>
      <c r="DH561" s="131"/>
      <c r="DI561" s="131"/>
      <c r="DJ561" s="131"/>
      <c r="DK561" s="131"/>
      <c r="DL561" s="131"/>
      <c r="DM561" s="131"/>
      <c r="DN561" s="131"/>
      <c r="DO561" s="131"/>
      <c r="DP561" s="131"/>
      <c r="DQ561" s="131"/>
      <c r="DR561" s="131"/>
      <c r="DS561" s="131"/>
      <c r="DT561" s="131"/>
      <c r="DU561" s="131"/>
      <c r="DV561" s="131"/>
      <c r="DW561" s="131"/>
      <c r="DX561" s="131"/>
      <c r="DY561" s="131"/>
      <c r="DZ561" s="131"/>
      <c r="EA561" s="131"/>
      <c r="EB561" s="131"/>
      <c r="EC561" s="131"/>
      <c r="ED561" s="131"/>
      <c r="EE561" s="131"/>
      <c r="EF561" s="131"/>
      <c r="EG561" s="131"/>
      <c r="EH561" s="131"/>
      <c r="EI561" s="131"/>
      <c r="EJ561" s="131"/>
      <c r="EK561" s="131"/>
      <c r="EL561" s="131"/>
      <c r="EM561" s="131"/>
      <c r="EN561" s="131"/>
      <c r="EO561" s="131"/>
      <c r="EP561" s="131"/>
      <c r="EQ561" s="131"/>
      <c r="ER561" s="131"/>
      <c r="ES561" s="131"/>
      <c r="ET561" s="131"/>
      <c r="EU561" s="131"/>
      <c r="EV561" s="131"/>
      <c r="EW561" s="131"/>
      <c r="EX561" s="131"/>
      <c r="EY561" s="131"/>
      <c r="EZ561" s="131"/>
      <c r="FA561" s="131"/>
      <c r="FB561" s="131"/>
      <c r="FC561" s="131"/>
      <c r="FD561" s="131"/>
      <c r="FE561" s="131"/>
      <c r="FF561" s="131"/>
      <c r="FG561" s="131"/>
      <c r="FH561" s="131"/>
      <c r="FI561" s="131"/>
      <c r="FJ561" s="131"/>
      <c r="FK561" s="131"/>
      <c r="FL561" s="131"/>
      <c r="FM561" s="131"/>
      <c r="FN561" s="131"/>
      <c r="FO561" s="131"/>
      <c r="FP561" s="131"/>
      <c r="FQ561" s="131"/>
      <c r="FR561" s="131"/>
      <c r="FS561" s="131"/>
      <c r="FT561" s="131"/>
      <c r="FU561" s="131"/>
      <c r="FV561" s="131"/>
      <c r="FW561" s="131"/>
    </row>
    <row r="562">
      <c r="A562" s="131"/>
      <c r="B562" s="131"/>
      <c r="C562" s="131"/>
      <c r="D562" s="131"/>
      <c r="E562" s="131"/>
      <c r="F562" s="131"/>
      <c r="G562" s="131"/>
      <c r="H562" s="131"/>
      <c r="I562" s="131"/>
      <c r="J562" s="131"/>
      <c r="K562" s="131"/>
      <c r="L562" s="131"/>
      <c r="M562" s="131"/>
      <c r="N562" s="131"/>
      <c r="O562" s="131"/>
      <c r="P562" s="131"/>
      <c r="Q562" s="131"/>
      <c r="R562" s="131"/>
      <c r="S562" s="131"/>
      <c r="T562" s="131"/>
      <c r="U562" s="131"/>
      <c r="V562" s="131"/>
      <c r="W562" s="131"/>
      <c r="X562" s="131"/>
      <c r="Y562" s="131"/>
      <c r="Z562" s="131"/>
      <c r="AA562" s="131"/>
      <c r="AB562" s="131"/>
      <c r="AC562" s="131"/>
      <c r="AD562" s="131"/>
      <c r="AE562" s="131"/>
      <c r="AF562" s="131"/>
      <c r="AG562" s="131"/>
      <c r="AH562" s="131"/>
      <c r="AI562" s="131"/>
      <c r="AJ562" s="131"/>
      <c r="AK562" s="131"/>
      <c r="AL562" s="131"/>
      <c r="AM562" s="131"/>
      <c r="AN562" s="131"/>
      <c r="AO562" s="131"/>
      <c r="AP562" s="131"/>
      <c r="AQ562" s="131"/>
      <c r="AR562" s="131"/>
      <c r="AS562" s="131"/>
      <c r="AT562" s="131"/>
      <c r="AU562" s="131"/>
      <c r="AV562" s="131"/>
      <c r="AW562" s="131"/>
      <c r="AX562" s="131"/>
      <c r="AY562" s="131"/>
      <c r="AZ562" s="131"/>
      <c r="BA562" s="131"/>
      <c r="BB562" s="131"/>
      <c r="BC562" s="131"/>
      <c r="BD562" s="131"/>
      <c r="BE562" s="131"/>
      <c r="BF562" s="131"/>
      <c r="BG562" s="131"/>
      <c r="BH562" s="131"/>
      <c r="BI562" s="131"/>
      <c r="BJ562" s="131"/>
      <c r="BK562" s="131"/>
      <c r="BL562" s="131"/>
      <c r="BM562" s="131"/>
      <c r="BN562" s="131"/>
      <c r="BO562" s="131"/>
      <c r="BP562" s="131"/>
      <c r="BQ562" s="131"/>
      <c r="BR562" s="131"/>
      <c r="BS562" s="131"/>
      <c r="BT562" s="131"/>
      <c r="BU562" s="131"/>
      <c r="BV562" s="131"/>
      <c r="BW562" s="131"/>
      <c r="BX562" s="131"/>
      <c r="BY562" s="131"/>
      <c r="BZ562" s="131"/>
      <c r="CA562" s="131"/>
      <c r="CB562" s="131"/>
      <c r="CC562" s="131"/>
      <c r="CD562" s="131"/>
      <c r="CE562" s="131"/>
      <c r="CF562" s="131"/>
      <c r="CG562" s="131"/>
      <c r="CH562" s="131"/>
      <c r="CI562" s="131"/>
      <c r="CJ562" s="131"/>
      <c r="CK562" s="131"/>
      <c r="CL562" s="131"/>
      <c r="CM562" s="131"/>
      <c r="CN562" s="131"/>
      <c r="CO562" s="131"/>
      <c r="CP562" s="131"/>
      <c r="CQ562" s="131"/>
      <c r="CR562" s="131"/>
      <c r="CS562" s="131"/>
      <c r="CT562" s="131"/>
      <c r="CU562" s="131"/>
      <c r="CV562" s="131"/>
      <c r="CW562" s="131"/>
      <c r="CX562" s="131"/>
      <c r="CY562" s="131"/>
      <c r="CZ562" s="131"/>
      <c r="DA562" s="131"/>
      <c r="DB562" s="131"/>
      <c r="DC562" s="131"/>
      <c r="DD562" s="131"/>
      <c r="DE562" s="131"/>
      <c r="DF562" s="131"/>
      <c r="DG562" s="131"/>
      <c r="DH562" s="131"/>
      <c r="DI562" s="131"/>
      <c r="DJ562" s="131"/>
      <c r="DK562" s="131"/>
      <c r="DL562" s="131"/>
      <c r="DM562" s="131"/>
      <c r="DN562" s="131"/>
      <c r="DO562" s="131"/>
      <c r="DP562" s="131"/>
      <c r="DQ562" s="131"/>
      <c r="DR562" s="131"/>
      <c r="DS562" s="131"/>
      <c r="DT562" s="131"/>
      <c r="DU562" s="131"/>
      <c r="DV562" s="131"/>
      <c r="DW562" s="131"/>
      <c r="DX562" s="131"/>
      <c r="DY562" s="131"/>
      <c r="DZ562" s="131"/>
      <c r="EA562" s="131"/>
      <c r="EB562" s="131"/>
      <c r="EC562" s="131"/>
      <c r="ED562" s="131"/>
      <c r="EE562" s="131"/>
      <c r="EF562" s="131"/>
      <c r="EG562" s="131"/>
      <c r="EH562" s="131"/>
      <c r="EI562" s="131"/>
      <c r="EJ562" s="131"/>
      <c r="EK562" s="131"/>
      <c r="EL562" s="131"/>
      <c r="EM562" s="131"/>
      <c r="EN562" s="131"/>
      <c r="EO562" s="131"/>
      <c r="EP562" s="131"/>
      <c r="EQ562" s="131"/>
      <c r="ER562" s="131"/>
      <c r="ES562" s="131"/>
      <c r="ET562" s="131"/>
      <c r="EU562" s="131"/>
      <c r="EV562" s="131"/>
      <c r="EW562" s="131"/>
      <c r="EX562" s="131"/>
      <c r="EY562" s="131"/>
      <c r="EZ562" s="131"/>
      <c r="FA562" s="131"/>
      <c r="FB562" s="131"/>
      <c r="FC562" s="131"/>
      <c r="FD562" s="131"/>
      <c r="FE562" s="131"/>
      <c r="FF562" s="131"/>
      <c r="FG562" s="131"/>
      <c r="FH562" s="131"/>
      <c r="FI562" s="131"/>
      <c r="FJ562" s="131"/>
      <c r="FK562" s="131"/>
      <c r="FL562" s="131"/>
      <c r="FM562" s="131"/>
      <c r="FN562" s="131"/>
      <c r="FO562" s="131"/>
      <c r="FP562" s="131"/>
      <c r="FQ562" s="131"/>
      <c r="FR562" s="131"/>
      <c r="FS562" s="131"/>
      <c r="FT562" s="131"/>
      <c r="FU562" s="131"/>
      <c r="FV562" s="131"/>
      <c r="FW562" s="131"/>
    </row>
    <row r="563">
      <c r="A563" s="131"/>
      <c r="B563" s="131"/>
      <c r="C563" s="131"/>
      <c r="D563" s="131"/>
      <c r="E563" s="131"/>
      <c r="F563" s="131"/>
      <c r="G563" s="131"/>
      <c r="H563" s="131"/>
      <c r="I563" s="131"/>
      <c r="J563" s="131"/>
      <c r="K563" s="131"/>
      <c r="L563" s="131"/>
      <c r="M563" s="131"/>
      <c r="N563" s="131"/>
      <c r="O563" s="131"/>
      <c r="P563" s="131"/>
      <c r="Q563" s="131"/>
      <c r="R563" s="131"/>
      <c r="S563" s="131"/>
      <c r="T563" s="131"/>
      <c r="U563" s="131"/>
      <c r="V563" s="131"/>
      <c r="W563" s="131"/>
      <c r="X563" s="131"/>
      <c r="Y563" s="131"/>
      <c r="Z563" s="131"/>
      <c r="AA563" s="131"/>
      <c r="AB563" s="131"/>
      <c r="AC563" s="131"/>
      <c r="AD563" s="131"/>
      <c r="AE563" s="131"/>
      <c r="AF563" s="131"/>
      <c r="AG563" s="131"/>
      <c r="AH563" s="131"/>
      <c r="AI563" s="131"/>
      <c r="AJ563" s="131"/>
      <c r="AK563" s="131"/>
      <c r="AL563" s="131"/>
      <c r="AM563" s="131"/>
      <c r="AN563" s="131"/>
      <c r="AO563" s="131"/>
      <c r="AP563" s="131"/>
      <c r="AQ563" s="131"/>
      <c r="AR563" s="131"/>
      <c r="AS563" s="131"/>
      <c r="AT563" s="131"/>
      <c r="AU563" s="131"/>
      <c r="AV563" s="131"/>
      <c r="AW563" s="131"/>
      <c r="AX563" s="131"/>
      <c r="AY563" s="131"/>
      <c r="AZ563" s="131"/>
      <c r="BA563" s="131"/>
      <c r="BB563" s="131"/>
      <c r="BC563" s="131"/>
      <c r="BD563" s="131"/>
      <c r="BE563" s="131"/>
      <c r="BF563" s="131"/>
      <c r="BG563" s="131"/>
      <c r="BH563" s="131"/>
      <c r="BI563" s="131"/>
      <c r="BJ563" s="131"/>
      <c r="BK563" s="131"/>
      <c r="BL563" s="131"/>
      <c r="BM563" s="131"/>
      <c r="BN563" s="131"/>
      <c r="BO563" s="131"/>
      <c r="BP563" s="131"/>
      <c r="BQ563" s="131"/>
      <c r="BR563" s="131"/>
      <c r="BS563" s="131"/>
      <c r="BT563" s="131"/>
      <c r="BU563" s="131"/>
      <c r="BV563" s="131"/>
      <c r="BW563" s="131"/>
      <c r="BX563" s="131"/>
      <c r="BY563" s="131"/>
      <c r="BZ563" s="131"/>
      <c r="CA563" s="131"/>
      <c r="CB563" s="131"/>
      <c r="CC563" s="131"/>
      <c r="CD563" s="131"/>
      <c r="CE563" s="131"/>
      <c r="CF563" s="131"/>
      <c r="CG563" s="131"/>
      <c r="CH563" s="131"/>
      <c r="CI563" s="131"/>
      <c r="CJ563" s="131"/>
      <c r="CK563" s="131"/>
      <c r="CL563" s="131"/>
      <c r="CM563" s="131"/>
      <c r="CN563" s="131"/>
      <c r="CO563" s="131"/>
      <c r="CP563" s="131"/>
      <c r="CQ563" s="131"/>
      <c r="CR563" s="131"/>
      <c r="CS563" s="131"/>
      <c r="CT563" s="131"/>
      <c r="CU563" s="131"/>
      <c r="CV563" s="131"/>
      <c r="CW563" s="131"/>
      <c r="CX563" s="131"/>
      <c r="CY563" s="131"/>
      <c r="CZ563" s="131"/>
      <c r="DA563" s="131"/>
      <c r="DB563" s="131"/>
      <c r="DC563" s="131"/>
      <c r="DD563" s="131"/>
      <c r="DE563" s="131"/>
      <c r="DF563" s="131"/>
      <c r="DG563" s="131"/>
      <c r="DH563" s="131"/>
      <c r="DI563" s="131"/>
      <c r="DJ563" s="131"/>
      <c r="DK563" s="131"/>
      <c r="DL563" s="131"/>
      <c r="DM563" s="131"/>
      <c r="DN563" s="131"/>
      <c r="DO563" s="131"/>
      <c r="DP563" s="131"/>
      <c r="DQ563" s="131"/>
      <c r="DR563" s="131"/>
      <c r="DS563" s="131"/>
      <c r="DT563" s="131"/>
      <c r="DU563" s="131"/>
      <c r="DV563" s="131"/>
      <c r="DW563" s="131"/>
      <c r="DX563" s="131"/>
      <c r="DY563" s="131"/>
      <c r="DZ563" s="131"/>
      <c r="EA563" s="131"/>
      <c r="EB563" s="131"/>
      <c r="EC563" s="131"/>
      <c r="ED563" s="131"/>
      <c r="EE563" s="131"/>
      <c r="EF563" s="131"/>
      <c r="EG563" s="131"/>
      <c r="EH563" s="131"/>
      <c r="EI563" s="131"/>
      <c r="EJ563" s="131"/>
      <c r="EK563" s="131"/>
      <c r="EL563" s="131"/>
      <c r="EM563" s="131"/>
      <c r="EN563" s="131"/>
      <c r="EO563" s="131"/>
      <c r="EP563" s="131"/>
      <c r="EQ563" s="131"/>
      <c r="ER563" s="131"/>
      <c r="ES563" s="131"/>
      <c r="ET563" s="131"/>
      <c r="EU563" s="131"/>
      <c r="EV563" s="131"/>
      <c r="EW563" s="131"/>
      <c r="EX563" s="131"/>
      <c r="EY563" s="131"/>
      <c r="EZ563" s="131"/>
      <c r="FA563" s="131"/>
      <c r="FB563" s="131"/>
      <c r="FC563" s="131"/>
      <c r="FD563" s="131"/>
      <c r="FE563" s="131"/>
      <c r="FF563" s="131"/>
      <c r="FG563" s="131"/>
      <c r="FH563" s="131"/>
      <c r="FI563" s="131"/>
      <c r="FJ563" s="131"/>
      <c r="FK563" s="131"/>
      <c r="FL563" s="131"/>
      <c r="FM563" s="131"/>
      <c r="FN563" s="131"/>
      <c r="FO563" s="131"/>
      <c r="FP563" s="131"/>
      <c r="FQ563" s="131"/>
      <c r="FR563" s="131"/>
      <c r="FS563" s="131"/>
      <c r="FT563" s="131"/>
      <c r="FU563" s="131"/>
      <c r="FV563" s="131"/>
      <c r="FW563" s="131"/>
    </row>
    <row r="564">
      <c r="A564" s="131"/>
      <c r="B564" s="131"/>
      <c r="C564" s="131"/>
      <c r="D564" s="131"/>
      <c r="E564" s="131"/>
      <c r="F564" s="131"/>
      <c r="G564" s="131"/>
      <c r="H564" s="131"/>
      <c r="I564" s="131"/>
      <c r="J564" s="131"/>
      <c r="K564" s="131"/>
      <c r="L564" s="131"/>
      <c r="M564" s="131"/>
      <c r="N564" s="131"/>
      <c r="O564" s="131"/>
      <c r="P564" s="131"/>
      <c r="Q564" s="131"/>
      <c r="R564" s="131"/>
      <c r="S564" s="131"/>
      <c r="T564" s="131"/>
      <c r="U564" s="131"/>
      <c r="V564" s="131"/>
      <c r="W564" s="131"/>
      <c r="X564" s="131"/>
      <c r="Y564" s="131"/>
      <c r="Z564" s="131"/>
      <c r="AA564" s="131"/>
      <c r="AB564" s="131"/>
      <c r="AC564" s="131"/>
      <c r="AD564" s="131"/>
      <c r="AE564" s="131"/>
      <c r="AF564" s="131"/>
      <c r="AG564" s="131"/>
      <c r="AH564" s="131"/>
      <c r="AI564" s="131"/>
      <c r="AJ564" s="131"/>
      <c r="AK564" s="131"/>
      <c r="AL564" s="131"/>
      <c r="AM564" s="131"/>
      <c r="AN564" s="131"/>
      <c r="AO564" s="131"/>
      <c r="AP564" s="131"/>
      <c r="AQ564" s="131"/>
      <c r="AR564" s="131"/>
      <c r="AS564" s="131"/>
      <c r="AT564" s="131"/>
      <c r="AU564" s="131"/>
      <c r="AV564" s="131"/>
      <c r="AW564" s="131"/>
      <c r="AX564" s="131"/>
      <c r="AY564" s="131"/>
      <c r="AZ564" s="131"/>
      <c r="BA564" s="131"/>
      <c r="BB564" s="131"/>
      <c r="BC564" s="131"/>
      <c r="BD564" s="131"/>
      <c r="BE564" s="131"/>
      <c r="BF564" s="131"/>
      <c r="BG564" s="131"/>
      <c r="BH564" s="131"/>
      <c r="BI564" s="131"/>
      <c r="BJ564" s="131"/>
      <c r="BK564" s="131"/>
      <c r="BL564" s="131"/>
      <c r="BM564" s="131"/>
      <c r="BN564" s="131"/>
      <c r="BO564" s="131"/>
      <c r="BP564" s="131"/>
      <c r="BQ564" s="131"/>
      <c r="BR564" s="131"/>
      <c r="BS564" s="131"/>
      <c r="BT564" s="131"/>
      <c r="BU564" s="131"/>
      <c r="BV564" s="131"/>
      <c r="BW564" s="131"/>
      <c r="BX564" s="131"/>
      <c r="BY564" s="131"/>
      <c r="BZ564" s="131"/>
      <c r="CA564" s="131"/>
      <c r="CB564" s="131"/>
      <c r="CC564" s="131"/>
      <c r="CD564" s="131"/>
      <c r="CE564" s="131"/>
      <c r="CF564" s="131"/>
      <c r="CG564" s="131"/>
      <c r="CH564" s="131"/>
      <c r="CI564" s="131"/>
      <c r="CJ564" s="131"/>
      <c r="CK564" s="131"/>
      <c r="CL564" s="131"/>
      <c r="CM564" s="131"/>
      <c r="CN564" s="131"/>
      <c r="CO564" s="131"/>
      <c r="CP564" s="131"/>
      <c r="CQ564" s="131"/>
      <c r="CR564" s="131"/>
      <c r="CS564" s="131"/>
      <c r="CT564" s="131"/>
      <c r="CU564" s="131"/>
      <c r="CV564" s="131"/>
      <c r="CW564" s="131"/>
      <c r="CX564" s="131"/>
      <c r="CY564" s="131"/>
      <c r="CZ564" s="131"/>
      <c r="DA564" s="131"/>
      <c r="DB564" s="131"/>
      <c r="DC564" s="131"/>
      <c r="DD564" s="131"/>
      <c r="DE564" s="131"/>
      <c r="DF564" s="131"/>
      <c r="DG564" s="131"/>
      <c r="DH564" s="131"/>
      <c r="DI564" s="131"/>
      <c r="DJ564" s="131"/>
      <c r="DK564" s="131"/>
      <c r="DL564" s="131"/>
      <c r="DM564" s="131"/>
      <c r="DN564" s="131"/>
      <c r="DO564" s="131"/>
      <c r="DP564" s="131"/>
      <c r="DQ564" s="131"/>
      <c r="DR564" s="131"/>
      <c r="DS564" s="131"/>
      <c r="DT564" s="131"/>
      <c r="DU564" s="131"/>
      <c r="DV564" s="131"/>
      <c r="DW564" s="131"/>
      <c r="DX564" s="131"/>
      <c r="DY564" s="131"/>
      <c r="DZ564" s="131"/>
      <c r="EA564" s="131"/>
      <c r="EB564" s="131"/>
      <c r="EC564" s="131"/>
      <c r="ED564" s="131"/>
      <c r="EE564" s="131"/>
      <c r="EF564" s="131"/>
      <c r="EG564" s="131"/>
      <c r="EH564" s="131"/>
      <c r="EI564" s="131"/>
      <c r="EJ564" s="131"/>
      <c r="EK564" s="131"/>
      <c r="EL564" s="131"/>
      <c r="EM564" s="131"/>
      <c r="EN564" s="131"/>
      <c r="EO564" s="131"/>
      <c r="EP564" s="131"/>
      <c r="EQ564" s="131"/>
      <c r="ER564" s="131"/>
      <c r="ES564" s="131"/>
      <c r="ET564" s="131"/>
      <c r="EU564" s="131"/>
      <c r="EV564" s="131"/>
      <c r="EW564" s="131"/>
      <c r="EX564" s="131"/>
      <c r="EY564" s="131"/>
      <c r="EZ564" s="131"/>
      <c r="FA564" s="131"/>
      <c r="FB564" s="131"/>
      <c r="FC564" s="131"/>
      <c r="FD564" s="131"/>
      <c r="FE564" s="131"/>
      <c r="FF564" s="131"/>
      <c r="FG564" s="131"/>
      <c r="FH564" s="131"/>
      <c r="FI564" s="131"/>
      <c r="FJ564" s="131"/>
      <c r="FK564" s="131"/>
      <c r="FL564" s="131"/>
      <c r="FM564" s="131"/>
      <c r="FN564" s="131"/>
      <c r="FO564" s="131"/>
      <c r="FP564" s="131"/>
      <c r="FQ564" s="131"/>
      <c r="FR564" s="131"/>
      <c r="FS564" s="131"/>
      <c r="FT564" s="131"/>
      <c r="FU564" s="131"/>
      <c r="FV564" s="131"/>
      <c r="FW564" s="131"/>
    </row>
    <row r="565">
      <c r="A565" s="131"/>
      <c r="B565" s="131"/>
      <c r="C565" s="131"/>
      <c r="D565" s="131"/>
      <c r="E565" s="131"/>
      <c r="F565" s="131"/>
      <c r="G565" s="131"/>
      <c r="H565" s="131"/>
      <c r="I565" s="131"/>
      <c r="J565" s="131"/>
      <c r="K565" s="131"/>
      <c r="L565" s="131"/>
      <c r="M565" s="131"/>
      <c r="N565" s="131"/>
      <c r="O565" s="131"/>
      <c r="P565" s="131"/>
      <c r="Q565" s="131"/>
      <c r="R565" s="131"/>
      <c r="S565" s="131"/>
      <c r="T565" s="131"/>
      <c r="U565" s="131"/>
      <c r="V565" s="131"/>
      <c r="W565" s="131"/>
      <c r="X565" s="131"/>
      <c r="Y565" s="131"/>
      <c r="Z565" s="131"/>
      <c r="AA565" s="131"/>
      <c r="AB565" s="131"/>
      <c r="AC565" s="131"/>
      <c r="AD565" s="131"/>
      <c r="AE565" s="131"/>
      <c r="AF565" s="131"/>
      <c r="AG565" s="131"/>
      <c r="AH565" s="131"/>
      <c r="AI565" s="131"/>
      <c r="AJ565" s="131"/>
      <c r="AK565" s="131"/>
      <c r="AL565" s="131"/>
      <c r="AM565" s="131"/>
      <c r="AN565" s="131"/>
      <c r="AO565" s="131"/>
      <c r="AP565" s="131"/>
      <c r="AQ565" s="131"/>
      <c r="AR565" s="131"/>
      <c r="AS565" s="131"/>
      <c r="AT565" s="131"/>
      <c r="AU565" s="131"/>
      <c r="AV565" s="131"/>
      <c r="AW565" s="131"/>
      <c r="AX565" s="131"/>
      <c r="AY565" s="131"/>
      <c r="AZ565" s="131"/>
      <c r="BA565" s="131"/>
      <c r="BB565" s="131"/>
      <c r="BC565" s="131"/>
      <c r="BD565" s="131"/>
      <c r="BE565" s="131"/>
      <c r="BF565" s="131"/>
      <c r="BG565" s="131"/>
      <c r="BH565" s="131"/>
      <c r="BI565" s="131"/>
      <c r="BJ565" s="131"/>
      <c r="BK565" s="131"/>
      <c r="BL565" s="131"/>
      <c r="BM565" s="131"/>
      <c r="BN565" s="131"/>
      <c r="BO565" s="131"/>
      <c r="BP565" s="131"/>
      <c r="BQ565" s="131"/>
      <c r="BR565" s="131"/>
      <c r="BS565" s="131"/>
      <c r="BT565" s="131"/>
      <c r="BU565" s="131"/>
      <c r="BV565" s="131"/>
      <c r="BW565" s="131"/>
      <c r="BX565" s="131"/>
      <c r="BY565" s="131"/>
      <c r="BZ565" s="131"/>
      <c r="CA565" s="131"/>
      <c r="CB565" s="131"/>
      <c r="CC565" s="131"/>
      <c r="CD565" s="131"/>
      <c r="CE565" s="131"/>
      <c r="CF565" s="131"/>
      <c r="CG565" s="131"/>
      <c r="CH565" s="131"/>
      <c r="CI565" s="131"/>
      <c r="CJ565" s="131"/>
      <c r="CK565" s="131"/>
      <c r="CL565" s="131"/>
      <c r="CM565" s="131"/>
      <c r="CN565" s="131"/>
      <c r="CO565" s="131"/>
      <c r="CP565" s="131"/>
      <c r="CQ565" s="131"/>
      <c r="CR565" s="131"/>
      <c r="CS565" s="131"/>
      <c r="CT565" s="131"/>
      <c r="CU565" s="131"/>
      <c r="CV565" s="131"/>
      <c r="CW565" s="131"/>
      <c r="CX565" s="131"/>
      <c r="CY565" s="131"/>
      <c r="CZ565" s="131"/>
      <c r="DA565" s="131"/>
      <c r="DB565" s="131"/>
      <c r="DC565" s="131"/>
      <c r="DD565" s="131"/>
      <c r="DE565" s="131"/>
      <c r="DF565" s="131"/>
      <c r="DG565" s="131"/>
      <c r="DH565" s="131"/>
      <c r="DI565" s="131"/>
      <c r="DJ565" s="131"/>
      <c r="DK565" s="131"/>
      <c r="DL565" s="131"/>
      <c r="DM565" s="131"/>
      <c r="DN565" s="131"/>
      <c r="DO565" s="131"/>
      <c r="DP565" s="131"/>
      <c r="DQ565" s="131"/>
      <c r="DR565" s="131"/>
      <c r="DS565" s="131"/>
      <c r="DT565" s="131"/>
      <c r="DU565" s="131"/>
      <c r="DV565" s="131"/>
      <c r="DW565" s="131"/>
      <c r="DX565" s="131"/>
      <c r="DY565" s="131"/>
      <c r="DZ565" s="131"/>
      <c r="EA565" s="131"/>
      <c r="EB565" s="131"/>
      <c r="EC565" s="131"/>
      <c r="ED565" s="131"/>
      <c r="EE565" s="131"/>
      <c r="EF565" s="131"/>
      <c r="EG565" s="131"/>
      <c r="EH565" s="131"/>
      <c r="EI565" s="131"/>
      <c r="EJ565" s="131"/>
      <c r="EK565" s="131"/>
      <c r="EL565" s="131"/>
      <c r="EM565" s="131"/>
      <c r="EN565" s="131"/>
      <c r="EO565" s="131"/>
      <c r="EP565" s="131"/>
      <c r="EQ565" s="131"/>
      <c r="ER565" s="131"/>
      <c r="ES565" s="131"/>
      <c r="ET565" s="131"/>
      <c r="EU565" s="131"/>
      <c r="EV565" s="131"/>
      <c r="EW565" s="131"/>
      <c r="EX565" s="131"/>
      <c r="EY565" s="131"/>
      <c r="EZ565" s="131"/>
      <c r="FA565" s="131"/>
      <c r="FB565" s="131"/>
      <c r="FC565" s="131"/>
      <c r="FD565" s="131"/>
      <c r="FE565" s="131"/>
      <c r="FF565" s="131"/>
      <c r="FG565" s="131"/>
      <c r="FH565" s="131"/>
      <c r="FI565" s="131"/>
      <c r="FJ565" s="131"/>
      <c r="FK565" s="131"/>
      <c r="FL565" s="131"/>
      <c r="FM565" s="131"/>
      <c r="FN565" s="131"/>
      <c r="FO565" s="131"/>
      <c r="FP565" s="131"/>
      <c r="FQ565" s="131"/>
      <c r="FR565" s="131"/>
      <c r="FS565" s="131"/>
      <c r="FT565" s="131"/>
      <c r="FU565" s="131"/>
      <c r="FV565" s="131"/>
      <c r="FW565" s="131"/>
    </row>
    <row r="566">
      <c r="A566" s="131"/>
      <c r="B566" s="131"/>
      <c r="C566" s="131"/>
      <c r="D566" s="131"/>
      <c r="E566" s="131"/>
      <c r="F566" s="131"/>
      <c r="G566" s="131"/>
      <c r="H566" s="131"/>
      <c r="I566" s="131"/>
      <c r="J566" s="131"/>
      <c r="K566" s="131"/>
      <c r="L566" s="131"/>
      <c r="M566" s="131"/>
      <c r="N566" s="131"/>
      <c r="O566" s="131"/>
      <c r="P566" s="131"/>
      <c r="Q566" s="131"/>
      <c r="R566" s="131"/>
      <c r="S566" s="131"/>
      <c r="T566" s="131"/>
      <c r="U566" s="131"/>
      <c r="V566" s="131"/>
      <c r="W566" s="131"/>
      <c r="X566" s="131"/>
      <c r="Y566" s="131"/>
      <c r="Z566" s="131"/>
      <c r="AA566" s="131"/>
      <c r="AB566" s="131"/>
      <c r="AC566" s="131"/>
      <c r="AD566" s="131"/>
      <c r="AE566" s="131"/>
      <c r="AF566" s="131"/>
      <c r="AG566" s="131"/>
      <c r="AH566" s="131"/>
      <c r="AI566" s="131"/>
      <c r="AJ566" s="131"/>
      <c r="AK566" s="131"/>
      <c r="AL566" s="131"/>
      <c r="AM566" s="131"/>
      <c r="AN566" s="131"/>
      <c r="AO566" s="131"/>
      <c r="AP566" s="131"/>
      <c r="AQ566" s="131"/>
      <c r="AR566" s="131"/>
      <c r="AS566" s="131"/>
      <c r="AT566" s="131"/>
      <c r="AU566" s="131"/>
      <c r="AV566" s="131"/>
      <c r="AW566" s="131"/>
      <c r="AX566" s="131"/>
      <c r="AY566" s="131"/>
      <c r="AZ566" s="131"/>
      <c r="BA566" s="131"/>
      <c r="BB566" s="131"/>
      <c r="BC566" s="131"/>
      <c r="BD566" s="131"/>
      <c r="BE566" s="131"/>
      <c r="BF566" s="131"/>
      <c r="BG566" s="131"/>
      <c r="BH566" s="131"/>
      <c r="BI566" s="131"/>
      <c r="BJ566" s="131"/>
      <c r="BK566" s="131"/>
      <c r="BL566" s="131"/>
      <c r="BM566" s="131"/>
      <c r="BN566" s="131"/>
      <c r="BO566" s="131"/>
      <c r="BP566" s="131"/>
      <c r="BQ566" s="131"/>
      <c r="BR566" s="131"/>
      <c r="BS566" s="131"/>
      <c r="BT566" s="131"/>
      <c r="BU566" s="131"/>
      <c r="BV566" s="131"/>
      <c r="BW566" s="131"/>
      <c r="BX566" s="131"/>
      <c r="BY566" s="131"/>
      <c r="BZ566" s="131"/>
      <c r="CA566" s="131"/>
      <c r="CB566" s="131"/>
      <c r="CC566" s="131"/>
      <c r="CD566" s="131"/>
      <c r="CE566" s="131"/>
      <c r="CF566" s="131"/>
      <c r="CG566" s="131"/>
      <c r="CH566" s="131"/>
      <c r="CI566" s="131"/>
      <c r="CJ566" s="131"/>
      <c r="CK566" s="131"/>
      <c r="CL566" s="131"/>
      <c r="CM566" s="131"/>
      <c r="CN566" s="131"/>
      <c r="CO566" s="131"/>
      <c r="CP566" s="131"/>
      <c r="CQ566" s="131"/>
      <c r="CR566" s="131"/>
      <c r="CS566" s="131"/>
      <c r="CT566" s="131"/>
      <c r="CU566" s="131"/>
      <c r="CV566" s="131"/>
      <c r="CW566" s="131"/>
      <c r="CX566" s="131"/>
      <c r="CY566" s="131"/>
      <c r="CZ566" s="131"/>
      <c r="DA566" s="131"/>
      <c r="DB566" s="131"/>
      <c r="DC566" s="131"/>
      <c r="DD566" s="131"/>
      <c r="DE566" s="131"/>
      <c r="DF566" s="131"/>
      <c r="DG566" s="131"/>
      <c r="DH566" s="131"/>
      <c r="DI566" s="131"/>
      <c r="DJ566" s="131"/>
      <c r="DK566" s="131"/>
      <c r="DL566" s="131"/>
      <c r="DM566" s="131"/>
      <c r="DN566" s="131"/>
      <c r="DO566" s="131"/>
      <c r="DP566" s="131"/>
      <c r="DQ566" s="131"/>
      <c r="DR566" s="131"/>
      <c r="DS566" s="131"/>
      <c r="DT566" s="131"/>
      <c r="DU566" s="131"/>
      <c r="DV566" s="131"/>
      <c r="DW566" s="131"/>
      <c r="DX566" s="131"/>
      <c r="DY566" s="131"/>
      <c r="DZ566" s="131"/>
      <c r="EA566" s="131"/>
      <c r="EB566" s="131"/>
      <c r="EC566" s="131"/>
      <c r="ED566" s="131"/>
      <c r="EE566" s="131"/>
      <c r="EF566" s="131"/>
      <c r="EG566" s="131"/>
      <c r="EH566" s="131"/>
      <c r="EI566" s="131"/>
      <c r="EJ566" s="131"/>
      <c r="EK566" s="131"/>
      <c r="EL566" s="131"/>
      <c r="EM566" s="131"/>
      <c r="EN566" s="131"/>
      <c r="EO566" s="131"/>
      <c r="EP566" s="131"/>
      <c r="EQ566" s="131"/>
      <c r="ER566" s="131"/>
      <c r="ES566" s="131"/>
      <c r="ET566" s="131"/>
      <c r="EU566" s="131"/>
      <c r="EV566" s="131"/>
      <c r="EW566" s="131"/>
      <c r="EX566" s="131"/>
      <c r="EY566" s="131"/>
      <c r="EZ566" s="131"/>
      <c r="FA566" s="131"/>
      <c r="FB566" s="131"/>
      <c r="FC566" s="131"/>
      <c r="FD566" s="131"/>
      <c r="FE566" s="131"/>
      <c r="FF566" s="131"/>
      <c r="FG566" s="131"/>
      <c r="FH566" s="131"/>
      <c r="FI566" s="131"/>
      <c r="FJ566" s="131"/>
      <c r="FK566" s="131"/>
      <c r="FL566" s="131"/>
      <c r="FM566" s="131"/>
      <c r="FN566" s="131"/>
      <c r="FO566" s="131"/>
      <c r="FP566" s="131"/>
      <c r="FQ566" s="131"/>
      <c r="FR566" s="131"/>
      <c r="FS566" s="131"/>
      <c r="FT566" s="131"/>
      <c r="FU566" s="131"/>
      <c r="FV566" s="131"/>
      <c r="FW566" s="131"/>
    </row>
    <row r="567">
      <c r="A567" s="131"/>
      <c r="B567" s="131"/>
      <c r="C567" s="131"/>
      <c r="D567" s="131"/>
      <c r="E567" s="131"/>
      <c r="F567" s="131"/>
      <c r="G567" s="131"/>
      <c r="H567" s="131"/>
      <c r="I567" s="131"/>
      <c r="J567" s="131"/>
      <c r="K567" s="131"/>
      <c r="L567" s="131"/>
      <c r="M567" s="131"/>
      <c r="N567" s="131"/>
      <c r="O567" s="131"/>
      <c r="P567" s="131"/>
      <c r="Q567" s="131"/>
      <c r="R567" s="131"/>
      <c r="S567" s="131"/>
      <c r="T567" s="131"/>
      <c r="U567" s="131"/>
      <c r="V567" s="131"/>
      <c r="W567" s="131"/>
      <c r="X567" s="131"/>
      <c r="Y567" s="131"/>
      <c r="Z567" s="131"/>
      <c r="AA567" s="131"/>
      <c r="AB567" s="131"/>
      <c r="AC567" s="131"/>
      <c r="AD567" s="131"/>
      <c r="AE567" s="131"/>
      <c r="AF567" s="131"/>
      <c r="AG567" s="131"/>
      <c r="AH567" s="131"/>
      <c r="AI567" s="131"/>
      <c r="AJ567" s="131"/>
      <c r="AK567" s="131"/>
      <c r="AL567" s="131"/>
      <c r="AM567" s="131"/>
      <c r="AN567" s="131"/>
      <c r="AO567" s="131"/>
      <c r="AP567" s="131"/>
      <c r="AQ567" s="131"/>
      <c r="AR567" s="131"/>
      <c r="AS567" s="131"/>
      <c r="AT567" s="131"/>
      <c r="AU567" s="131"/>
      <c r="AV567" s="131"/>
      <c r="AW567" s="131"/>
      <c r="AX567" s="131"/>
      <c r="AY567" s="131"/>
      <c r="AZ567" s="131"/>
      <c r="BA567" s="131"/>
      <c r="BB567" s="131"/>
      <c r="BC567" s="131"/>
      <c r="BD567" s="131"/>
      <c r="BE567" s="131"/>
      <c r="BF567" s="131"/>
      <c r="BG567" s="131"/>
      <c r="BH567" s="131"/>
      <c r="BI567" s="131"/>
      <c r="BJ567" s="131"/>
      <c r="BK567" s="131"/>
      <c r="BL567" s="131"/>
      <c r="BM567" s="131"/>
      <c r="BN567" s="131"/>
      <c r="BO567" s="131"/>
      <c r="BP567" s="131"/>
      <c r="BQ567" s="131"/>
      <c r="BR567" s="131"/>
      <c r="BS567" s="131"/>
      <c r="BT567" s="131"/>
      <c r="BU567" s="131"/>
      <c r="BV567" s="131"/>
      <c r="BW567" s="131"/>
      <c r="BX567" s="131"/>
      <c r="BY567" s="131"/>
      <c r="BZ567" s="131"/>
      <c r="CA567" s="131"/>
      <c r="CB567" s="131"/>
      <c r="CC567" s="131"/>
      <c r="CD567" s="131"/>
      <c r="CE567" s="131"/>
      <c r="CF567" s="131"/>
      <c r="CG567" s="131"/>
      <c r="CH567" s="131"/>
      <c r="CI567" s="131"/>
      <c r="CJ567" s="131"/>
      <c r="CK567" s="131"/>
      <c r="CL567" s="131"/>
      <c r="CM567" s="131"/>
      <c r="CN567" s="131"/>
      <c r="CO567" s="131"/>
      <c r="CP567" s="131"/>
      <c r="CQ567" s="131"/>
      <c r="CR567" s="131"/>
      <c r="CS567" s="131"/>
      <c r="CT567" s="131"/>
      <c r="CU567" s="131"/>
      <c r="CV567" s="131"/>
      <c r="CW567" s="131"/>
      <c r="CX567" s="131"/>
      <c r="CY567" s="131"/>
      <c r="CZ567" s="131"/>
      <c r="DA567" s="131"/>
      <c r="DB567" s="131"/>
      <c r="DC567" s="131"/>
      <c r="DD567" s="131"/>
      <c r="DE567" s="131"/>
      <c r="DF567" s="131"/>
      <c r="DG567" s="131"/>
      <c r="DH567" s="131"/>
      <c r="DI567" s="131"/>
      <c r="DJ567" s="131"/>
      <c r="DK567" s="131"/>
      <c r="DL567" s="131"/>
      <c r="DM567" s="131"/>
      <c r="DN567" s="131"/>
      <c r="DO567" s="131"/>
      <c r="DP567" s="131"/>
      <c r="DQ567" s="131"/>
      <c r="DR567" s="131"/>
      <c r="DS567" s="131"/>
      <c r="DT567" s="131"/>
      <c r="DU567" s="131"/>
      <c r="DV567" s="131"/>
      <c r="DW567" s="131"/>
      <c r="DX567" s="131"/>
      <c r="DY567" s="131"/>
      <c r="DZ567" s="131"/>
      <c r="EA567" s="131"/>
      <c r="EB567" s="131"/>
      <c r="EC567" s="131"/>
      <c r="ED567" s="131"/>
      <c r="EE567" s="131"/>
      <c r="EF567" s="131"/>
      <c r="EG567" s="131"/>
      <c r="EH567" s="131"/>
      <c r="EI567" s="131"/>
      <c r="EJ567" s="131"/>
      <c r="EK567" s="131"/>
      <c r="EL567" s="131"/>
      <c r="EM567" s="131"/>
      <c r="EN567" s="131"/>
      <c r="EO567" s="131"/>
      <c r="EP567" s="131"/>
      <c r="EQ567" s="131"/>
      <c r="ER567" s="131"/>
      <c r="ES567" s="131"/>
      <c r="ET567" s="131"/>
      <c r="EU567" s="131"/>
      <c r="EV567" s="131"/>
      <c r="EW567" s="131"/>
      <c r="EX567" s="131"/>
      <c r="EY567" s="131"/>
      <c r="EZ567" s="131"/>
      <c r="FA567" s="131"/>
      <c r="FB567" s="131"/>
      <c r="FC567" s="131"/>
      <c r="FD567" s="131"/>
      <c r="FE567" s="131"/>
      <c r="FF567" s="131"/>
      <c r="FG567" s="131"/>
      <c r="FH567" s="131"/>
      <c r="FI567" s="131"/>
      <c r="FJ567" s="131"/>
      <c r="FK567" s="131"/>
      <c r="FL567" s="131"/>
      <c r="FM567" s="131"/>
      <c r="FN567" s="131"/>
      <c r="FO567" s="131"/>
      <c r="FP567" s="131"/>
      <c r="FQ567" s="131"/>
      <c r="FR567" s="131"/>
      <c r="FS567" s="131"/>
      <c r="FT567" s="131"/>
      <c r="FU567" s="131"/>
      <c r="FV567" s="131"/>
      <c r="FW567" s="131"/>
    </row>
    <row r="568">
      <c r="A568" s="131"/>
      <c r="B568" s="131"/>
      <c r="C568" s="131"/>
      <c r="D568" s="131"/>
      <c r="E568" s="131"/>
      <c r="F568" s="131"/>
      <c r="G568" s="131"/>
      <c r="H568" s="131"/>
      <c r="I568" s="131"/>
      <c r="J568" s="131"/>
      <c r="K568" s="131"/>
      <c r="L568" s="131"/>
      <c r="M568" s="131"/>
      <c r="N568" s="131"/>
      <c r="O568" s="131"/>
      <c r="P568" s="131"/>
      <c r="Q568" s="131"/>
      <c r="R568" s="131"/>
      <c r="S568" s="131"/>
      <c r="T568" s="131"/>
      <c r="U568" s="131"/>
      <c r="V568" s="131"/>
      <c r="W568" s="131"/>
      <c r="X568" s="131"/>
      <c r="Y568" s="131"/>
      <c r="Z568" s="131"/>
      <c r="AA568" s="131"/>
      <c r="AB568" s="131"/>
      <c r="AC568" s="131"/>
      <c r="AD568" s="131"/>
      <c r="AE568" s="131"/>
      <c r="AF568" s="131"/>
      <c r="AG568" s="131"/>
      <c r="AH568" s="131"/>
      <c r="AI568" s="131"/>
      <c r="AJ568" s="131"/>
      <c r="AK568" s="131"/>
      <c r="AL568" s="131"/>
      <c r="AM568" s="131"/>
      <c r="AN568" s="131"/>
      <c r="AO568" s="131"/>
      <c r="AP568" s="131"/>
      <c r="AQ568" s="131"/>
      <c r="AR568" s="131"/>
      <c r="AS568" s="131"/>
      <c r="AT568" s="131"/>
      <c r="AU568" s="131"/>
      <c r="AV568" s="131"/>
      <c r="AW568" s="131"/>
      <c r="AX568" s="131"/>
      <c r="AY568" s="131"/>
      <c r="AZ568" s="131"/>
      <c r="BA568" s="131"/>
      <c r="BB568" s="131"/>
      <c r="BC568" s="131"/>
      <c r="BD568" s="131"/>
      <c r="BE568" s="131"/>
      <c r="BF568" s="131"/>
      <c r="BG568" s="131"/>
      <c r="BH568" s="131"/>
      <c r="BI568" s="131"/>
      <c r="BJ568" s="131"/>
      <c r="BK568" s="131"/>
      <c r="BL568" s="131"/>
      <c r="BM568" s="131"/>
      <c r="BN568" s="131"/>
      <c r="BO568" s="131"/>
      <c r="BP568" s="131"/>
      <c r="BQ568" s="131"/>
      <c r="BR568" s="131"/>
      <c r="BS568" s="131"/>
      <c r="BT568" s="131"/>
      <c r="BU568" s="131"/>
      <c r="BV568" s="131"/>
      <c r="BW568" s="131"/>
      <c r="BX568" s="131"/>
      <c r="BY568" s="131"/>
      <c r="BZ568" s="131"/>
      <c r="CA568" s="131"/>
      <c r="CB568" s="131"/>
      <c r="CC568" s="131"/>
      <c r="CD568" s="131"/>
      <c r="CE568" s="131"/>
      <c r="CF568" s="131"/>
      <c r="CG568" s="131"/>
      <c r="CH568" s="131"/>
      <c r="CI568" s="131"/>
      <c r="CJ568" s="131"/>
      <c r="CK568" s="131"/>
      <c r="CL568" s="131"/>
      <c r="CM568" s="131"/>
      <c r="CN568" s="131"/>
      <c r="CO568" s="131"/>
      <c r="CP568" s="131"/>
      <c r="CQ568" s="131"/>
      <c r="CR568" s="131"/>
      <c r="CS568" s="131"/>
      <c r="CT568" s="131"/>
      <c r="CU568" s="131"/>
      <c r="CV568" s="131"/>
      <c r="CW568" s="131"/>
      <c r="CX568" s="131"/>
      <c r="CY568" s="131"/>
      <c r="CZ568" s="131"/>
      <c r="DA568" s="131"/>
      <c r="DB568" s="131"/>
      <c r="DC568" s="131"/>
      <c r="DD568" s="131"/>
      <c r="DE568" s="131"/>
      <c r="DF568" s="131"/>
      <c r="DG568" s="131"/>
      <c r="DH568" s="131"/>
      <c r="DI568" s="131"/>
      <c r="DJ568" s="131"/>
      <c r="DK568" s="131"/>
      <c r="DL568" s="131"/>
      <c r="DM568" s="131"/>
      <c r="DN568" s="131"/>
      <c r="DO568" s="131"/>
      <c r="DP568" s="131"/>
      <c r="DQ568" s="131"/>
      <c r="DR568" s="131"/>
      <c r="DS568" s="131"/>
      <c r="DT568" s="131"/>
      <c r="DU568" s="131"/>
      <c r="DV568" s="131"/>
      <c r="DW568" s="131"/>
      <c r="DX568" s="131"/>
      <c r="DY568" s="131"/>
      <c r="DZ568" s="131"/>
      <c r="EA568" s="131"/>
      <c r="EB568" s="131"/>
      <c r="EC568" s="131"/>
      <c r="ED568" s="131"/>
      <c r="EE568" s="131"/>
      <c r="EF568" s="131"/>
      <c r="EG568" s="131"/>
      <c r="EH568" s="131"/>
      <c r="EI568" s="131"/>
      <c r="EJ568" s="131"/>
      <c r="EK568" s="131"/>
      <c r="EL568" s="131"/>
      <c r="EM568" s="131"/>
      <c r="EN568" s="131"/>
      <c r="EO568" s="131"/>
      <c r="EP568" s="131"/>
      <c r="EQ568" s="131"/>
      <c r="ER568" s="131"/>
      <c r="ES568" s="131"/>
      <c r="ET568" s="131"/>
      <c r="EU568" s="131"/>
      <c r="EV568" s="131"/>
      <c r="EW568" s="131"/>
      <c r="EX568" s="131"/>
      <c r="EY568" s="131"/>
      <c r="EZ568" s="131"/>
      <c r="FA568" s="131"/>
      <c r="FB568" s="131"/>
      <c r="FC568" s="131"/>
      <c r="FD568" s="131"/>
      <c r="FE568" s="131"/>
      <c r="FF568" s="131"/>
      <c r="FG568" s="131"/>
      <c r="FH568" s="131"/>
      <c r="FI568" s="131"/>
      <c r="FJ568" s="131"/>
      <c r="FK568" s="131"/>
      <c r="FL568" s="131"/>
      <c r="FM568" s="131"/>
      <c r="FN568" s="131"/>
      <c r="FO568" s="131"/>
      <c r="FP568" s="131"/>
      <c r="FQ568" s="131"/>
      <c r="FR568" s="131"/>
      <c r="FS568" s="131"/>
      <c r="FT568" s="131"/>
      <c r="FU568" s="131"/>
      <c r="FV568" s="131"/>
      <c r="FW568" s="131"/>
    </row>
    <row r="569">
      <c r="A569" s="131"/>
      <c r="B569" s="131"/>
      <c r="C569" s="131"/>
      <c r="D569" s="131"/>
      <c r="E569" s="131"/>
      <c r="F569" s="131"/>
      <c r="G569" s="131"/>
      <c r="H569" s="131"/>
      <c r="I569" s="131"/>
      <c r="J569" s="131"/>
      <c r="K569" s="131"/>
      <c r="L569" s="131"/>
      <c r="M569" s="131"/>
      <c r="N569" s="131"/>
      <c r="O569" s="131"/>
      <c r="P569" s="131"/>
      <c r="Q569" s="131"/>
      <c r="R569" s="131"/>
      <c r="S569" s="131"/>
      <c r="T569" s="131"/>
      <c r="U569" s="131"/>
      <c r="V569" s="131"/>
      <c r="W569" s="131"/>
      <c r="X569" s="131"/>
      <c r="Y569" s="131"/>
      <c r="Z569" s="131"/>
      <c r="AA569" s="131"/>
      <c r="AB569" s="131"/>
      <c r="AC569" s="131"/>
      <c r="AD569" s="131"/>
      <c r="AE569" s="131"/>
      <c r="AF569" s="131"/>
      <c r="AG569" s="131"/>
      <c r="AH569" s="131"/>
      <c r="AI569" s="131"/>
      <c r="AJ569" s="131"/>
      <c r="AK569" s="131"/>
      <c r="AL569" s="131"/>
      <c r="AM569" s="131"/>
      <c r="AN569" s="131"/>
      <c r="AO569" s="131"/>
      <c r="AP569" s="131"/>
      <c r="AQ569" s="131"/>
      <c r="AR569" s="131"/>
      <c r="AS569" s="131"/>
      <c r="AT569" s="131"/>
      <c r="AU569" s="131"/>
      <c r="AV569" s="131"/>
      <c r="AW569" s="131"/>
      <c r="AX569" s="131"/>
      <c r="AY569" s="131"/>
      <c r="AZ569" s="131"/>
      <c r="BA569" s="131"/>
      <c r="BB569" s="131"/>
      <c r="BC569" s="131"/>
      <c r="BD569" s="131"/>
      <c r="BE569" s="131"/>
      <c r="BF569" s="131"/>
      <c r="BG569" s="131"/>
      <c r="BH569" s="131"/>
      <c r="BI569" s="131"/>
      <c r="BJ569" s="131"/>
      <c r="BK569" s="131"/>
      <c r="BL569" s="131"/>
      <c r="BM569" s="131"/>
      <c r="BN569" s="131"/>
      <c r="BO569" s="131"/>
      <c r="BP569" s="131"/>
      <c r="BQ569" s="131"/>
      <c r="BR569" s="131"/>
      <c r="BS569" s="131"/>
      <c r="BT569" s="131"/>
      <c r="BU569" s="131"/>
      <c r="BV569" s="131"/>
      <c r="BW569" s="131"/>
      <c r="BX569" s="131"/>
      <c r="BY569" s="131"/>
      <c r="BZ569" s="131"/>
      <c r="CA569" s="131"/>
      <c r="CB569" s="131"/>
      <c r="CC569" s="131"/>
      <c r="CD569" s="131"/>
      <c r="CE569" s="131"/>
      <c r="CF569" s="131"/>
      <c r="CG569" s="131"/>
      <c r="CH569" s="131"/>
      <c r="CI569" s="131"/>
      <c r="CJ569" s="131"/>
      <c r="CK569" s="131"/>
      <c r="CL569" s="131"/>
      <c r="CM569" s="131"/>
      <c r="CN569" s="131"/>
      <c r="CO569" s="131"/>
      <c r="CP569" s="131"/>
      <c r="CQ569" s="131"/>
      <c r="CR569" s="131"/>
      <c r="CS569" s="131"/>
      <c r="CT569" s="131"/>
      <c r="CU569" s="131"/>
      <c r="CV569" s="131"/>
      <c r="CW569" s="131"/>
      <c r="CX569" s="131"/>
      <c r="CY569" s="131"/>
      <c r="CZ569" s="131"/>
      <c r="DA569" s="131"/>
      <c r="DB569" s="131"/>
      <c r="DC569" s="131"/>
      <c r="DD569" s="131"/>
      <c r="DE569" s="131"/>
      <c r="DF569" s="131"/>
      <c r="DG569" s="131"/>
      <c r="DH569" s="131"/>
      <c r="DI569" s="131"/>
      <c r="DJ569" s="131"/>
      <c r="DK569" s="131"/>
      <c r="DL569" s="131"/>
      <c r="DM569" s="131"/>
      <c r="DN569" s="131"/>
      <c r="DO569" s="131"/>
      <c r="DP569" s="131"/>
      <c r="DQ569" s="131"/>
      <c r="DR569" s="131"/>
      <c r="DS569" s="131"/>
      <c r="DT569" s="131"/>
      <c r="DU569" s="131"/>
      <c r="DV569" s="131"/>
      <c r="DW569" s="131"/>
      <c r="DX569" s="131"/>
      <c r="DY569" s="131"/>
      <c r="DZ569" s="131"/>
      <c r="EA569" s="131"/>
      <c r="EB569" s="131"/>
      <c r="EC569" s="131"/>
      <c r="ED569" s="131"/>
      <c r="EE569" s="131"/>
      <c r="EF569" s="131"/>
      <c r="EG569" s="131"/>
      <c r="EH569" s="131"/>
      <c r="EI569" s="131"/>
      <c r="EJ569" s="131"/>
      <c r="EK569" s="131"/>
      <c r="EL569" s="131"/>
      <c r="EM569" s="131"/>
      <c r="EN569" s="131"/>
      <c r="EO569" s="131"/>
      <c r="EP569" s="131"/>
      <c r="EQ569" s="131"/>
      <c r="ER569" s="131"/>
      <c r="ES569" s="131"/>
      <c r="ET569" s="131"/>
      <c r="EU569" s="131"/>
      <c r="EV569" s="131"/>
      <c r="EW569" s="131"/>
      <c r="EX569" s="131"/>
      <c r="EY569" s="131"/>
      <c r="EZ569" s="131"/>
      <c r="FA569" s="131"/>
      <c r="FB569" s="131"/>
      <c r="FC569" s="131"/>
      <c r="FD569" s="131"/>
      <c r="FE569" s="131"/>
      <c r="FF569" s="131"/>
      <c r="FG569" s="131"/>
      <c r="FH569" s="131"/>
      <c r="FI569" s="131"/>
      <c r="FJ569" s="131"/>
      <c r="FK569" s="131"/>
      <c r="FL569" s="131"/>
      <c r="FM569" s="131"/>
      <c r="FN569" s="131"/>
      <c r="FO569" s="131"/>
      <c r="FP569" s="131"/>
      <c r="FQ569" s="131"/>
      <c r="FR569" s="131"/>
      <c r="FS569" s="131"/>
      <c r="FT569" s="131"/>
      <c r="FU569" s="131"/>
      <c r="FV569" s="131"/>
      <c r="FW569" s="131"/>
    </row>
    <row r="570">
      <c r="A570" s="131"/>
      <c r="B570" s="131"/>
      <c r="C570" s="131"/>
      <c r="D570" s="131"/>
      <c r="E570" s="131"/>
      <c r="F570" s="131"/>
      <c r="G570" s="131"/>
      <c r="H570" s="131"/>
      <c r="I570" s="131"/>
      <c r="J570" s="131"/>
      <c r="K570" s="131"/>
      <c r="L570" s="131"/>
      <c r="M570" s="131"/>
      <c r="N570" s="131"/>
      <c r="O570" s="131"/>
      <c r="P570" s="131"/>
      <c r="Q570" s="131"/>
      <c r="R570" s="131"/>
      <c r="S570" s="131"/>
      <c r="T570" s="131"/>
      <c r="U570" s="131"/>
      <c r="V570" s="131"/>
      <c r="W570" s="131"/>
      <c r="X570" s="131"/>
      <c r="Y570" s="131"/>
      <c r="Z570" s="131"/>
      <c r="AA570" s="131"/>
      <c r="AB570" s="131"/>
      <c r="AC570" s="131"/>
      <c r="AD570" s="131"/>
      <c r="AE570" s="131"/>
      <c r="AF570" s="131"/>
      <c r="AG570" s="131"/>
      <c r="AH570" s="131"/>
      <c r="AI570" s="131"/>
      <c r="AJ570" s="131"/>
      <c r="AK570" s="131"/>
      <c r="AL570" s="131"/>
      <c r="AM570" s="131"/>
      <c r="AN570" s="131"/>
      <c r="AO570" s="131"/>
      <c r="AP570" s="131"/>
      <c r="AQ570" s="131"/>
      <c r="AR570" s="131"/>
      <c r="AS570" s="131"/>
      <c r="AT570" s="131"/>
      <c r="AU570" s="131"/>
      <c r="AV570" s="131"/>
      <c r="AW570" s="131"/>
      <c r="AX570" s="131"/>
      <c r="AY570" s="131"/>
      <c r="AZ570" s="131"/>
      <c r="BA570" s="131"/>
      <c r="BB570" s="131"/>
      <c r="BC570" s="131"/>
      <c r="BD570" s="131"/>
      <c r="BE570" s="131"/>
      <c r="BF570" s="131"/>
      <c r="BG570" s="131"/>
      <c r="BH570" s="131"/>
      <c r="BI570" s="131"/>
      <c r="BJ570" s="131"/>
      <c r="BK570" s="131"/>
      <c r="BL570" s="131"/>
      <c r="BM570" s="131"/>
      <c r="BN570" s="131"/>
      <c r="BO570" s="131"/>
      <c r="BP570" s="131"/>
      <c r="BQ570" s="131"/>
      <c r="BR570" s="131"/>
      <c r="BS570" s="131"/>
      <c r="BT570" s="131"/>
      <c r="BU570" s="131"/>
      <c r="BV570" s="131"/>
      <c r="BW570" s="131"/>
      <c r="BX570" s="131"/>
      <c r="BY570" s="131"/>
      <c r="BZ570" s="131"/>
      <c r="CA570" s="131"/>
      <c r="CB570" s="131"/>
      <c r="CC570" s="131"/>
      <c r="CD570" s="131"/>
      <c r="CE570" s="131"/>
      <c r="CF570" s="131"/>
      <c r="CG570" s="131"/>
      <c r="CH570" s="131"/>
      <c r="CI570" s="131"/>
      <c r="CJ570" s="131"/>
      <c r="CK570" s="131"/>
      <c r="CL570" s="131"/>
      <c r="CM570" s="131"/>
      <c r="CN570" s="131"/>
      <c r="CO570" s="131"/>
      <c r="CP570" s="131"/>
      <c r="CQ570" s="131"/>
      <c r="CR570" s="131"/>
      <c r="CS570" s="131"/>
      <c r="CT570" s="131"/>
      <c r="CU570" s="131"/>
      <c r="CV570" s="131"/>
      <c r="CW570" s="131"/>
      <c r="CX570" s="131"/>
      <c r="CY570" s="131"/>
      <c r="CZ570" s="131"/>
      <c r="DA570" s="131"/>
      <c r="DB570" s="131"/>
      <c r="DC570" s="131"/>
      <c r="DD570" s="131"/>
      <c r="DE570" s="131"/>
      <c r="DF570" s="131"/>
      <c r="DG570" s="131"/>
      <c r="DH570" s="131"/>
      <c r="DI570" s="131"/>
      <c r="DJ570" s="131"/>
      <c r="DK570" s="131"/>
      <c r="DL570" s="131"/>
      <c r="DM570" s="131"/>
      <c r="DN570" s="131"/>
      <c r="DO570" s="131"/>
      <c r="DP570" s="131"/>
      <c r="DQ570" s="131"/>
      <c r="DR570" s="131"/>
      <c r="DS570" s="131"/>
      <c r="DT570" s="131"/>
      <c r="DU570" s="131"/>
      <c r="DV570" s="131"/>
      <c r="DW570" s="131"/>
      <c r="DX570" s="131"/>
      <c r="DY570" s="131"/>
      <c r="DZ570" s="131"/>
      <c r="EA570" s="131"/>
      <c r="EB570" s="131"/>
      <c r="EC570" s="131"/>
      <c r="ED570" s="131"/>
      <c r="EE570" s="131"/>
      <c r="EF570" s="131"/>
      <c r="EG570" s="131"/>
      <c r="EH570" s="131"/>
      <c r="EI570" s="131"/>
      <c r="EJ570" s="131"/>
      <c r="EK570" s="131"/>
      <c r="EL570" s="131"/>
      <c r="EM570" s="131"/>
      <c r="EN570" s="131"/>
      <c r="EO570" s="131"/>
      <c r="EP570" s="131"/>
      <c r="EQ570" s="131"/>
      <c r="ER570" s="131"/>
      <c r="ES570" s="131"/>
      <c r="ET570" s="131"/>
      <c r="EU570" s="131"/>
      <c r="EV570" s="131"/>
      <c r="EW570" s="131"/>
      <c r="EX570" s="131"/>
      <c r="EY570" s="131"/>
      <c r="EZ570" s="131"/>
      <c r="FA570" s="131"/>
      <c r="FB570" s="131"/>
      <c r="FC570" s="131"/>
      <c r="FD570" s="131"/>
      <c r="FE570" s="131"/>
      <c r="FF570" s="131"/>
      <c r="FG570" s="131"/>
      <c r="FH570" s="131"/>
      <c r="FI570" s="131"/>
      <c r="FJ570" s="131"/>
      <c r="FK570" s="131"/>
      <c r="FL570" s="131"/>
      <c r="FM570" s="131"/>
      <c r="FN570" s="131"/>
      <c r="FO570" s="131"/>
      <c r="FP570" s="131"/>
      <c r="FQ570" s="131"/>
      <c r="FR570" s="131"/>
      <c r="FS570" s="131"/>
      <c r="FT570" s="131"/>
      <c r="FU570" s="131"/>
      <c r="FV570" s="131"/>
      <c r="FW570" s="131"/>
    </row>
    <row r="571">
      <c r="A571" s="131"/>
      <c r="B571" s="131"/>
      <c r="C571" s="131"/>
      <c r="D571" s="131"/>
      <c r="E571" s="131"/>
      <c r="F571" s="131"/>
      <c r="G571" s="131"/>
      <c r="H571" s="131"/>
      <c r="I571" s="131"/>
      <c r="J571" s="131"/>
      <c r="K571" s="131"/>
      <c r="L571" s="131"/>
      <c r="M571" s="131"/>
      <c r="N571" s="131"/>
      <c r="O571" s="131"/>
      <c r="P571" s="131"/>
      <c r="Q571" s="131"/>
      <c r="R571" s="131"/>
      <c r="S571" s="131"/>
      <c r="T571" s="131"/>
      <c r="U571" s="131"/>
      <c r="V571" s="131"/>
      <c r="W571" s="131"/>
      <c r="X571" s="131"/>
      <c r="Y571" s="131"/>
      <c r="Z571" s="131"/>
      <c r="AA571" s="131"/>
      <c r="AB571" s="131"/>
      <c r="AC571" s="131"/>
      <c r="AD571" s="131"/>
      <c r="AE571" s="131"/>
      <c r="AF571" s="131"/>
      <c r="AG571" s="131"/>
      <c r="AH571" s="131"/>
      <c r="AI571" s="131"/>
      <c r="AJ571" s="131"/>
      <c r="AK571" s="131"/>
      <c r="AL571" s="131"/>
      <c r="AM571" s="131"/>
      <c r="AN571" s="131"/>
      <c r="AO571" s="131"/>
      <c r="AP571" s="131"/>
      <c r="AQ571" s="131"/>
      <c r="AR571" s="131"/>
      <c r="AS571" s="131"/>
      <c r="AT571" s="131"/>
      <c r="AU571" s="131"/>
      <c r="AV571" s="131"/>
      <c r="AW571" s="131"/>
      <c r="AX571" s="131"/>
      <c r="AY571" s="131"/>
      <c r="AZ571" s="131"/>
      <c r="BA571" s="131"/>
      <c r="BB571" s="131"/>
      <c r="BC571" s="131"/>
      <c r="BD571" s="131"/>
      <c r="BE571" s="131"/>
      <c r="BF571" s="131"/>
      <c r="BG571" s="131"/>
      <c r="BH571" s="131"/>
      <c r="BI571" s="131"/>
      <c r="BJ571" s="131"/>
      <c r="BK571" s="131"/>
      <c r="BL571" s="131"/>
      <c r="BM571" s="131"/>
      <c r="BN571" s="131"/>
      <c r="BO571" s="131"/>
      <c r="BP571" s="131"/>
      <c r="BQ571" s="131"/>
      <c r="BR571" s="131"/>
      <c r="BS571" s="131"/>
      <c r="BT571" s="131"/>
      <c r="BU571" s="131"/>
      <c r="BV571" s="131"/>
      <c r="BW571" s="131"/>
      <c r="BX571" s="131"/>
      <c r="BY571" s="131"/>
      <c r="BZ571" s="131"/>
      <c r="CA571" s="131"/>
      <c r="CB571" s="131"/>
      <c r="CC571" s="131"/>
      <c r="CD571" s="131"/>
      <c r="CE571" s="131"/>
      <c r="CF571" s="131"/>
      <c r="CG571" s="131"/>
      <c r="CH571" s="131"/>
      <c r="CI571" s="131"/>
      <c r="CJ571" s="131"/>
      <c r="CK571" s="131"/>
      <c r="CL571" s="131"/>
      <c r="CM571" s="131"/>
      <c r="CN571" s="131"/>
      <c r="CO571" s="131"/>
      <c r="CP571" s="131"/>
      <c r="CQ571" s="131"/>
      <c r="CR571" s="131"/>
      <c r="CS571" s="131"/>
      <c r="CT571" s="131"/>
      <c r="CU571" s="131"/>
      <c r="CV571" s="131"/>
      <c r="CW571" s="131"/>
      <c r="CX571" s="131"/>
      <c r="CY571" s="131"/>
      <c r="CZ571" s="131"/>
      <c r="DA571" s="131"/>
      <c r="DB571" s="131"/>
      <c r="DC571" s="131"/>
      <c r="DD571" s="131"/>
      <c r="DE571" s="131"/>
      <c r="DF571" s="131"/>
      <c r="DG571" s="131"/>
      <c r="DH571" s="131"/>
      <c r="DI571" s="131"/>
      <c r="DJ571" s="131"/>
      <c r="DK571" s="131"/>
      <c r="DL571" s="131"/>
      <c r="DM571" s="131"/>
      <c r="DN571" s="131"/>
      <c r="DO571" s="131"/>
      <c r="DP571" s="131"/>
      <c r="DQ571" s="131"/>
      <c r="DR571" s="131"/>
      <c r="DS571" s="131"/>
      <c r="DT571" s="131"/>
      <c r="DU571" s="131"/>
      <c r="DV571" s="131"/>
      <c r="DW571" s="131"/>
      <c r="DX571" s="131"/>
      <c r="DY571" s="131"/>
      <c r="DZ571" s="131"/>
      <c r="EA571" s="131"/>
      <c r="EB571" s="131"/>
      <c r="EC571" s="131"/>
      <c r="ED571" s="131"/>
      <c r="EE571" s="131"/>
      <c r="EF571" s="131"/>
      <c r="EG571" s="131"/>
      <c r="EH571" s="131"/>
      <c r="EI571" s="131"/>
      <c r="EJ571" s="131"/>
      <c r="EK571" s="131"/>
      <c r="EL571" s="131"/>
      <c r="EM571" s="131"/>
      <c r="EN571" s="131"/>
      <c r="EO571" s="131"/>
      <c r="EP571" s="131"/>
      <c r="EQ571" s="131"/>
      <c r="ER571" s="131"/>
      <c r="ES571" s="131"/>
      <c r="ET571" s="131"/>
      <c r="EU571" s="131"/>
      <c r="EV571" s="131"/>
      <c r="EW571" s="131"/>
      <c r="EX571" s="131"/>
      <c r="EY571" s="131"/>
      <c r="EZ571" s="131"/>
      <c r="FA571" s="131"/>
      <c r="FB571" s="131"/>
      <c r="FC571" s="131"/>
      <c r="FD571" s="131"/>
      <c r="FE571" s="131"/>
      <c r="FF571" s="131"/>
      <c r="FG571" s="131"/>
      <c r="FH571" s="131"/>
      <c r="FI571" s="131"/>
      <c r="FJ571" s="131"/>
      <c r="FK571" s="131"/>
      <c r="FL571" s="131"/>
      <c r="FM571" s="131"/>
      <c r="FN571" s="131"/>
      <c r="FO571" s="131"/>
      <c r="FP571" s="131"/>
      <c r="FQ571" s="131"/>
      <c r="FR571" s="131"/>
      <c r="FS571" s="131"/>
      <c r="FT571" s="131"/>
      <c r="FU571" s="131"/>
      <c r="FV571" s="131"/>
      <c r="FW571" s="131"/>
    </row>
    <row r="572">
      <c r="A572" s="131"/>
      <c r="B572" s="131"/>
      <c r="C572" s="131"/>
      <c r="D572" s="131"/>
      <c r="E572" s="131"/>
      <c r="F572" s="131"/>
      <c r="G572" s="131"/>
      <c r="H572" s="131"/>
      <c r="I572" s="131"/>
      <c r="J572" s="131"/>
      <c r="K572" s="131"/>
      <c r="L572" s="131"/>
      <c r="M572" s="131"/>
      <c r="N572" s="131"/>
      <c r="O572" s="131"/>
      <c r="P572" s="131"/>
      <c r="Q572" s="131"/>
      <c r="R572" s="131"/>
      <c r="S572" s="131"/>
      <c r="T572" s="131"/>
      <c r="U572" s="131"/>
      <c r="V572" s="131"/>
      <c r="W572" s="131"/>
      <c r="X572" s="131"/>
      <c r="Y572" s="131"/>
      <c r="Z572" s="131"/>
      <c r="AA572" s="131"/>
      <c r="AB572" s="131"/>
      <c r="AC572" s="131"/>
      <c r="AD572" s="131"/>
      <c r="AE572" s="131"/>
      <c r="AF572" s="131"/>
      <c r="AG572" s="131"/>
      <c r="AH572" s="131"/>
      <c r="AI572" s="131"/>
      <c r="AJ572" s="131"/>
      <c r="AK572" s="131"/>
      <c r="AL572" s="131"/>
      <c r="AM572" s="131"/>
      <c r="AN572" s="131"/>
      <c r="AO572" s="131"/>
      <c r="AP572" s="131"/>
      <c r="AQ572" s="131"/>
      <c r="AR572" s="131"/>
      <c r="AS572" s="131"/>
      <c r="AT572" s="131"/>
      <c r="AU572" s="131"/>
      <c r="AV572" s="131"/>
      <c r="AW572" s="131"/>
      <c r="AX572" s="131"/>
      <c r="AY572" s="131"/>
      <c r="AZ572" s="131"/>
      <c r="BA572" s="131"/>
      <c r="BB572" s="131"/>
      <c r="BC572" s="131"/>
      <c r="BD572" s="131"/>
      <c r="BE572" s="131"/>
      <c r="BF572" s="131"/>
      <c r="BG572" s="131"/>
      <c r="BH572" s="131"/>
      <c r="BI572" s="131"/>
      <c r="BJ572" s="131"/>
      <c r="BK572" s="131"/>
      <c r="BL572" s="131"/>
      <c r="BM572" s="131"/>
      <c r="BN572" s="131"/>
      <c r="BO572" s="131"/>
      <c r="BP572" s="131"/>
      <c r="BQ572" s="131"/>
      <c r="BR572" s="131"/>
      <c r="BS572" s="131"/>
      <c r="BT572" s="131"/>
      <c r="BU572" s="131"/>
      <c r="BV572" s="131"/>
      <c r="BW572" s="131"/>
      <c r="BX572" s="131"/>
      <c r="BY572" s="131"/>
      <c r="BZ572" s="131"/>
      <c r="CA572" s="131"/>
      <c r="CB572" s="131"/>
      <c r="CC572" s="131"/>
      <c r="CD572" s="131"/>
      <c r="CE572" s="131"/>
      <c r="CF572" s="131"/>
      <c r="CG572" s="131"/>
      <c r="CH572" s="131"/>
      <c r="CI572" s="131"/>
      <c r="CJ572" s="131"/>
      <c r="CK572" s="131"/>
      <c r="CL572" s="131"/>
      <c r="CM572" s="131"/>
      <c r="CN572" s="131"/>
      <c r="CO572" s="131"/>
      <c r="CP572" s="131"/>
      <c r="CQ572" s="131"/>
      <c r="CR572" s="131"/>
      <c r="CS572" s="131"/>
      <c r="CT572" s="131"/>
      <c r="CU572" s="131"/>
      <c r="CV572" s="131"/>
      <c r="CW572" s="131"/>
      <c r="CX572" s="131"/>
      <c r="CY572" s="131"/>
      <c r="CZ572" s="131"/>
      <c r="DA572" s="131"/>
      <c r="DB572" s="131"/>
      <c r="DC572" s="131"/>
      <c r="DD572" s="131"/>
      <c r="DE572" s="131"/>
      <c r="DF572" s="131"/>
      <c r="DG572" s="131"/>
      <c r="DH572" s="131"/>
      <c r="DI572" s="131"/>
      <c r="DJ572" s="131"/>
      <c r="DK572" s="131"/>
      <c r="DL572" s="131"/>
      <c r="DM572" s="131"/>
      <c r="DN572" s="131"/>
      <c r="DO572" s="131"/>
      <c r="DP572" s="131"/>
      <c r="DQ572" s="131"/>
      <c r="DR572" s="131"/>
      <c r="DS572" s="131"/>
      <c r="DT572" s="131"/>
      <c r="DU572" s="131"/>
      <c r="DV572" s="131"/>
      <c r="DW572" s="131"/>
      <c r="DX572" s="131"/>
      <c r="DY572" s="131"/>
      <c r="DZ572" s="131"/>
      <c r="EA572" s="131"/>
      <c r="EB572" s="131"/>
      <c r="EC572" s="131"/>
      <c r="ED572" s="131"/>
      <c r="EE572" s="131"/>
      <c r="EF572" s="131"/>
      <c r="EG572" s="131"/>
      <c r="EH572" s="131"/>
      <c r="EI572" s="131"/>
      <c r="EJ572" s="131"/>
      <c r="EK572" s="131"/>
      <c r="EL572" s="131"/>
      <c r="EM572" s="131"/>
      <c r="EN572" s="131"/>
      <c r="EO572" s="131"/>
      <c r="EP572" s="131"/>
      <c r="EQ572" s="131"/>
      <c r="ER572" s="131"/>
      <c r="ES572" s="131"/>
      <c r="ET572" s="131"/>
      <c r="EU572" s="131"/>
      <c r="EV572" s="131"/>
      <c r="EW572" s="131"/>
      <c r="EX572" s="131"/>
      <c r="EY572" s="131"/>
      <c r="EZ572" s="131"/>
      <c r="FA572" s="131"/>
      <c r="FB572" s="131"/>
      <c r="FC572" s="131"/>
      <c r="FD572" s="131"/>
      <c r="FE572" s="131"/>
      <c r="FF572" s="131"/>
      <c r="FG572" s="131"/>
      <c r="FH572" s="131"/>
      <c r="FI572" s="131"/>
      <c r="FJ572" s="131"/>
      <c r="FK572" s="131"/>
      <c r="FL572" s="131"/>
      <c r="FM572" s="131"/>
      <c r="FN572" s="131"/>
      <c r="FO572" s="131"/>
      <c r="FP572" s="131"/>
      <c r="FQ572" s="131"/>
      <c r="FR572" s="131"/>
      <c r="FS572" s="131"/>
      <c r="FT572" s="131"/>
      <c r="FU572" s="131"/>
      <c r="FV572" s="131"/>
      <c r="FW572" s="131"/>
    </row>
    <row r="573">
      <c r="A573" s="131"/>
      <c r="B573" s="131"/>
      <c r="C573" s="131"/>
      <c r="D573" s="131"/>
      <c r="E573" s="131"/>
      <c r="F573" s="131"/>
      <c r="G573" s="131"/>
      <c r="H573" s="131"/>
      <c r="I573" s="131"/>
      <c r="J573" s="131"/>
      <c r="K573" s="131"/>
      <c r="L573" s="131"/>
      <c r="M573" s="131"/>
      <c r="N573" s="131"/>
      <c r="O573" s="131"/>
      <c r="P573" s="131"/>
      <c r="Q573" s="131"/>
      <c r="R573" s="131"/>
      <c r="S573" s="131"/>
      <c r="T573" s="131"/>
      <c r="U573" s="131"/>
      <c r="V573" s="131"/>
      <c r="W573" s="131"/>
      <c r="X573" s="131"/>
      <c r="Y573" s="131"/>
      <c r="Z573" s="131"/>
      <c r="AA573" s="131"/>
      <c r="AB573" s="131"/>
      <c r="AC573" s="131"/>
      <c r="AD573" s="131"/>
      <c r="AE573" s="131"/>
      <c r="AF573" s="131"/>
      <c r="AG573" s="131"/>
      <c r="AH573" s="131"/>
      <c r="AI573" s="131"/>
      <c r="AJ573" s="131"/>
      <c r="AK573" s="131"/>
      <c r="AL573" s="131"/>
      <c r="AM573" s="131"/>
      <c r="AN573" s="131"/>
      <c r="AO573" s="131"/>
      <c r="AP573" s="131"/>
      <c r="AQ573" s="131"/>
      <c r="AR573" s="131"/>
      <c r="AS573" s="131"/>
      <c r="AT573" s="131"/>
      <c r="AU573" s="131"/>
      <c r="AV573" s="131"/>
      <c r="AW573" s="131"/>
      <c r="AX573" s="131"/>
      <c r="AY573" s="131"/>
      <c r="AZ573" s="131"/>
      <c r="BA573" s="131"/>
      <c r="BB573" s="131"/>
      <c r="BC573" s="131"/>
      <c r="BD573" s="131"/>
      <c r="BE573" s="131"/>
      <c r="BF573" s="131"/>
      <c r="BG573" s="131"/>
      <c r="BH573" s="131"/>
      <c r="BI573" s="131"/>
      <c r="BJ573" s="131"/>
      <c r="BK573" s="131"/>
      <c r="BL573" s="131"/>
      <c r="BM573" s="131"/>
      <c r="BN573" s="131"/>
      <c r="BO573" s="131"/>
      <c r="BP573" s="131"/>
      <c r="BQ573" s="131"/>
      <c r="BR573" s="131"/>
      <c r="BS573" s="131"/>
      <c r="BT573" s="131"/>
      <c r="BU573" s="131"/>
      <c r="BV573" s="131"/>
      <c r="BW573" s="131"/>
      <c r="BX573" s="131"/>
      <c r="BY573" s="131"/>
      <c r="BZ573" s="131"/>
      <c r="CA573" s="131"/>
      <c r="CB573" s="131"/>
      <c r="CC573" s="131"/>
      <c r="CD573" s="131"/>
      <c r="CE573" s="131"/>
      <c r="CF573" s="131"/>
      <c r="CG573" s="131"/>
      <c r="CH573" s="131"/>
      <c r="CI573" s="131"/>
      <c r="CJ573" s="131"/>
      <c r="CK573" s="131"/>
      <c r="CL573" s="131"/>
      <c r="CM573" s="131"/>
      <c r="CN573" s="131"/>
      <c r="CO573" s="131"/>
      <c r="CP573" s="131"/>
      <c r="CQ573" s="131"/>
      <c r="CR573" s="131"/>
      <c r="CS573" s="131"/>
      <c r="CT573" s="131"/>
      <c r="CU573" s="131"/>
      <c r="CV573" s="131"/>
      <c r="CW573" s="131"/>
      <c r="CX573" s="131"/>
      <c r="CY573" s="131"/>
      <c r="CZ573" s="131"/>
      <c r="DA573" s="131"/>
      <c r="DB573" s="131"/>
      <c r="DC573" s="131"/>
      <c r="DD573" s="131"/>
      <c r="DE573" s="131"/>
      <c r="DF573" s="131"/>
      <c r="DG573" s="131"/>
      <c r="DH573" s="131"/>
      <c r="DI573" s="131"/>
      <c r="DJ573" s="131"/>
      <c r="DK573" s="131"/>
      <c r="DL573" s="131"/>
      <c r="DM573" s="131"/>
      <c r="DN573" s="131"/>
      <c r="DO573" s="131"/>
      <c r="DP573" s="131"/>
      <c r="DQ573" s="131"/>
      <c r="DR573" s="131"/>
      <c r="DS573" s="131"/>
      <c r="DT573" s="131"/>
      <c r="DU573" s="131"/>
      <c r="DV573" s="131"/>
      <c r="DW573" s="131"/>
      <c r="DX573" s="131"/>
      <c r="DY573" s="131"/>
      <c r="DZ573" s="131"/>
      <c r="EA573" s="131"/>
      <c r="EB573" s="131"/>
      <c r="EC573" s="131"/>
      <c r="ED573" s="131"/>
      <c r="EE573" s="131"/>
      <c r="EF573" s="131"/>
      <c r="EG573" s="131"/>
      <c r="EH573" s="131"/>
      <c r="EI573" s="131"/>
      <c r="EJ573" s="131"/>
      <c r="EK573" s="131"/>
      <c r="EL573" s="131"/>
      <c r="EM573" s="131"/>
      <c r="EN573" s="131"/>
      <c r="EO573" s="131"/>
      <c r="EP573" s="131"/>
      <c r="EQ573" s="131"/>
      <c r="ER573" s="131"/>
      <c r="ES573" s="131"/>
      <c r="ET573" s="131"/>
      <c r="EU573" s="131"/>
      <c r="EV573" s="131"/>
      <c r="EW573" s="131"/>
      <c r="EX573" s="131"/>
      <c r="EY573" s="131"/>
      <c r="EZ573" s="131"/>
      <c r="FA573" s="131"/>
      <c r="FB573" s="131"/>
      <c r="FC573" s="131"/>
      <c r="FD573" s="131"/>
      <c r="FE573" s="131"/>
      <c r="FF573" s="131"/>
      <c r="FG573" s="131"/>
      <c r="FH573" s="131"/>
      <c r="FI573" s="131"/>
      <c r="FJ573" s="131"/>
      <c r="FK573" s="131"/>
      <c r="FL573" s="131"/>
      <c r="FM573" s="131"/>
      <c r="FN573" s="131"/>
      <c r="FO573" s="131"/>
      <c r="FP573" s="131"/>
      <c r="FQ573" s="131"/>
      <c r="FR573" s="131"/>
      <c r="FS573" s="131"/>
      <c r="FT573" s="131"/>
      <c r="FU573" s="131"/>
      <c r="FV573" s="131"/>
      <c r="FW573" s="131"/>
    </row>
    <row r="574">
      <c r="A574" s="131"/>
      <c r="B574" s="131"/>
      <c r="C574" s="131"/>
      <c r="D574" s="131"/>
      <c r="E574" s="131"/>
      <c r="F574" s="131"/>
      <c r="G574" s="131"/>
      <c r="H574" s="131"/>
      <c r="I574" s="131"/>
      <c r="J574" s="131"/>
      <c r="K574" s="131"/>
      <c r="L574" s="131"/>
      <c r="M574" s="131"/>
      <c r="N574" s="131"/>
      <c r="O574" s="131"/>
      <c r="P574" s="131"/>
      <c r="Q574" s="131"/>
      <c r="R574" s="131"/>
      <c r="S574" s="131"/>
      <c r="T574" s="131"/>
      <c r="U574" s="131"/>
      <c r="V574" s="131"/>
      <c r="W574" s="131"/>
      <c r="X574" s="131"/>
      <c r="Y574" s="131"/>
      <c r="Z574" s="131"/>
      <c r="AA574" s="131"/>
      <c r="AB574" s="131"/>
      <c r="AC574" s="131"/>
      <c r="AD574" s="131"/>
      <c r="AE574" s="131"/>
      <c r="AF574" s="131"/>
      <c r="AG574" s="131"/>
      <c r="AH574" s="131"/>
      <c r="AI574" s="131"/>
      <c r="AJ574" s="131"/>
      <c r="AK574" s="131"/>
      <c r="AL574" s="131"/>
      <c r="AM574" s="131"/>
      <c r="AN574" s="131"/>
      <c r="AO574" s="131"/>
      <c r="AP574" s="131"/>
      <c r="AQ574" s="131"/>
      <c r="AR574" s="131"/>
      <c r="AS574" s="131"/>
      <c r="AT574" s="131"/>
      <c r="AU574" s="131"/>
      <c r="AV574" s="131"/>
      <c r="AW574" s="131"/>
      <c r="AX574" s="131"/>
      <c r="AY574" s="131"/>
      <c r="AZ574" s="131"/>
      <c r="BA574" s="131"/>
      <c r="BB574" s="131"/>
      <c r="BC574" s="131"/>
      <c r="BD574" s="131"/>
      <c r="BE574" s="131"/>
      <c r="BF574" s="131"/>
      <c r="BG574" s="131"/>
      <c r="BH574" s="131"/>
      <c r="BI574" s="131"/>
      <c r="BJ574" s="131"/>
      <c r="BK574" s="131"/>
      <c r="BL574" s="131"/>
      <c r="BM574" s="131"/>
      <c r="BN574" s="131"/>
      <c r="BO574" s="131"/>
      <c r="BP574" s="131"/>
      <c r="BQ574" s="131"/>
      <c r="BR574" s="131"/>
      <c r="BS574" s="131"/>
      <c r="BT574" s="131"/>
      <c r="BU574" s="131"/>
      <c r="BV574" s="131"/>
      <c r="BW574" s="131"/>
      <c r="BX574" s="131"/>
      <c r="BY574" s="131"/>
      <c r="BZ574" s="131"/>
      <c r="CA574" s="131"/>
      <c r="CB574" s="131"/>
      <c r="CC574" s="131"/>
      <c r="CD574" s="131"/>
      <c r="CE574" s="131"/>
      <c r="CF574" s="131"/>
      <c r="CG574" s="131"/>
      <c r="CH574" s="131"/>
      <c r="CI574" s="131"/>
      <c r="CJ574" s="131"/>
      <c r="CK574" s="131"/>
      <c r="CL574" s="131"/>
      <c r="CM574" s="131"/>
      <c r="CN574" s="131"/>
      <c r="CO574" s="131"/>
      <c r="CP574" s="131"/>
      <c r="CQ574" s="131"/>
      <c r="CR574" s="131"/>
      <c r="CS574" s="131"/>
      <c r="CT574" s="131"/>
      <c r="CU574" s="131"/>
      <c r="CV574" s="131"/>
      <c r="CW574" s="131"/>
      <c r="CX574" s="131"/>
      <c r="CY574" s="131"/>
      <c r="CZ574" s="131"/>
      <c r="DA574" s="131"/>
      <c r="DB574" s="131"/>
      <c r="DC574" s="131"/>
      <c r="DD574" s="131"/>
      <c r="DE574" s="131"/>
      <c r="DF574" s="131"/>
      <c r="DG574" s="131"/>
      <c r="DH574" s="131"/>
      <c r="DI574" s="131"/>
      <c r="DJ574" s="131"/>
      <c r="DK574" s="131"/>
      <c r="DL574" s="131"/>
      <c r="DM574" s="131"/>
      <c r="DN574" s="131"/>
      <c r="DO574" s="131"/>
      <c r="DP574" s="131"/>
      <c r="DQ574" s="131"/>
      <c r="DR574" s="131"/>
      <c r="DS574" s="131"/>
      <c r="DT574" s="131"/>
      <c r="DU574" s="131"/>
      <c r="DV574" s="131"/>
      <c r="DW574" s="131"/>
      <c r="DX574" s="131"/>
      <c r="DY574" s="131"/>
      <c r="DZ574" s="131"/>
      <c r="EA574" s="131"/>
      <c r="EB574" s="131"/>
      <c r="EC574" s="131"/>
      <c r="ED574" s="131"/>
      <c r="EE574" s="131"/>
      <c r="EF574" s="131"/>
      <c r="EG574" s="131"/>
      <c r="EH574" s="131"/>
      <c r="EI574" s="131"/>
      <c r="EJ574" s="131"/>
      <c r="EK574" s="131"/>
      <c r="EL574" s="131"/>
      <c r="EM574" s="131"/>
      <c r="EN574" s="131"/>
      <c r="EO574" s="131"/>
      <c r="EP574" s="131"/>
      <c r="EQ574" s="131"/>
      <c r="ER574" s="131"/>
      <c r="ES574" s="131"/>
      <c r="ET574" s="131"/>
      <c r="EU574" s="131"/>
      <c r="EV574" s="131"/>
      <c r="EW574" s="131"/>
      <c r="EX574" s="131"/>
      <c r="EY574" s="131"/>
      <c r="EZ574" s="131"/>
      <c r="FA574" s="131"/>
      <c r="FB574" s="131"/>
      <c r="FC574" s="131"/>
      <c r="FD574" s="131"/>
      <c r="FE574" s="131"/>
      <c r="FF574" s="131"/>
      <c r="FG574" s="131"/>
      <c r="FH574" s="131"/>
      <c r="FI574" s="131"/>
      <c r="FJ574" s="131"/>
      <c r="FK574" s="131"/>
      <c r="FL574" s="131"/>
      <c r="FM574" s="131"/>
      <c r="FN574" s="131"/>
      <c r="FO574" s="131"/>
      <c r="FP574" s="131"/>
      <c r="FQ574" s="131"/>
      <c r="FR574" s="131"/>
      <c r="FS574" s="131"/>
      <c r="FT574" s="131"/>
      <c r="FU574" s="131"/>
      <c r="FV574" s="131"/>
      <c r="FW574" s="131"/>
    </row>
    <row r="575">
      <c r="A575" s="131"/>
      <c r="B575" s="131"/>
      <c r="C575" s="131"/>
      <c r="D575" s="131"/>
      <c r="E575" s="131"/>
      <c r="F575" s="131"/>
      <c r="G575" s="131"/>
      <c r="H575" s="131"/>
      <c r="I575" s="131"/>
      <c r="J575" s="131"/>
      <c r="K575" s="131"/>
      <c r="L575" s="131"/>
      <c r="M575" s="131"/>
      <c r="N575" s="131"/>
      <c r="O575" s="131"/>
      <c r="P575" s="131"/>
      <c r="Q575" s="131"/>
      <c r="R575" s="131"/>
      <c r="S575" s="131"/>
      <c r="T575" s="131"/>
      <c r="U575" s="131"/>
      <c r="V575" s="131"/>
      <c r="W575" s="131"/>
      <c r="X575" s="131"/>
      <c r="Y575" s="131"/>
      <c r="Z575" s="131"/>
      <c r="AA575" s="131"/>
      <c r="AB575" s="131"/>
      <c r="AC575" s="131"/>
      <c r="AD575" s="131"/>
      <c r="AE575" s="131"/>
      <c r="AF575" s="131"/>
      <c r="AG575" s="131"/>
      <c r="AH575" s="131"/>
      <c r="AI575" s="131"/>
      <c r="AJ575" s="131"/>
      <c r="AK575" s="131"/>
      <c r="AL575" s="131"/>
      <c r="AM575" s="131"/>
      <c r="AN575" s="131"/>
      <c r="AO575" s="131"/>
      <c r="AP575" s="131"/>
      <c r="AQ575" s="131"/>
      <c r="AR575" s="131"/>
      <c r="AS575" s="131"/>
      <c r="AT575" s="131"/>
      <c r="AU575" s="131"/>
      <c r="AV575" s="131"/>
      <c r="AW575" s="131"/>
      <c r="AX575" s="131"/>
      <c r="AY575" s="131"/>
      <c r="AZ575" s="131"/>
      <c r="BA575" s="131"/>
      <c r="BB575" s="131"/>
      <c r="BC575" s="131"/>
      <c r="BD575" s="131"/>
      <c r="BE575" s="131"/>
      <c r="BF575" s="131"/>
      <c r="BG575" s="131"/>
      <c r="BH575" s="131"/>
      <c r="BI575" s="131"/>
      <c r="BJ575" s="131"/>
      <c r="BK575" s="131"/>
      <c r="BL575" s="131"/>
      <c r="BM575" s="131"/>
      <c r="BN575" s="131"/>
      <c r="BO575" s="131"/>
      <c r="BP575" s="131"/>
      <c r="BQ575" s="131"/>
      <c r="BR575" s="131"/>
      <c r="BS575" s="131"/>
      <c r="BT575" s="131"/>
      <c r="BU575" s="131"/>
      <c r="BV575" s="131"/>
      <c r="BW575" s="131"/>
      <c r="BX575" s="131"/>
      <c r="BY575" s="131"/>
      <c r="BZ575" s="131"/>
      <c r="CA575" s="131"/>
      <c r="CB575" s="131"/>
      <c r="CC575" s="131"/>
      <c r="CD575" s="131"/>
      <c r="CE575" s="131"/>
      <c r="CF575" s="131"/>
      <c r="CG575" s="131"/>
      <c r="CH575" s="131"/>
      <c r="CI575" s="131"/>
      <c r="CJ575" s="131"/>
      <c r="CK575" s="131"/>
      <c r="CL575" s="131"/>
      <c r="CM575" s="131"/>
      <c r="CN575" s="131"/>
      <c r="CO575" s="131"/>
      <c r="CP575" s="131"/>
      <c r="CQ575" s="131"/>
      <c r="CR575" s="131"/>
      <c r="CS575" s="131"/>
      <c r="CT575" s="131"/>
      <c r="CU575" s="131"/>
      <c r="CV575" s="131"/>
      <c r="CW575" s="131"/>
      <c r="CX575" s="131"/>
      <c r="CY575" s="131"/>
      <c r="CZ575" s="131"/>
      <c r="DA575" s="131"/>
      <c r="DB575" s="131"/>
      <c r="DC575" s="131"/>
      <c r="DD575" s="131"/>
      <c r="DE575" s="131"/>
      <c r="DF575" s="131"/>
      <c r="DG575" s="131"/>
      <c r="DH575" s="131"/>
      <c r="DI575" s="131"/>
      <c r="DJ575" s="131"/>
      <c r="DK575" s="131"/>
      <c r="DL575" s="131"/>
      <c r="DM575" s="131"/>
      <c r="DN575" s="131"/>
      <c r="DO575" s="131"/>
      <c r="DP575" s="131"/>
      <c r="DQ575" s="131"/>
      <c r="DR575" s="131"/>
      <c r="DS575" s="131"/>
      <c r="DT575" s="131"/>
      <c r="DU575" s="131"/>
      <c r="DV575" s="131"/>
      <c r="DW575" s="131"/>
      <c r="DX575" s="131"/>
      <c r="DY575" s="131"/>
      <c r="DZ575" s="131"/>
      <c r="EA575" s="131"/>
      <c r="EB575" s="131"/>
      <c r="EC575" s="131"/>
      <c r="ED575" s="131"/>
      <c r="EE575" s="131"/>
      <c r="EF575" s="131"/>
      <c r="EG575" s="131"/>
      <c r="EH575" s="131"/>
      <c r="EI575" s="131"/>
      <c r="EJ575" s="131"/>
      <c r="EK575" s="131"/>
      <c r="EL575" s="131"/>
      <c r="EM575" s="131"/>
      <c r="EN575" s="131"/>
      <c r="EO575" s="131"/>
      <c r="EP575" s="131"/>
      <c r="EQ575" s="131"/>
      <c r="ER575" s="131"/>
      <c r="ES575" s="131"/>
      <c r="ET575" s="131"/>
      <c r="EU575" s="131"/>
      <c r="EV575" s="131"/>
      <c r="EW575" s="131"/>
      <c r="EX575" s="131"/>
      <c r="EY575" s="131"/>
      <c r="EZ575" s="131"/>
      <c r="FA575" s="131"/>
      <c r="FB575" s="131"/>
      <c r="FC575" s="131"/>
      <c r="FD575" s="131"/>
      <c r="FE575" s="131"/>
      <c r="FF575" s="131"/>
      <c r="FG575" s="131"/>
      <c r="FH575" s="131"/>
      <c r="FI575" s="131"/>
      <c r="FJ575" s="131"/>
      <c r="FK575" s="131"/>
      <c r="FL575" s="131"/>
      <c r="FM575" s="131"/>
      <c r="FN575" s="131"/>
      <c r="FO575" s="131"/>
      <c r="FP575" s="131"/>
      <c r="FQ575" s="131"/>
      <c r="FR575" s="131"/>
      <c r="FS575" s="131"/>
      <c r="FT575" s="131"/>
      <c r="FU575" s="131"/>
      <c r="FV575" s="131"/>
      <c r="FW575" s="131"/>
    </row>
    <row r="576">
      <c r="A576" s="131"/>
      <c r="B576" s="131"/>
      <c r="C576" s="131"/>
      <c r="D576" s="131"/>
      <c r="E576" s="131"/>
      <c r="F576" s="131"/>
      <c r="G576" s="131"/>
      <c r="H576" s="131"/>
      <c r="I576" s="131"/>
      <c r="J576" s="131"/>
      <c r="K576" s="131"/>
      <c r="L576" s="131"/>
      <c r="M576" s="131"/>
      <c r="N576" s="131"/>
      <c r="O576" s="131"/>
      <c r="P576" s="131"/>
      <c r="Q576" s="131"/>
      <c r="R576" s="131"/>
      <c r="S576" s="131"/>
      <c r="T576" s="131"/>
      <c r="U576" s="131"/>
      <c r="V576" s="131"/>
      <c r="W576" s="131"/>
      <c r="X576" s="131"/>
      <c r="Y576" s="131"/>
      <c r="Z576" s="131"/>
      <c r="AA576" s="131"/>
      <c r="AB576" s="131"/>
      <c r="AC576" s="131"/>
      <c r="AD576" s="131"/>
      <c r="AE576" s="131"/>
      <c r="AF576" s="131"/>
      <c r="AG576" s="131"/>
      <c r="AH576" s="131"/>
      <c r="AI576" s="131"/>
      <c r="AJ576" s="131"/>
      <c r="AK576" s="131"/>
      <c r="AL576" s="131"/>
      <c r="AM576" s="131"/>
      <c r="AN576" s="131"/>
      <c r="AO576" s="131"/>
      <c r="AP576" s="131"/>
      <c r="AQ576" s="131"/>
      <c r="AR576" s="131"/>
      <c r="AS576" s="131"/>
      <c r="AT576" s="131"/>
      <c r="AU576" s="131"/>
      <c r="AV576" s="131"/>
      <c r="AW576" s="131"/>
      <c r="AX576" s="131"/>
      <c r="AY576" s="131"/>
      <c r="AZ576" s="131"/>
      <c r="BA576" s="131"/>
      <c r="BB576" s="131"/>
      <c r="BC576" s="131"/>
      <c r="BD576" s="131"/>
      <c r="BE576" s="131"/>
      <c r="BF576" s="131"/>
      <c r="BG576" s="131"/>
      <c r="BH576" s="131"/>
      <c r="BI576" s="131"/>
      <c r="BJ576" s="131"/>
      <c r="BK576" s="131"/>
      <c r="BL576" s="131"/>
      <c r="BM576" s="131"/>
      <c r="BN576" s="131"/>
      <c r="BO576" s="131"/>
      <c r="BP576" s="131"/>
      <c r="BQ576" s="131"/>
      <c r="BR576" s="131"/>
      <c r="BS576" s="131"/>
      <c r="BT576" s="131"/>
      <c r="BU576" s="131"/>
      <c r="BV576" s="131"/>
      <c r="BW576" s="131"/>
      <c r="BX576" s="131"/>
      <c r="BY576" s="131"/>
      <c r="BZ576" s="131"/>
      <c r="CA576" s="131"/>
      <c r="CB576" s="131"/>
      <c r="CC576" s="131"/>
      <c r="CD576" s="131"/>
      <c r="CE576" s="131"/>
      <c r="CF576" s="131"/>
      <c r="CG576" s="131"/>
      <c r="CH576" s="131"/>
      <c r="CI576" s="131"/>
      <c r="CJ576" s="131"/>
      <c r="CK576" s="131"/>
      <c r="CL576" s="131"/>
      <c r="CM576" s="131"/>
      <c r="CN576" s="131"/>
      <c r="CO576" s="131"/>
      <c r="CP576" s="131"/>
      <c r="CQ576" s="131"/>
      <c r="CR576" s="131"/>
      <c r="CS576" s="131"/>
      <c r="CT576" s="131"/>
      <c r="CU576" s="131"/>
      <c r="CV576" s="131"/>
      <c r="CW576" s="131"/>
      <c r="CX576" s="131"/>
      <c r="CY576" s="131"/>
      <c r="CZ576" s="131"/>
      <c r="DA576" s="131"/>
      <c r="DB576" s="131"/>
      <c r="DC576" s="131"/>
      <c r="DD576" s="131"/>
      <c r="DE576" s="131"/>
      <c r="DF576" s="131"/>
      <c r="DG576" s="131"/>
      <c r="DH576" s="131"/>
      <c r="DI576" s="131"/>
      <c r="DJ576" s="131"/>
      <c r="DK576" s="131"/>
      <c r="DL576" s="131"/>
      <c r="DM576" s="131"/>
      <c r="DN576" s="131"/>
      <c r="DO576" s="131"/>
      <c r="DP576" s="131"/>
      <c r="DQ576" s="131"/>
      <c r="DR576" s="131"/>
      <c r="DS576" s="131"/>
      <c r="DT576" s="131"/>
      <c r="DU576" s="131"/>
      <c r="DV576" s="131"/>
      <c r="DW576" s="131"/>
      <c r="DX576" s="131"/>
      <c r="DY576" s="131"/>
      <c r="DZ576" s="131"/>
      <c r="EA576" s="131"/>
      <c r="EB576" s="131"/>
      <c r="EC576" s="131"/>
      <c r="ED576" s="131"/>
      <c r="EE576" s="131"/>
      <c r="EF576" s="131"/>
      <c r="EG576" s="131"/>
      <c r="EH576" s="131"/>
      <c r="EI576" s="131"/>
      <c r="EJ576" s="131"/>
      <c r="EK576" s="131"/>
      <c r="EL576" s="131"/>
      <c r="EM576" s="131"/>
      <c r="EN576" s="131"/>
      <c r="EO576" s="131"/>
      <c r="EP576" s="131"/>
      <c r="EQ576" s="131"/>
      <c r="ER576" s="131"/>
      <c r="ES576" s="131"/>
      <c r="ET576" s="131"/>
      <c r="EU576" s="131"/>
      <c r="EV576" s="131"/>
      <c r="EW576" s="131"/>
      <c r="EX576" s="131"/>
      <c r="EY576" s="131"/>
      <c r="EZ576" s="131"/>
      <c r="FA576" s="131"/>
      <c r="FB576" s="131"/>
      <c r="FC576" s="131"/>
      <c r="FD576" s="131"/>
      <c r="FE576" s="131"/>
      <c r="FF576" s="131"/>
      <c r="FG576" s="131"/>
      <c r="FH576" s="131"/>
      <c r="FI576" s="131"/>
      <c r="FJ576" s="131"/>
      <c r="FK576" s="131"/>
      <c r="FL576" s="131"/>
      <c r="FM576" s="131"/>
      <c r="FN576" s="131"/>
      <c r="FO576" s="131"/>
      <c r="FP576" s="131"/>
      <c r="FQ576" s="131"/>
      <c r="FR576" s="131"/>
      <c r="FS576" s="131"/>
      <c r="FT576" s="131"/>
      <c r="FU576" s="131"/>
      <c r="FV576" s="131"/>
      <c r="FW576" s="131"/>
    </row>
    <row r="577">
      <c r="A577" s="131"/>
      <c r="B577" s="131"/>
      <c r="C577" s="131"/>
      <c r="D577" s="131"/>
      <c r="E577" s="131"/>
      <c r="F577" s="131"/>
      <c r="G577" s="131"/>
      <c r="H577" s="131"/>
      <c r="I577" s="131"/>
      <c r="J577" s="131"/>
      <c r="K577" s="131"/>
      <c r="L577" s="131"/>
      <c r="M577" s="131"/>
      <c r="N577" s="131"/>
      <c r="O577" s="131"/>
      <c r="P577" s="131"/>
      <c r="Q577" s="131"/>
      <c r="R577" s="131"/>
      <c r="S577" s="131"/>
      <c r="T577" s="131"/>
      <c r="U577" s="131"/>
      <c r="V577" s="131"/>
      <c r="W577" s="131"/>
      <c r="X577" s="131"/>
      <c r="Y577" s="131"/>
      <c r="Z577" s="131"/>
      <c r="AA577" s="131"/>
      <c r="AB577" s="131"/>
      <c r="AC577" s="131"/>
      <c r="AD577" s="131"/>
      <c r="AE577" s="131"/>
      <c r="AF577" s="131"/>
      <c r="AG577" s="131"/>
      <c r="AH577" s="131"/>
      <c r="AI577" s="131"/>
      <c r="AJ577" s="131"/>
      <c r="AK577" s="131"/>
      <c r="AL577" s="131"/>
      <c r="AM577" s="131"/>
      <c r="AN577" s="131"/>
      <c r="AO577" s="131"/>
      <c r="AP577" s="131"/>
      <c r="AQ577" s="131"/>
      <c r="AR577" s="131"/>
      <c r="AS577" s="131"/>
      <c r="AT577" s="131"/>
      <c r="AU577" s="131"/>
      <c r="AV577" s="131"/>
      <c r="AW577" s="131"/>
      <c r="AX577" s="131"/>
      <c r="AY577" s="131"/>
      <c r="AZ577" s="131"/>
      <c r="BA577" s="131"/>
      <c r="BB577" s="131"/>
      <c r="BC577" s="131"/>
      <c r="BD577" s="131"/>
      <c r="BE577" s="131"/>
      <c r="BF577" s="131"/>
      <c r="BG577" s="131"/>
      <c r="BH577" s="131"/>
      <c r="BI577" s="131"/>
      <c r="BJ577" s="131"/>
      <c r="BK577" s="131"/>
      <c r="BL577" s="131"/>
      <c r="BM577" s="131"/>
      <c r="BN577" s="131"/>
      <c r="BO577" s="131"/>
      <c r="BP577" s="131"/>
      <c r="BQ577" s="131"/>
      <c r="BR577" s="131"/>
      <c r="BS577" s="131"/>
      <c r="BT577" s="131"/>
      <c r="BU577" s="131"/>
      <c r="BV577" s="131"/>
      <c r="BW577" s="131"/>
      <c r="BX577" s="131"/>
      <c r="BY577" s="131"/>
      <c r="BZ577" s="131"/>
      <c r="CA577" s="131"/>
      <c r="CB577" s="131"/>
      <c r="CC577" s="131"/>
      <c r="CD577" s="131"/>
      <c r="CE577" s="131"/>
      <c r="CF577" s="131"/>
      <c r="CG577" s="131"/>
      <c r="CH577" s="131"/>
      <c r="CI577" s="131"/>
      <c r="CJ577" s="131"/>
      <c r="CK577" s="131"/>
      <c r="CL577" s="131"/>
      <c r="CM577" s="131"/>
      <c r="CN577" s="131"/>
      <c r="CO577" s="131"/>
      <c r="CP577" s="131"/>
      <c r="CQ577" s="131"/>
      <c r="CR577" s="131"/>
      <c r="CS577" s="131"/>
      <c r="CT577" s="131"/>
      <c r="CU577" s="131"/>
      <c r="CV577" s="131"/>
      <c r="CW577" s="131"/>
      <c r="CX577" s="131"/>
      <c r="CY577" s="131"/>
      <c r="CZ577" s="131"/>
      <c r="DA577" s="131"/>
      <c r="DB577" s="131"/>
      <c r="DC577" s="131"/>
      <c r="DD577" s="131"/>
      <c r="DE577" s="131"/>
      <c r="DF577" s="131"/>
      <c r="DG577" s="131"/>
      <c r="DH577" s="131"/>
      <c r="DI577" s="131"/>
      <c r="DJ577" s="131"/>
      <c r="DK577" s="131"/>
      <c r="DL577" s="131"/>
      <c r="DM577" s="131"/>
      <c r="DN577" s="131"/>
      <c r="DO577" s="131"/>
      <c r="DP577" s="131"/>
      <c r="DQ577" s="131"/>
      <c r="DR577" s="131"/>
      <c r="DS577" s="131"/>
      <c r="DT577" s="131"/>
      <c r="DU577" s="131"/>
      <c r="DV577" s="131"/>
      <c r="DW577" s="131"/>
      <c r="DX577" s="131"/>
      <c r="DY577" s="131"/>
      <c r="DZ577" s="131"/>
      <c r="EA577" s="131"/>
      <c r="EB577" s="131"/>
      <c r="EC577" s="131"/>
      <c r="ED577" s="131"/>
      <c r="EE577" s="131"/>
      <c r="EF577" s="131"/>
      <c r="EG577" s="131"/>
      <c r="EH577" s="131"/>
      <c r="EI577" s="131"/>
      <c r="EJ577" s="131"/>
      <c r="EK577" s="131"/>
      <c r="EL577" s="131"/>
      <c r="EM577" s="131"/>
      <c r="EN577" s="131"/>
      <c r="EO577" s="131"/>
      <c r="EP577" s="131"/>
      <c r="EQ577" s="131"/>
      <c r="ER577" s="131"/>
      <c r="ES577" s="131"/>
      <c r="ET577" s="131"/>
      <c r="EU577" s="131"/>
      <c r="EV577" s="131"/>
      <c r="EW577" s="131"/>
      <c r="EX577" s="131"/>
      <c r="EY577" s="131"/>
      <c r="EZ577" s="131"/>
      <c r="FA577" s="131"/>
      <c r="FB577" s="131"/>
      <c r="FC577" s="131"/>
      <c r="FD577" s="131"/>
      <c r="FE577" s="131"/>
      <c r="FF577" s="131"/>
      <c r="FG577" s="131"/>
      <c r="FH577" s="131"/>
      <c r="FI577" s="131"/>
      <c r="FJ577" s="131"/>
      <c r="FK577" s="131"/>
      <c r="FL577" s="131"/>
      <c r="FM577" s="131"/>
      <c r="FN577" s="131"/>
      <c r="FO577" s="131"/>
      <c r="FP577" s="131"/>
      <c r="FQ577" s="131"/>
      <c r="FR577" s="131"/>
      <c r="FS577" s="131"/>
      <c r="FT577" s="131"/>
      <c r="FU577" s="131"/>
      <c r="FV577" s="131"/>
      <c r="FW577" s="131"/>
    </row>
    <row r="578">
      <c r="A578" s="131"/>
      <c r="B578" s="131"/>
      <c r="C578" s="131"/>
      <c r="D578" s="131"/>
      <c r="E578" s="131"/>
      <c r="F578" s="131"/>
      <c r="G578" s="131"/>
      <c r="H578" s="131"/>
      <c r="I578" s="131"/>
      <c r="J578" s="131"/>
      <c r="K578" s="131"/>
      <c r="L578" s="131"/>
      <c r="M578" s="131"/>
      <c r="N578" s="131"/>
      <c r="O578" s="131"/>
      <c r="P578" s="131"/>
      <c r="Q578" s="131"/>
      <c r="R578" s="131"/>
      <c r="S578" s="131"/>
      <c r="T578" s="131"/>
      <c r="U578" s="131"/>
      <c r="V578" s="131"/>
      <c r="W578" s="131"/>
      <c r="X578" s="131"/>
      <c r="Y578" s="131"/>
      <c r="Z578" s="131"/>
      <c r="AA578" s="131"/>
      <c r="AB578" s="131"/>
      <c r="AC578" s="131"/>
      <c r="AD578" s="131"/>
      <c r="AE578" s="131"/>
      <c r="AF578" s="131"/>
      <c r="AG578" s="131"/>
      <c r="AH578" s="131"/>
      <c r="AI578" s="131"/>
      <c r="AJ578" s="131"/>
      <c r="AK578" s="131"/>
      <c r="AL578" s="131"/>
      <c r="AM578" s="131"/>
      <c r="AN578" s="131"/>
      <c r="AO578" s="131"/>
      <c r="AP578" s="131"/>
      <c r="AQ578" s="131"/>
      <c r="AR578" s="131"/>
      <c r="AS578" s="131"/>
      <c r="AT578" s="131"/>
      <c r="AU578" s="131"/>
      <c r="AV578" s="131"/>
      <c r="AW578" s="131"/>
      <c r="AX578" s="131"/>
      <c r="AY578" s="131"/>
      <c r="AZ578" s="131"/>
      <c r="BA578" s="131"/>
      <c r="BB578" s="131"/>
      <c r="BC578" s="131"/>
      <c r="BD578" s="131"/>
      <c r="BE578" s="131"/>
      <c r="BF578" s="131"/>
      <c r="BG578" s="131"/>
      <c r="BH578" s="131"/>
      <c r="BI578" s="131"/>
      <c r="BJ578" s="131"/>
      <c r="BK578" s="131"/>
      <c r="BL578" s="131"/>
      <c r="BM578" s="131"/>
      <c r="BN578" s="131"/>
      <c r="BO578" s="131"/>
      <c r="BP578" s="131"/>
      <c r="BQ578" s="131"/>
      <c r="BR578" s="131"/>
      <c r="BS578" s="131"/>
      <c r="BT578" s="131"/>
      <c r="BU578" s="131"/>
      <c r="BV578" s="131"/>
      <c r="BW578" s="131"/>
      <c r="BX578" s="131"/>
      <c r="BY578" s="131"/>
      <c r="BZ578" s="131"/>
      <c r="CA578" s="131"/>
      <c r="CB578" s="131"/>
      <c r="CC578" s="131"/>
      <c r="CD578" s="131"/>
      <c r="CE578" s="131"/>
      <c r="CF578" s="131"/>
      <c r="CG578" s="131"/>
      <c r="CH578" s="131"/>
      <c r="CI578" s="131"/>
      <c r="CJ578" s="131"/>
      <c r="CK578" s="131"/>
      <c r="CL578" s="131"/>
      <c r="CM578" s="131"/>
      <c r="CN578" s="131"/>
      <c r="CO578" s="131"/>
      <c r="CP578" s="131"/>
      <c r="CQ578" s="131"/>
      <c r="CR578" s="131"/>
      <c r="CS578" s="131"/>
      <c r="CT578" s="131"/>
      <c r="CU578" s="131"/>
      <c r="CV578" s="131"/>
      <c r="CW578" s="131"/>
      <c r="CX578" s="131"/>
      <c r="CY578" s="131"/>
      <c r="CZ578" s="131"/>
      <c r="DA578" s="131"/>
      <c r="DB578" s="131"/>
      <c r="DC578" s="131"/>
      <c r="DD578" s="131"/>
      <c r="DE578" s="131"/>
      <c r="DF578" s="131"/>
      <c r="DG578" s="131"/>
      <c r="DH578" s="131"/>
      <c r="DI578" s="131"/>
      <c r="DJ578" s="131"/>
      <c r="DK578" s="131"/>
      <c r="DL578" s="131"/>
      <c r="DM578" s="131"/>
      <c r="DN578" s="131"/>
      <c r="DO578" s="131"/>
      <c r="DP578" s="131"/>
      <c r="DQ578" s="131"/>
      <c r="DR578" s="131"/>
      <c r="DS578" s="131"/>
      <c r="DT578" s="131"/>
      <c r="DU578" s="131"/>
      <c r="DV578" s="131"/>
      <c r="DW578" s="131"/>
      <c r="DX578" s="131"/>
      <c r="DY578" s="131"/>
      <c r="DZ578" s="131"/>
      <c r="EA578" s="131"/>
      <c r="EB578" s="131"/>
      <c r="EC578" s="131"/>
      <c r="ED578" s="131"/>
      <c r="EE578" s="131"/>
      <c r="EF578" s="131"/>
      <c r="EG578" s="131"/>
      <c r="EH578" s="131"/>
      <c r="EI578" s="131"/>
      <c r="EJ578" s="131"/>
      <c r="EK578" s="131"/>
      <c r="EL578" s="131"/>
      <c r="EM578" s="131"/>
      <c r="EN578" s="131"/>
      <c r="EO578" s="131"/>
      <c r="EP578" s="131"/>
      <c r="EQ578" s="131"/>
      <c r="ER578" s="131"/>
      <c r="ES578" s="131"/>
      <c r="ET578" s="131"/>
      <c r="EU578" s="131"/>
      <c r="EV578" s="131"/>
      <c r="EW578" s="131"/>
      <c r="EX578" s="131"/>
      <c r="EY578" s="131"/>
      <c r="EZ578" s="131"/>
      <c r="FA578" s="131"/>
      <c r="FB578" s="131"/>
      <c r="FC578" s="131"/>
      <c r="FD578" s="131"/>
      <c r="FE578" s="131"/>
      <c r="FF578" s="131"/>
      <c r="FG578" s="131"/>
      <c r="FH578" s="131"/>
      <c r="FI578" s="131"/>
      <c r="FJ578" s="131"/>
      <c r="FK578" s="131"/>
      <c r="FL578" s="131"/>
      <c r="FM578" s="131"/>
      <c r="FN578" s="131"/>
      <c r="FO578" s="131"/>
      <c r="FP578" s="131"/>
      <c r="FQ578" s="131"/>
      <c r="FR578" s="131"/>
      <c r="FS578" s="131"/>
      <c r="FT578" s="131"/>
      <c r="FU578" s="131"/>
      <c r="FV578" s="131"/>
      <c r="FW578" s="131"/>
    </row>
    <row r="579">
      <c r="A579" s="131"/>
      <c r="B579" s="131"/>
      <c r="C579" s="131"/>
      <c r="D579" s="131"/>
      <c r="E579" s="131"/>
      <c r="F579" s="131"/>
      <c r="G579" s="131"/>
      <c r="H579" s="131"/>
      <c r="I579" s="131"/>
      <c r="J579" s="131"/>
      <c r="K579" s="131"/>
      <c r="L579" s="131"/>
      <c r="M579" s="131"/>
      <c r="N579" s="131"/>
      <c r="O579" s="131"/>
      <c r="P579" s="131"/>
      <c r="Q579" s="131"/>
      <c r="R579" s="131"/>
      <c r="S579" s="131"/>
      <c r="T579" s="131"/>
      <c r="U579" s="131"/>
      <c r="V579" s="131"/>
      <c r="W579" s="131"/>
      <c r="X579" s="131"/>
      <c r="Y579" s="131"/>
      <c r="Z579" s="131"/>
      <c r="AA579" s="131"/>
      <c r="AB579" s="131"/>
      <c r="AC579" s="131"/>
      <c r="AD579" s="131"/>
      <c r="AE579" s="131"/>
      <c r="AF579" s="131"/>
      <c r="AG579" s="131"/>
      <c r="AH579" s="131"/>
      <c r="AI579" s="131"/>
      <c r="AJ579" s="131"/>
      <c r="AK579" s="131"/>
      <c r="AL579" s="131"/>
      <c r="AM579" s="131"/>
      <c r="AN579" s="131"/>
      <c r="AO579" s="131"/>
      <c r="AP579" s="131"/>
      <c r="AQ579" s="131"/>
      <c r="AR579" s="131"/>
      <c r="AS579" s="131"/>
      <c r="AT579" s="131"/>
      <c r="AU579" s="131"/>
      <c r="AV579" s="131"/>
      <c r="AW579" s="131"/>
      <c r="AX579" s="131"/>
      <c r="AY579" s="131"/>
      <c r="AZ579" s="131"/>
      <c r="BA579" s="131"/>
      <c r="BB579" s="131"/>
      <c r="BC579" s="131"/>
      <c r="BD579" s="131"/>
      <c r="BE579" s="131"/>
      <c r="BF579" s="131"/>
      <c r="BG579" s="131"/>
      <c r="BH579" s="131"/>
      <c r="BI579" s="131"/>
      <c r="BJ579" s="131"/>
      <c r="BK579" s="131"/>
      <c r="BL579" s="131"/>
      <c r="BM579" s="131"/>
      <c r="BN579" s="131"/>
      <c r="BO579" s="131"/>
      <c r="BP579" s="131"/>
      <c r="BQ579" s="131"/>
      <c r="BR579" s="131"/>
      <c r="BS579" s="131"/>
      <c r="BT579" s="131"/>
      <c r="BU579" s="131"/>
      <c r="BV579" s="131"/>
      <c r="BW579" s="131"/>
      <c r="BX579" s="131"/>
      <c r="BY579" s="131"/>
      <c r="BZ579" s="131"/>
      <c r="CA579" s="131"/>
      <c r="CB579" s="131"/>
      <c r="CC579" s="131"/>
      <c r="CD579" s="131"/>
      <c r="CE579" s="131"/>
      <c r="CF579" s="131"/>
      <c r="CG579" s="131"/>
      <c r="CH579" s="131"/>
      <c r="CI579" s="131"/>
      <c r="CJ579" s="131"/>
      <c r="CK579" s="131"/>
      <c r="CL579" s="131"/>
      <c r="CM579" s="131"/>
      <c r="CN579" s="131"/>
      <c r="CO579" s="131"/>
      <c r="CP579" s="131"/>
      <c r="CQ579" s="131"/>
      <c r="CR579" s="131"/>
      <c r="CS579" s="131"/>
      <c r="CT579" s="131"/>
      <c r="CU579" s="131"/>
      <c r="CV579" s="131"/>
      <c r="CW579" s="131"/>
      <c r="CX579" s="131"/>
      <c r="CY579" s="131"/>
      <c r="CZ579" s="131"/>
      <c r="DA579" s="131"/>
      <c r="DB579" s="131"/>
      <c r="DC579" s="131"/>
      <c r="DD579" s="131"/>
      <c r="DE579" s="131"/>
      <c r="DF579" s="131"/>
      <c r="DG579" s="131"/>
      <c r="DH579" s="131"/>
      <c r="DI579" s="131"/>
      <c r="DJ579" s="131"/>
      <c r="DK579" s="131"/>
      <c r="DL579" s="131"/>
      <c r="DM579" s="131"/>
      <c r="DN579" s="131"/>
      <c r="DO579" s="131"/>
      <c r="DP579" s="131"/>
      <c r="DQ579" s="131"/>
      <c r="DR579" s="131"/>
      <c r="DS579" s="131"/>
      <c r="DT579" s="131"/>
      <c r="DU579" s="131"/>
      <c r="DV579" s="131"/>
      <c r="DW579" s="131"/>
      <c r="DX579" s="131"/>
      <c r="DY579" s="131"/>
      <c r="DZ579" s="131"/>
      <c r="EA579" s="131"/>
      <c r="EB579" s="131"/>
      <c r="EC579" s="131"/>
      <c r="ED579" s="131"/>
      <c r="EE579" s="131"/>
      <c r="EF579" s="131"/>
      <c r="EG579" s="131"/>
      <c r="EH579" s="131"/>
      <c r="EI579" s="131"/>
      <c r="EJ579" s="131"/>
      <c r="EK579" s="131"/>
      <c r="EL579" s="131"/>
      <c r="EM579" s="131"/>
      <c r="EN579" s="131"/>
      <c r="EO579" s="131"/>
      <c r="EP579" s="131"/>
      <c r="EQ579" s="131"/>
      <c r="ER579" s="131"/>
      <c r="ES579" s="131"/>
      <c r="ET579" s="131"/>
      <c r="EU579" s="131"/>
      <c r="EV579" s="131"/>
      <c r="EW579" s="131"/>
      <c r="EX579" s="131"/>
      <c r="EY579" s="131"/>
      <c r="EZ579" s="131"/>
      <c r="FA579" s="131"/>
      <c r="FB579" s="131"/>
      <c r="FC579" s="131"/>
      <c r="FD579" s="131"/>
      <c r="FE579" s="131"/>
      <c r="FF579" s="131"/>
      <c r="FG579" s="131"/>
      <c r="FH579" s="131"/>
      <c r="FI579" s="131"/>
      <c r="FJ579" s="131"/>
      <c r="FK579" s="131"/>
      <c r="FL579" s="131"/>
      <c r="FM579" s="131"/>
      <c r="FN579" s="131"/>
      <c r="FO579" s="131"/>
      <c r="FP579" s="131"/>
      <c r="FQ579" s="131"/>
      <c r="FR579" s="131"/>
      <c r="FS579" s="131"/>
      <c r="FT579" s="131"/>
      <c r="FU579" s="131"/>
      <c r="FV579" s="131"/>
      <c r="FW579" s="131"/>
    </row>
    <row r="580">
      <c r="A580" s="131"/>
      <c r="B580" s="131"/>
      <c r="C580" s="131"/>
      <c r="D580" s="131"/>
      <c r="E580" s="131"/>
      <c r="F580" s="131"/>
      <c r="G580" s="131"/>
      <c r="H580" s="131"/>
      <c r="I580" s="131"/>
      <c r="J580" s="131"/>
      <c r="K580" s="131"/>
      <c r="L580" s="131"/>
      <c r="M580" s="131"/>
      <c r="N580" s="131"/>
      <c r="O580" s="131"/>
      <c r="P580" s="131"/>
      <c r="Q580" s="131"/>
      <c r="R580" s="131"/>
      <c r="S580" s="131"/>
      <c r="T580" s="131"/>
      <c r="U580" s="131"/>
      <c r="V580" s="131"/>
      <c r="W580" s="131"/>
      <c r="X580" s="131"/>
      <c r="Y580" s="131"/>
      <c r="Z580" s="131"/>
      <c r="AA580" s="131"/>
      <c r="AB580" s="131"/>
      <c r="AC580" s="131"/>
      <c r="AD580" s="131"/>
      <c r="AE580" s="131"/>
      <c r="AF580" s="131"/>
      <c r="AG580" s="131"/>
      <c r="AH580" s="131"/>
      <c r="AI580" s="131"/>
      <c r="AJ580" s="131"/>
      <c r="AK580" s="131"/>
      <c r="AL580" s="131"/>
      <c r="AM580" s="131"/>
      <c r="AN580" s="131"/>
      <c r="AO580" s="131"/>
      <c r="AP580" s="131"/>
      <c r="AQ580" s="131"/>
      <c r="AR580" s="131"/>
      <c r="AS580" s="131"/>
      <c r="AT580" s="131"/>
      <c r="AU580" s="131"/>
      <c r="AV580" s="131"/>
      <c r="AW580" s="131"/>
      <c r="AX580" s="131"/>
      <c r="AY580" s="131"/>
      <c r="AZ580" s="131"/>
      <c r="BA580" s="131"/>
      <c r="BB580" s="131"/>
      <c r="BC580" s="131"/>
      <c r="BD580" s="131"/>
      <c r="BE580" s="131"/>
      <c r="BF580" s="131"/>
      <c r="BG580" s="131"/>
      <c r="BH580" s="131"/>
      <c r="BI580" s="131"/>
      <c r="BJ580" s="131"/>
      <c r="BK580" s="131"/>
      <c r="BL580" s="131"/>
      <c r="BM580" s="131"/>
      <c r="BN580" s="131"/>
      <c r="BO580" s="131"/>
      <c r="BP580" s="131"/>
      <c r="BQ580" s="131"/>
      <c r="BR580" s="131"/>
      <c r="BS580" s="131"/>
      <c r="BT580" s="131"/>
      <c r="BU580" s="131"/>
      <c r="BV580" s="131"/>
      <c r="BW580" s="131"/>
      <c r="BX580" s="131"/>
      <c r="BY580" s="131"/>
      <c r="BZ580" s="131"/>
      <c r="CA580" s="131"/>
      <c r="CB580" s="131"/>
      <c r="CC580" s="131"/>
      <c r="CD580" s="131"/>
      <c r="CE580" s="131"/>
      <c r="CF580" s="131"/>
      <c r="CG580" s="131"/>
      <c r="CH580" s="131"/>
      <c r="CI580" s="131"/>
      <c r="CJ580" s="131"/>
      <c r="CK580" s="131"/>
      <c r="CL580" s="131"/>
      <c r="CM580" s="131"/>
      <c r="CN580" s="131"/>
      <c r="CO580" s="131"/>
      <c r="CP580" s="131"/>
      <c r="CQ580" s="131"/>
      <c r="CR580" s="131"/>
      <c r="CS580" s="131"/>
      <c r="CT580" s="131"/>
      <c r="CU580" s="131"/>
      <c r="CV580" s="131"/>
      <c r="CW580" s="131"/>
      <c r="CX580" s="131"/>
      <c r="CY580" s="131"/>
      <c r="CZ580" s="131"/>
      <c r="DA580" s="131"/>
      <c r="DB580" s="131"/>
      <c r="DC580" s="131"/>
      <c r="DD580" s="131"/>
      <c r="DE580" s="131"/>
      <c r="DF580" s="131"/>
      <c r="DG580" s="131"/>
      <c r="DH580" s="131"/>
      <c r="DI580" s="131"/>
      <c r="DJ580" s="131"/>
      <c r="DK580" s="131"/>
      <c r="DL580" s="131"/>
      <c r="DM580" s="131"/>
      <c r="DN580" s="131"/>
      <c r="DO580" s="131"/>
      <c r="DP580" s="131"/>
      <c r="DQ580" s="131"/>
      <c r="DR580" s="131"/>
      <c r="DS580" s="131"/>
      <c r="DT580" s="131"/>
      <c r="DU580" s="131"/>
      <c r="DV580" s="131"/>
      <c r="DW580" s="131"/>
      <c r="DX580" s="131"/>
      <c r="DY580" s="131"/>
      <c r="DZ580" s="131"/>
      <c r="EA580" s="131"/>
      <c r="EB580" s="131"/>
      <c r="EC580" s="131"/>
      <c r="ED580" s="131"/>
      <c r="EE580" s="131"/>
      <c r="EF580" s="131"/>
      <c r="EG580" s="131"/>
      <c r="EH580" s="131"/>
      <c r="EI580" s="131"/>
      <c r="EJ580" s="131"/>
      <c r="EK580" s="131"/>
      <c r="EL580" s="131"/>
      <c r="EM580" s="131"/>
      <c r="EN580" s="131"/>
      <c r="EO580" s="131"/>
      <c r="EP580" s="131"/>
      <c r="EQ580" s="131"/>
      <c r="ER580" s="131"/>
      <c r="ES580" s="131"/>
      <c r="ET580" s="131"/>
      <c r="EU580" s="131"/>
      <c r="EV580" s="131"/>
      <c r="EW580" s="131"/>
      <c r="EX580" s="131"/>
      <c r="EY580" s="131"/>
      <c r="EZ580" s="131"/>
      <c r="FA580" s="131"/>
      <c r="FB580" s="131"/>
      <c r="FC580" s="131"/>
      <c r="FD580" s="131"/>
      <c r="FE580" s="131"/>
      <c r="FF580" s="131"/>
      <c r="FG580" s="131"/>
      <c r="FH580" s="131"/>
      <c r="FI580" s="131"/>
      <c r="FJ580" s="131"/>
      <c r="FK580" s="131"/>
      <c r="FL580" s="131"/>
      <c r="FM580" s="131"/>
      <c r="FN580" s="131"/>
      <c r="FO580" s="131"/>
      <c r="FP580" s="131"/>
      <c r="FQ580" s="131"/>
      <c r="FR580" s="131"/>
      <c r="FS580" s="131"/>
      <c r="FT580" s="131"/>
      <c r="FU580" s="131"/>
      <c r="FV580" s="131"/>
      <c r="FW580" s="131"/>
    </row>
    <row r="581">
      <c r="A581" s="131"/>
      <c r="B581" s="131"/>
      <c r="C581" s="131"/>
      <c r="D581" s="131"/>
      <c r="E581" s="131"/>
      <c r="F581" s="131"/>
      <c r="G581" s="131"/>
      <c r="H581" s="131"/>
      <c r="I581" s="131"/>
      <c r="J581" s="131"/>
      <c r="K581" s="131"/>
      <c r="L581" s="131"/>
      <c r="M581" s="131"/>
      <c r="N581" s="131"/>
      <c r="O581" s="131"/>
      <c r="P581" s="131"/>
      <c r="Q581" s="131"/>
      <c r="R581" s="131"/>
      <c r="S581" s="131"/>
      <c r="T581" s="131"/>
      <c r="U581" s="131"/>
      <c r="V581" s="131"/>
      <c r="W581" s="131"/>
      <c r="X581" s="131"/>
      <c r="Y581" s="131"/>
      <c r="Z581" s="131"/>
      <c r="AA581" s="131"/>
      <c r="AB581" s="131"/>
      <c r="AC581" s="131"/>
      <c r="AD581" s="131"/>
      <c r="AE581" s="131"/>
      <c r="AF581" s="131"/>
      <c r="AG581" s="131"/>
      <c r="AH581" s="131"/>
      <c r="AI581" s="131"/>
      <c r="AJ581" s="131"/>
      <c r="AK581" s="131"/>
      <c r="AL581" s="131"/>
      <c r="AM581" s="131"/>
      <c r="AN581" s="131"/>
      <c r="AO581" s="131"/>
      <c r="AP581" s="131"/>
      <c r="AQ581" s="131"/>
      <c r="AR581" s="131"/>
      <c r="AS581" s="131"/>
      <c r="AT581" s="131"/>
      <c r="AU581" s="131"/>
      <c r="AV581" s="131"/>
      <c r="AW581" s="131"/>
      <c r="AX581" s="131"/>
      <c r="AY581" s="131"/>
      <c r="AZ581" s="131"/>
      <c r="BA581" s="131"/>
      <c r="BB581" s="131"/>
      <c r="BC581" s="131"/>
      <c r="BD581" s="131"/>
      <c r="BE581" s="131"/>
      <c r="BF581" s="131"/>
      <c r="BG581" s="131"/>
      <c r="BH581" s="131"/>
      <c r="BI581" s="131"/>
      <c r="BJ581" s="131"/>
      <c r="BK581" s="131"/>
      <c r="BL581" s="131"/>
      <c r="BM581" s="131"/>
      <c r="BN581" s="131"/>
      <c r="BO581" s="131"/>
      <c r="BP581" s="131"/>
      <c r="BQ581" s="131"/>
      <c r="BR581" s="131"/>
      <c r="BS581" s="131"/>
      <c r="BT581" s="131"/>
      <c r="BU581" s="131"/>
      <c r="BV581" s="131"/>
      <c r="BW581" s="131"/>
      <c r="BX581" s="131"/>
      <c r="BY581" s="131"/>
      <c r="BZ581" s="131"/>
      <c r="CA581" s="131"/>
      <c r="CB581" s="131"/>
      <c r="CC581" s="131"/>
      <c r="CD581" s="131"/>
      <c r="CE581" s="131"/>
      <c r="CF581" s="131"/>
      <c r="CG581" s="131"/>
      <c r="CH581" s="131"/>
      <c r="CI581" s="131"/>
      <c r="CJ581" s="131"/>
      <c r="CK581" s="131"/>
      <c r="CL581" s="131"/>
      <c r="CM581" s="131"/>
      <c r="CN581" s="131"/>
      <c r="CO581" s="131"/>
      <c r="CP581" s="131"/>
      <c r="CQ581" s="131"/>
      <c r="CR581" s="131"/>
      <c r="CS581" s="131"/>
      <c r="CT581" s="131"/>
      <c r="CU581" s="131"/>
      <c r="CV581" s="131"/>
      <c r="CW581" s="131"/>
      <c r="CX581" s="131"/>
      <c r="CY581" s="131"/>
      <c r="CZ581" s="131"/>
      <c r="DA581" s="131"/>
      <c r="DB581" s="131"/>
      <c r="DC581" s="131"/>
      <c r="DD581" s="131"/>
      <c r="DE581" s="131"/>
      <c r="DF581" s="131"/>
      <c r="DG581" s="131"/>
      <c r="DH581" s="131"/>
      <c r="DI581" s="131"/>
      <c r="DJ581" s="131"/>
      <c r="DK581" s="131"/>
      <c r="DL581" s="131"/>
      <c r="DM581" s="131"/>
      <c r="DN581" s="131"/>
      <c r="DO581" s="131"/>
      <c r="DP581" s="131"/>
      <c r="DQ581" s="131"/>
      <c r="DR581" s="131"/>
      <c r="DS581" s="131"/>
      <c r="DT581" s="131"/>
      <c r="DU581" s="131"/>
      <c r="DV581" s="131"/>
      <c r="DW581" s="131"/>
      <c r="DX581" s="131"/>
      <c r="DY581" s="131"/>
      <c r="DZ581" s="131"/>
      <c r="EA581" s="131"/>
      <c r="EB581" s="131"/>
      <c r="EC581" s="131"/>
      <c r="ED581" s="131"/>
      <c r="EE581" s="131"/>
      <c r="EF581" s="131"/>
      <c r="EG581" s="131"/>
      <c r="EH581" s="131"/>
      <c r="EI581" s="131"/>
      <c r="EJ581" s="131"/>
      <c r="EK581" s="131"/>
      <c r="EL581" s="131"/>
      <c r="EM581" s="131"/>
      <c r="EN581" s="131"/>
      <c r="EO581" s="131"/>
      <c r="EP581" s="131"/>
      <c r="EQ581" s="131"/>
      <c r="ER581" s="131"/>
      <c r="ES581" s="131"/>
      <c r="ET581" s="131"/>
      <c r="EU581" s="131"/>
      <c r="EV581" s="131"/>
      <c r="EW581" s="131"/>
      <c r="EX581" s="131"/>
      <c r="EY581" s="131"/>
      <c r="EZ581" s="131"/>
      <c r="FA581" s="131"/>
      <c r="FB581" s="131"/>
      <c r="FC581" s="131"/>
      <c r="FD581" s="131"/>
      <c r="FE581" s="131"/>
      <c r="FF581" s="131"/>
      <c r="FG581" s="131"/>
      <c r="FH581" s="131"/>
      <c r="FI581" s="131"/>
      <c r="FJ581" s="131"/>
      <c r="FK581" s="131"/>
      <c r="FL581" s="131"/>
      <c r="FM581" s="131"/>
      <c r="FN581" s="131"/>
      <c r="FO581" s="131"/>
      <c r="FP581" s="131"/>
      <c r="FQ581" s="131"/>
      <c r="FR581" s="131"/>
      <c r="FS581" s="131"/>
      <c r="FT581" s="131"/>
      <c r="FU581" s="131"/>
      <c r="FV581" s="131"/>
      <c r="FW581" s="131"/>
    </row>
    <row r="582">
      <c r="A582" s="131"/>
      <c r="B582" s="131"/>
      <c r="C582" s="131"/>
      <c r="D582" s="131"/>
      <c r="E582" s="131"/>
      <c r="F582" s="131"/>
      <c r="G582" s="131"/>
      <c r="H582" s="131"/>
      <c r="I582" s="131"/>
      <c r="J582" s="131"/>
      <c r="K582" s="131"/>
      <c r="L582" s="131"/>
      <c r="M582" s="131"/>
      <c r="N582" s="131"/>
      <c r="O582" s="131"/>
      <c r="P582" s="131"/>
      <c r="Q582" s="131"/>
      <c r="R582" s="131"/>
      <c r="S582" s="131"/>
      <c r="T582" s="131"/>
      <c r="U582" s="131"/>
      <c r="V582" s="131"/>
      <c r="W582" s="131"/>
      <c r="X582" s="131"/>
      <c r="Y582" s="131"/>
      <c r="Z582" s="131"/>
      <c r="AA582" s="131"/>
      <c r="AB582" s="131"/>
      <c r="AC582" s="131"/>
      <c r="AD582" s="131"/>
      <c r="AE582" s="131"/>
      <c r="AF582" s="131"/>
      <c r="AG582" s="131"/>
      <c r="AH582" s="131"/>
      <c r="AI582" s="131"/>
      <c r="AJ582" s="131"/>
      <c r="AK582" s="131"/>
      <c r="AL582" s="131"/>
      <c r="AM582" s="131"/>
      <c r="AN582" s="131"/>
      <c r="AO582" s="131"/>
      <c r="AP582" s="131"/>
      <c r="AQ582" s="131"/>
      <c r="AR582" s="131"/>
      <c r="AS582" s="131"/>
      <c r="AT582" s="131"/>
      <c r="AU582" s="131"/>
      <c r="AV582" s="131"/>
      <c r="AW582" s="131"/>
      <c r="AX582" s="131"/>
      <c r="AY582" s="131"/>
      <c r="AZ582" s="131"/>
      <c r="BA582" s="131"/>
      <c r="BB582" s="131"/>
      <c r="BC582" s="131"/>
      <c r="BD582" s="131"/>
      <c r="BE582" s="131"/>
      <c r="BF582" s="131"/>
      <c r="BG582" s="131"/>
      <c r="BH582" s="131"/>
      <c r="BI582" s="131"/>
      <c r="BJ582" s="131"/>
      <c r="BK582" s="131"/>
      <c r="BL582" s="131"/>
      <c r="BM582" s="131"/>
      <c r="BN582" s="131"/>
      <c r="BO582" s="131"/>
      <c r="BP582" s="131"/>
      <c r="BQ582" s="131"/>
      <c r="BR582" s="131"/>
      <c r="BS582" s="131"/>
      <c r="BT582" s="131"/>
      <c r="BU582" s="131"/>
      <c r="BV582" s="131"/>
      <c r="BW582" s="131"/>
      <c r="BX582" s="131"/>
      <c r="BY582" s="131"/>
      <c r="BZ582" s="131"/>
      <c r="CA582" s="131"/>
      <c r="CB582" s="131"/>
      <c r="CC582" s="131"/>
      <c r="CD582" s="131"/>
      <c r="CE582" s="131"/>
      <c r="CF582" s="131"/>
      <c r="CG582" s="131"/>
      <c r="CH582" s="131"/>
      <c r="CI582" s="131"/>
      <c r="CJ582" s="131"/>
      <c r="CK582" s="131"/>
      <c r="CL582" s="131"/>
      <c r="CM582" s="131"/>
      <c r="CN582" s="131"/>
      <c r="CO582" s="131"/>
      <c r="CP582" s="131"/>
      <c r="CQ582" s="131"/>
      <c r="CR582" s="131"/>
      <c r="CS582" s="131"/>
      <c r="CT582" s="131"/>
      <c r="CU582" s="131"/>
      <c r="CV582" s="131"/>
      <c r="CW582" s="131"/>
      <c r="CX582" s="131"/>
      <c r="CY582" s="131"/>
      <c r="CZ582" s="131"/>
      <c r="DA582" s="131"/>
      <c r="DB582" s="131"/>
      <c r="DC582" s="131"/>
      <c r="DD582" s="131"/>
      <c r="DE582" s="131"/>
      <c r="DF582" s="131"/>
      <c r="DG582" s="131"/>
      <c r="DH582" s="131"/>
      <c r="DI582" s="131"/>
      <c r="DJ582" s="131"/>
      <c r="DK582" s="131"/>
      <c r="DL582" s="131"/>
      <c r="DM582" s="131"/>
      <c r="DN582" s="131"/>
      <c r="DO582" s="131"/>
      <c r="DP582" s="131"/>
      <c r="DQ582" s="131"/>
      <c r="DR582" s="131"/>
      <c r="DS582" s="131"/>
      <c r="DT582" s="131"/>
      <c r="DU582" s="131"/>
      <c r="DV582" s="131"/>
      <c r="DW582" s="131"/>
      <c r="DX582" s="131"/>
      <c r="DY582" s="131"/>
      <c r="DZ582" s="131"/>
      <c r="EA582" s="131"/>
      <c r="EB582" s="131"/>
      <c r="EC582" s="131"/>
      <c r="ED582" s="131"/>
      <c r="EE582" s="131"/>
      <c r="EF582" s="131"/>
      <c r="EG582" s="131"/>
      <c r="EH582" s="131"/>
      <c r="EI582" s="131"/>
      <c r="EJ582" s="131"/>
      <c r="EK582" s="131"/>
      <c r="EL582" s="131"/>
      <c r="EM582" s="131"/>
      <c r="EN582" s="131"/>
      <c r="EO582" s="131"/>
      <c r="EP582" s="131"/>
      <c r="EQ582" s="131"/>
      <c r="ER582" s="131"/>
      <c r="ES582" s="131"/>
      <c r="ET582" s="131"/>
      <c r="EU582" s="131"/>
      <c r="EV582" s="131"/>
      <c r="EW582" s="131"/>
      <c r="EX582" s="131"/>
      <c r="EY582" s="131"/>
      <c r="EZ582" s="131"/>
      <c r="FA582" s="131"/>
      <c r="FB582" s="131"/>
      <c r="FC582" s="131"/>
      <c r="FD582" s="131"/>
      <c r="FE582" s="131"/>
      <c r="FF582" s="131"/>
      <c r="FG582" s="131"/>
      <c r="FH582" s="131"/>
      <c r="FI582" s="131"/>
      <c r="FJ582" s="131"/>
      <c r="FK582" s="131"/>
      <c r="FL582" s="131"/>
      <c r="FM582" s="131"/>
      <c r="FN582" s="131"/>
      <c r="FO582" s="131"/>
      <c r="FP582" s="131"/>
      <c r="FQ582" s="131"/>
      <c r="FR582" s="131"/>
      <c r="FS582" s="131"/>
      <c r="FT582" s="131"/>
      <c r="FU582" s="131"/>
      <c r="FV582" s="131"/>
      <c r="FW582" s="131"/>
    </row>
    <row r="583">
      <c r="A583" s="131"/>
      <c r="B583" s="131"/>
      <c r="C583" s="131"/>
      <c r="D583" s="131"/>
      <c r="E583" s="131"/>
      <c r="F583" s="131"/>
      <c r="G583" s="131"/>
      <c r="H583" s="131"/>
      <c r="I583" s="131"/>
      <c r="J583" s="131"/>
      <c r="K583" s="131"/>
      <c r="L583" s="131"/>
      <c r="M583" s="131"/>
      <c r="N583" s="131"/>
      <c r="O583" s="131"/>
      <c r="P583" s="131"/>
      <c r="Q583" s="131"/>
      <c r="R583" s="131"/>
      <c r="S583" s="131"/>
      <c r="T583" s="131"/>
      <c r="U583" s="131"/>
      <c r="V583" s="131"/>
      <c r="W583" s="131"/>
      <c r="X583" s="131"/>
      <c r="Y583" s="131"/>
      <c r="Z583" s="131"/>
      <c r="AA583" s="131"/>
      <c r="AB583" s="131"/>
      <c r="AC583" s="131"/>
      <c r="AD583" s="131"/>
      <c r="AE583" s="131"/>
      <c r="AF583" s="131"/>
      <c r="AG583" s="131"/>
      <c r="AH583" s="131"/>
      <c r="AI583" s="131"/>
      <c r="AJ583" s="131"/>
      <c r="AK583" s="131"/>
      <c r="AL583" s="131"/>
      <c r="AM583" s="131"/>
      <c r="AN583" s="131"/>
      <c r="AO583" s="131"/>
      <c r="AP583" s="131"/>
      <c r="AQ583" s="131"/>
      <c r="AR583" s="131"/>
      <c r="AS583" s="131"/>
      <c r="AT583" s="131"/>
      <c r="AU583" s="131"/>
      <c r="AV583" s="131"/>
      <c r="AW583" s="131"/>
      <c r="AX583" s="131"/>
      <c r="AY583" s="131"/>
      <c r="AZ583" s="131"/>
      <c r="BA583" s="131"/>
      <c r="BB583" s="131"/>
      <c r="BC583" s="131"/>
      <c r="BD583" s="131"/>
      <c r="BE583" s="131"/>
      <c r="BF583" s="131"/>
      <c r="BG583" s="131"/>
      <c r="BH583" s="131"/>
      <c r="BI583" s="131"/>
      <c r="BJ583" s="131"/>
      <c r="BK583" s="131"/>
      <c r="BL583" s="131"/>
      <c r="BM583" s="131"/>
      <c r="BN583" s="131"/>
      <c r="BO583" s="131"/>
      <c r="BP583" s="131"/>
      <c r="BQ583" s="131"/>
      <c r="BR583" s="131"/>
      <c r="BS583" s="131"/>
      <c r="BT583" s="131"/>
      <c r="BU583" s="131"/>
      <c r="BV583" s="131"/>
      <c r="BW583" s="131"/>
      <c r="BX583" s="131"/>
      <c r="BY583" s="131"/>
      <c r="BZ583" s="131"/>
      <c r="CA583" s="131"/>
      <c r="CB583" s="131"/>
      <c r="CC583" s="131"/>
      <c r="CD583" s="131"/>
      <c r="CE583" s="131"/>
      <c r="CF583" s="131"/>
      <c r="CG583" s="131"/>
      <c r="CH583" s="131"/>
      <c r="CI583" s="131"/>
      <c r="CJ583" s="131"/>
      <c r="CK583" s="131"/>
      <c r="CL583" s="131"/>
      <c r="CM583" s="131"/>
      <c r="CN583" s="131"/>
      <c r="CO583" s="131"/>
      <c r="CP583" s="131"/>
      <c r="CQ583" s="131"/>
      <c r="CR583" s="131"/>
      <c r="CS583" s="131"/>
      <c r="CT583" s="131"/>
      <c r="CU583" s="131"/>
      <c r="CV583" s="131"/>
      <c r="CW583" s="131"/>
      <c r="CX583" s="131"/>
      <c r="CY583" s="131"/>
      <c r="CZ583" s="131"/>
      <c r="DA583" s="131"/>
      <c r="DB583" s="131"/>
      <c r="DC583" s="131"/>
      <c r="DD583" s="131"/>
      <c r="DE583" s="131"/>
      <c r="DF583" s="131"/>
      <c r="DG583" s="131"/>
      <c r="DH583" s="131"/>
      <c r="DI583" s="131"/>
      <c r="DJ583" s="131"/>
      <c r="DK583" s="131"/>
      <c r="DL583" s="131"/>
      <c r="DM583" s="131"/>
      <c r="DN583" s="131"/>
      <c r="DO583" s="131"/>
      <c r="DP583" s="131"/>
      <c r="DQ583" s="131"/>
      <c r="DR583" s="131"/>
      <c r="DS583" s="131"/>
      <c r="DT583" s="131"/>
      <c r="DU583" s="131"/>
      <c r="DV583" s="131"/>
      <c r="DW583" s="131"/>
      <c r="DX583" s="131"/>
      <c r="DY583" s="131"/>
      <c r="DZ583" s="131"/>
      <c r="EA583" s="131"/>
      <c r="EB583" s="131"/>
      <c r="EC583" s="131"/>
      <c r="ED583" s="131"/>
      <c r="EE583" s="131"/>
      <c r="EF583" s="131"/>
      <c r="EG583" s="131"/>
      <c r="EH583" s="131"/>
      <c r="EI583" s="131"/>
      <c r="EJ583" s="131"/>
      <c r="EK583" s="131"/>
      <c r="EL583" s="131"/>
      <c r="EM583" s="131"/>
      <c r="EN583" s="131"/>
      <c r="EO583" s="131"/>
      <c r="EP583" s="131"/>
      <c r="EQ583" s="131"/>
      <c r="ER583" s="131"/>
      <c r="ES583" s="131"/>
      <c r="ET583" s="131"/>
      <c r="EU583" s="131"/>
      <c r="EV583" s="131"/>
      <c r="EW583" s="131"/>
      <c r="EX583" s="131"/>
      <c r="EY583" s="131"/>
      <c r="EZ583" s="131"/>
      <c r="FA583" s="131"/>
      <c r="FB583" s="131"/>
      <c r="FC583" s="131"/>
      <c r="FD583" s="131"/>
      <c r="FE583" s="131"/>
      <c r="FF583" s="131"/>
      <c r="FG583" s="131"/>
      <c r="FH583" s="131"/>
      <c r="FI583" s="131"/>
      <c r="FJ583" s="131"/>
      <c r="FK583" s="131"/>
      <c r="FL583" s="131"/>
      <c r="FM583" s="131"/>
      <c r="FN583" s="131"/>
      <c r="FO583" s="131"/>
      <c r="FP583" s="131"/>
      <c r="FQ583" s="131"/>
      <c r="FR583" s="131"/>
      <c r="FS583" s="131"/>
      <c r="FT583" s="131"/>
      <c r="FU583" s="131"/>
      <c r="FV583" s="131"/>
      <c r="FW583" s="131"/>
    </row>
    <row r="584">
      <c r="A584" s="131"/>
      <c r="B584" s="131"/>
      <c r="C584" s="131"/>
      <c r="D584" s="131"/>
      <c r="E584" s="131"/>
      <c r="F584" s="131"/>
      <c r="G584" s="131"/>
      <c r="H584" s="131"/>
      <c r="I584" s="131"/>
      <c r="J584" s="131"/>
      <c r="K584" s="131"/>
      <c r="L584" s="131"/>
      <c r="M584" s="131"/>
      <c r="N584" s="131"/>
      <c r="O584" s="131"/>
      <c r="P584" s="131"/>
      <c r="Q584" s="131"/>
      <c r="R584" s="131"/>
      <c r="S584" s="131"/>
      <c r="T584" s="131"/>
      <c r="U584" s="131"/>
      <c r="V584" s="131"/>
      <c r="W584" s="131"/>
      <c r="X584" s="131"/>
      <c r="Y584" s="131"/>
      <c r="Z584" s="131"/>
      <c r="AA584" s="131"/>
      <c r="AB584" s="131"/>
      <c r="AC584" s="131"/>
      <c r="AD584" s="131"/>
      <c r="AE584" s="131"/>
      <c r="AF584" s="131"/>
      <c r="AG584" s="131"/>
      <c r="AH584" s="131"/>
      <c r="AI584" s="131"/>
      <c r="AJ584" s="131"/>
      <c r="AK584" s="131"/>
      <c r="AL584" s="131"/>
      <c r="AM584" s="131"/>
      <c r="AN584" s="131"/>
      <c r="AO584" s="131"/>
      <c r="AP584" s="131"/>
      <c r="AQ584" s="131"/>
      <c r="AR584" s="131"/>
      <c r="AS584" s="131"/>
      <c r="AT584" s="131"/>
      <c r="AU584" s="131"/>
      <c r="AV584" s="131"/>
      <c r="AW584" s="131"/>
      <c r="AX584" s="131"/>
      <c r="AY584" s="131"/>
      <c r="AZ584" s="131"/>
      <c r="BA584" s="131"/>
      <c r="BB584" s="131"/>
      <c r="BC584" s="131"/>
      <c r="BD584" s="131"/>
      <c r="BE584" s="131"/>
      <c r="BF584" s="131"/>
      <c r="BG584" s="131"/>
      <c r="BH584" s="131"/>
      <c r="BI584" s="131"/>
      <c r="BJ584" s="131"/>
      <c r="BK584" s="131"/>
      <c r="BL584" s="131"/>
      <c r="BM584" s="131"/>
      <c r="BN584" s="131"/>
      <c r="BO584" s="131"/>
      <c r="BP584" s="131"/>
      <c r="BQ584" s="131"/>
      <c r="BR584" s="131"/>
      <c r="BS584" s="131"/>
      <c r="BT584" s="131"/>
      <c r="BU584" s="131"/>
      <c r="BV584" s="131"/>
      <c r="BW584" s="131"/>
      <c r="BX584" s="131"/>
      <c r="BY584" s="131"/>
      <c r="BZ584" s="131"/>
      <c r="CA584" s="131"/>
      <c r="CB584" s="131"/>
      <c r="CC584" s="131"/>
      <c r="CD584" s="131"/>
      <c r="CE584" s="131"/>
      <c r="CF584" s="131"/>
      <c r="CG584" s="131"/>
      <c r="CH584" s="131"/>
      <c r="CI584" s="131"/>
      <c r="CJ584" s="131"/>
      <c r="CK584" s="131"/>
      <c r="CL584" s="131"/>
      <c r="CM584" s="131"/>
      <c r="CN584" s="131"/>
      <c r="CO584" s="131"/>
      <c r="CP584" s="131"/>
      <c r="CQ584" s="131"/>
      <c r="CR584" s="131"/>
      <c r="CS584" s="131"/>
      <c r="CT584" s="131"/>
      <c r="CU584" s="131"/>
      <c r="CV584" s="131"/>
      <c r="CW584" s="131"/>
      <c r="CX584" s="131"/>
      <c r="CY584" s="131"/>
      <c r="CZ584" s="131"/>
      <c r="DA584" s="131"/>
      <c r="DB584" s="131"/>
      <c r="DC584" s="131"/>
      <c r="DD584" s="131"/>
      <c r="DE584" s="131"/>
      <c r="DF584" s="131"/>
      <c r="DG584" s="131"/>
      <c r="DH584" s="131"/>
      <c r="DI584" s="131"/>
      <c r="DJ584" s="131"/>
      <c r="DK584" s="131"/>
      <c r="DL584" s="131"/>
      <c r="DM584" s="131"/>
      <c r="DN584" s="131"/>
      <c r="DO584" s="131"/>
      <c r="DP584" s="131"/>
      <c r="DQ584" s="131"/>
      <c r="DR584" s="131"/>
      <c r="DS584" s="131"/>
      <c r="DT584" s="131"/>
      <c r="DU584" s="131"/>
      <c r="DV584" s="131"/>
      <c r="DW584" s="131"/>
      <c r="DX584" s="131"/>
      <c r="DY584" s="131"/>
      <c r="DZ584" s="131"/>
      <c r="EA584" s="131"/>
      <c r="EB584" s="131"/>
      <c r="EC584" s="131"/>
      <c r="ED584" s="131"/>
      <c r="EE584" s="131"/>
      <c r="EF584" s="131"/>
      <c r="EG584" s="131"/>
      <c r="EH584" s="131"/>
      <c r="EI584" s="131"/>
      <c r="EJ584" s="131"/>
      <c r="EK584" s="131"/>
      <c r="EL584" s="131"/>
      <c r="EM584" s="131"/>
      <c r="EN584" s="131"/>
      <c r="EO584" s="131"/>
      <c r="EP584" s="131"/>
      <c r="EQ584" s="131"/>
      <c r="ER584" s="131"/>
      <c r="ES584" s="131"/>
      <c r="ET584" s="131"/>
      <c r="EU584" s="131"/>
      <c r="EV584" s="131"/>
      <c r="EW584" s="131"/>
      <c r="EX584" s="131"/>
      <c r="EY584" s="131"/>
      <c r="EZ584" s="131"/>
      <c r="FA584" s="131"/>
      <c r="FB584" s="131"/>
      <c r="FC584" s="131"/>
      <c r="FD584" s="131"/>
      <c r="FE584" s="131"/>
      <c r="FF584" s="131"/>
      <c r="FG584" s="131"/>
      <c r="FH584" s="131"/>
      <c r="FI584" s="131"/>
      <c r="FJ584" s="131"/>
      <c r="FK584" s="131"/>
      <c r="FL584" s="131"/>
      <c r="FM584" s="131"/>
      <c r="FN584" s="131"/>
      <c r="FO584" s="131"/>
      <c r="FP584" s="131"/>
      <c r="FQ584" s="131"/>
      <c r="FR584" s="131"/>
      <c r="FS584" s="131"/>
      <c r="FT584" s="131"/>
      <c r="FU584" s="131"/>
      <c r="FV584" s="131"/>
      <c r="FW584" s="131"/>
    </row>
    <row r="585">
      <c r="A585" s="131"/>
      <c r="B585" s="131"/>
      <c r="C585" s="131"/>
      <c r="D585" s="131"/>
      <c r="E585" s="131"/>
      <c r="F585" s="131"/>
      <c r="G585" s="131"/>
      <c r="H585" s="131"/>
      <c r="I585" s="131"/>
      <c r="J585" s="131"/>
      <c r="K585" s="131"/>
      <c r="L585" s="131"/>
      <c r="M585" s="131"/>
      <c r="N585" s="131"/>
      <c r="O585" s="131"/>
      <c r="P585" s="131"/>
      <c r="Q585" s="131"/>
      <c r="R585" s="131"/>
      <c r="S585" s="131"/>
      <c r="T585" s="131"/>
      <c r="U585" s="131"/>
      <c r="V585" s="131"/>
      <c r="W585" s="131"/>
      <c r="X585" s="131"/>
      <c r="Y585" s="131"/>
      <c r="Z585" s="131"/>
      <c r="AA585" s="131"/>
      <c r="AB585" s="131"/>
      <c r="AC585" s="131"/>
      <c r="AD585" s="131"/>
      <c r="AE585" s="131"/>
      <c r="AF585" s="131"/>
      <c r="AG585" s="131"/>
      <c r="AH585" s="131"/>
      <c r="AI585" s="131"/>
      <c r="AJ585" s="131"/>
      <c r="AK585" s="131"/>
      <c r="AL585" s="131"/>
      <c r="AM585" s="131"/>
      <c r="AN585" s="131"/>
      <c r="AO585" s="131"/>
      <c r="AP585" s="131"/>
      <c r="AQ585" s="131"/>
      <c r="AR585" s="131"/>
      <c r="AS585" s="131"/>
      <c r="AT585" s="131"/>
      <c r="AU585" s="131"/>
      <c r="AV585" s="131"/>
      <c r="AW585" s="131"/>
      <c r="AX585" s="131"/>
      <c r="AY585" s="131"/>
      <c r="AZ585" s="131"/>
      <c r="BA585" s="131"/>
      <c r="BB585" s="131"/>
      <c r="BC585" s="131"/>
      <c r="BD585" s="131"/>
      <c r="BE585" s="131"/>
      <c r="BF585" s="131"/>
      <c r="BG585" s="131"/>
      <c r="BH585" s="131"/>
      <c r="BI585" s="131"/>
      <c r="BJ585" s="131"/>
      <c r="BK585" s="131"/>
      <c r="BL585" s="131"/>
      <c r="BM585" s="131"/>
      <c r="BN585" s="131"/>
      <c r="BO585" s="131"/>
      <c r="BP585" s="131"/>
      <c r="BQ585" s="131"/>
      <c r="BR585" s="131"/>
      <c r="BS585" s="131"/>
      <c r="BT585" s="131"/>
      <c r="BU585" s="131"/>
      <c r="BV585" s="131"/>
      <c r="BW585" s="131"/>
      <c r="BX585" s="131"/>
      <c r="BY585" s="131"/>
      <c r="BZ585" s="131"/>
      <c r="CA585" s="131"/>
      <c r="CB585" s="131"/>
      <c r="CC585" s="131"/>
      <c r="CD585" s="131"/>
      <c r="CE585" s="131"/>
      <c r="CF585" s="131"/>
      <c r="CG585" s="131"/>
      <c r="CH585" s="131"/>
      <c r="CI585" s="131"/>
      <c r="CJ585" s="131"/>
      <c r="CK585" s="131"/>
      <c r="CL585" s="131"/>
      <c r="CM585" s="131"/>
      <c r="CN585" s="131"/>
      <c r="CO585" s="131"/>
      <c r="CP585" s="131"/>
      <c r="CQ585" s="131"/>
      <c r="CR585" s="131"/>
      <c r="CS585" s="131"/>
      <c r="CT585" s="131"/>
      <c r="CU585" s="131"/>
      <c r="CV585" s="131"/>
      <c r="CW585" s="131"/>
      <c r="CX585" s="131"/>
      <c r="CY585" s="131"/>
      <c r="CZ585" s="131"/>
      <c r="DA585" s="131"/>
      <c r="DB585" s="131"/>
      <c r="DC585" s="131"/>
      <c r="DD585" s="131"/>
      <c r="DE585" s="131"/>
      <c r="DF585" s="131"/>
      <c r="DG585" s="131"/>
      <c r="DH585" s="131"/>
      <c r="DI585" s="131"/>
      <c r="DJ585" s="131"/>
      <c r="DK585" s="131"/>
      <c r="DL585" s="131"/>
      <c r="DM585" s="131"/>
      <c r="DN585" s="131"/>
      <c r="DO585" s="131"/>
      <c r="DP585" s="131"/>
      <c r="DQ585" s="131"/>
      <c r="DR585" s="131"/>
      <c r="DS585" s="131"/>
      <c r="DT585" s="131"/>
      <c r="DU585" s="131"/>
      <c r="DV585" s="131"/>
      <c r="DW585" s="131"/>
      <c r="DX585" s="131"/>
      <c r="DY585" s="131"/>
      <c r="DZ585" s="131"/>
      <c r="EA585" s="131"/>
      <c r="EB585" s="131"/>
      <c r="EC585" s="131"/>
      <c r="ED585" s="131"/>
      <c r="EE585" s="131"/>
      <c r="EF585" s="131"/>
      <c r="EG585" s="131"/>
      <c r="EH585" s="131"/>
      <c r="EI585" s="131"/>
      <c r="EJ585" s="131"/>
      <c r="EK585" s="131"/>
      <c r="EL585" s="131"/>
      <c r="EM585" s="131"/>
      <c r="EN585" s="131"/>
      <c r="EO585" s="131"/>
      <c r="EP585" s="131"/>
      <c r="EQ585" s="131"/>
      <c r="ER585" s="131"/>
      <c r="ES585" s="131"/>
      <c r="ET585" s="131"/>
      <c r="EU585" s="131"/>
      <c r="EV585" s="131"/>
      <c r="EW585" s="131"/>
      <c r="EX585" s="131"/>
      <c r="EY585" s="131"/>
      <c r="EZ585" s="131"/>
      <c r="FA585" s="131"/>
      <c r="FB585" s="131"/>
      <c r="FC585" s="131"/>
      <c r="FD585" s="131"/>
      <c r="FE585" s="131"/>
      <c r="FF585" s="131"/>
      <c r="FG585" s="131"/>
      <c r="FH585" s="131"/>
      <c r="FI585" s="131"/>
      <c r="FJ585" s="131"/>
      <c r="FK585" s="131"/>
      <c r="FL585" s="131"/>
      <c r="FM585" s="131"/>
      <c r="FN585" s="131"/>
      <c r="FO585" s="131"/>
      <c r="FP585" s="131"/>
      <c r="FQ585" s="131"/>
      <c r="FR585" s="131"/>
      <c r="FS585" s="131"/>
      <c r="FT585" s="131"/>
      <c r="FU585" s="131"/>
      <c r="FV585" s="131"/>
      <c r="FW585" s="131"/>
    </row>
    <row r="586">
      <c r="A586" s="131"/>
      <c r="B586" s="131"/>
      <c r="C586" s="131"/>
      <c r="D586" s="131"/>
      <c r="E586" s="131"/>
      <c r="F586" s="131"/>
      <c r="G586" s="131"/>
      <c r="H586" s="131"/>
      <c r="I586" s="131"/>
      <c r="J586" s="131"/>
      <c r="K586" s="131"/>
      <c r="L586" s="131"/>
      <c r="M586" s="131"/>
      <c r="N586" s="131"/>
      <c r="O586" s="131"/>
      <c r="P586" s="131"/>
      <c r="Q586" s="131"/>
      <c r="R586" s="131"/>
      <c r="S586" s="131"/>
      <c r="T586" s="131"/>
      <c r="U586" s="131"/>
      <c r="V586" s="131"/>
      <c r="W586" s="131"/>
      <c r="X586" s="131"/>
      <c r="Y586" s="131"/>
      <c r="Z586" s="131"/>
      <c r="AA586" s="131"/>
      <c r="AB586" s="131"/>
      <c r="AC586" s="131"/>
      <c r="AD586" s="131"/>
      <c r="AE586" s="131"/>
      <c r="AF586" s="131"/>
      <c r="AG586" s="131"/>
      <c r="AH586" s="131"/>
      <c r="AI586" s="131"/>
      <c r="AJ586" s="131"/>
      <c r="AK586" s="131"/>
      <c r="AL586" s="131"/>
      <c r="AM586" s="131"/>
      <c r="AN586" s="131"/>
      <c r="AO586" s="131"/>
      <c r="AP586" s="131"/>
      <c r="AQ586" s="131"/>
      <c r="AR586" s="131"/>
      <c r="AS586" s="131"/>
      <c r="AT586" s="131"/>
      <c r="AU586" s="131"/>
      <c r="AV586" s="131"/>
      <c r="AW586" s="131"/>
      <c r="AX586" s="131"/>
      <c r="AY586" s="131"/>
      <c r="AZ586" s="131"/>
      <c r="BA586" s="131"/>
      <c r="BB586" s="131"/>
      <c r="BC586" s="131"/>
      <c r="BD586" s="131"/>
      <c r="BE586" s="131"/>
      <c r="BF586" s="131"/>
      <c r="BG586" s="131"/>
      <c r="BH586" s="131"/>
      <c r="BI586" s="131"/>
      <c r="BJ586" s="131"/>
      <c r="BK586" s="131"/>
      <c r="BL586" s="131"/>
      <c r="BM586" s="131"/>
      <c r="BN586" s="131"/>
      <c r="BO586" s="131"/>
      <c r="BP586" s="131"/>
      <c r="BQ586" s="131"/>
      <c r="BR586" s="131"/>
      <c r="BS586" s="131"/>
      <c r="BT586" s="131"/>
      <c r="BU586" s="131"/>
      <c r="BV586" s="131"/>
      <c r="BW586" s="131"/>
      <c r="BX586" s="131"/>
      <c r="BY586" s="131"/>
      <c r="BZ586" s="131"/>
      <c r="CA586" s="131"/>
      <c r="CB586" s="131"/>
      <c r="CC586" s="131"/>
      <c r="CD586" s="131"/>
      <c r="CE586" s="131"/>
      <c r="CF586" s="131"/>
      <c r="CG586" s="131"/>
      <c r="CH586" s="131"/>
      <c r="CI586" s="131"/>
      <c r="CJ586" s="131"/>
      <c r="CK586" s="131"/>
      <c r="CL586" s="131"/>
      <c r="CM586" s="131"/>
      <c r="CN586" s="131"/>
      <c r="CO586" s="131"/>
      <c r="CP586" s="131"/>
      <c r="CQ586" s="131"/>
      <c r="CR586" s="131"/>
      <c r="CS586" s="131"/>
      <c r="CT586" s="131"/>
      <c r="CU586" s="131"/>
      <c r="CV586" s="131"/>
      <c r="CW586" s="131"/>
      <c r="CX586" s="131"/>
      <c r="CY586" s="131"/>
      <c r="CZ586" s="131"/>
      <c r="DA586" s="131"/>
      <c r="DB586" s="131"/>
      <c r="DC586" s="131"/>
      <c r="DD586" s="131"/>
      <c r="DE586" s="131"/>
      <c r="DF586" s="131"/>
      <c r="DG586" s="131"/>
      <c r="DH586" s="131"/>
      <c r="DI586" s="131"/>
      <c r="DJ586" s="131"/>
      <c r="DK586" s="131"/>
      <c r="DL586" s="131"/>
      <c r="DM586" s="131"/>
      <c r="DN586" s="131"/>
      <c r="DO586" s="131"/>
      <c r="DP586" s="131"/>
      <c r="DQ586" s="131"/>
      <c r="DR586" s="131"/>
      <c r="DS586" s="131"/>
      <c r="DT586" s="131"/>
      <c r="DU586" s="131"/>
      <c r="DV586" s="131"/>
      <c r="DW586" s="131"/>
      <c r="DX586" s="131"/>
      <c r="DY586" s="131"/>
      <c r="DZ586" s="131"/>
      <c r="EA586" s="131"/>
      <c r="EB586" s="131"/>
      <c r="EC586" s="131"/>
      <c r="ED586" s="131"/>
      <c r="EE586" s="131"/>
      <c r="EF586" s="131"/>
      <c r="EG586" s="131"/>
      <c r="EH586" s="131"/>
      <c r="EI586" s="131"/>
      <c r="EJ586" s="131"/>
      <c r="EK586" s="131"/>
      <c r="EL586" s="131"/>
      <c r="EM586" s="131"/>
      <c r="EN586" s="131"/>
      <c r="EO586" s="131"/>
      <c r="EP586" s="131"/>
      <c r="EQ586" s="131"/>
      <c r="ER586" s="131"/>
      <c r="ES586" s="131"/>
      <c r="ET586" s="131"/>
      <c r="EU586" s="131"/>
      <c r="EV586" s="131"/>
      <c r="EW586" s="131"/>
      <c r="EX586" s="131"/>
      <c r="EY586" s="131"/>
      <c r="EZ586" s="131"/>
      <c r="FA586" s="131"/>
      <c r="FB586" s="131"/>
      <c r="FC586" s="131"/>
      <c r="FD586" s="131"/>
      <c r="FE586" s="131"/>
      <c r="FF586" s="131"/>
      <c r="FG586" s="131"/>
      <c r="FH586" s="131"/>
      <c r="FI586" s="131"/>
      <c r="FJ586" s="131"/>
      <c r="FK586" s="131"/>
      <c r="FL586" s="131"/>
      <c r="FM586" s="131"/>
      <c r="FN586" s="131"/>
      <c r="FO586" s="131"/>
      <c r="FP586" s="131"/>
      <c r="FQ586" s="131"/>
      <c r="FR586" s="131"/>
      <c r="FS586" s="131"/>
      <c r="FT586" s="131"/>
      <c r="FU586" s="131"/>
      <c r="FV586" s="131"/>
      <c r="FW586" s="131"/>
    </row>
    <row r="587">
      <c r="A587" s="131"/>
      <c r="B587" s="131"/>
      <c r="C587" s="131"/>
      <c r="D587" s="131"/>
      <c r="E587" s="131"/>
      <c r="F587" s="131"/>
      <c r="G587" s="131"/>
      <c r="H587" s="131"/>
      <c r="I587" s="131"/>
      <c r="J587" s="131"/>
      <c r="K587" s="131"/>
      <c r="L587" s="131"/>
      <c r="M587" s="131"/>
      <c r="N587" s="131"/>
      <c r="O587" s="131"/>
      <c r="P587" s="131"/>
      <c r="Q587" s="131"/>
      <c r="R587" s="131"/>
      <c r="S587" s="131"/>
      <c r="T587" s="131"/>
      <c r="U587" s="131"/>
      <c r="V587" s="131"/>
      <c r="W587" s="131"/>
      <c r="X587" s="131"/>
      <c r="Y587" s="131"/>
      <c r="Z587" s="131"/>
      <c r="AA587" s="131"/>
      <c r="AB587" s="131"/>
      <c r="AC587" s="131"/>
      <c r="AD587" s="131"/>
      <c r="AE587" s="131"/>
      <c r="AF587" s="131"/>
      <c r="AG587" s="131"/>
      <c r="AH587" s="131"/>
      <c r="AI587" s="131"/>
      <c r="AJ587" s="131"/>
      <c r="AK587" s="131"/>
      <c r="AL587" s="131"/>
      <c r="AM587" s="131"/>
      <c r="AN587" s="131"/>
      <c r="AO587" s="131"/>
      <c r="AP587" s="131"/>
      <c r="AQ587" s="131"/>
      <c r="AR587" s="131"/>
      <c r="AS587" s="131"/>
      <c r="AT587" s="131"/>
      <c r="AU587" s="131"/>
      <c r="AV587" s="131"/>
      <c r="AW587" s="131"/>
      <c r="AX587" s="131"/>
      <c r="AY587" s="131"/>
      <c r="AZ587" s="131"/>
      <c r="BA587" s="131"/>
      <c r="BB587" s="131"/>
      <c r="BC587" s="131"/>
      <c r="BD587" s="131"/>
      <c r="BE587" s="131"/>
      <c r="BF587" s="131"/>
      <c r="BG587" s="131"/>
      <c r="BH587" s="131"/>
      <c r="BI587" s="131"/>
      <c r="BJ587" s="131"/>
      <c r="BK587" s="131"/>
      <c r="BL587" s="131"/>
      <c r="BM587" s="131"/>
      <c r="BN587" s="131"/>
      <c r="BO587" s="131"/>
      <c r="BP587" s="131"/>
      <c r="BQ587" s="131"/>
      <c r="BR587" s="131"/>
      <c r="BS587" s="131"/>
      <c r="BT587" s="131"/>
      <c r="BU587" s="131"/>
      <c r="BV587" s="131"/>
      <c r="BW587" s="131"/>
      <c r="BX587" s="131"/>
      <c r="BY587" s="131"/>
      <c r="BZ587" s="131"/>
      <c r="CA587" s="131"/>
      <c r="CB587" s="131"/>
      <c r="CC587" s="131"/>
      <c r="CD587" s="131"/>
      <c r="CE587" s="131"/>
      <c r="CF587" s="131"/>
      <c r="CG587" s="131"/>
      <c r="CH587" s="131"/>
      <c r="CI587" s="131"/>
      <c r="CJ587" s="131"/>
      <c r="CK587" s="131"/>
      <c r="CL587" s="131"/>
      <c r="CM587" s="131"/>
      <c r="CN587" s="131"/>
      <c r="CO587" s="131"/>
      <c r="CP587" s="131"/>
      <c r="CQ587" s="131"/>
      <c r="CR587" s="131"/>
      <c r="CS587" s="131"/>
      <c r="CT587" s="131"/>
      <c r="CU587" s="131"/>
      <c r="CV587" s="131"/>
      <c r="CW587" s="131"/>
      <c r="CX587" s="131"/>
      <c r="CY587" s="131"/>
      <c r="CZ587" s="131"/>
      <c r="DA587" s="131"/>
      <c r="DB587" s="131"/>
      <c r="DC587" s="131"/>
      <c r="DD587" s="131"/>
      <c r="DE587" s="131"/>
      <c r="DF587" s="131"/>
      <c r="DG587" s="131"/>
      <c r="DH587" s="131"/>
      <c r="DI587" s="131"/>
      <c r="DJ587" s="131"/>
      <c r="DK587" s="131"/>
      <c r="DL587" s="131"/>
      <c r="DM587" s="131"/>
      <c r="DN587" s="131"/>
      <c r="DO587" s="131"/>
      <c r="DP587" s="131"/>
      <c r="DQ587" s="131"/>
      <c r="DR587" s="131"/>
      <c r="DS587" s="131"/>
      <c r="DT587" s="131"/>
      <c r="DU587" s="131"/>
      <c r="DV587" s="131"/>
      <c r="DW587" s="131"/>
      <c r="DX587" s="131"/>
      <c r="DY587" s="131"/>
      <c r="DZ587" s="131"/>
      <c r="EA587" s="131"/>
      <c r="EB587" s="131"/>
      <c r="EC587" s="131"/>
      <c r="ED587" s="131"/>
      <c r="EE587" s="131"/>
      <c r="EF587" s="131"/>
      <c r="EG587" s="131"/>
      <c r="EH587" s="131"/>
      <c r="EI587" s="131"/>
      <c r="EJ587" s="131"/>
      <c r="EK587" s="131"/>
      <c r="EL587" s="131"/>
      <c r="EM587" s="131"/>
      <c r="EN587" s="131"/>
      <c r="EO587" s="131"/>
      <c r="EP587" s="131"/>
      <c r="EQ587" s="131"/>
      <c r="ER587" s="131"/>
      <c r="ES587" s="131"/>
      <c r="ET587" s="131"/>
      <c r="EU587" s="131"/>
      <c r="EV587" s="131"/>
      <c r="EW587" s="131"/>
      <c r="EX587" s="131"/>
      <c r="EY587" s="131"/>
      <c r="EZ587" s="131"/>
      <c r="FA587" s="131"/>
      <c r="FB587" s="131"/>
      <c r="FC587" s="131"/>
      <c r="FD587" s="131"/>
      <c r="FE587" s="131"/>
      <c r="FF587" s="131"/>
      <c r="FG587" s="131"/>
      <c r="FH587" s="131"/>
      <c r="FI587" s="131"/>
      <c r="FJ587" s="131"/>
      <c r="FK587" s="131"/>
      <c r="FL587" s="131"/>
      <c r="FM587" s="131"/>
      <c r="FN587" s="131"/>
      <c r="FO587" s="131"/>
      <c r="FP587" s="131"/>
      <c r="FQ587" s="131"/>
      <c r="FR587" s="131"/>
      <c r="FS587" s="131"/>
      <c r="FT587" s="131"/>
      <c r="FU587" s="131"/>
      <c r="FV587" s="131"/>
      <c r="FW587" s="131"/>
    </row>
    <row r="588">
      <c r="A588" s="131"/>
      <c r="B588" s="131"/>
      <c r="C588" s="131"/>
      <c r="D588" s="131"/>
      <c r="E588" s="131"/>
      <c r="F588" s="131"/>
      <c r="G588" s="131"/>
      <c r="H588" s="131"/>
      <c r="I588" s="131"/>
      <c r="J588" s="131"/>
      <c r="K588" s="131"/>
      <c r="L588" s="131"/>
      <c r="M588" s="131"/>
      <c r="N588" s="131"/>
      <c r="O588" s="131"/>
      <c r="P588" s="131"/>
      <c r="Q588" s="131"/>
      <c r="R588" s="131"/>
      <c r="S588" s="131"/>
      <c r="T588" s="131"/>
      <c r="U588" s="131"/>
      <c r="V588" s="131"/>
      <c r="W588" s="131"/>
      <c r="X588" s="131"/>
      <c r="Y588" s="131"/>
      <c r="Z588" s="131"/>
      <c r="AA588" s="131"/>
      <c r="AB588" s="131"/>
      <c r="AC588" s="131"/>
      <c r="AD588" s="131"/>
      <c r="AE588" s="131"/>
      <c r="AF588" s="131"/>
      <c r="AG588" s="131"/>
      <c r="AH588" s="131"/>
      <c r="AI588" s="131"/>
      <c r="AJ588" s="131"/>
      <c r="AK588" s="131"/>
      <c r="AL588" s="131"/>
      <c r="AM588" s="131"/>
      <c r="AN588" s="131"/>
      <c r="AO588" s="131"/>
      <c r="AP588" s="131"/>
      <c r="AQ588" s="131"/>
      <c r="AR588" s="131"/>
      <c r="AS588" s="131"/>
      <c r="AT588" s="131"/>
      <c r="AU588" s="131"/>
      <c r="AV588" s="131"/>
      <c r="AW588" s="131"/>
      <c r="AX588" s="131"/>
      <c r="AY588" s="131"/>
      <c r="AZ588" s="131"/>
      <c r="BA588" s="131"/>
      <c r="BB588" s="131"/>
      <c r="BC588" s="131"/>
      <c r="BD588" s="131"/>
      <c r="BE588" s="131"/>
      <c r="BF588" s="131"/>
      <c r="BG588" s="131"/>
      <c r="BH588" s="131"/>
      <c r="BI588" s="131"/>
      <c r="BJ588" s="131"/>
      <c r="BK588" s="131"/>
      <c r="BL588" s="131"/>
      <c r="BM588" s="131"/>
      <c r="BN588" s="131"/>
      <c r="BO588" s="131"/>
      <c r="BP588" s="131"/>
      <c r="BQ588" s="131"/>
      <c r="BR588" s="131"/>
      <c r="BS588" s="131"/>
      <c r="BT588" s="131"/>
      <c r="BU588" s="131"/>
      <c r="BV588" s="131"/>
      <c r="BW588" s="131"/>
      <c r="BX588" s="131"/>
      <c r="BY588" s="131"/>
      <c r="BZ588" s="131"/>
      <c r="CA588" s="131"/>
      <c r="CB588" s="131"/>
      <c r="CC588" s="131"/>
      <c r="CD588" s="131"/>
      <c r="CE588" s="131"/>
      <c r="CF588" s="131"/>
      <c r="CG588" s="131"/>
      <c r="CH588" s="131"/>
      <c r="CI588" s="131"/>
      <c r="CJ588" s="131"/>
      <c r="CK588" s="131"/>
      <c r="CL588" s="131"/>
      <c r="CM588" s="131"/>
      <c r="CN588" s="131"/>
      <c r="CO588" s="131"/>
      <c r="CP588" s="131"/>
      <c r="CQ588" s="131"/>
      <c r="CR588" s="131"/>
      <c r="CS588" s="131"/>
      <c r="CT588" s="131"/>
      <c r="CU588" s="131"/>
      <c r="CV588" s="131"/>
      <c r="CW588" s="131"/>
      <c r="CX588" s="131"/>
      <c r="CY588" s="131"/>
      <c r="CZ588" s="131"/>
      <c r="DA588" s="131"/>
      <c r="DB588" s="131"/>
      <c r="DC588" s="131"/>
      <c r="DD588" s="131"/>
      <c r="DE588" s="131"/>
      <c r="DF588" s="131"/>
      <c r="DG588" s="131"/>
      <c r="DH588" s="131"/>
      <c r="DI588" s="131"/>
      <c r="DJ588" s="131"/>
      <c r="DK588" s="131"/>
      <c r="DL588" s="131"/>
      <c r="DM588" s="131"/>
      <c r="DN588" s="131"/>
      <c r="DO588" s="131"/>
      <c r="DP588" s="131"/>
      <c r="DQ588" s="131"/>
      <c r="DR588" s="131"/>
      <c r="DS588" s="131"/>
      <c r="DT588" s="131"/>
      <c r="DU588" s="131"/>
      <c r="DV588" s="131"/>
      <c r="DW588" s="131"/>
      <c r="DX588" s="131"/>
      <c r="DY588" s="131"/>
      <c r="DZ588" s="131"/>
      <c r="EA588" s="131"/>
      <c r="EB588" s="131"/>
      <c r="EC588" s="131"/>
      <c r="ED588" s="131"/>
      <c r="EE588" s="131"/>
      <c r="EF588" s="131"/>
      <c r="EG588" s="131"/>
      <c r="EH588" s="131"/>
      <c r="EI588" s="131"/>
      <c r="EJ588" s="131"/>
      <c r="EK588" s="131"/>
      <c r="EL588" s="131"/>
      <c r="EM588" s="131"/>
      <c r="EN588" s="131"/>
      <c r="EO588" s="131"/>
      <c r="EP588" s="131"/>
      <c r="EQ588" s="131"/>
      <c r="ER588" s="131"/>
      <c r="ES588" s="131"/>
      <c r="ET588" s="131"/>
      <c r="EU588" s="131"/>
      <c r="EV588" s="131"/>
      <c r="EW588" s="131"/>
      <c r="EX588" s="131"/>
      <c r="EY588" s="131"/>
      <c r="EZ588" s="131"/>
      <c r="FA588" s="131"/>
      <c r="FB588" s="131"/>
      <c r="FC588" s="131"/>
      <c r="FD588" s="131"/>
      <c r="FE588" s="131"/>
      <c r="FF588" s="131"/>
      <c r="FG588" s="131"/>
      <c r="FH588" s="131"/>
      <c r="FI588" s="131"/>
      <c r="FJ588" s="131"/>
      <c r="FK588" s="131"/>
      <c r="FL588" s="131"/>
      <c r="FM588" s="131"/>
      <c r="FN588" s="131"/>
      <c r="FO588" s="131"/>
      <c r="FP588" s="131"/>
      <c r="FQ588" s="131"/>
      <c r="FR588" s="131"/>
      <c r="FS588" s="131"/>
      <c r="FT588" s="131"/>
      <c r="FU588" s="131"/>
      <c r="FV588" s="131"/>
      <c r="FW588" s="131"/>
    </row>
    <row r="589">
      <c r="A589" s="131"/>
      <c r="B589" s="131"/>
      <c r="C589" s="131"/>
      <c r="D589" s="131"/>
      <c r="E589" s="131"/>
      <c r="F589" s="131"/>
      <c r="G589" s="131"/>
      <c r="H589" s="131"/>
      <c r="I589" s="131"/>
      <c r="J589" s="131"/>
      <c r="K589" s="131"/>
      <c r="L589" s="131"/>
      <c r="M589" s="131"/>
      <c r="N589" s="131"/>
      <c r="O589" s="131"/>
      <c r="P589" s="131"/>
      <c r="Q589" s="131"/>
      <c r="R589" s="131"/>
      <c r="S589" s="131"/>
      <c r="T589" s="131"/>
      <c r="U589" s="131"/>
      <c r="V589" s="131"/>
      <c r="W589" s="131"/>
      <c r="X589" s="131"/>
      <c r="Y589" s="131"/>
      <c r="Z589" s="131"/>
      <c r="AA589" s="131"/>
      <c r="AB589" s="131"/>
      <c r="AC589" s="131"/>
      <c r="AD589" s="131"/>
      <c r="AE589" s="131"/>
      <c r="AF589" s="131"/>
      <c r="AG589" s="131"/>
      <c r="AH589" s="131"/>
      <c r="AI589" s="131"/>
      <c r="AJ589" s="131"/>
      <c r="AK589" s="131"/>
      <c r="AL589" s="131"/>
      <c r="AM589" s="131"/>
      <c r="AN589" s="131"/>
      <c r="AO589" s="131"/>
      <c r="AP589" s="131"/>
      <c r="AQ589" s="131"/>
      <c r="AR589" s="131"/>
      <c r="AS589" s="131"/>
      <c r="AT589" s="131"/>
      <c r="AU589" s="131"/>
      <c r="AV589" s="131"/>
      <c r="AW589" s="131"/>
      <c r="AX589" s="131"/>
      <c r="AY589" s="131"/>
      <c r="AZ589" s="131"/>
      <c r="BA589" s="131"/>
      <c r="BB589" s="131"/>
      <c r="BC589" s="131"/>
      <c r="BD589" s="131"/>
      <c r="BE589" s="131"/>
      <c r="BF589" s="131"/>
      <c r="BG589" s="131"/>
      <c r="BH589" s="131"/>
      <c r="BI589" s="131"/>
      <c r="BJ589" s="131"/>
      <c r="BK589" s="131"/>
      <c r="BL589" s="131"/>
      <c r="BM589" s="131"/>
      <c r="BN589" s="131"/>
      <c r="BO589" s="131"/>
      <c r="BP589" s="131"/>
      <c r="BQ589" s="131"/>
      <c r="BR589" s="131"/>
      <c r="BS589" s="131"/>
      <c r="BT589" s="131"/>
      <c r="BU589" s="131"/>
      <c r="BV589" s="131"/>
      <c r="BW589" s="131"/>
      <c r="BX589" s="131"/>
      <c r="BY589" s="131"/>
      <c r="BZ589" s="131"/>
      <c r="CA589" s="131"/>
      <c r="CB589" s="131"/>
      <c r="CC589" s="131"/>
      <c r="CD589" s="131"/>
      <c r="CE589" s="131"/>
      <c r="CF589" s="131"/>
      <c r="CG589" s="131"/>
      <c r="CH589" s="131"/>
      <c r="CI589" s="131"/>
      <c r="CJ589" s="131"/>
      <c r="CK589" s="131"/>
      <c r="CL589" s="131"/>
      <c r="CM589" s="131"/>
      <c r="CN589" s="131"/>
      <c r="CO589" s="131"/>
      <c r="CP589" s="131"/>
      <c r="CQ589" s="131"/>
      <c r="CR589" s="131"/>
      <c r="CS589" s="131"/>
      <c r="CT589" s="131"/>
      <c r="CU589" s="131"/>
      <c r="CV589" s="131"/>
      <c r="CW589" s="131"/>
      <c r="CX589" s="131"/>
      <c r="CY589" s="131"/>
      <c r="CZ589" s="131"/>
      <c r="DA589" s="131"/>
      <c r="DB589" s="131"/>
      <c r="DC589" s="131"/>
      <c r="DD589" s="131"/>
      <c r="DE589" s="131"/>
      <c r="DF589" s="131"/>
      <c r="DG589" s="131"/>
      <c r="DH589" s="131"/>
      <c r="DI589" s="131"/>
      <c r="DJ589" s="131"/>
      <c r="DK589" s="131"/>
      <c r="DL589" s="131"/>
      <c r="DM589" s="131"/>
      <c r="DN589" s="131"/>
      <c r="DO589" s="131"/>
      <c r="DP589" s="131"/>
      <c r="DQ589" s="131"/>
      <c r="DR589" s="131"/>
      <c r="DS589" s="131"/>
      <c r="DT589" s="131"/>
      <c r="DU589" s="131"/>
      <c r="DV589" s="131"/>
      <c r="DW589" s="131"/>
      <c r="DX589" s="131"/>
      <c r="DY589" s="131"/>
      <c r="DZ589" s="131"/>
      <c r="EA589" s="131"/>
      <c r="EB589" s="131"/>
      <c r="EC589" s="131"/>
      <c r="ED589" s="131"/>
      <c r="EE589" s="131"/>
      <c r="EF589" s="131"/>
      <c r="EG589" s="131"/>
      <c r="EH589" s="131"/>
      <c r="EI589" s="131"/>
      <c r="EJ589" s="131"/>
      <c r="EK589" s="131"/>
      <c r="EL589" s="131"/>
      <c r="EM589" s="131"/>
      <c r="EN589" s="131"/>
      <c r="EO589" s="131"/>
      <c r="EP589" s="131"/>
      <c r="EQ589" s="131"/>
      <c r="ER589" s="131"/>
      <c r="ES589" s="131"/>
      <c r="ET589" s="131"/>
      <c r="EU589" s="131"/>
      <c r="EV589" s="131"/>
      <c r="EW589" s="131"/>
      <c r="EX589" s="131"/>
      <c r="EY589" s="131"/>
      <c r="EZ589" s="131"/>
      <c r="FA589" s="131"/>
      <c r="FB589" s="131"/>
      <c r="FC589" s="131"/>
      <c r="FD589" s="131"/>
      <c r="FE589" s="131"/>
      <c r="FF589" s="131"/>
      <c r="FG589" s="131"/>
      <c r="FH589" s="131"/>
      <c r="FI589" s="131"/>
      <c r="FJ589" s="131"/>
      <c r="FK589" s="131"/>
      <c r="FL589" s="131"/>
      <c r="FM589" s="131"/>
      <c r="FN589" s="131"/>
      <c r="FO589" s="131"/>
      <c r="FP589" s="131"/>
      <c r="FQ589" s="131"/>
      <c r="FR589" s="131"/>
      <c r="FS589" s="131"/>
      <c r="FT589" s="131"/>
      <c r="FU589" s="131"/>
      <c r="FV589" s="131"/>
      <c r="FW589" s="131"/>
    </row>
    <row r="590">
      <c r="A590" s="131"/>
      <c r="B590" s="131"/>
      <c r="C590" s="131"/>
      <c r="D590" s="131"/>
      <c r="E590" s="131"/>
      <c r="F590" s="131"/>
      <c r="G590" s="131"/>
      <c r="H590" s="131"/>
      <c r="I590" s="131"/>
      <c r="J590" s="131"/>
      <c r="K590" s="131"/>
      <c r="L590" s="131"/>
      <c r="M590" s="131"/>
      <c r="N590" s="131"/>
      <c r="O590" s="131"/>
      <c r="P590" s="131"/>
      <c r="Q590" s="131"/>
      <c r="R590" s="131"/>
      <c r="S590" s="131"/>
      <c r="T590" s="131"/>
      <c r="U590" s="131"/>
      <c r="V590" s="131"/>
      <c r="W590" s="131"/>
      <c r="X590" s="131"/>
      <c r="Y590" s="131"/>
      <c r="Z590" s="131"/>
      <c r="AA590" s="131"/>
      <c r="AB590" s="131"/>
      <c r="AC590" s="131"/>
      <c r="AD590" s="131"/>
      <c r="AE590" s="131"/>
      <c r="AF590" s="131"/>
      <c r="AG590" s="131"/>
      <c r="AH590" s="131"/>
      <c r="AI590" s="131"/>
      <c r="AJ590" s="131"/>
      <c r="AK590" s="131"/>
      <c r="AL590" s="131"/>
      <c r="AM590" s="131"/>
      <c r="AN590" s="131"/>
      <c r="AO590" s="131"/>
      <c r="AP590" s="131"/>
      <c r="AQ590" s="131"/>
      <c r="AR590" s="131"/>
      <c r="AS590" s="131"/>
      <c r="AT590" s="131"/>
      <c r="AU590" s="131"/>
      <c r="AV590" s="131"/>
      <c r="AW590" s="131"/>
      <c r="AX590" s="131"/>
      <c r="AY590" s="131"/>
      <c r="AZ590" s="131"/>
      <c r="BA590" s="131"/>
      <c r="BB590" s="131"/>
      <c r="BC590" s="131"/>
      <c r="BD590" s="131"/>
      <c r="BE590" s="131"/>
      <c r="BF590" s="131"/>
      <c r="BG590" s="131"/>
      <c r="BH590" s="131"/>
      <c r="BI590" s="131"/>
      <c r="BJ590" s="131"/>
      <c r="BK590" s="131"/>
      <c r="BL590" s="131"/>
      <c r="BM590" s="131"/>
      <c r="BN590" s="131"/>
      <c r="BO590" s="131"/>
      <c r="BP590" s="131"/>
      <c r="BQ590" s="131"/>
      <c r="BR590" s="131"/>
      <c r="BS590" s="131"/>
      <c r="BT590" s="131"/>
      <c r="BU590" s="131"/>
      <c r="BV590" s="131"/>
      <c r="BW590" s="131"/>
      <c r="BX590" s="131"/>
      <c r="BY590" s="131"/>
      <c r="BZ590" s="131"/>
      <c r="CA590" s="131"/>
      <c r="CB590" s="131"/>
      <c r="CC590" s="131"/>
      <c r="CD590" s="131"/>
      <c r="CE590" s="131"/>
      <c r="CF590" s="131"/>
      <c r="CG590" s="131"/>
      <c r="CH590" s="131"/>
      <c r="CI590" s="131"/>
      <c r="CJ590" s="131"/>
      <c r="CK590" s="131"/>
      <c r="CL590" s="131"/>
      <c r="CM590" s="131"/>
      <c r="CN590" s="131"/>
      <c r="CO590" s="131"/>
      <c r="CP590" s="131"/>
      <c r="CQ590" s="131"/>
      <c r="CR590" s="131"/>
      <c r="CS590" s="131"/>
      <c r="CT590" s="131"/>
      <c r="CU590" s="131"/>
      <c r="CV590" s="131"/>
      <c r="CW590" s="131"/>
      <c r="CX590" s="131"/>
      <c r="CY590" s="131"/>
      <c r="CZ590" s="131"/>
      <c r="DA590" s="131"/>
      <c r="DB590" s="131"/>
      <c r="DC590" s="131"/>
      <c r="DD590" s="131"/>
      <c r="DE590" s="131"/>
      <c r="DF590" s="131"/>
      <c r="DG590" s="131"/>
      <c r="DH590" s="131"/>
      <c r="DI590" s="131"/>
      <c r="DJ590" s="131"/>
      <c r="DK590" s="131"/>
      <c r="DL590" s="131"/>
      <c r="DM590" s="131"/>
      <c r="DN590" s="131"/>
      <c r="DO590" s="131"/>
      <c r="DP590" s="131"/>
      <c r="DQ590" s="131"/>
      <c r="DR590" s="131"/>
      <c r="DS590" s="131"/>
      <c r="DT590" s="131"/>
      <c r="DU590" s="131"/>
      <c r="DV590" s="131"/>
      <c r="DW590" s="131"/>
      <c r="DX590" s="131"/>
      <c r="DY590" s="131"/>
      <c r="DZ590" s="131"/>
      <c r="EA590" s="131"/>
      <c r="EB590" s="131"/>
      <c r="EC590" s="131"/>
      <c r="ED590" s="131"/>
      <c r="EE590" s="131"/>
      <c r="EF590" s="131"/>
      <c r="EG590" s="131"/>
      <c r="EH590" s="131"/>
      <c r="EI590" s="131"/>
      <c r="EJ590" s="131"/>
      <c r="EK590" s="131"/>
      <c r="EL590" s="131"/>
      <c r="EM590" s="131"/>
      <c r="EN590" s="131"/>
      <c r="EO590" s="131"/>
      <c r="EP590" s="131"/>
      <c r="EQ590" s="131"/>
      <c r="ER590" s="131"/>
      <c r="ES590" s="131"/>
      <c r="ET590" s="131"/>
      <c r="EU590" s="131"/>
      <c r="EV590" s="131"/>
      <c r="EW590" s="131"/>
      <c r="EX590" s="131"/>
      <c r="EY590" s="131"/>
      <c r="EZ590" s="131"/>
      <c r="FA590" s="131"/>
      <c r="FB590" s="131"/>
      <c r="FC590" s="131"/>
      <c r="FD590" s="131"/>
      <c r="FE590" s="131"/>
      <c r="FF590" s="131"/>
      <c r="FG590" s="131"/>
      <c r="FH590" s="131"/>
      <c r="FI590" s="131"/>
      <c r="FJ590" s="131"/>
      <c r="FK590" s="131"/>
      <c r="FL590" s="131"/>
      <c r="FM590" s="131"/>
      <c r="FN590" s="131"/>
      <c r="FO590" s="131"/>
      <c r="FP590" s="131"/>
      <c r="FQ590" s="131"/>
      <c r="FR590" s="131"/>
      <c r="FS590" s="131"/>
      <c r="FT590" s="131"/>
      <c r="FU590" s="131"/>
      <c r="FV590" s="131"/>
      <c r="FW590" s="131"/>
    </row>
    <row r="591">
      <c r="A591" s="131"/>
      <c r="B591" s="131"/>
      <c r="C591" s="131"/>
      <c r="D591" s="131"/>
      <c r="E591" s="131"/>
      <c r="F591" s="131"/>
      <c r="G591" s="131"/>
      <c r="H591" s="131"/>
      <c r="I591" s="131"/>
      <c r="J591" s="131"/>
      <c r="K591" s="131"/>
      <c r="L591" s="131"/>
      <c r="M591" s="131"/>
      <c r="N591" s="131"/>
      <c r="O591" s="131"/>
      <c r="P591" s="131"/>
      <c r="Q591" s="131"/>
      <c r="R591" s="131"/>
      <c r="S591" s="131"/>
      <c r="T591" s="131"/>
      <c r="U591" s="131"/>
      <c r="V591" s="131"/>
      <c r="W591" s="131"/>
      <c r="X591" s="131"/>
      <c r="Y591" s="131"/>
      <c r="Z591" s="131"/>
      <c r="AA591" s="131"/>
      <c r="AB591" s="131"/>
      <c r="AC591" s="131"/>
      <c r="AD591" s="131"/>
      <c r="AE591" s="131"/>
      <c r="AF591" s="131"/>
      <c r="AG591" s="131"/>
      <c r="AH591" s="131"/>
      <c r="AI591" s="131"/>
      <c r="AJ591" s="131"/>
      <c r="AK591" s="131"/>
      <c r="AL591" s="131"/>
      <c r="AM591" s="131"/>
      <c r="AN591" s="131"/>
      <c r="AO591" s="131"/>
      <c r="AP591" s="131"/>
      <c r="AQ591" s="131"/>
      <c r="AR591" s="131"/>
      <c r="AS591" s="131"/>
      <c r="AT591" s="131"/>
      <c r="AU591" s="131"/>
      <c r="AV591" s="131"/>
      <c r="AW591" s="131"/>
      <c r="AX591" s="131"/>
      <c r="AY591" s="131"/>
      <c r="AZ591" s="131"/>
      <c r="BA591" s="131"/>
      <c r="BB591" s="131"/>
      <c r="BC591" s="131"/>
      <c r="BD591" s="131"/>
      <c r="BE591" s="131"/>
      <c r="BF591" s="131"/>
      <c r="BG591" s="131"/>
      <c r="BH591" s="131"/>
      <c r="BI591" s="131"/>
      <c r="BJ591" s="131"/>
      <c r="BK591" s="131"/>
      <c r="BL591" s="131"/>
      <c r="BM591" s="131"/>
      <c r="BN591" s="131"/>
      <c r="BO591" s="131"/>
      <c r="BP591" s="131"/>
      <c r="BQ591" s="131"/>
      <c r="BR591" s="131"/>
      <c r="BS591" s="131"/>
      <c r="BT591" s="131"/>
      <c r="BU591" s="131"/>
      <c r="BV591" s="131"/>
      <c r="BW591" s="131"/>
      <c r="BX591" s="131"/>
      <c r="BY591" s="131"/>
      <c r="BZ591" s="131"/>
      <c r="CA591" s="131"/>
      <c r="CB591" s="131"/>
      <c r="CC591" s="131"/>
      <c r="CD591" s="131"/>
      <c r="CE591" s="131"/>
      <c r="CF591" s="131"/>
      <c r="CG591" s="131"/>
      <c r="CH591" s="131"/>
      <c r="CI591" s="131"/>
      <c r="CJ591" s="131"/>
      <c r="CK591" s="131"/>
      <c r="CL591" s="131"/>
      <c r="CM591" s="131"/>
      <c r="CN591" s="131"/>
      <c r="CO591" s="131"/>
      <c r="CP591" s="131"/>
      <c r="CQ591" s="131"/>
      <c r="CR591" s="131"/>
      <c r="CS591" s="131"/>
      <c r="CT591" s="131"/>
      <c r="CU591" s="131"/>
      <c r="CV591" s="131"/>
      <c r="CW591" s="131"/>
      <c r="CX591" s="131"/>
      <c r="CY591" s="131"/>
      <c r="CZ591" s="131"/>
      <c r="DA591" s="131"/>
      <c r="DB591" s="131"/>
      <c r="DC591" s="131"/>
      <c r="DD591" s="131"/>
      <c r="DE591" s="131"/>
      <c r="DF591" s="131"/>
      <c r="DG591" s="131"/>
      <c r="DH591" s="131"/>
      <c r="DI591" s="131"/>
      <c r="DJ591" s="131"/>
      <c r="DK591" s="131"/>
      <c r="DL591" s="131"/>
      <c r="DM591" s="131"/>
      <c r="DN591" s="131"/>
      <c r="DO591" s="131"/>
      <c r="DP591" s="131"/>
      <c r="DQ591" s="131"/>
      <c r="DR591" s="131"/>
      <c r="DS591" s="131"/>
      <c r="DT591" s="131"/>
      <c r="DU591" s="131"/>
      <c r="DV591" s="131"/>
      <c r="DW591" s="131"/>
      <c r="DX591" s="131"/>
      <c r="DY591" s="131"/>
      <c r="DZ591" s="131"/>
      <c r="EA591" s="131"/>
      <c r="EB591" s="131"/>
      <c r="EC591" s="131"/>
      <c r="ED591" s="131"/>
      <c r="EE591" s="131"/>
      <c r="EF591" s="131"/>
      <c r="EG591" s="131"/>
      <c r="EH591" s="131"/>
      <c r="EI591" s="131"/>
      <c r="EJ591" s="131"/>
      <c r="EK591" s="131"/>
      <c r="EL591" s="131"/>
      <c r="EM591" s="131"/>
      <c r="EN591" s="131"/>
      <c r="EO591" s="131"/>
      <c r="EP591" s="131"/>
      <c r="EQ591" s="131"/>
      <c r="ER591" s="131"/>
      <c r="ES591" s="131"/>
      <c r="ET591" s="131"/>
      <c r="EU591" s="131"/>
      <c r="EV591" s="131"/>
      <c r="EW591" s="131"/>
      <c r="EX591" s="131"/>
      <c r="EY591" s="131"/>
      <c r="EZ591" s="131"/>
      <c r="FA591" s="131"/>
      <c r="FB591" s="131"/>
      <c r="FC591" s="131"/>
      <c r="FD591" s="131"/>
      <c r="FE591" s="131"/>
      <c r="FF591" s="131"/>
      <c r="FG591" s="131"/>
      <c r="FH591" s="131"/>
      <c r="FI591" s="131"/>
      <c r="FJ591" s="131"/>
      <c r="FK591" s="131"/>
      <c r="FL591" s="131"/>
      <c r="FM591" s="131"/>
      <c r="FN591" s="131"/>
      <c r="FO591" s="131"/>
      <c r="FP591" s="131"/>
      <c r="FQ591" s="131"/>
      <c r="FR591" s="131"/>
      <c r="FS591" s="131"/>
      <c r="FT591" s="131"/>
      <c r="FU591" s="131"/>
      <c r="FV591" s="131"/>
      <c r="FW591" s="131"/>
    </row>
    <row r="592">
      <c r="A592" s="131"/>
      <c r="B592" s="131"/>
      <c r="C592" s="131"/>
      <c r="D592" s="131"/>
      <c r="E592" s="131"/>
      <c r="F592" s="131"/>
      <c r="G592" s="131"/>
      <c r="H592" s="131"/>
      <c r="I592" s="131"/>
      <c r="J592" s="131"/>
      <c r="K592" s="131"/>
      <c r="L592" s="131"/>
      <c r="M592" s="131"/>
      <c r="N592" s="131"/>
      <c r="O592" s="131"/>
      <c r="P592" s="131"/>
      <c r="Q592" s="131"/>
      <c r="R592" s="131"/>
      <c r="S592" s="131"/>
      <c r="T592" s="131"/>
      <c r="U592" s="131"/>
      <c r="V592" s="131"/>
      <c r="W592" s="131"/>
      <c r="X592" s="131"/>
      <c r="Y592" s="131"/>
      <c r="Z592" s="131"/>
      <c r="AA592" s="131"/>
      <c r="AB592" s="131"/>
      <c r="AC592" s="131"/>
      <c r="AD592" s="131"/>
      <c r="AE592" s="131"/>
      <c r="AF592" s="131"/>
      <c r="AG592" s="131"/>
      <c r="AH592" s="131"/>
      <c r="AI592" s="131"/>
      <c r="AJ592" s="131"/>
      <c r="AK592" s="131"/>
      <c r="AL592" s="131"/>
      <c r="AM592" s="131"/>
      <c r="AN592" s="131"/>
      <c r="AO592" s="131"/>
      <c r="AP592" s="131"/>
      <c r="AQ592" s="131"/>
      <c r="AR592" s="131"/>
      <c r="AS592" s="131"/>
      <c r="AT592" s="131"/>
      <c r="AU592" s="131"/>
      <c r="AV592" s="131"/>
      <c r="AW592" s="131"/>
      <c r="AX592" s="131"/>
      <c r="AY592" s="131"/>
      <c r="AZ592" s="131"/>
      <c r="BA592" s="131"/>
      <c r="BB592" s="131"/>
      <c r="BC592" s="131"/>
      <c r="BD592" s="131"/>
      <c r="BE592" s="131"/>
      <c r="BF592" s="131"/>
      <c r="BG592" s="131"/>
      <c r="BH592" s="131"/>
      <c r="BI592" s="131"/>
      <c r="BJ592" s="131"/>
      <c r="BK592" s="131"/>
      <c r="BL592" s="131"/>
      <c r="BM592" s="131"/>
      <c r="BN592" s="131"/>
      <c r="BO592" s="131"/>
      <c r="BP592" s="131"/>
      <c r="BQ592" s="131"/>
      <c r="BR592" s="131"/>
      <c r="BS592" s="131"/>
      <c r="BT592" s="131"/>
      <c r="BU592" s="131"/>
      <c r="BV592" s="131"/>
      <c r="BW592" s="131"/>
      <c r="BX592" s="131"/>
      <c r="BY592" s="131"/>
      <c r="BZ592" s="131"/>
      <c r="CA592" s="131"/>
      <c r="CB592" s="131"/>
      <c r="CC592" s="131"/>
      <c r="CD592" s="131"/>
      <c r="CE592" s="131"/>
      <c r="CF592" s="131"/>
      <c r="CG592" s="131"/>
      <c r="CH592" s="131"/>
      <c r="CI592" s="131"/>
      <c r="CJ592" s="131"/>
      <c r="CK592" s="131"/>
      <c r="CL592" s="131"/>
      <c r="CM592" s="131"/>
      <c r="CN592" s="131"/>
      <c r="CO592" s="131"/>
      <c r="CP592" s="131"/>
      <c r="CQ592" s="131"/>
      <c r="CR592" s="131"/>
      <c r="CS592" s="131"/>
      <c r="CT592" s="131"/>
      <c r="CU592" s="131"/>
      <c r="CV592" s="131"/>
      <c r="CW592" s="131"/>
      <c r="CX592" s="131"/>
      <c r="CY592" s="131"/>
      <c r="CZ592" s="131"/>
      <c r="DA592" s="131"/>
      <c r="DB592" s="131"/>
      <c r="DC592" s="131"/>
      <c r="DD592" s="131"/>
      <c r="DE592" s="131"/>
      <c r="DF592" s="131"/>
      <c r="DG592" s="131"/>
      <c r="DH592" s="131"/>
      <c r="DI592" s="131"/>
      <c r="DJ592" s="131"/>
      <c r="DK592" s="131"/>
      <c r="DL592" s="131"/>
      <c r="DM592" s="131"/>
      <c r="DN592" s="131"/>
      <c r="DO592" s="131"/>
      <c r="DP592" s="131"/>
      <c r="DQ592" s="131"/>
      <c r="DR592" s="131"/>
      <c r="DS592" s="131"/>
      <c r="DT592" s="131"/>
      <c r="DU592" s="131"/>
      <c r="DV592" s="131"/>
      <c r="DW592" s="131"/>
      <c r="DX592" s="131"/>
      <c r="DY592" s="131"/>
      <c r="DZ592" s="131"/>
      <c r="EA592" s="131"/>
      <c r="EB592" s="131"/>
      <c r="EC592" s="131"/>
      <c r="ED592" s="131"/>
      <c r="EE592" s="131"/>
      <c r="EF592" s="131"/>
      <c r="EG592" s="131"/>
      <c r="EH592" s="131"/>
      <c r="EI592" s="131"/>
      <c r="EJ592" s="131"/>
      <c r="EK592" s="131"/>
      <c r="EL592" s="131"/>
      <c r="EM592" s="131"/>
      <c r="EN592" s="131"/>
      <c r="EO592" s="131"/>
      <c r="EP592" s="131"/>
      <c r="EQ592" s="131"/>
      <c r="ER592" s="131"/>
      <c r="ES592" s="131"/>
      <c r="ET592" s="131"/>
      <c r="EU592" s="131"/>
      <c r="EV592" s="131"/>
      <c r="EW592" s="131"/>
      <c r="EX592" s="131"/>
      <c r="EY592" s="131"/>
      <c r="EZ592" s="131"/>
      <c r="FA592" s="131"/>
      <c r="FB592" s="131"/>
      <c r="FC592" s="131"/>
      <c r="FD592" s="131"/>
      <c r="FE592" s="131"/>
      <c r="FF592" s="131"/>
      <c r="FG592" s="131"/>
      <c r="FH592" s="131"/>
      <c r="FI592" s="131"/>
      <c r="FJ592" s="131"/>
      <c r="FK592" s="131"/>
      <c r="FL592" s="131"/>
      <c r="FM592" s="131"/>
      <c r="FN592" s="131"/>
      <c r="FO592" s="131"/>
      <c r="FP592" s="131"/>
      <c r="FQ592" s="131"/>
      <c r="FR592" s="131"/>
      <c r="FS592" s="131"/>
      <c r="FT592" s="131"/>
      <c r="FU592" s="131"/>
      <c r="FV592" s="131"/>
      <c r="FW592" s="131"/>
    </row>
    <row r="593">
      <c r="A593" s="131"/>
      <c r="B593" s="131"/>
      <c r="C593" s="131"/>
      <c r="D593" s="131"/>
      <c r="E593" s="131"/>
      <c r="F593" s="131"/>
      <c r="G593" s="131"/>
      <c r="H593" s="131"/>
      <c r="I593" s="131"/>
      <c r="J593" s="131"/>
      <c r="K593" s="131"/>
      <c r="L593" s="131"/>
      <c r="M593" s="131"/>
      <c r="N593" s="131"/>
      <c r="O593" s="131"/>
      <c r="P593" s="131"/>
      <c r="Q593" s="131"/>
      <c r="R593" s="131"/>
      <c r="S593" s="131"/>
      <c r="T593" s="131"/>
      <c r="U593" s="131"/>
      <c r="V593" s="131"/>
      <c r="W593" s="131"/>
      <c r="X593" s="131"/>
      <c r="Y593" s="131"/>
      <c r="Z593" s="131"/>
      <c r="AA593" s="131"/>
      <c r="AB593" s="131"/>
      <c r="AC593" s="131"/>
      <c r="AD593" s="131"/>
      <c r="AE593" s="131"/>
      <c r="AF593" s="131"/>
      <c r="AG593" s="131"/>
      <c r="AH593" s="131"/>
      <c r="AI593" s="131"/>
      <c r="AJ593" s="131"/>
      <c r="AK593" s="131"/>
      <c r="AL593" s="131"/>
      <c r="AM593" s="131"/>
      <c r="AN593" s="131"/>
      <c r="AO593" s="131"/>
      <c r="AP593" s="131"/>
      <c r="AQ593" s="131"/>
      <c r="AR593" s="131"/>
      <c r="AS593" s="131"/>
      <c r="AT593" s="131"/>
      <c r="AU593" s="131"/>
      <c r="AV593" s="131"/>
      <c r="AW593" s="131"/>
      <c r="AX593" s="131"/>
      <c r="AY593" s="131"/>
      <c r="AZ593" s="131"/>
      <c r="BA593" s="131"/>
      <c r="BB593" s="131"/>
      <c r="BC593" s="131"/>
      <c r="BD593" s="131"/>
      <c r="BE593" s="131"/>
      <c r="BF593" s="131"/>
      <c r="BG593" s="131"/>
      <c r="BH593" s="131"/>
      <c r="BI593" s="131"/>
      <c r="BJ593" s="131"/>
      <c r="BK593" s="131"/>
      <c r="BL593" s="131"/>
      <c r="BM593" s="131"/>
      <c r="BN593" s="131"/>
      <c r="BO593" s="131"/>
      <c r="BP593" s="131"/>
      <c r="BQ593" s="131"/>
      <c r="BR593" s="131"/>
      <c r="BS593" s="131"/>
      <c r="BT593" s="131"/>
      <c r="BU593" s="131"/>
      <c r="BV593" s="131"/>
      <c r="BW593" s="131"/>
      <c r="BX593" s="131"/>
      <c r="BY593" s="131"/>
      <c r="BZ593" s="131"/>
      <c r="CA593" s="131"/>
      <c r="CB593" s="131"/>
      <c r="CC593" s="131"/>
      <c r="CD593" s="131"/>
      <c r="CE593" s="131"/>
      <c r="CF593" s="131"/>
      <c r="CG593" s="131"/>
      <c r="CH593" s="131"/>
      <c r="CI593" s="131"/>
      <c r="CJ593" s="131"/>
      <c r="CK593" s="131"/>
      <c r="CL593" s="131"/>
      <c r="CM593" s="131"/>
      <c r="CN593" s="131"/>
      <c r="CO593" s="131"/>
      <c r="CP593" s="131"/>
      <c r="CQ593" s="131"/>
      <c r="CR593" s="131"/>
      <c r="CS593" s="131"/>
      <c r="CT593" s="131"/>
      <c r="CU593" s="131"/>
      <c r="CV593" s="131"/>
      <c r="CW593" s="131"/>
      <c r="CX593" s="131"/>
      <c r="CY593" s="131"/>
      <c r="CZ593" s="131"/>
      <c r="DA593" s="131"/>
      <c r="DB593" s="131"/>
      <c r="DC593" s="131"/>
      <c r="DD593" s="131"/>
      <c r="DE593" s="131"/>
      <c r="DF593" s="131"/>
      <c r="DG593" s="131"/>
      <c r="DH593" s="131"/>
      <c r="DI593" s="131"/>
      <c r="DJ593" s="131"/>
      <c r="DK593" s="131"/>
      <c r="DL593" s="131"/>
      <c r="DM593" s="131"/>
      <c r="DN593" s="131"/>
      <c r="DO593" s="131"/>
      <c r="DP593" s="131"/>
      <c r="DQ593" s="131"/>
      <c r="DR593" s="131"/>
      <c r="DS593" s="131"/>
      <c r="DT593" s="131"/>
      <c r="DU593" s="131"/>
      <c r="DV593" s="131"/>
      <c r="DW593" s="131"/>
      <c r="DX593" s="131"/>
      <c r="DY593" s="131"/>
      <c r="DZ593" s="131"/>
      <c r="EA593" s="131"/>
      <c r="EB593" s="131"/>
      <c r="EC593" s="131"/>
      <c r="ED593" s="131"/>
      <c r="EE593" s="131"/>
      <c r="EF593" s="131"/>
      <c r="EG593" s="131"/>
      <c r="EH593" s="131"/>
      <c r="EI593" s="131"/>
      <c r="EJ593" s="131"/>
      <c r="EK593" s="131"/>
      <c r="EL593" s="131"/>
      <c r="EM593" s="131"/>
      <c r="EN593" s="131"/>
      <c r="EO593" s="131"/>
      <c r="EP593" s="131"/>
      <c r="EQ593" s="131"/>
      <c r="ER593" s="131"/>
      <c r="ES593" s="131"/>
      <c r="ET593" s="131"/>
      <c r="EU593" s="131"/>
      <c r="EV593" s="131"/>
      <c r="EW593" s="131"/>
      <c r="EX593" s="131"/>
      <c r="EY593" s="131"/>
      <c r="EZ593" s="131"/>
      <c r="FA593" s="131"/>
      <c r="FB593" s="131"/>
      <c r="FC593" s="131"/>
      <c r="FD593" s="131"/>
      <c r="FE593" s="131"/>
      <c r="FF593" s="131"/>
      <c r="FG593" s="131"/>
      <c r="FH593" s="131"/>
      <c r="FI593" s="131"/>
      <c r="FJ593" s="131"/>
      <c r="FK593" s="131"/>
      <c r="FL593" s="131"/>
      <c r="FM593" s="131"/>
      <c r="FN593" s="131"/>
      <c r="FO593" s="131"/>
      <c r="FP593" s="131"/>
      <c r="FQ593" s="131"/>
      <c r="FR593" s="131"/>
      <c r="FS593" s="131"/>
      <c r="FT593" s="131"/>
      <c r="FU593" s="131"/>
      <c r="FV593" s="131"/>
      <c r="FW593" s="131"/>
    </row>
    <row r="594">
      <c r="A594" s="131"/>
      <c r="B594" s="131"/>
      <c r="C594" s="131"/>
      <c r="D594" s="131"/>
      <c r="E594" s="131"/>
      <c r="F594" s="131"/>
      <c r="G594" s="131"/>
      <c r="H594" s="131"/>
      <c r="I594" s="131"/>
      <c r="J594" s="131"/>
      <c r="K594" s="131"/>
      <c r="L594" s="131"/>
      <c r="M594" s="131"/>
      <c r="N594" s="131"/>
      <c r="O594" s="131"/>
      <c r="P594" s="131"/>
      <c r="Q594" s="131"/>
      <c r="R594" s="131"/>
      <c r="S594" s="131"/>
      <c r="T594" s="131"/>
      <c r="U594" s="131"/>
      <c r="V594" s="131"/>
      <c r="W594" s="131"/>
      <c r="X594" s="131"/>
      <c r="Y594" s="131"/>
      <c r="Z594" s="131"/>
      <c r="AA594" s="131"/>
      <c r="AB594" s="131"/>
      <c r="AC594" s="131"/>
      <c r="AD594" s="131"/>
      <c r="AE594" s="131"/>
      <c r="AF594" s="131"/>
      <c r="AG594" s="131"/>
      <c r="AH594" s="131"/>
      <c r="AI594" s="131"/>
      <c r="AJ594" s="131"/>
      <c r="AK594" s="131"/>
      <c r="AL594" s="131"/>
      <c r="AM594" s="131"/>
      <c r="AN594" s="131"/>
      <c r="AO594" s="131"/>
      <c r="AP594" s="131"/>
      <c r="AQ594" s="131"/>
      <c r="AR594" s="131"/>
      <c r="AS594" s="131"/>
      <c r="AT594" s="131"/>
      <c r="AU594" s="131"/>
      <c r="AV594" s="131"/>
      <c r="AW594" s="131"/>
      <c r="AX594" s="131"/>
      <c r="AY594" s="131"/>
      <c r="AZ594" s="131"/>
      <c r="BA594" s="131"/>
      <c r="BB594" s="131"/>
      <c r="BC594" s="131"/>
      <c r="BD594" s="131"/>
      <c r="BE594" s="131"/>
      <c r="BF594" s="131"/>
      <c r="BG594" s="131"/>
      <c r="BH594" s="131"/>
      <c r="BI594" s="131"/>
      <c r="BJ594" s="131"/>
      <c r="BK594" s="131"/>
      <c r="BL594" s="131"/>
      <c r="BM594" s="131"/>
      <c r="BN594" s="131"/>
      <c r="BO594" s="131"/>
      <c r="BP594" s="131"/>
      <c r="BQ594" s="131"/>
      <c r="BR594" s="131"/>
      <c r="BS594" s="131"/>
      <c r="BT594" s="131"/>
      <c r="BU594" s="131"/>
      <c r="BV594" s="131"/>
      <c r="BW594" s="131"/>
      <c r="BX594" s="131"/>
      <c r="BY594" s="131"/>
      <c r="BZ594" s="131"/>
      <c r="CA594" s="131"/>
      <c r="CB594" s="131"/>
      <c r="CC594" s="131"/>
      <c r="CD594" s="131"/>
      <c r="CE594" s="131"/>
      <c r="CF594" s="131"/>
      <c r="CG594" s="131"/>
      <c r="CH594" s="131"/>
      <c r="CI594" s="131"/>
      <c r="CJ594" s="131"/>
      <c r="CK594" s="131"/>
      <c r="CL594" s="131"/>
      <c r="CM594" s="131"/>
      <c r="CN594" s="131"/>
      <c r="CO594" s="131"/>
      <c r="CP594" s="131"/>
      <c r="CQ594" s="131"/>
      <c r="CR594" s="131"/>
      <c r="CS594" s="131"/>
      <c r="CT594" s="131"/>
      <c r="CU594" s="131"/>
      <c r="CV594" s="131"/>
      <c r="CW594" s="131"/>
      <c r="CX594" s="131"/>
      <c r="CY594" s="131"/>
      <c r="CZ594" s="131"/>
      <c r="DA594" s="131"/>
      <c r="DB594" s="131"/>
      <c r="DC594" s="131"/>
      <c r="DD594" s="131"/>
      <c r="DE594" s="131"/>
      <c r="DF594" s="131"/>
      <c r="DG594" s="131"/>
      <c r="DH594" s="131"/>
      <c r="DI594" s="131"/>
      <c r="DJ594" s="131"/>
      <c r="DK594" s="131"/>
      <c r="DL594" s="131"/>
      <c r="DM594" s="131"/>
      <c r="DN594" s="131"/>
      <c r="DO594" s="131"/>
      <c r="DP594" s="131"/>
      <c r="DQ594" s="131"/>
      <c r="DR594" s="131"/>
      <c r="DS594" s="131"/>
      <c r="DT594" s="131"/>
      <c r="DU594" s="131"/>
      <c r="DV594" s="131"/>
      <c r="DW594" s="131"/>
      <c r="DX594" s="131"/>
      <c r="DY594" s="131"/>
      <c r="DZ594" s="131"/>
      <c r="EA594" s="131"/>
      <c r="EB594" s="131"/>
      <c r="EC594" s="131"/>
      <c r="ED594" s="131"/>
      <c r="EE594" s="131"/>
      <c r="EF594" s="131"/>
      <c r="EG594" s="131"/>
      <c r="EH594" s="131"/>
      <c r="EI594" s="131"/>
      <c r="EJ594" s="131"/>
      <c r="EK594" s="131"/>
      <c r="EL594" s="131"/>
      <c r="EM594" s="131"/>
      <c r="EN594" s="131"/>
      <c r="EO594" s="131"/>
      <c r="EP594" s="131"/>
      <c r="EQ594" s="131"/>
      <c r="ER594" s="131"/>
      <c r="ES594" s="131"/>
      <c r="ET594" s="131"/>
      <c r="EU594" s="131"/>
      <c r="EV594" s="131"/>
      <c r="EW594" s="131"/>
      <c r="EX594" s="131"/>
      <c r="EY594" s="131"/>
      <c r="EZ594" s="131"/>
      <c r="FA594" s="131"/>
      <c r="FB594" s="131"/>
      <c r="FC594" s="131"/>
      <c r="FD594" s="131"/>
      <c r="FE594" s="131"/>
      <c r="FF594" s="131"/>
      <c r="FG594" s="131"/>
      <c r="FH594" s="131"/>
      <c r="FI594" s="131"/>
      <c r="FJ594" s="131"/>
      <c r="FK594" s="131"/>
      <c r="FL594" s="131"/>
      <c r="FM594" s="131"/>
      <c r="FN594" s="131"/>
      <c r="FO594" s="131"/>
      <c r="FP594" s="131"/>
      <c r="FQ594" s="131"/>
      <c r="FR594" s="131"/>
      <c r="FS594" s="131"/>
      <c r="FT594" s="131"/>
      <c r="FU594" s="131"/>
      <c r="FV594" s="131"/>
      <c r="FW594" s="131"/>
    </row>
    <row r="595">
      <c r="A595" s="131"/>
      <c r="B595" s="131"/>
      <c r="C595" s="131"/>
      <c r="D595" s="131"/>
      <c r="E595" s="131"/>
      <c r="F595" s="131"/>
      <c r="G595" s="131"/>
      <c r="H595" s="131"/>
      <c r="I595" s="131"/>
      <c r="J595" s="131"/>
      <c r="K595" s="131"/>
      <c r="L595" s="131"/>
      <c r="M595" s="131"/>
      <c r="N595" s="131"/>
      <c r="O595" s="131"/>
      <c r="P595" s="131"/>
      <c r="Q595" s="131"/>
      <c r="R595" s="131"/>
      <c r="S595" s="131"/>
      <c r="T595" s="131"/>
      <c r="U595" s="131"/>
      <c r="V595" s="131"/>
      <c r="W595" s="131"/>
      <c r="X595" s="131"/>
      <c r="Y595" s="131"/>
      <c r="Z595" s="131"/>
      <c r="AA595" s="131"/>
      <c r="AB595" s="131"/>
      <c r="AC595" s="131"/>
      <c r="AD595" s="131"/>
      <c r="AE595" s="131"/>
      <c r="AF595" s="131"/>
      <c r="AG595" s="131"/>
      <c r="AH595" s="131"/>
      <c r="AI595" s="131"/>
      <c r="AJ595" s="131"/>
      <c r="AK595" s="131"/>
      <c r="AL595" s="131"/>
      <c r="AM595" s="131"/>
      <c r="AN595" s="131"/>
      <c r="AO595" s="131"/>
      <c r="AP595" s="131"/>
      <c r="AQ595" s="131"/>
      <c r="AR595" s="131"/>
      <c r="AS595" s="131"/>
      <c r="AT595" s="131"/>
      <c r="AU595" s="131"/>
      <c r="AV595" s="131"/>
      <c r="AW595" s="131"/>
      <c r="AX595" s="131"/>
      <c r="AY595" s="131"/>
      <c r="AZ595" s="131"/>
      <c r="BA595" s="131"/>
      <c r="BB595" s="131"/>
      <c r="BC595" s="131"/>
      <c r="BD595" s="131"/>
      <c r="BE595" s="131"/>
      <c r="BF595" s="131"/>
      <c r="BG595" s="131"/>
      <c r="BH595" s="131"/>
      <c r="BI595" s="131"/>
      <c r="BJ595" s="131"/>
      <c r="BK595" s="131"/>
      <c r="BL595" s="131"/>
      <c r="BM595" s="131"/>
      <c r="BN595" s="131"/>
      <c r="BO595" s="131"/>
      <c r="BP595" s="131"/>
      <c r="BQ595" s="131"/>
      <c r="BR595" s="131"/>
      <c r="BS595" s="131"/>
      <c r="BT595" s="131"/>
      <c r="BU595" s="131"/>
      <c r="BV595" s="131"/>
      <c r="BW595" s="131"/>
      <c r="BX595" s="131"/>
      <c r="BY595" s="131"/>
      <c r="BZ595" s="131"/>
      <c r="CA595" s="131"/>
      <c r="CB595" s="131"/>
      <c r="CC595" s="131"/>
      <c r="CD595" s="131"/>
      <c r="CE595" s="131"/>
      <c r="CF595" s="131"/>
      <c r="CG595" s="131"/>
      <c r="CH595" s="131"/>
      <c r="CI595" s="131"/>
      <c r="CJ595" s="131"/>
      <c r="CK595" s="131"/>
      <c r="CL595" s="131"/>
      <c r="CM595" s="131"/>
      <c r="CN595" s="131"/>
      <c r="CO595" s="131"/>
      <c r="CP595" s="131"/>
      <c r="CQ595" s="131"/>
      <c r="CR595" s="131"/>
      <c r="CS595" s="131"/>
      <c r="CT595" s="131"/>
      <c r="CU595" s="131"/>
      <c r="CV595" s="131"/>
      <c r="CW595" s="131"/>
      <c r="CX595" s="131"/>
      <c r="CY595" s="131"/>
      <c r="CZ595" s="131"/>
      <c r="DA595" s="131"/>
      <c r="DB595" s="131"/>
      <c r="DC595" s="131"/>
      <c r="DD595" s="131"/>
      <c r="DE595" s="131"/>
      <c r="DF595" s="131"/>
      <c r="DG595" s="131"/>
      <c r="DH595" s="131"/>
      <c r="DI595" s="131"/>
      <c r="DJ595" s="131"/>
      <c r="DK595" s="131"/>
      <c r="DL595" s="131"/>
      <c r="DM595" s="131"/>
      <c r="DN595" s="131"/>
      <c r="DO595" s="131"/>
      <c r="DP595" s="131"/>
      <c r="DQ595" s="131"/>
      <c r="DR595" s="131"/>
      <c r="DS595" s="131"/>
      <c r="DT595" s="131"/>
      <c r="DU595" s="131"/>
      <c r="DV595" s="131"/>
      <c r="DW595" s="131"/>
      <c r="DX595" s="131"/>
      <c r="DY595" s="131"/>
      <c r="DZ595" s="131"/>
      <c r="EA595" s="131"/>
      <c r="EB595" s="131"/>
      <c r="EC595" s="131"/>
      <c r="ED595" s="131"/>
      <c r="EE595" s="131"/>
      <c r="EF595" s="131"/>
      <c r="EG595" s="131"/>
      <c r="EH595" s="131"/>
      <c r="EI595" s="131"/>
      <c r="EJ595" s="131"/>
      <c r="EK595" s="131"/>
      <c r="EL595" s="131"/>
      <c r="EM595" s="131"/>
      <c r="EN595" s="131"/>
      <c r="EO595" s="131"/>
      <c r="EP595" s="131"/>
      <c r="EQ595" s="131"/>
      <c r="ER595" s="131"/>
      <c r="ES595" s="131"/>
      <c r="ET595" s="131"/>
      <c r="EU595" s="131"/>
      <c r="EV595" s="131"/>
      <c r="EW595" s="131"/>
      <c r="EX595" s="131"/>
      <c r="EY595" s="131"/>
      <c r="EZ595" s="131"/>
      <c r="FA595" s="131"/>
      <c r="FB595" s="131"/>
      <c r="FC595" s="131"/>
      <c r="FD595" s="131"/>
      <c r="FE595" s="131"/>
      <c r="FF595" s="131"/>
      <c r="FG595" s="131"/>
      <c r="FH595" s="131"/>
      <c r="FI595" s="131"/>
      <c r="FJ595" s="131"/>
      <c r="FK595" s="131"/>
      <c r="FL595" s="131"/>
      <c r="FM595" s="131"/>
      <c r="FN595" s="131"/>
      <c r="FO595" s="131"/>
      <c r="FP595" s="131"/>
      <c r="FQ595" s="131"/>
      <c r="FR595" s="131"/>
      <c r="FS595" s="131"/>
      <c r="FT595" s="131"/>
      <c r="FU595" s="131"/>
      <c r="FV595" s="131"/>
      <c r="FW595" s="131"/>
    </row>
    <row r="596">
      <c r="A596" s="131"/>
      <c r="B596" s="131"/>
      <c r="C596" s="131"/>
      <c r="D596" s="131"/>
      <c r="E596" s="131"/>
      <c r="F596" s="131"/>
      <c r="G596" s="131"/>
      <c r="H596" s="131"/>
      <c r="I596" s="131"/>
      <c r="J596" s="131"/>
      <c r="K596" s="131"/>
      <c r="L596" s="131"/>
      <c r="M596" s="131"/>
      <c r="N596" s="131"/>
      <c r="O596" s="131"/>
      <c r="P596" s="131"/>
      <c r="Q596" s="131"/>
      <c r="R596" s="131"/>
      <c r="S596" s="131"/>
      <c r="T596" s="131"/>
      <c r="U596" s="131"/>
      <c r="V596" s="131"/>
      <c r="W596" s="131"/>
      <c r="X596" s="131"/>
      <c r="Y596" s="131"/>
      <c r="Z596" s="131"/>
      <c r="AA596" s="131"/>
      <c r="AB596" s="131"/>
      <c r="AC596" s="131"/>
      <c r="AD596" s="131"/>
      <c r="AE596" s="131"/>
      <c r="AF596" s="131"/>
      <c r="AG596" s="131"/>
      <c r="AH596" s="131"/>
      <c r="AI596" s="131"/>
      <c r="AJ596" s="131"/>
      <c r="AK596" s="131"/>
      <c r="AL596" s="131"/>
      <c r="AM596" s="131"/>
      <c r="AN596" s="131"/>
      <c r="AO596" s="131"/>
      <c r="AP596" s="131"/>
      <c r="AQ596" s="131"/>
      <c r="AR596" s="131"/>
      <c r="AS596" s="131"/>
      <c r="AT596" s="131"/>
      <c r="AU596" s="131"/>
      <c r="AV596" s="131"/>
      <c r="AW596" s="131"/>
      <c r="AX596" s="131"/>
      <c r="AY596" s="131"/>
      <c r="AZ596" s="131"/>
      <c r="BA596" s="131"/>
      <c r="BB596" s="131"/>
      <c r="BC596" s="131"/>
      <c r="BD596" s="131"/>
      <c r="BE596" s="131"/>
      <c r="BF596" s="131"/>
      <c r="BG596" s="131"/>
      <c r="BH596" s="131"/>
      <c r="BI596" s="131"/>
      <c r="BJ596" s="131"/>
      <c r="BK596" s="131"/>
      <c r="BL596" s="131"/>
      <c r="BM596" s="131"/>
      <c r="BN596" s="131"/>
      <c r="BO596" s="131"/>
      <c r="BP596" s="131"/>
      <c r="BQ596" s="131"/>
      <c r="BR596" s="131"/>
      <c r="BS596" s="131"/>
      <c r="BT596" s="131"/>
      <c r="BU596" s="131"/>
      <c r="BV596" s="131"/>
      <c r="BW596" s="131"/>
      <c r="BX596" s="131"/>
      <c r="BY596" s="131"/>
      <c r="BZ596" s="131"/>
      <c r="CA596" s="131"/>
      <c r="CB596" s="131"/>
      <c r="CC596" s="131"/>
      <c r="CD596" s="131"/>
      <c r="CE596" s="131"/>
      <c r="CF596" s="131"/>
      <c r="CG596" s="131"/>
      <c r="CH596" s="131"/>
      <c r="CI596" s="131"/>
      <c r="CJ596" s="131"/>
      <c r="CK596" s="131"/>
      <c r="CL596" s="131"/>
      <c r="CM596" s="131"/>
      <c r="CN596" s="131"/>
      <c r="CO596" s="131"/>
      <c r="CP596" s="131"/>
      <c r="CQ596" s="131"/>
      <c r="CR596" s="131"/>
      <c r="CS596" s="131"/>
      <c r="CT596" s="131"/>
      <c r="CU596" s="131"/>
      <c r="CV596" s="131"/>
      <c r="CW596" s="131"/>
      <c r="CX596" s="131"/>
      <c r="CY596" s="131"/>
      <c r="CZ596" s="131"/>
      <c r="DA596" s="131"/>
      <c r="DB596" s="131"/>
      <c r="DC596" s="131"/>
      <c r="DD596" s="131"/>
      <c r="DE596" s="131"/>
      <c r="DF596" s="131"/>
      <c r="DG596" s="131"/>
      <c r="DH596" s="131"/>
      <c r="DI596" s="131"/>
      <c r="DJ596" s="131"/>
      <c r="DK596" s="131"/>
      <c r="DL596" s="131"/>
      <c r="DM596" s="131"/>
      <c r="DN596" s="131"/>
      <c r="DO596" s="131"/>
      <c r="DP596" s="131"/>
      <c r="DQ596" s="131"/>
      <c r="DR596" s="131"/>
      <c r="DS596" s="131"/>
      <c r="DT596" s="131"/>
      <c r="DU596" s="131"/>
      <c r="DV596" s="131"/>
      <c r="DW596" s="131"/>
      <c r="DX596" s="131"/>
      <c r="DY596" s="131"/>
      <c r="DZ596" s="131"/>
      <c r="EA596" s="131"/>
      <c r="EB596" s="131"/>
      <c r="EC596" s="131"/>
      <c r="ED596" s="131"/>
      <c r="EE596" s="131"/>
      <c r="EF596" s="131"/>
      <c r="EG596" s="131"/>
      <c r="EH596" s="131"/>
      <c r="EI596" s="131"/>
      <c r="EJ596" s="131"/>
      <c r="EK596" s="131"/>
      <c r="EL596" s="131"/>
      <c r="EM596" s="131"/>
      <c r="EN596" s="131"/>
      <c r="EO596" s="131"/>
      <c r="EP596" s="131"/>
      <c r="EQ596" s="131"/>
      <c r="ER596" s="131"/>
      <c r="ES596" s="131"/>
      <c r="ET596" s="131"/>
      <c r="EU596" s="131"/>
      <c r="EV596" s="131"/>
      <c r="EW596" s="131"/>
      <c r="EX596" s="131"/>
      <c r="EY596" s="131"/>
      <c r="EZ596" s="131"/>
      <c r="FA596" s="131"/>
      <c r="FB596" s="131"/>
      <c r="FC596" s="131"/>
      <c r="FD596" s="131"/>
      <c r="FE596" s="131"/>
      <c r="FF596" s="131"/>
      <c r="FG596" s="131"/>
      <c r="FH596" s="131"/>
      <c r="FI596" s="131"/>
      <c r="FJ596" s="131"/>
      <c r="FK596" s="131"/>
      <c r="FL596" s="131"/>
      <c r="FM596" s="131"/>
      <c r="FN596" s="131"/>
      <c r="FO596" s="131"/>
      <c r="FP596" s="131"/>
      <c r="FQ596" s="131"/>
      <c r="FR596" s="131"/>
      <c r="FS596" s="131"/>
      <c r="FT596" s="131"/>
      <c r="FU596" s="131"/>
      <c r="FV596" s="131"/>
      <c r="FW596" s="131"/>
    </row>
    <row r="597">
      <c r="A597" s="131"/>
      <c r="B597" s="131"/>
      <c r="C597" s="131"/>
      <c r="D597" s="131"/>
      <c r="E597" s="131"/>
      <c r="F597" s="131"/>
      <c r="G597" s="131"/>
      <c r="H597" s="131"/>
      <c r="I597" s="131"/>
      <c r="J597" s="131"/>
      <c r="K597" s="131"/>
      <c r="L597" s="131"/>
      <c r="M597" s="131"/>
      <c r="N597" s="131"/>
      <c r="O597" s="131"/>
      <c r="P597" s="131"/>
      <c r="Q597" s="131"/>
      <c r="R597" s="131"/>
      <c r="S597" s="131"/>
      <c r="T597" s="131"/>
      <c r="U597" s="131"/>
      <c r="V597" s="131"/>
      <c r="W597" s="131"/>
      <c r="X597" s="131"/>
      <c r="Y597" s="131"/>
      <c r="Z597" s="131"/>
      <c r="AA597" s="131"/>
      <c r="AB597" s="131"/>
      <c r="AC597" s="131"/>
      <c r="AD597" s="131"/>
      <c r="AE597" s="131"/>
      <c r="AF597" s="131"/>
      <c r="AG597" s="131"/>
      <c r="AH597" s="131"/>
      <c r="AI597" s="131"/>
      <c r="AJ597" s="131"/>
      <c r="AK597" s="131"/>
      <c r="AL597" s="131"/>
      <c r="AM597" s="131"/>
      <c r="AN597" s="131"/>
      <c r="AO597" s="131"/>
      <c r="AP597" s="131"/>
      <c r="AQ597" s="131"/>
      <c r="AR597" s="131"/>
      <c r="AS597" s="131"/>
      <c r="AT597" s="131"/>
      <c r="AU597" s="131"/>
      <c r="AV597" s="131"/>
      <c r="AW597" s="131"/>
      <c r="AX597" s="131"/>
      <c r="AY597" s="131"/>
      <c r="AZ597" s="131"/>
      <c r="BA597" s="131"/>
      <c r="BB597" s="131"/>
      <c r="BC597" s="131"/>
      <c r="BD597" s="131"/>
      <c r="BE597" s="131"/>
      <c r="BF597" s="131"/>
      <c r="BG597" s="131"/>
      <c r="BH597" s="131"/>
      <c r="BI597" s="131"/>
      <c r="BJ597" s="131"/>
      <c r="BK597" s="131"/>
      <c r="BL597" s="131"/>
      <c r="BM597" s="131"/>
      <c r="BN597" s="131"/>
      <c r="BO597" s="131"/>
      <c r="BP597" s="131"/>
      <c r="BQ597" s="131"/>
      <c r="BR597" s="131"/>
      <c r="BS597" s="131"/>
      <c r="BT597" s="131"/>
      <c r="BU597" s="131"/>
      <c r="BV597" s="131"/>
      <c r="BW597" s="131"/>
      <c r="BX597" s="131"/>
      <c r="BY597" s="131"/>
      <c r="BZ597" s="131"/>
      <c r="CA597" s="131"/>
      <c r="CB597" s="131"/>
      <c r="CC597" s="131"/>
      <c r="CD597" s="131"/>
      <c r="CE597" s="131"/>
      <c r="CF597" s="131"/>
      <c r="CG597" s="131"/>
      <c r="CH597" s="131"/>
      <c r="CI597" s="131"/>
      <c r="CJ597" s="131"/>
      <c r="CK597" s="131"/>
      <c r="CL597" s="131"/>
      <c r="CM597" s="131"/>
      <c r="CN597" s="131"/>
      <c r="CO597" s="131"/>
      <c r="CP597" s="131"/>
      <c r="CQ597" s="131"/>
      <c r="CR597" s="131"/>
      <c r="CS597" s="131"/>
      <c r="CT597" s="131"/>
      <c r="CU597" s="131"/>
      <c r="CV597" s="131"/>
      <c r="CW597" s="131"/>
      <c r="CX597" s="131"/>
      <c r="CY597" s="131"/>
      <c r="CZ597" s="131"/>
      <c r="DA597" s="131"/>
      <c r="DB597" s="131"/>
      <c r="DC597" s="131"/>
      <c r="DD597" s="131"/>
      <c r="DE597" s="131"/>
      <c r="DF597" s="131"/>
      <c r="DG597" s="131"/>
      <c r="DH597" s="131"/>
      <c r="DI597" s="131"/>
      <c r="DJ597" s="131"/>
      <c r="DK597" s="131"/>
      <c r="DL597" s="131"/>
      <c r="DM597" s="131"/>
      <c r="DN597" s="131"/>
      <c r="DO597" s="131"/>
      <c r="DP597" s="131"/>
      <c r="DQ597" s="131"/>
      <c r="DR597" s="131"/>
      <c r="DS597" s="131"/>
      <c r="DT597" s="131"/>
      <c r="DU597" s="131"/>
      <c r="DV597" s="131"/>
      <c r="DW597" s="131"/>
      <c r="DX597" s="131"/>
      <c r="DY597" s="131"/>
      <c r="DZ597" s="131"/>
      <c r="EA597" s="131"/>
      <c r="EB597" s="131"/>
      <c r="EC597" s="131"/>
      <c r="ED597" s="131"/>
      <c r="EE597" s="131"/>
      <c r="EF597" s="131"/>
      <c r="EG597" s="131"/>
      <c r="EH597" s="131"/>
      <c r="EI597" s="131"/>
      <c r="EJ597" s="131"/>
      <c r="EK597" s="131"/>
      <c r="EL597" s="131"/>
      <c r="EM597" s="131"/>
      <c r="EN597" s="131"/>
      <c r="EO597" s="131"/>
      <c r="EP597" s="131"/>
      <c r="EQ597" s="131"/>
      <c r="ER597" s="131"/>
      <c r="ES597" s="131"/>
      <c r="ET597" s="131"/>
      <c r="EU597" s="131"/>
      <c r="EV597" s="131"/>
      <c r="EW597" s="131"/>
      <c r="EX597" s="131"/>
      <c r="EY597" s="131"/>
      <c r="EZ597" s="131"/>
      <c r="FA597" s="131"/>
      <c r="FB597" s="131"/>
      <c r="FC597" s="131"/>
      <c r="FD597" s="131"/>
      <c r="FE597" s="131"/>
      <c r="FF597" s="131"/>
      <c r="FG597" s="131"/>
      <c r="FH597" s="131"/>
      <c r="FI597" s="131"/>
      <c r="FJ597" s="131"/>
      <c r="FK597" s="131"/>
      <c r="FL597" s="131"/>
      <c r="FM597" s="131"/>
      <c r="FN597" s="131"/>
      <c r="FO597" s="131"/>
      <c r="FP597" s="131"/>
      <c r="FQ597" s="131"/>
      <c r="FR597" s="131"/>
      <c r="FS597" s="131"/>
      <c r="FT597" s="131"/>
      <c r="FU597" s="131"/>
      <c r="FV597" s="131"/>
      <c r="FW597" s="131"/>
    </row>
    <row r="598">
      <c r="A598" s="131"/>
      <c r="B598" s="131"/>
      <c r="C598" s="131"/>
      <c r="D598" s="131"/>
      <c r="E598" s="131"/>
      <c r="F598" s="131"/>
      <c r="G598" s="131"/>
      <c r="H598" s="131"/>
      <c r="I598" s="131"/>
      <c r="J598" s="131"/>
      <c r="K598" s="131"/>
      <c r="L598" s="131"/>
      <c r="M598" s="131"/>
      <c r="N598" s="131"/>
      <c r="O598" s="131"/>
      <c r="P598" s="131"/>
      <c r="Q598" s="131"/>
      <c r="R598" s="131"/>
      <c r="S598" s="131"/>
      <c r="T598" s="131"/>
      <c r="U598" s="131"/>
      <c r="V598" s="131"/>
      <c r="W598" s="131"/>
      <c r="X598" s="131"/>
      <c r="Y598" s="131"/>
      <c r="Z598" s="131"/>
      <c r="AA598" s="131"/>
      <c r="AB598" s="131"/>
      <c r="AC598" s="131"/>
      <c r="AD598" s="131"/>
      <c r="AE598" s="131"/>
      <c r="AF598" s="131"/>
      <c r="AG598" s="131"/>
      <c r="AH598" s="131"/>
      <c r="AI598" s="131"/>
      <c r="AJ598" s="131"/>
      <c r="AK598" s="131"/>
      <c r="AL598" s="131"/>
      <c r="AM598" s="131"/>
      <c r="AN598" s="131"/>
      <c r="AO598" s="131"/>
      <c r="AP598" s="131"/>
      <c r="AQ598" s="131"/>
      <c r="AR598" s="131"/>
      <c r="AS598" s="131"/>
      <c r="AT598" s="131"/>
      <c r="AU598" s="131"/>
      <c r="AV598" s="131"/>
      <c r="AW598" s="131"/>
      <c r="AX598" s="131"/>
      <c r="AY598" s="131"/>
      <c r="AZ598" s="131"/>
      <c r="BA598" s="131"/>
      <c r="BB598" s="131"/>
      <c r="BC598" s="131"/>
      <c r="BD598" s="131"/>
      <c r="BE598" s="131"/>
      <c r="BF598" s="131"/>
      <c r="BG598" s="131"/>
      <c r="BH598" s="131"/>
      <c r="BI598" s="131"/>
      <c r="BJ598" s="131"/>
      <c r="BK598" s="131"/>
      <c r="BL598" s="131"/>
      <c r="BM598" s="131"/>
      <c r="BN598" s="131"/>
      <c r="BO598" s="131"/>
      <c r="BP598" s="131"/>
      <c r="BQ598" s="131"/>
      <c r="BR598" s="131"/>
      <c r="BS598" s="131"/>
      <c r="BT598" s="131"/>
      <c r="BU598" s="131"/>
      <c r="BV598" s="131"/>
      <c r="BW598" s="131"/>
      <c r="BX598" s="131"/>
      <c r="BY598" s="131"/>
      <c r="BZ598" s="131"/>
      <c r="CA598" s="131"/>
      <c r="CB598" s="131"/>
      <c r="CC598" s="131"/>
      <c r="CD598" s="131"/>
      <c r="CE598" s="131"/>
      <c r="CF598" s="131"/>
      <c r="CG598" s="131"/>
      <c r="CH598" s="131"/>
      <c r="CI598" s="131"/>
      <c r="CJ598" s="131"/>
      <c r="CK598" s="131"/>
      <c r="CL598" s="131"/>
      <c r="CM598" s="131"/>
      <c r="CN598" s="131"/>
      <c r="CO598" s="131"/>
      <c r="CP598" s="131"/>
      <c r="CQ598" s="131"/>
      <c r="CR598" s="131"/>
      <c r="CS598" s="131"/>
      <c r="CT598" s="131"/>
      <c r="CU598" s="131"/>
      <c r="CV598" s="131"/>
      <c r="CW598" s="131"/>
      <c r="CX598" s="131"/>
      <c r="CY598" s="131"/>
      <c r="CZ598" s="131"/>
      <c r="DA598" s="131"/>
      <c r="DB598" s="131"/>
      <c r="DC598" s="131"/>
      <c r="DD598" s="131"/>
      <c r="DE598" s="131"/>
      <c r="DF598" s="131"/>
      <c r="DG598" s="131"/>
      <c r="DH598" s="131"/>
      <c r="DI598" s="131"/>
      <c r="DJ598" s="131"/>
      <c r="DK598" s="131"/>
      <c r="DL598" s="131"/>
      <c r="DM598" s="131"/>
      <c r="DN598" s="131"/>
      <c r="DO598" s="131"/>
      <c r="DP598" s="131"/>
      <c r="DQ598" s="131"/>
      <c r="DR598" s="131"/>
      <c r="DS598" s="131"/>
      <c r="DT598" s="131"/>
      <c r="DU598" s="131"/>
      <c r="DV598" s="131"/>
      <c r="DW598" s="131"/>
      <c r="DX598" s="131"/>
      <c r="DY598" s="131"/>
      <c r="DZ598" s="131"/>
      <c r="EA598" s="131"/>
      <c r="EB598" s="131"/>
      <c r="EC598" s="131"/>
      <c r="ED598" s="131"/>
      <c r="EE598" s="131"/>
      <c r="EF598" s="131"/>
      <c r="EG598" s="131"/>
      <c r="EH598" s="131"/>
      <c r="EI598" s="131"/>
      <c r="EJ598" s="131"/>
      <c r="EK598" s="131"/>
      <c r="EL598" s="131"/>
      <c r="EM598" s="131"/>
      <c r="EN598" s="131"/>
      <c r="EO598" s="131"/>
      <c r="EP598" s="131"/>
      <c r="EQ598" s="131"/>
      <c r="ER598" s="131"/>
      <c r="ES598" s="131"/>
      <c r="ET598" s="131"/>
      <c r="EU598" s="131"/>
      <c r="EV598" s="131"/>
      <c r="EW598" s="131"/>
      <c r="EX598" s="131"/>
      <c r="EY598" s="131"/>
      <c r="EZ598" s="131"/>
      <c r="FA598" s="131"/>
      <c r="FB598" s="131"/>
      <c r="FC598" s="131"/>
      <c r="FD598" s="131"/>
      <c r="FE598" s="131"/>
      <c r="FF598" s="131"/>
      <c r="FG598" s="131"/>
      <c r="FH598" s="131"/>
      <c r="FI598" s="131"/>
      <c r="FJ598" s="131"/>
      <c r="FK598" s="131"/>
      <c r="FL598" s="131"/>
      <c r="FM598" s="131"/>
      <c r="FN598" s="131"/>
      <c r="FO598" s="131"/>
      <c r="FP598" s="131"/>
      <c r="FQ598" s="131"/>
      <c r="FR598" s="131"/>
      <c r="FS598" s="131"/>
      <c r="FT598" s="131"/>
      <c r="FU598" s="131"/>
      <c r="FV598" s="131"/>
      <c r="FW598" s="131"/>
    </row>
    <row r="599">
      <c r="A599" s="131"/>
      <c r="B599" s="131"/>
      <c r="C599" s="131"/>
      <c r="D599" s="131"/>
      <c r="E599" s="131"/>
      <c r="F599" s="131"/>
      <c r="G599" s="131"/>
      <c r="H599" s="131"/>
      <c r="I599" s="131"/>
      <c r="J599" s="131"/>
      <c r="K599" s="131"/>
      <c r="L599" s="131"/>
      <c r="M599" s="131"/>
      <c r="N599" s="131"/>
      <c r="O599" s="131"/>
      <c r="P599" s="131"/>
      <c r="Q599" s="131"/>
      <c r="R599" s="131"/>
      <c r="S599" s="131"/>
      <c r="T599" s="131"/>
      <c r="U599" s="131"/>
      <c r="V599" s="131"/>
      <c r="W599" s="131"/>
      <c r="X599" s="131"/>
      <c r="Y599" s="131"/>
      <c r="Z599" s="131"/>
      <c r="AA599" s="131"/>
      <c r="AB599" s="131"/>
      <c r="AC599" s="131"/>
      <c r="AD599" s="131"/>
      <c r="AE599" s="131"/>
      <c r="AF599" s="131"/>
      <c r="AG599" s="131"/>
      <c r="AH599" s="131"/>
      <c r="AI599" s="131"/>
      <c r="AJ599" s="131"/>
      <c r="AK599" s="131"/>
      <c r="AL599" s="131"/>
      <c r="AM599" s="131"/>
      <c r="AN599" s="131"/>
      <c r="AO599" s="131"/>
      <c r="AP599" s="131"/>
      <c r="AQ599" s="131"/>
      <c r="AR599" s="131"/>
      <c r="AS599" s="131"/>
      <c r="AT599" s="131"/>
      <c r="AU599" s="131"/>
      <c r="AV599" s="131"/>
      <c r="AW599" s="131"/>
      <c r="AX599" s="131"/>
      <c r="AY599" s="131"/>
      <c r="AZ599" s="131"/>
      <c r="BA599" s="131"/>
      <c r="BB599" s="131"/>
      <c r="BC599" s="131"/>
      <c r="BD599" s="131"/>
      <c r="BE599" s="131"/>
      <c r="BF599" s="131"/>
      <c r="BG599" s="131"/>
      <c r="BH599" s="131"/>
      <c r="BI599" s="131"/>
      <c r="BJ599" s="131"/>
      <c r="BK599" s="131"/>
      <c r="BL599" s="131"/>
      <c r="BM599" s="131"/>
      <c r="BN599" s="131"/>
      <c r="BO599" s="131"/>
      <c r="BP599" s="131"/>
      <c r="BQ599" s="131"/>
      <c r="BR599" s="131"/>
      <c r="BS599" s="131"/>
      <c r="BT599" s="131"/>
      <c r="BU599" s="131"/>
      <c r="BV599" s="131"/>
      <c r="BW599" s="131"/>
      <c r="BX599" s="131"/>
      <c r="BY599" s="131"/>
      <c r="BZ599" s="131"/>
      <c r="CA599" s="131"/>
      <c r="CB599" s="131"/>
      <c r="CC599" s="131"/>
      <c r="CD599" s="131"/>
      <c r="CE599" s="131"/>
      <c r="CF599" s="131"/>
      <c r="CG599" s="131"/>
      <c r="CH599" s="131"/>
      <c r="CI599" s="131"/>
      <c r="CJ599" s="131"/>
      <c r="CK599" s="131"/>
      <c r="CL599" s="131"/>
      <c r="CM599" s="131"/>
      <c r="CN599" s="131"/>
      <c r="CO599" s="131"/>
      <c r="CP599" s="131"/>
      <c r="CQ599" s="131"/>
      <c r="CR599" s="131"/>
      <c r="CS599" s="131"/>
      <c r="CT599" s="131"/>
      <c r="CU599" s="131"/>
      <c r="CV599" s="131"/>
      <c r="CW599" s="131"/>
      <c r="CX599" s="131"/>
      <c r="CY599" s="131"/>
      <c r="CZ599" s="131"/>
      <c r="DA599" s="131"/>
      <c r="DB599" s="131"/>
      <c r="DC599" s="131"/>
      <c r="DD599" s="131"/>
      <c r="DE599" s="131"/>
      <c r="DF599" s="131"/>
      <c r="DG599" s="131"/>
      <c r="DH599" s="131"/>
      <c r="DI599" s="131"/>
      <c r="DJ599" s="131"/>
      <c r="DK599" s="131"/>
      <c r="DL599" s="131"/>
      <c r="DM599" s="131"/>
      <c r="DN599" s="131"/>
      <c r="DO599" s="131"/>
      <c r="DP599" s="131"/>
      <c r="DQ599" s="131"/>
      <c r="DR599" s="131"/>
      <c r="DS599" s="131"/>
      <c r="DT599" s="131"/>
      <c r="DU599" s="131"/>
      <c r="DV599" s="131"/>
      <c r="DW599" s="131"/>
      <c r="DX599" s="131"/>
      <c r="DY599" s="131"/>
      <c r="DZ599" s="131"/>
      <c r="EA599" s="131"/>
      <c r="EB599" s="131"/>
      <c r="EC599" s="131"/>
      <c r="ED599" s="131"/>
      <c r="EE599" s="131"/>
      <c r="EF599" s="131"/>
      <c r="EG599" s="131"/>
      <c r="EH599" s="131"/>
      <c r="EI599" s="131"/>
      <c r="EJ599" s="131"/>
      <c r="EK599" s="131"/>
      <c r="EL599" s="131"/>
      <c r="EM599" s="131"/>
      <c r="EN599" s="131"/>
      <c r="EO599" s="131"/>
      <c r="EP599" s="131"/>
      <c r="EQ599" s="131"/>
      <c r="ER599" s="131"/>
      <c r="ES599" s="131"/>
      <c r="ET599" s="131"/>
      <c r="EU599" s="131"/>
      <c r="EV599" s="131"/>
      <c r="EW599" s="131"/>
      <c r="EX599" s="131"/>
      <c r="EY599" s="131"/>
      <c r="EZ599" s="131"/>
      <c r="FA599" s="131"/>
      <c r="FB599" s="131"/>
      <c r="FC599" s="131"/>
      <c r="FD599" s="131"/>
      <c r="FE599" s="131"/>
      <c r="FF599" s="131"/>
      <c r="FG599" s="131"/>
      <c r="FH599" s="131"/>
      <c r="FI599" s="131"/>
      <c r="FJ599" s="131"/>
      <c r="FK599" s="131"/>
      <c r="FL599" s="131"/>
      <c r="FM599" s="131"/>
      <c r="FN599" s="131"/>
      <c r="FO599" s="131"/>
      <c r="FP599" s="131"/>
      <c r="FQ599" s="131"/>
      <c r="FR599" s="131"/>
      <c r="FS599" s="131"/>
      <c r="FT599" s="131"/>
      <c r="FU599" s="131"/>
      <c r="FV599" s="131"/>
      <c r="FW599" s="131"/>
    </row>
    <row r="600">
      <c r="A600" s="131"/>
      <c r="B600" s="131"/>
      <c r="C600" s="131"/>
      <c r="D600" s="131"/>
      <c r="E600" s="131"/>
      <c r="F600" s="131"/>
      <c r="G600" s="131"/>
      <c r="H600" s="131"/>
      <c r="I600" s="131"/>
      <c r="J600" s="131"/>
      <c r="K600" s="131"/>
      <c r="L600" s="131"/>
      <c r="M600" s="131"/>
      <c r="N600" s="131"/>
      <c r="O600" s="131"/>
      <c r="P600" s="131"/>
      <c r="Q600" s="131"/>
      <c r="R600" s="131"/>
      <c r="S600" s="131"/>
      <c r="T600" s="131"/>
      <c r="U600" s="131"/>
      <c r="V600" s="131"/>
      <c r="W600" s="131"/>
      <c r="X600" s="131"/>
      <c r="Y600" s="131"/>
      <c r="Z600" s="131"/>
      <c r="AA600" s="131"/>
      <c r="AB600" s="131"/>
      <c r="AC600" s="131"/>
      <c r="AD600" s="131"/>
      <c r="AE600" s="131"/>
      <c r="AF600" s="131"/>
      <c r="AG600" s="131"/>
      <c r="AH600" s="131"/>
      <c r="AI600" s="131"/>
      <c r="AJ600" s="131"/>
      <c r="AK600" s="131"/>
      <c r="AL600" s="131"/>
      <c r="AM600" s="131"/>
      <c r="AN600" s="131"/>
      <c r="AO600" s="131"/>
      <c r="AP600" s="131"/>
      <c r="AQ600" s="131"/>
      <c r="AR600" s="131"/>
      <c r="AS600" s="131"/>
      <c r="AT600" s="131"/>
      <c r="AU600" s="131"/>
      <c r="AV600" s="131"/>
      <c r="AW600" s="131"/>
      <c r="AX600" s="131"/>
      <c r="AY600" s="131"/>
      <c r="AZ600" s="131"/>
      <c r="BA600" s="131"/>
      <c r="BB600" s="131"/>
      <c r="BC600" s="131"/>
      <c r="BD600" s="131"/>
      <c r="BE600" s="131"/>
      <c r="BF600" s="131"/>
      <c r="BG600" s="131"/>
      <c r="BH600" s="131"/>
      <c r="BI600" s="131"/>
      <c r="BJ600" s="131"/>
      <c r="BK600" s="131"/>
      <c r="BL600" s="131"/>
      <c r="BM600" s="131"/>
      <c r="BN600" s="131"/>
      <c r="BO600" s="131"/>
      <c r="BP600" s="131"/>
      <c r="BQ600" s="131"/>
      <c r="BR600" s="131"/>
      <c r="BS600" s="131"/>
      <c r="BT600" s="131"/>
      <c r="BU600" s="131"/>
      <c r="BV600" s="131"/>
      <c r="BW600" s="131"/>
      <c r="BX600" s="131"/>
      <c r="BY600" s="131"/>
      <c r="BZ600" s="131"/>
      <c r="CA600" s="131"/>
      <c r="CB600" s="131"/>
      <c r="CC600" s="131"/>
      <c r="CD600" s="131"/>
      <c r="CE600" s="131"/>
      <c r="CF600" s="131"/>
      <c r="CG600" s="131"/>
      <c r="CH600" s="131"/>
      <c r="CI600" s="131"/>
      <c r="CJ600" s="131"/>
      <c r="CK600" s="131"/>
      <c r="CL600" s="131"/>
      <c r="CM600" s="131"/>
      <c r="CN600" s="131"/>
      <c r="CO600" s="131"/>
      <c r="CP600" s="131"/>
      <c r="CQ600" s="131"/>
      <c r="CR600" s="131"/>
      <c r="CS600" s="131"/>
      <c r="CT600" s="131"/>
      <c r="CU600" s="131"/>
      <c r="CV600" s="131"/>
      <c r="CW600" s="131"/>
      <c r="CX600" s="131"/>
      <c r="CY600" s="131"/>
      <c r="CZ600" s="131"/>
      <c r="DA600" s="131"/>
      <c r="DB600" s="131"/>
      <c r="DC600" s="131"/>
      <c r="DD600" s="131"/>
      <c r="DE600" s="131"/>
      <c r="DF600" s="131"/>
      <c r="DG600" s="131"/>
      <c r="DH600" s="131"/>
      <c r="DI600" s="131"/>
      <c r="DJ600" s="131"/>
      <c r="DK600" s="131"/>
      <c r="DL600" s="131"/>
      <c r="DM600" s="131"/>
      <c r="DN600" s="131"/>
      <c r="DO600" s="131"/>
      <c r="DP600" s="131"/>
      <c r="DQ600" s="131"/>
      <c r="DR600" s="131"/>
      <c r="DS600" s="131"/>
      <c r="DT600" s="131"/>
      <c r="DU600" s="131"/>
      <c r="DV600" s="131"/>
      <c r="DW600" s="131"/>
      <c r="DX600" s="131"/>
      <c r="DY600" s="131"/>
      <c r="DZ600" s="131"/>
      <c r="EA600" s="131"/>
      <c r="EB600" s="131"/>
      <c r="EC600" s="131"/>
      <c r="ED600" s="131"/>
      <c r="EE600" s="131"/>
      <c r="EF600" s="131"/>
      <c r="EG600" s="131"/>
      <c r="EH600" s="131"/>
      <c r="EI600" s="131"/>
      <c r="EJ600" s="131"/>
      <c r="EK600" s="131"/>
      <c r="EL600" s="131"/>
      <c r="EM600" s="131"/>
      <c r="EN600" s="131"/>
      <c r="EO600" s="131"/>
      <c r="EP600" s="131"/>
      <c r="EQ600" s="131"/>
      <c r="ER600" s="131"/>
      <c r="ES600" s="131"/>
      <c r="ET600" s="131"/>
      <c r="EU600" s="131"/>
      <c r="EV600" s="131"/>
      <c r="EW600" s="131"/>
      <c r="EX600" s="131"/>
      <c r="EY600" s="131"/>
      <c r="EZ600" s="131"/>
      <c r="FA600" s="131"/>
      <c r="FB600" s="131"/>
      <c r="FC600" s="131"/>
      <c r="FD600" s="131"/>
      <c r="FE600" s="131"/>
      <c r="FF600" s="131"/>
      <c r="FG600" s="131"/>
      <c r="FH600" s="131"/>
      <c r="FI600" s="131"/>
      <c r="FJ600" s="131"/>
      <c r="FK600" s="131"/>
      <c r="FL600" s="131"/>
      <c r="FM600" s="131"/>
      <c r="FN600" s="131"/>
      <c r="FO600" s="131"/>
      <c r="FP600" s="131"/>
      <c r="FQ600" s="131"/>
      <c r="FR600" s="131"/>
      <c r="FS600" s="131"/>
      <c r="FT600" s="131"/>
      <c r="FU600" s="131"/>
      <c r="FV600" s="131"/>
      <c r="FW600" s="131"/>
    </row>
    <row r="601">
      <c r="A601" s="131"/>
      <c r="B601" s="131"/>
      <c r="C601" s="131"/>
      <c r="D601" s="131"/>
      <c r="E601" s="131"/>
      <c r="F601" s="131"/>
      <c r="G601" s="131"/>
      <c r="H601" s="131"/>
      <c r="I601" s="131"/>
      <c r="J601" s="131"/>
      <c r="K601" s="131"/>
      <c r="L601" s="131"/>
      <c r="M601" s="131"/>
      <c r="N601" s="131"/>
      <c r="O601" s="131"/>
      <c r="P601" s="131"/>
      <c r="Q601" s="131"/>
      <c r="R601" s="131"/>
      <c r="S601" s="131"/>
      <c r="T601" s="131"/>
      <c r="U601" s="131"/>
      <c r="V601" s="131"/>
      <c r="W601" s="131"/>
      <c r="X601" s="131"/>
      <c r="Y601" s="131"/>
      <c r="Z601" s="131"/>
      <c r="AA601" s="131"/>
      <c r="AB601" s="131"/>
      <c r="AC601" s="131"/>
      <c r="AD601" s="131"/>
      <c r="AE601" s="131"/>
      <c r="AF601" s="131"/>
      <c r="AG601" s="131"/>
      <c r="AH601" s="131"/>
      <c r="AI601" s="131"/>
      <c r="AJ601" s="131"/>
      <c r="AK601" s="131"/>
      <c r="AL601" s="131"/>
      <c r="AM601" s="131"/>
      <c r="AN601" s="131"/>
      <c r="AO601" s="131"/>
      <c r="AP601" s="131"/>
      <c r="AQ601" s="131"/>
      <c r="AR601" s="131"/>
      <c r="AS601" s="131"/>
      <c r="AT601" s="131"/>
      <c r="AU601" s="131"/>
      <c r="AV601" s="131"/>
      <c r="AW601" s="131"/>
      <c r="AX601" s="131"/>
      <c r="AY601" s="131"/>
      <c r="AZ601" s="131"/>
      <c r="BA601" s="131"/>
      <c r="BB601" s="131"/>
      <c r="BC601" s="131"/>
      <c r="BD601" s="131"/>
      <c r="BE601" s="131"/>
      <c r="BF601" s="131"/>
      <c r="BG601" s="131"/>
      <c r="BH601" s="131"/>
      <c r="BI601" s="131"/>
      <c r="BJ601" s="131"/>
      <c r="BK601" s="131"/>
      <c r="BL601" s="131"/>
      <c r="BM601" s="131"/>
      <c r="BN601" s="131"/>
      <c r="BO601" s="131"/>
      <c r="BP601" s="131"/>
      <c r="BQ601" s="131"/>
      <c r="BR601" s="131"/>
      <c r="BS601" s="131"/>
      <c r="BT601" s="131"/>
      <c r="BU601" s="131"/>
      <c r="BV601" s="131"/>
      <c r="BW601" s="131"/>
      <c r="BX601" s="131"/>
      <c r="BY601" s="131"/>
      <c r="BZ601" s="131"/>
      <c r="CA601" s="131"/>
      <c r="CB601" s="131"/>
      <c r="CC601" s="131"/>
      <c r="CD601" s="131"/>
      <c r="CE601" s="131"/>
      <c r="CF601" s="131"/>
      <c r="CG601" s="131"/>
      <c r="CH601" s="131"/>
      <c r="CI601" s="131"/>
      <c r="CJ601" s="131"/>
      <c r="CK601" s="131"/>
      <c r="CL601" s="131"/>
      <c r="CM601" s="131"/>
      <c r="CN601" s="131"/>
      <c r="CO601" s="131"/>
      <c r="CP601" s="131"/>
      <c r="CQ601" s="131"/>
      <c r="CR601" s="131"/>
      <c r="CS601" s="131"/>
      <c r="CT601" s="131"/>
      <c r="CU601" s="131"/>
      <c r="CV601" s="131"/>
      <c r="CW601" s="131"/>
      <c r="CX601" s="131"/>
      <c r="CY601" s="131"/>
      <c r="CZ601" s="131"/>
      <c r="DA601" s="131"/>
      <c r="DB601" s="131"/>
      <c r="DC601" s="131"/>
      <c r="DD601" s="131"/>
      <c r="DE601" s="131"/>
      <c r="DF601" s="131"/>
      <c r="DG601" s="131"/>
      <c r="DH601" s="131"/>
      <c r="DI601" s="131"/>
      <c r="DJ601" s="131"/>
      <c r="DK601" s="131"/>
      <c r="DL601" s="131"/>
      <c r="DM601" s="131"/>
      <c r="DN601" s="131"/>
      <c r="DO601" s="131"/>
      <c r="DP601" s="131"/>
      <c r="DQ601" s="131"/>
      <c r="DR601" s="131"/>
      <c r="DS601" s="131"/>
      <c r="DT601" s="131"/>
      <c r="DU601" s="131"/>
      <c r="DV601" s="131"/>
      <c r="DW601" s="131"/>
      <c r="DX601" s="131"/>
      <c r="DY601" s="131"/>
      <c r="DZ601" s="131"/>
      <c r="EA601" s="131"/>
      <c r="EB601" s="131"/>
      <c r="EC601" s="131"/>
      <c r="ED601" s="131"/>
      <c r="EE601" s="131"/>
      <c r="EF601" s="131"/>
      <c r="EG601" s="131"/>
      <c r="EH601" s="131"/>
      <c r="EI601" s="131"/>
      <c r="EJ601" s="131"/>
      <c r="EK601" s="131"/>
      <c r="EL601" s="131"/>
      <c r="EM601" s="131"/>
      <c r="EN601" s="131"/>
      <c r="EO601" s="131"/>
      <c r="EP601" s="131"/>
      <c r="EQ601" s="131"/>
      <c r="ER601" s="131"/>
      <c r="ES601" s="131"/>
      <c r="ET601" s="131"/>
      <c r="EU601" s="131"/>
      <c r="EV601" s="131"/>
      <c r="EW601" s="131"/>
      <c r="EX601" s="131"/>
      <c r="EY601" s="131"/>
      <c r="EZ601" s="131"/>
      <c r="FA601" s="131"/>
      <c r="FB601" s="131"/>
      <c r="FC601" s="131"/>
      <c r="FD601" s="131"/>
      <c r="FE601" s="131"/>
      <c r="FF601" s="131"/>
      <c r="FG601" s="131"/>
      <c r="FH601" s="131"/>
      <c r="FI601" s="131"/>
      <c r="FJ601" s="131"/>
      <c r="FK601" s="131"/>
      <c r="FL601" s="131"/>
      <c r="FM601" s="131"/>
      <c r="FN601" s="131"/>
      <c r="FO601" s="131"/>
      <c r="FP601" s="131"/>
      <c r="FQ601" s="131"/>
      <c r="FR601" s="131"/>
      <c r="FS601" s="131"/>
      <c r="FT601" s="131"/>
      <c r="FU601" s="131"/>
      <c r="FV601" s="131"/>
      <c r="FW601" s="131"/>
    </row>
    <row r="602">
      <c r="A602" s="131"/>
      <c r="B602" s="131"/>
      <c r="C602" s="131"/>
      <c r="D602" s="131"/>
      <c r="E602" s="131"/>
      <c r="F602" s="131"/>
      <c r="G602" s="131"/>
      <c r="H602" s="131"/>
      <c r="I602" s="131"/>
      <c r="J602" s="131"/>
      <c r="K602" s="131"/>
      <c r="L602" s="131"/>
      <c r="M602" s="131"/>
      <c r="N602" s="131"/>
      <c r="O602" s="131"/>
      <c r="P602" s="131"/>
      <c r="Q602" s="131"/>
      <c r="R602" s="131"/>
      <c r="S602" s="131"/>
      <c r="T602" s="131"/>
      <c r="U602" s="131"/>
      <c r="V602" s="131"/>
      <c r="W602" s="131"/>
      <c r="X602" s="131"/>
      <c r="Y602" s="131"/>
      <c r="Z602" s="131"/>
      <c r="AA602" s="131"/>
      <c r="AB602" s="131"/>
      <c r="AC602" s="131"/>
      <c r="AD602" s="131"/>
      <c r="AE602" s="131"/>
      <c r="AF602" s="131"/>
      <c r="AG602" s="131"/>
      <c r="AH602" s="131"/>
      <c r="AI602" s="131"/>
      <c r="AJ602" s="131"/>
      <c r="AK602" s="131"/>
      <c r="AL602" s="131"/>
      <c r="AM602" s="131"/>
      <c r="AN602" s="131"/>
      <c r="AO602" s="131"/>
      <c r="AP602" s="131"/>
      <c r="AQ602" s="131"/>
      <c r="AR602" s="131"/>
      <c r="AS602" s="131"/>
      <c r="AT602" s="131"/>
      <c r="AU602" s="131"/>
      <c r="AV602" s="131"/>
      <c r="AW602" s="131"/>
      <c r="AX602" s="131"/>
      <c r="AY602" s="131"/>
      <c r="AZ602" s="131"/>
      <c r="BA602" s="131"/>
      <c r="BB602" s="131"/>
      <c r="BC602" s="131"/>
      <c r="BD602" s="131"/>
      <c r="BE602" s="131"/>
      <c r="BF602" s="131"/>
      <c r="BG602" s="131"/>
      <c r="BH602" s="131"/>
      <c r="BI602" s="131"/>
      <c r="BJ602" s="131"/>
      <c r="BK602" s="131"/>
      <c r="BL602" s="131"/>
      <c r="BM602" s="131"/>
      <c r="BN602" s="131"/>
      <c r="BO602" s="131"/>
      <c r="BP602" s="131"/>
      <c r="BQ602" s="131"/>
      <c r="BR602" s="131"/>
      <c r="BS602" s="131"/>
      <c r="BT602" s="131"/>
      <c r="BU602" s="131"/>
      <c r="BV602" s="131"/>
      <c r="BW602" s="131"/>
      <c r="BX602" s="131"/>
      <c r="BY602" s="131"/>
      <c r="BZ602" s="131"/>
      <c r="CA602" s="131"/>
      <c r="CB602" s="131"/>
      <c r="CC602" s="131"/>
      <c r="CD602" s="131"/>
      <c r="CE602" s="131"/>
      <c r="CF602" s="131"/>
      <c r="CG602" s="131"/>
      <c r="CH602" s="131"/>
      <c r="CI602" s="131"/>
      <c r="CJ602" s="131"/>
      <c r="CK602" s="131"/>
      <c r="CL602" s="131"/>
      <c r="CM602" s="131"/>
      <c r="CN602" s="131"/>
      <c r="CO602" s="131"/>
      <c r="CP602" s="131"/>
      <c r="CQ602" s="131"/>
      <c r="CR602" s="131"/>
      <c r="CS602" s="131"/>
      <c r="CT602" s="131"/>
      <c r="CU602" s="131"/>
      <c r="CV602" s="131"/>
      <c r="CW602" s="131"/>
      <c r="CX602" s="131"/>
      <c r="CY602" s="131"/>
      <c r="CZ602" s="131"/>
      <c r="DA602" s="131"/>
      <c r="DB602" s="131"/>
      <c r="DC602" s="131"/>
      <c r="DD602" s="131"/>
      <c r="DE602" s="131"/>
      <c r="DF602" s="131"/>
      <c r="DG602" s="131"/>
      <c r="DH602" s="131"/>
      <c r="DI602" s="131"/>
      <c r="DJ602" s="131"/>
      <c r="DK602" s="131"/>
      <c r="DL602" s="131"/>
      <c r="DM602" s="131"/>
      <c r="DN602" s="131"/>
      <c r="DO602" s="131"/>
      <c r="DP602" s="131"/>
      <c r="DQ602" s="131"/>
      <c r="DR602" s="131"/>
      <c r="DS602" s="131"/>
      <c r="DT602" s="131"/>
      <c r="DU602" s="131"/>
      <c r="DV602" s="131"/>
      <c r="DW602" s="131"/>
      <c r="DX602" s="131"/>
      <c r="DY602" s="131"/>
      <c r="DZ602" s="131"/>
      <c r="EA602" s="131"/>
      <c r="EB602" s="131"/>
      <c r="EC602" s="131"/>
      <c r="ED602" s="131"/>
      <c r="EE602" s="131"/>
      <c r="EF602" s="131"/>
      <c r="EG602" s="131"/>
      <c r="EH602" s="131"/>
      <c r="EI602" s="131"/>
      <c r="EJ602" s="131"/>
      <c r="EK602" s="131"/>
      <c r="EL602" s="131"/>
      <c r="EM602" s="131"/>
      <c r="EN602" s="131"/>
      <c r="EO602" s="131"/>
      <c r="EP602" s="131"/>
      <c r="EQ602" s="131"/>
      <c r="ER602" s="131"/>
      <c r="ES602" s="131"/>
      <c r="ET602" s="131"/>
      <c r="EU602" s="131"/>
      <c r="EV602" s="131"/>
      <c r="EW602" s="131"/>
      <c r="EX602" s="131"/>
      <c r="EY602" s="131"/>
      <c r="EZ602" s="131"/>
      <c r="FA602" s="131"/>
      <c r="FB602" s="131"/>
      <c r="FC602" s="131"/>
      <c r="FD602" s="131"/>
      <c r="FE602" s="131"/>
      <c r="FF602" s="131"/>
      <c r="FG602" s="131"/>
      <c r="FH602" s="131"/>
      <c r="FI602" s="131"/>
      <c r="FJ602" s="131"/>
      <c r="FK602" s="131"/>
      <c r="FL602" s="131"/>
      <c r="FM602" s="131"/>
      <c r="FN602" s="131"/>
      <c r="FO602" s="131"/>
      <c r="FP602" s="131"/>
      <c r="FQ602" s="131"/>
      <c r="FR602" s="131"/>
      <c r="FS602" s="131"/>
      <c r="FT602" s="131"/>
      <c r="FU602" s="131"/>
      <c r="FV602" s="131"/>
      <c r="FW602" s="131"/>
    </row>
    <row r="603">
      <c r="A603" s="131"/>
      <c r="B603" s="131"/>
      <c r="C603" s="131"/>
      <c r="D603" s="131"/>
      <c r="E603" s="131"/>
      <c r="F603" s="131"/>
      <c r="G603" s="131"/>
      <c r="H603" s="131"/>
      <c r="I603" s="131"/>
      <c r="J603" s="131"/>
      <c r="K603" s="131"/>
      <c r="L603" s="131"/>
      <c r="M603" s="131"/>
      <c r="N603" s="131"/>
      <c r="O603" s="131"/>
      <c r="P603" s="131"/>
      <c r="Q603" s="131"/>
      <c r="R603" s="131"/>
      <c r="S603" s="131"/>
      <c r="T603" s="131"/>
      <c r="U603" s="131"/>
      <c r="V603" s="131"/>
      <c r="W603" s="131"/>
      <c r="X603" s="131"/>
      <c r="Y603" s="131"/>
      <c r="Z603" s="131"/>
      <c r="AA603" s="131"/>
      <c r="AB603" s="131"/>
      <c r="AC603" s="131"/>
      <c r="AD603" s="131"/>
      <c r="AE603" s="131"/>
      <c r="AF603" s="131"/>
      <c r="AG603" s="131"/>
      <c r="AH603" s="131"/>
      <c r="AI603" s="131"/>
      <c r="AJ603" s="131"/>
      <c r="AK603" s="131"/>
      <c r="AL603" s="131"/>
      <c r="AM603" s="131"/>
      <c r="AN603" s="131"/>
      <c r="AO603" s="131"/>
      <c r="AP603" s="131"/>
      <c r="AQ603" s="131"/>
      <c r="AR603" s="131"/>
      <c r="AS603" s="131"/>
      <c r="AT603" s="131"/>
      <c r="AU603" s="131"/>
      <c r="AV603" s="131"/>
      <c r="AW603" s="131"/>
      <c r="AX603" s="131"/>
      <c r="AY603" s="131"/>
      <c r="AZ603" s="131"/>
      <c r="BA603" s="131"/>
      <c r="BB603" s="131"/>
      <c r="BC603" s="131"/>
      <c r="BD603" s="131"/>
      <c r="BE603" s="131"/>
      <c r="BF603" s="131"/>
      <c r="BG603" s="131"/>
      <c r="BH603" s="131"/>
      <c r="BI603" s="131"/>
      <c r="BJ603" s="131"/>
      <c r="BK603" s="131"/>
      <c r="BL603" s="131"/>
      <c r="BM603" s="131"/>
      <c r="BN603" s="131"/>
      <c r="BO603" s="131"/>
      <c r="BP603" s="131"/>
      <c r="BQ603" s="131"/>
      <c r="BR603" s="131"/>
      <c r="BS603" s="131"/>
      <c r="BT603" s="131"/>
      <c r="BU603" s="131"/>
      <c r="BV603" s="131"/>
      <c r="BW603" s="131"/>
      <c r="BX603" s="131"/>
      <c r="BY603" s="131"/>
      <c r="BZ603" s="131"/>
      <c r="CA603" s="131"/>
      <c r="CB603" s="131"/>
      <c r="CC603" s="131"/>
      <c r="CD603" s="131"/>
      <c r="CE603" s="131"/>
      <c r="CF603" s="131"/>
      <c r="CG603" s="131"/>
      <c r="CH603" s="131"/>
      <c r="CI603" s="131"/>
      <c r="CJ603" s="131"/>
      <c r="CK603" s="131"/>
      <c r="CL603" s="131"/>
      <c r="CM603" s="131"/>
      <c r="CN603" s="131"/>
      <c r="CO603" s="131"/>
      <c r="CP603" s="131"/>
      <c r="CQ603" s="131"/>
      <c r="CR603" s="131"/>
      <c r="CS603" s="131"/>
      <c r="CT603" s="131"/>
      <c r="CU603" s="131"/>
      <c r="CV603" s="131"/>
      <c r="CW603" s="131"/>
      <c r="CX603" s="131"/>
      <c r="CY603" s="131"/>
      <c r="CZ603" s="131"/>
      <c r="DA603" s="131"/>
      <c r="DB603" s="131"/>
      <c r="DC603" s="131"/>
      <c r="DD603" s="131"/>
      <c r="DE603" s="131"/>
      <c r="DF603" s="131"/>
      <c r="DG603" s="131"/>
      <c r="DH603" s="131"/>
      <c r="DI603" s="131"/>
      <c r="DJ603" s="131"/>
      <c r="DK603" s="131"/>
      <c r="DL603" s="131"/>
      <c r="DM603" s="131"/>
      <c r="DN603" s="131"/>
      <c r="DO603" s="131"/>
      <c r="DP603" s="131"/>
      <c r="DQ603" s="131"/>
      <c r="DR603" s="131"/>
      <c r="DS603" s="131"/>
      <c r="DT603" s="131"/>
      <c r="DU603" s="131"/>
      <c r="DV603" s="131"/>
      <c r="DW603" s="131"/>
      <c r="DX603" s="131"/>
      <c r="DY603" s="131"/>
      <c r="DZ603" s="131"/>
      <c r="EA603" s="131"/>
      <c r="EB603" s="131"/>
      <c r="EC603" s="131"/>
      <c r="ED603" s="131"/>
      <c r="EE603" s="131"/>
      <c r="EF603" s="131"/>
      <c r="EG603" s="131"/>
      <c r="EH603" s="131"/>
      <c r="EI603" s="131"/>
      <c r="EJ603" s="131"/>
      <c r="EK603" s="131"/>
      <c r="EL603" s="131"/>
      <c r="EM603" s="131"/>
      <c r="EN603" s="131"/>
      <c r="EO603" s="131"/>
      <c r="EP603" s="131"/>
      <c r="EQ603" s="131"/>
      <c r="ER603" s="131"/>
      <c r="ES603" s="131"/>
      <c r="ET603" s="131"/>
      <c r="EU603" s="131"/>
      <c r="EV603" s="131"/>
      <c r="EW603" s="131"/>
      <c r="EX603" s="131"/>
      <c r="EY603" s="131"/>
      <c r="EZ603" s="131"/>
      <c r="FA603" s="131"/>
      <c r="FB603" s="131"/>
      <c r="FC603" s="131"/>
      <c r="FD603" s="131"/>
      <c r="FE603" s="131"/>
      <c r="FF603" s="131"/>
      <c r="FG603" s="131"/>
      <c r="FH603" s="131"/>
      <c r="FI603" s="131"/>
      <c r="FJ603" s="131"/>
      <c r="FK603" s="131"/>
      <c r="FL603" s="131"/>
      <c r="FM603" s="131"/>
      <c r="FN603" s="131"/>
      <c r="FO603" s="131"/>
      <c r="FP603" s="131"/>
      <c r="FQ603" s="131"/>
      <c r="FR603" s="131"/>
      <c r="FS603" s="131"/>
      <c r="FT603" s="131"/>
      <c r="FU603" s="131"/>
      <c r="FV603" s="131"/>
      <c r="FW603" s="131"/>
    </row>
    <row r="604">
      <c r="A604" s="131"/>
      <c r="B604" s="131"/>
      <c r="C604" s="131"/>
      <c r="D604" s="131"/>
      <c r="E604" s="131"/>
      <c r="F604" s="131"/>
      <c r="G604" s="131"/>
      <c r="H604" s="131"/>
      <c r="I604" s="131"/>
      <c r="J604" s="131"/>
      <c r="K604" s="131"/>
      <c r="L604" s="131"/>
      <c r="M604" s="131"/>
      <c r="N604" s="131"/>
      <c r="O604" s="131"/>
      <c r="P604" s="131"/>
      <c r="Q604" s="131"/>
      <c r="R604" s="131"/>
      <c r="S604" s="131"/>
      <c r="T604" s="131"/>
      <c r="U604" s="131"/>
      <c r="V604" s="131"/>
      <c r="W604" s="131"/>
      <c r="X604" s="131"/>
      <c r="Y604" s="131"/>
      <c r="Z604" s="131"/>
      <c r="AA604" s="131"/>
      <c r="AB604" s="131"/>
      <c r="AC604" s="131"/>
      <c r="AD604" s="131"/>
      <c r="AE604" s="131"/>
      <c r="AF604" s="131"/>
      <c r="AG604" s="131"/>
      <c r="AH604" s="131"/>
      <c r="AI604" s="131"/>
      <c r="AJ604" s="131"/>
      <c r="AK604" s="131"/>
      <c r="AL604" s="131"/>
      <c r="AM604" s="131"/>
      <c r="AN604" s="131"/>
      <c r="AO604" s="131"/>
      <c r="AP604" s="131"/>
      <c r="AQ604" s="131"/>
      <c r="AR604" s="131"/>
      <c r="AS604" s="131"/>
      <c r="AT604" s="131"/>
      <c r="AU604" s="131"/>
      <c r="AV604" s="131"/>
      <c r="AW604" s="131"/>
      <c r="AX604" s="131"/>
      <c r="AY604" s="131"/>
      <c r="AZ604" s="131"/>
      <c r="BA604" s="131"/>
      <c r="BB604" s="131"/>
      <c r="BC604" s="131"/>
      <c r="BD604" s="131"/>
      <c r="BE604" s="131"/>
      <c r="BF604" s="131"/>
      <c r="BG604" s="131"/>
      <c r="BH604" s="131"/>
      <c r="BI604" s="131"/>
      <c r="BJ604" s="131"/>
      <c r="BK604" s="131"/>
      <c r="BL604" s="131"/>
      <c r="BM604" s="131"/>
      <c r="BN604" s="131"/>
      <c r="BO604" s="131"/>
      <c r="BP604" s="131"/>
      <c r="BQ604" s="131"/>
      <c r="BR604" s="131"/>
      <c r="BS604" s="131"/>
      <c r="BT604" s="131"/>
      <c r="BU604" s="131"/>
      <c r="BV604" s="131"/>
      <c r="BW604" s="131"/>
      <c r="BX604" s="131"/>
      <c r="BY604" s="131"/>
      <c r="BZ604" s="131"/>
      <c r="CA604" s="131"/>
      <c r="CB604" s="131"/>
      <c r="CC604" s="131"/>
      <c r="CD604" s="131"/>
      <c r="CE604" s="131"/>
      <c r="CF604" s="131"/>
      <c r="CG604" s="131"/>
      <c r="CH604" s="131"/>
      <c r="CI604" s="131"/>
      <c r="CJ604" s="131"/>
      <c r="CK604" s="131"/>
      <c r="CL604" s="131"/>
      <c r="CM604" s="131"/>
      <c r="CN604" s="131"/>
      <c r="CO604" s="131"/>
      <c r="CP604" s="131"/>
      <c r="CQ604" s="131"/>
      <c r="CR604" s="131"/>
      <c r="CS604" s="131"/>
      <c r="CT604" s="131"/>
      <c r="CU604" s="131"/>
      <c r="CV604" s="131"/>
      <c r="CW604" s="131"/>
      <c r="CX604" s="131"/>
      <c r="CY604" s="131"/>
      <c r="CZ604" s="131"/>
      <c r="DA604" s="131"/>
      <c r="DB604" s="131"/>
      <c r="DC604" s="131"/>
      <c r="DD604" s="131"/>
      <c r="DE604" s="131"/>
      <c r="DF604" s="131"/>
      <c r="DG604" s="131"/>
      <c r="DH604" s="131"/>
      <c r="DI604" s="131"/>
      <c r="DJ604" s="131"/>
      <c r="DK604" s="131"/>
      <c r="DL604" s="131"/>
      <c r="DM604" s="131"/>
      <c r="DN604" s="131"/>
      <c r="DO604" s="131"/>
      <c r="DP604" s="131"/>
      <c r="DQ604" s="131"/>
      <c r="DR604" s="131"/>
      <c r="DS604" s="131"/>
      <c r="DT604" s="131"/>
      <c r="DU604" s="131"/>
      <c r="DV604" s="131"/>
      <c r="DW604" s="131"/>
      <c r="DX604" s="131"/>
      <c r="DY604" s="131"/>
      <c r="DZ604" s="131"/>
      <c r="EA604" s="131"/>
      <c r="EB604" s="131"/>
      <c r="EC604" s="131"/>
      <c r="ED604" s="131"/>
      <c r="EE604" s="131"/>
      <c r="EF604" s="131"/>
      <c r="EG604" s="131"/>
      <c r="EH604" s="131"/>
      <c r="EI604" s="131"/>
      <c r="EJ604" s="131"/>
      <c r="EK604" s="131"/>
      <c r="EL604" s="131"/>
      <c r="EM604" s="131"/>
      <c r="EN604" s="131"/>
      <c r="EO604" s="131"/>
      <c r="EP604" s="131"/>
      <c r="EQ604" s="131"/>
      <c r="ER604" s="131"/>
      <c r="ES604" s="131"/>
      <c r="ET604" s="131"/>
      <c r="EU604" s="131"/>
      <c r="EV604" s="131"/>
      <c r="EW604" s="131"/>
      <c r="EX604" s="131"/>
      <c r="EY604" s="131"/>
      <c r="EZ604" s="131"/>
      <c r="FA604" s="131"/>
      <c r="FB604" s="131"/>
      <c r="FC604" s="131"/>
      <c r="FD604" s="131"/>
      <c r="FE604" s="131"/>
      <c r="FF604" s="131"/>
      <c r="FG604" s="131"/>
      <c r="FH604" s="131"/>
      <c r="FI604" s="131"/>
      <c r="FJ604" s="131"/>
      <c r="FK604" s="131"/>
      <c r="FL604" s="131"/>
      <c r="FM604" s="131"/>
      <c r="FN604" s="131"/>
      <c r="FO604" s="131"/>
      <c r="FP604" s="131"/>
      <c r="FQ604" s="131"/>
      <c r="FR604" s="131"/>
      <c r="FS604" s="131"/>
      <c r="FT604" s="131"/>
      <c r="FU604" s="131"/>
      <c r="FV604" s="131"/>
      <c r="FW604" s="131"/>
    </row>
    <row r="605">
      <c r="A605" s="131"/>
      <c r="B605" s="131"/>
      <c r="C605" s="131"/>
      <c r="D605" s="131"/>
      <c r="E605" s="131"/>
      <c r="F605" s="131"/>
      <c r="G605" s="131"/>
      <c r="H605" s="131"/>
      <c r="I605" s="131"/>
      <c r="J605" s="131"/>
      <c r="K605" s="131"/>
      <c r="L605" s="131"/>
      <c r="M605" s="131"/>
      <c r="N605" s="131"/>
      <c r="O605" s="131"/>
      <c r="P605" s="131"/>
      <c r="Q605" s="131"/>
      <c r="R605" s="131"/>
      <c r="S605" s="131"/>
      <c r="T605" s="131"/>
      <c r="U605" s="131"/>
      <c r="V605" s="131"/>
      <c r="W605" s="131"/>
      <c r="X605" s="131"/>
      <c r="Y605" s="131"/>
      <c r="Z605" s="131"/>
      <c r="AA605" s="131"/>
      <c r="AB605" s="131"/>
      <c r="AC605" s="131"/>
      <c r="AD605" s="131"/>
      <c r="AE605" s="131"/>
      <c r="AF605" s="131"/>
      <c r="AG605" s="131"/>
      <c r="AH605" s="131"/>
      <c r="AI605" s="131"/>
      <c r="AJ605" s="131"/>
      <c r="AK605" s="131"/>
      <c r="AL605" s="131"/>
      <c r="AM605" s="131"/>
      <c r="AN605" s="131"/>
      <c r="AO605" s="131"/>
      <c r="AP605" s="131"/>
      <c r="AQ605" s="131"/>
      <c r="AR605" s="131"/>
      <c r="AS605" s="131"/>
      <c r="AT605" s="131"/>
      <c r="AU605" s="131"/>
      <c r="AV605" s="131"/>
      <c r="AW605" s="131"/>
      <c r="AX605" s="131"/>
      <c r="AY605" s="131"/>
      <c r="AZ605" s="131"/>
      <c r="BA605" s="131"/>
      <c r="BB605" s="131"/>
      <c r="BC605" s="131"/>
      <c r="BD605" s="131"/>
      <c r="BE605" s="131"/>
      <c r="BF605" s="131"/>
      <c r="BG605" s="131"/>
      <c r="BH605" s="131"/>
      <c r="BI605" s="131"/>
      <c r="BJ605" s="131"/>
      <c r="BK605" s="131"/>
      <c r="BL605" s="131"/>
      <c r="BM605" s="131"/>
      <c r="BN605" s="131"/>
      <c r="BO605" s="131"/>
      <c r="BP605" s="131"/>
      <c r="BQ605" s="131"/>
      <c r="BR605" s="131"/>
      <c r="BS605" s="131"/>
      <c r="BT605" s="131"/>
      <c r="BU605" s="131"/>
      <c r="BV605" s="131"/>
      <c r="BW605" s="131"/>
      <c r="BX605" s="131"/>
      <c r="BY605" s="131"/>
      <c r="BZ605" s="131"/>
      <c r="CA605" s="131"/>
      <c r="CB605" s="131"/>
      <c r="CC605" s="131"/>
      <c r="CD605" s="131"/>
      <c r="CE605" s="131"/>
      <c r="CF605" s="131"/>
      <c r="CG605" s="131"/>
      <c r="CH605" s="131"/>
      <c r="CI605" s="131"/>
      <c r="CJ605" s="131"/>
      <c r="CK605" s="131"/>
      <c r="CL605" s="131"/>
      <c r="CM605" s="131"/>
      <c r="CN605" s="131"/>
      <c r="CO605" s="131"/>
      <c r="CP605" s="131"/>
      <c r="CQ605" s="131"/>
      <c r="CR605" s="131"/>
      <c r="CS605" s="131"/>
      <c r="CT605" s="131"/>
      <c r="CU605" s="131"/>
      <c r="CV605" s="131"/>
      <c r="CW605" s="131"/>
      <c r="CX605" s="131"/>
      <c r="CY605" s="131"/>
      <c r="CZ605" s="131"/>
      <c r="DA605" s="131"/>
      <c r="DB605" s="131"/>
      <c r="DC605" s="131"/>
      <c r="DD605" s="131"/>
      <c r="DE605" s="131"/>
      <c r="DF605" s="131"/>
      <c r="DG605" s="131"/>
      <c r="DH605" s="131"/>
      <c r="DI605" s="131"/>
      <c r="DJ605" s="131"/>
      <c r="DK605" s="131"/>
      <c r="DL605" s="131"/>
      <c r="DM605" s="131"/>
      <c r="DN605" s="131"/>
      <c r="DO605" s="131"/>
      <c r="DP605" s="131"/>
      <c r="DQ605" s="131"/>
      <c r="DR605" s="131"/>
      <c r="DS605" s="131"/>
      <c r="DT605" s="131"/>
      <c r="DU605" s="131"/>
      <c r="DV605" s="131"/>
      <c r="DW605" s="131"/>
      <c r="DX605" s="131"/>
      <c r="DY605" s="131"/>
      <c r="DZ605" s="131"/>
      <c r="EA605" s="131"/>
      <c r="EB605" s="131"/>
      <c r="EC605" s="131"/>
      <c r="ED605" s="131"/>
      <c r="EE605" s="131"/>
      <c r="EF605" s="131"/>
      <c r="EG605" s="131"/>
      <c r="EH605" s="131"/>
      <c r="EI605" s="131"/>
      <c r="EJ605" s="131"/>
      <c r="EK605" s="131"/>
      <c r="EL605" s="131"/>
      <c r="EM605" s="131"/>
      <c r="EN605" s="131"/>
      <c r="EO605" s="131"/>
      <c r="EP605" s="131"/>
      <c r="EQ605" s="131"/>
      <c r="ER605" s="131"/>
      <c r="ES605" s="131"/>
      <c r="ET605" s="131"/>
      <c r="EU605" s="131"/>
      <c r="EV605" s="131"/>
      <c r="EW605" s="131"/>
      <c r="EX605" s="131"/>
      <c r="EY605" s="131"/>
      <c r="EZ605" s="131"/>
      <c r="FA605" s="131"/>
      <c r="FB605" s="131"/>
      <c r="FC605" s="131"/>
      <c r="FD605" s="131"/>
      <c r="FE605" s="131"/>
      <c r="FF605" s="131"/>
      <c r="FG605" s="131"/>
      <c r="FH605" s="131"/>
      <c r="FI605" s="131"/>
      <c r="FJ605" s="131"/>
      <c r="FK605" s="131"/>
      <c r="FL605" s="131"/>
      <c r="FM605" s="131"/>
      <c r="FN605" s="131"/>
      <c r="FO605" s="131"/>
      <c r="FP605" s="131"/>
      <c r="FQ605" s="131"/>
      <c r="FR605" s="131"/>
      <c r="FS605" s="131"/>
      <c r="FT605" s="131"/>
      <c r="FU605" s="131"/>
      <c r="FV605" s="131"/>
      <c r="FW605" s="131"/>
    </row>
    <row r="606">
      <c r="A606" s="131"/>
      <c r="B606" s="131"/>
      <c r="C606" s="131"/>
      <c r="D606" s="131"/>
      <c r="E606" s="131"/>
      <c r="F606" s="131"/>
      <c r="G606" s="131"/>
      <c r="H606" s="131"/>
      <c r="I606" s="131"/>
      <c r="J606" s="131"/>
      <c r="K606" s="131"/>
      <c r="L606" s="131"/>
      <c r="M606" s="131"/>
      <c r="N606" s="131"/>
      <c r="O606" s="131"/>
      <c r="P606" s="131"/>
      <c r="Q606" s="131"/>
      <c r="R606" s="131"/>
      <c r="S606" s="131"/>
      <c r="T606" s="131"/>
      <c r="U606" s="131"/>
      <c r="V606" s="131"/>
      <c r="W606" s="131"/>
      <c r="X606" s="131"/>
      <c r="Y606" s="131"/>
      <c r="Z606" s="131"/>
      <c r="AA606" s="131"/>
      <c r="AB606" s="131"/>
      <c r="AC606" s="131"/>
      <c r="AD606" s="131"/>
      <c r="AE606" s="131"/>
      <c r="AF606" s="131"/>
      <c r="AG606" s="131"/>
      <c r="AH606" s="131"/>
      <c r="AI606" s="131"/>
      <c r="AJ606" s="131"/>
      <c r="AK606" s="131"/>
      <c r="AL606" s="131"/>
      <c r="AM606" s="131"/>
      <c r="AN606" s="131"/>
      <c r="AO606" s="131"/>
      <c r="AP606" s="131"/>
      <c r="AQ606" s="131"/>
      <c r="AR606" s="131"/>
      <c r="AS606" s="131"/>
      <c r="AT606" s="131"/>
      <c r="AU606" s="131"/>
      <c r="AV606" s="131"/>
      <c r="AW606" s="131"/>
      <c r="AX606" s="131"/>
      <c r="AY606" s="131"/>
      <c r="AZ606" s="131"/>
      <c r="BA606" s="131"/>
      <c r="BB606" s="131"/>
      <c r="BC606" s="131"/>
      <c r="BD606" s="131"/>
      <c r="BE606" s="131"/>
      <c r="BF606" s="131"/>
      <c r="BG606" s="131"/>
      <c r="BH606" s="131"/>
      <c r="BI606" s="131"/>
      <c r="BJ606" s="131"/>
      <c r="BK606" s="131"/>
      <c r="BL606" s="131"/>
      <c r="BM606" s="131"/>
      <c r="BN606" s="131"/>
      <c r="BO606" s="131"/>
      <c r="BP606" s="131"/>
      <c r="BQ606" s="131"/>
      <c r="BR606" s="131"/>
      <c r="BS606" s="131"/>
      <c r="BT606" s="131"/>
      <c r="BU606" s="131"/>
      <c r="BV606" s="131"/>
      <c r="BW606" s="131"/>
      <c r="BX606" s="131"/>
      <c r="BY606" s="131"/>
      <c r="BZ606" s="131"/>
      <c r="CA606" s="131"/>
      <c r="CB606" s="131"/>
      <c r="CC606" s="131"/>
      <c r="CD606" s="131"/>
      <c r="CE606" s="131"/>
      <c r="CF606" s="131"/>
      <c r="CG606" s="131"/>
      <c r="CH606" s="131"/>
      <c r="CI606" s="131"/>
      <c r="CJ606" s="131"/>
      <c r="CK606" s="131"/>
      <c r="CL606" s="131"/>
      <c r="CM606" s="131"/>
      <c r="CN606" s="131"/>
      <c r="CO606" s="131"/>
      <c r="CP606" s="131"/>
      <c r="CQ606" s="131"/>
      <c r="CR606" s="131"/>
      <c r="CS606" s="131"/>
      <c r="CT606" s="131"/>
      <c r="CU606" s="131"/>
      <c r="CV606" s="131"/>
      <c r="CW606" s="131"/>
      <c r="CX606" s="131"/>
      <c r="CY606" s="131"/>
      <c r="CZ606" s="131"/>
      <c r="DA606" s="131"/>
      <c r="DB606" s="131"/>
      <c r="DC606" s="131"/>
      <c r="DD606" s="131"/>
      <c r="DE606" s="131"/>
      <c r="DF606" s="131"/>
      <c r="DG606" s="131"/>
      <c r="DH606" s="131"/>
      <c r="DI606" s="131"/>
      <c r="DJ606" s="131"/>
      <c r="DK606" s="131"/>
      <c r="DL606" s="131"/>
      <c r="DM606" s="131"/>
      <c r="DN606" s="131"/>
      <c r="DO606" s="131"/>
      <c r="DP606" s="131"/>
      <c r="DQ606" s="131"/>
      <c r="DR606" s="131"/>
      <c r="DS606" s="131"/>
      <c r="DT606" s="131"/>
      <c r="DU606" s="131"/>
      <c r="DV606" s="131"/>
      <c r="DW606" s="131"/>
      <c r="DX606" s="131"/>
      <c r="DY606" s="131"/>
      <c r="DZ606" s="131"/>
      <c r="EA606" s="131"/>
      <c r="EB606" s="131"/>
      <c r="EC606" s="131"/>
      <c r="ED606" s="131"/>
      <c r="EE606" s="131"/>
      <c r="EF606" s="131"/>
      <c r="EG606" s="131"/>
      <c r="EH606" s="131"/>
      <c r="EI606" s="131"/>
      <c r="EJ606" s="131"/>
      <c r="EK606" s="131"/>
      <c r="EL606" s="131"/>
      <c r="EM606" s="131"/>
      <c r="EN606" s="131"/>
      <c r="EO606" s="131"/>
      <c r="EP606" s="131"/>
      <c r="EQ606" s="131"/>
      <c r="ER606" s="131"/>
      <c r="ES606" s="131"/>
      <c r="ET606" s="131"/>
      <c r="EU606" s="131"/>
      <c r="EV606" s="131"/>
      <c r="EW606" s="131"/>
      <c r="EX606" s="131"/>
      <c r="EY606" s="131"/>
      <c r="EZ606" s="131"/>
      <c r="FA606" s="131"/>
      <c r="FB606" s="131"/>
      <c r="FC606" s="131"/>
      <c r="FD606" s="131"/>
      <c r="FE606" s="131"/>
      <c r="FF606" s="131"/>
      <c r="FG606" s="131"/>
      <c r="FH606" s="131"/>
      <c r="FI606" s="131"/>
      <c r="FJ606" s="131"/>
      <c r="FK606" s="131"/>
      <c r="FL606" s="131"/>
      <c r="FM606" s="131"/>
      <c r="FN606" s="131"/>
      <c r="FO606" s="131"/>
      <c r="FP606" s="131"/>
      <c r="FQ606" s="131"/>
      <c r="FR606" s="131"/>
      <c r="FS606" s="131"/>
      <c r="FT606" s="131"/>
      <c r="FU606" s="131"/>
      <c r="FV606" s="131"/>
      <c r="FW606" s="131"/>
    </row>
    <row r="607">
      <c r="A607" s="131"/>
      <c r="B607" s="131"/>
      <c r="C607" s="131"/>
      <c r="D607" s="131"/>
      <c r="E607" s="131"/>
      <c r="F607" s="131"/>
      <c r="G607" s="131"/>
      <c r="H607" s="131"/>
      <c r="I607" s="131"/>
      <c r="J607" s="131"/>
      <c r="K607" s="131"/>
      <c r="L607" s="131"/>
      <c r="M607" s="131"/>
      <c r="N607" s="131"/>
      <c r="O607" s="131"/>
      <c r="P607" s="131"/>
      <c r="Q607" s="131"/>
      <c r="R607" s="131"/>
      <c r="S607" s="131"/>
      <c r="T607" s="131"/>
      <c r="U607" s="131"/>
      <c r="V607" s="131"/>
      <c r="W607" s="131"/>
      <c r="X607" s="131"/>
      <c r="Y607" s="131"/>
      <c r="Z607" s="131"/>
      <c r="AA607" s="131"/>
      <c r="AB607" s="131"/>
      <c r="AC607" s="131"/>
      <c r="AD607" s="131"/>
      <c r="AE607" s="131"/>
      <c r="AF607" s="131"/>
      <c r="AG607" s="131"/>
      <c r="AH607" s="131"/>
      <c r="AI607" s="131"/>
      <c r="AJ607" s="131"/>
      <c r="AK607" s="131"/>
      <c r="AL607" s="131"/>
      <c r="AM607" s="131"/>
      <c r="AN607" s="131"/>
      <c r="AO607" s="131"/>
      <c r="AP607" s="131"/>
      <c r="AQ607" s="131"/>
      <c r="AR607" s="131"/>
      <c r="AS607" s="131"/>
      <c r="AT607" s="131"/>
      <c r="AU607" s="131"/>
      <c r="AV607" s="131"/>
      <c r="AW607" s="131"/>
      <c r="AX607" s="131"/>
      <c r="AY607" s="131"/>
      <c r="AZ607" s="131"/>
      <c r="BA607" s="131"/>
      <c r="BB607" s="131"/>
      <c r="BC607" s="131"/>
      <c r="BD607" s="131"/>
      <c r="BE607" s="131"/>
      <c r="BF607" s="131"/>
      <c r="BG607" s="131"/>
      <c r="BH607" s="131"/>
      <c r="BI607" s="131"/>
      <c r="BJ607" s="131"/>
      <c r="BK607" s="131"/>
      <c r="BL607" s="131"/>
      <c r="BM607" s="131"/>
      <c r="BN607" s="131"/>
      <c r="BO607" s="131"/>
      <c r="BP607" s="131"/>
      <c r="BQ607" s="131"/>
      <c r="BR607" s="131"/>
      <c r="BS607" s="131"/>
      <c r="BT607" s="131"/>
      <c r="BU607" s="131"/>
      <c r="BV607" s="131"/>
      <c r="BW607" s="131"/>
      <c r="BX607" s="131"/>
      <c r="BY607" s="131"/>
      <c r="BZ607" s="131"/>
      <c r="CA607" s="131"/>
      <c r="CB607" s="131"/>
      <c r="CC607" s="131"/>
      <c r="CD607" s="131"/>
      <c r="CE607" s="131"/>
      <c r="CF607" s="131"/>
      <c r="CG607" s="131"/>
      <c r="CH607" s="131"/>
      <c r="CI607" s="131"/>
      <c r="CJ607" s="131"/>
      <c r="CK607" s="131"/>
      <c r="CL607" s="131"/>
      <c r="CM607" s="131"/>
      <c r="CN607" s="131"/>
      <c r="CO607" s="131"/>
      <c r="CP607" s="131"/>
      <c r="CQ607" s="131"/>
      <c r="CR607" s="131"/>
      <c r="CS607" s="131"/>
      <c r="CT607" s="131"/>
      <c r="CU607" s="131"/>
      <c r="CV607" s="131"/>
      <c r="CW607" s="131"/>
      <c r="CX607" s="131"/>
      <c r="CY607" s="131"/>
      <c r="CZ607" s="131"/>
      <c r="DA607" s="131"/>
      <c r="DB607" s="131"/>
      <c r="DC607" s="131"/>
      <c r="DD607" s="131"/>
      <c r="DE607" s="131"/>
      <c r="DF607" s="131"/>
      <c r="DG607" s="131"/>
      <c r="DH607" s="131"/>
      <c r="DI607" s="131"/>
      <c r="DJ607" s="131"/>
      <c r="DK607" s="131"/>
      <c r="DL607" s="131"/>
      <c r="DM607" s="131"/>
      <c r="DN607" s="131"/>
      <c r="DO607" s="131"/>
      <c r="DP607" s="131"/>
      <c r="DQ607" s="131"/>
      <c r="DR607" s="131"/>
      <c r="DS607" s="131"/>
      <c r="DT607" s="131"/>
      <c r="DU607" s="131"/>
      <c r="DV607" s="131"/>
      <c r="DW607" s="131"/>
      <c r="DX607" s="131"/>
      <c r="DY607" s="131"/>
      <c r="DZ607" s="131"/>
      <c r="EA607" s="131"/>
      <c r="EB607" s="131"/>
      <c r="EC607" s="131"/>
      <c r="ED607" s="131"/>
      <c r="EE607" s="131"/>
      <c r="EF607" s="131"/>
      <c r="EG607" s="131"/>
      <c r="EH607" s="131"/>
      <c r="EI607" s="131"/>
      <c r="EJ607" s="131"/>
      <c r="EK607" s="131"/>
      <c r="EL607" s="131"/>
      <c r="EM607" s="131"/>
      <c r="EN607" s="131"/>
      <c r="EO607" s="131"/>
      <c r="EP607" s="131"/>
      <c r="EQ607" s="131"/>
      <c r="ER607" s="131"/>
      <c r="ES607" s="131"/>
      <c r="ET607" s="131"/>
      <c r="EU607" s="131"/>
      <c r="EV607" s="131"/>
      <c r="EW607" s="131"/>
      <c r="EX607" s="131"/>
      <c r="EY607" s="131"/>
      <c r="EZ607" s="131"/>
      <c r="FA607" s="131"/>
      <c r="FB607" s="131"/>
      <c r="FC607" s="131"/>
      <c r="FD607" s="131"/>
      <c r="FE607" s="131"/>
      <c r="FF607" s="131"/>
      <c r="FG607" s="131"/>
      <c r="FH607" s="131"/>
      <c r="FI607" s="131"/>
      <c r="FJ607" s="131"/>
      <c r="FK607" s="131"/>
      <c r="FL607" s="131"/>
      <c r="FM607" s="131"/>
      <c r="FN607" s="131"/>
      <c r="FO607" s="131"/>
      <c r="FP607" s="131"/>
      <c r="FQ607" s="131"/>
      <c r="FR607" s="131"/>
      <c r="FS607" s="131"/>
      <c r="FT607" s="131"/>
      <c r="FU607" s="131"/>
      <c r="FV607" s="131"/>
      <c r="FW607" s="131"/>
    </row>
    <row r="608">
      <c r="A608" s="131"/>
      <c r="B608" s="131"/>
      <c r="C608" s="131"/>
      <c r="D608" s="131"/>
      <c r="E608" s="131"/>
      <c r="F608" s="131"/>
      <c r="G608" s="131"/>
      <c r="H608" s="131"/>
      <c r="I608" s="131"/>
      <c r="J608" s="131"/>
      <c r="K608" s="131"/>
      <c r="L608" s="131"/>
      <c r="M608" s="131"/>
      <c r="N608" s="131"/>
      <c r="O608" s="131"/>
      <c r="P608" s="131"/>
      <c r="Q608" s="131"/>
      <c r="R608" s="131"/>
      <c r="S608" s="131"/>
      <c r="T608" s="131"/>
      <c r="U608" s="131"/>
      <c r="V608" s="131"/>
      <c r="W608" s="131"/>
      <c r="X608" s="131"/>
      <c r="Y608" s="131"/>
      <c r="Z608" s="131"/>
      <c r="AA608" s="131"/>
      <c r="AB608" s="131"/>
      <c r="AC608" s="131"/>
      <c r="AD608" s="131"/>
      <c r="AE608" s="131"/>
      <c r="AF608" s="131"/>
      <c r="AG608" s="131"/>
      <c r="AH608" s="131"/>
      <c r="AI608" s="131"/>
      <c r="AJ608" s="131"/>
      <c r="AK608" s="131"/>
      <c r="AL608" s="131"/>
      <c r="AM608" s="131"/>
      <c r="AN608" s="131"/>
      <c r="AO608" s="131"/>
      <c r="AP608" s="131"/>
      <c r="AQ608" s="131"/>
      <c r="AR608" s="131"/>
      <c r="AS608" s="131"/>
      <c r="AT608" s="131"/>
      <c r="AU608" s="131"/>
      <c r="AV608" s="131"/>
      <c r="AW608" s="131"/>
      <c r="AX608" s="131"/>
      <c r="AY608" s="131"/>
      <c r="AZ608" s="131"/>
      <c r="BA608" s="131"/>
      <c r="BB608" s="131"/>
      <c r="BC608" s="131"/>
      <c r="BD608" s="131"/>
      <c r="BE608" s="131"/>
      <c r="BF608" s="131"/>
      <c r="BG608" s="131"/>
      <c r="BH608" s="131"/>
      <c r="BI608" s="131"/>
      <c r="BJ608" s="131"/>
      <c r="BK608" s="131"/>
      <c r="BL608" s="131"/>
      <c r="BM608" s="131"/>
      <c r="BN608" s="131"/>
      <c r="BO608" s="131"/>
      <c r="BP608" s="131"/>
      <c r="BQ608" s="131"/>
      <c r="BR608" s="131"/>
      <c r="BS608" s="131"/>
      <c r="BT608" s="131"/>
      <c r="BU608" s="131"/>
      <c r="BV608" s="131"/>
      <c r="BW608" s="131"/>
      <c r="BX608" s="131"/>
      <c r="BY608" s="131"/>
      <c r="BZ608" s="131"/>
      <c r="CA608" s="131"/>
      <c r="CB608" s="131"/>
      <c r="CC608" s="131"/>
      <c r="CD608" s="131"/>
      <c r="CE608" s="131"/>
      <c r="CF608" s="131"/>
      <c r="CG608" s="131"/>
      <c r="CH608" s="131"/>
      <c r="CI608" s="131"/>
      <c r="CJ608" s="131"/>
      <c r="CK608" s="131"/>
      <c r="CL608" s="131"/>
      <c r="CM608" s="131"/>
      <c r="CN608" s="131"/>
      <c r="CO608" s="131"/>
      <c r="CP608" s="131"/>
      <c r="CQ608" s="131"/>
      <c r="CR608" s="131"/>
      <c r="CS608" s="131"/>
      <c r="CT608" s="131"/>
      <c r="CU608" s="131"/>
      <c r="CV608" s="131"/>
      <c r="CW608" s="131"/>
      <c r="CX608" s="131"/>
      <c r="CY608" s="131"/>
      <c r="CZ608" s="131"/>
      <c r="DA608" s="131"/>
      <c r="DB608" s="131"/>
      <c r="DC608" s="131"/>
      <c r="DD608" s="131"/>
      <c r="DE608" s="131"/>
      <c r="DF608" s="131"/>
      <c r="DG608" s="131"/>
      <c r="DH608" s="131"/>
      <c r="DI608" s="131"/>
      <c r="DJ608" s="131"/>
      <c r="DK608" s="131"/>
      <c r="DL608" s="131"/>
      <c r="DM608" s="131"/>
      <c r="DN608" s="131"/>
      <c r="DO608" s="131"/>
      <c r="DP608" s="131"/>
      <c r="DQ608" s="131"/>
      <c r="DR608" s="131"/>
      <c r="DS608" s="131"/>
      <c r="DT608" s="131"/>
      <c r="DU608" s="131"/>
      <c r="DV608" s="131"/>
      <c r="DW608" s="131"/>
      <c r="DX608" s="131"/>
      <c r="DY608" s="131"/>
      <c r="DZ608" s="131"/>
      <c r="EA608" s="131"/>
      <c r="EB608" s="131"/>
      <c r="EC608" s="131"/>
      <c r="ED608" s="131"/>
      <c r="EE608" s="131"/>
      <c r="EF608" s="131"/>
      <c r="EG608" s="131"/>
      <c r="EH608" s="131"/>
      <c r="EI608" s="131"/>
      <c r="EJ608" s="131"/>
      <c r="EK608" s="131"/>
      <c r="EL608" s="131"/>
      <c r="EM608" s="131"/>
      <c r="EN608" s="131"/>
      <c r="EO608" s="131"/>
      <c r="EP608" s="131"/>
      <c r="EQ608" s="131"/>
      <c r="ER608" s="131"/>
      <c r="ES608" s="131"/>
      <c r="ET608" s="131"/>
      <c r="EU608" s="131"/>
      <c r="EV608" s="131"/>
      <c r="EW608" s="131"/>
      <c r="EX608" s="131"/>
      <c r="EY608" s="131"/>
      <c r="EZ608" s="131"/>
      <c r="FA608" s="131"/>
      <c r="FB608" s="131"/>
      <c r="FC608" s="131"/>
      <c r="FD608" s="131"/>
      <c r="FE608" s="131"/>
      <c r="FF608" s="131"/>
      <c r="FG608" s="131"/>
      <c r="FH608" s="131"/>
      <c r="FI608" s="131"/>
      <c r="FJ608" s="131"/>
      <c r="FK608" s="131"/>
      <c r="FL608" s="131"/>
      <c r="FM608" s="131"/>
      <c r="FN608" s="131"/>
      <c r="FO608" s="131"/>
      <c r="FP608" s="131"/>
      <c r="FQ608" s="131"/>
      <c r="FR608" s="131"/>
      <c r="FS608" s="131"/>
      <c r="FT608" s="131"/>
      <c r="FU608" s="131"/>
      <c r="FV608" s="131"/>
      <c r="FW608" s="131"/>
    </row>
    <row r="609">
      <c r="A609" s="131"/>
      <c r="B609" s="131"/>
      <c r="C609" s="131"/>
      <c r="D609" s="131"/>
      <c r="E609" s="131"/>
      <c r="F609" s="131"/>
      <c r="G609" s="131"/>
      <c r="H609" s="131"/>
      <c r="I609" s="131"/>
      <c r="J609" s="131"/>
      <c r="K609" s="131"/>
      <c r="L609" s="131"/>
      <c r="M609" s="131"/>
      <c r="N609" s="131"/>
      <c r="O609" s="131"/>
      <c r="P609" s="131"/>
      <c r="Q609" s="131"/>
      <c r="R609" s="131"/>
      <c r="S609" s="131"/>
      <c r="T609" s="131"/>
      <c r="U609" s="131"/>
      <c r="V609" s="131"/>
      <c r="W609" s="131"/>
      <c r="X609" s="131"/>
      <c r="Y609" s="131"/>
      <c r="Z609" s="131"/>
      <c r="AA609" s="131"/>
      <c r="AB609" s="131"/>
      <c r="AC609" s="131"/>
      <c r="AD609" s="131"/>
      <c r="AE609" s="131"/>
      <c r="AF609" s="131"/>
      <c r="AG609" s="131"/>
      <c r="AH609" s="131"/>
      <c r="AI609" s="131"/>
      <c r="AJ609" s="131"/>
      <c r="AK609" s="131"/>
      <c r="AL609" s="131"/>
      <c r="AM609" s="131"/>
      <c r="AN609" s="131"/>
      <c r="AO609" s="131"/>
      <c r="AP609" s="131"/>
      <c r="AQ609" s="131"/>
      <c r="AR609" s="131"/>
      <c r="AS609" s="131"/>
      <c r="AT609" s="131"/>
      <c r="AU609" s="131"/>
      <c r="AV609" s="131"/>
      <c r="AW609" s="131"/>
      <c r="AX609" s="131"/>
      <c r="AY609" s="131"/>
      <c r="AZ609" s="131"/>
      <c r="BA609" s="131"/>
      <c r="BB609" s="131"/>
      <c r="BC609" s="131"/>
      <c r="BD609" s="131"/>
      <c r="BE609" s="131"/>
      <c r="BF609" s="131"/>
      <c r="BG609" s="131"/>
      <c r="BH609" s="131"/>
      <c r="BI609" s="131"/>
      <c r="BJ609" s="131"/>
      <c r="BK609" s="131"/>
      <c r="BL609" s="131"/>
      <c r="BM609" s="131"/>
      <c r="BN609" s="131"/>
      <c r="BO609" s="131"/>
      <c r="BP609" s="131"/>
      <c r="BQ609" s="131"/>
      <c r="BR609" s="131"/>
      <c r="BS609" s="131"/>
      <c r="BT609" s="131"/>
      <c r="BU609" s="131"/>
      <c r="BV609" s="131"/>
      <c r="BW609" s="131"/>
      <c r="BX609" s="131"/>
      <c r="BY609" s="131"/>
      <c r="BZ609" s="131"/>
      <c r="CA609" s="131"/>
      <c r="CB609" s="131"/>
      <c r="CC609" s="131"/>
      <c r="CD609" s="131"/>
      <c r="CE609" s="131"/>
      <c r="CF609" s="131"/>
      <c r="CG609" s="131"/>
      <c r="CH609" s="131"/>
      <c r="CI609" s="131"/>
      <c r="CJ609" s="131"/>
      <c r="CK609" s="131"/>
      <c r="CL609" s="131"/>
      <c r="CM609" s="131"/>
      <c r="CN609" s="131"/>
      <c r="CO609" s="131"/>
      <c r="CP609" s="131"/>
      <c r="CQ609" s="131"/>
      <c r="CR609" s="131"/>
      <c r="CS609" s="131"/>
      <c r="CT609" s="131"/>
      <c r="CU609" s="131"/>
      <c r="CV609" s="131"/>
      <c r="CW609" s="131"/>
      <c r="CX609" s="131"/>
      <c r="CY609" s="131"/>
      <c r="CZ609" s="131"/>
      <c r="DA609" s="131"/>
      <c r="DB609" s="131"/>
      <c r="DC609" s="131"/>
      <c r="DD609" s="131"/>
      <c r="DE609" s="131"/>
      <c r="DF609" s="131"/>
      <c r="DG609" s="131"/>
      <c r="DH609" s="131"/>
      <c r="DI609" s="131"/>
      <c r="DJ609" s="131"/>
      <c r="DK609" s="131"/>
      <c r="DL609" s="131"/>
      <c r="DM609" s="131"/>
      <c r="DN609" s="131"/>
      <c r="DO609" s="131"/>
      <c r="DP609" s="131"/>
      <c r="DQ609" s="131"/>
      <c r="DR609" s="131"/>
      <c r="DS609" s="131"/>
      <c r="DT609" s="131"/>
      <c r="DU609" s="131"/>
      <c r="DV609" s="131"/>
      <c r="DW609" s="131"/>
      <c r="DX609" s="131"/>
      <c r="DY609" s="131"/>
      <c r="DZ609" s="131"/>
      <c r="EA609" s="131"/>
      <c r="EB609" s="131"/>
      <c r="EC609" s="131"/>
      <c r="ED609" s="131"/>
      <c r="EE609" s="131"/>
      <c r="EF609" s="131"/>
      <c r="EG609" s="131"/>
      <c r="EH609" s="131"/>
      <c r="EI609" s="131"/>
      <c r="EJ609" s="131"/>
      <c r="EK609" s="131"/>
      <c r="EL609" s="131"/>
      <c r="EM609" s="131"/>
      <c r="EN609" s="131"/>
      <c r="EO609" s="131"/>
      <c r="EP609" s="131"/>
      <c r="EQ609" s="131"/>
      <c r="ER609" s="131"/>
      <c r="ES609" s="131"/>
      <c r="ET609" s="131"/>
      <c r="EU609" s="131"/>
      <c r="EV609" s="131"/>
      <c r="EW609" s="131"/>
      <c r="EX609" s="131"/>
      <c r="EY609" s="131"/>
      <c r="EZ609" s="131"/>
      <c r="FA609" s="131"/>
      <c r="FB609" s="131"/>
      <c r="FC609" s="131"/>
      <c r="FD609" s="131"/>
      <c r="FE609" s="131"/>
      <c r="FF609" s="131"/>
      <c r="FG609" s="131"/>
      <c r="FH609" s="131"/>
      <c r="FI609" s="131"/>
      <c r="FJ609" s="131"/>
      <c r="FK609" s="131"/>
      <c r="FL609" s="131"/>
      <c r="FM609" s="131"/>
      <c r="FN609" s="131"/>
      <c r="FO609" s="131"/>
      <c r="FP609" s="131"/>
      <c r="FQ609" s="131"/>
      <c r="FR609" s="131"/>
      <c r="FS609" s="131"/>
      <c r="FT609" s="131"/>
      <c r="FU609" s="131"/>
      <c r="FV609" s="131"/>
      <c r="FW609" s="131"/>
    </row>
    <row r="610">
      <c r="A610" s="131"/>
      <c r="B610" s="131"/>
      <c r="C610" s="131"/>
      <c r="D610" s="131"/>
      <c r="E610" s="131"/>
      <c r="F610" s="131"/>
      <c r="G610" s="131"/>
      <c r="H610" s="131"/>
      <c r="I610" s="131"/>
      <c r="J610" s="131"/>
      <c r="K610" s="131"/>
      <c r="L610" s="131"/>
      <c r="M610" s="131"/>
      <c r="N610" s="131"/>
      <c r="O610" s="131"/>
      <c r="P610" s="131"/>
      <c r="Q610" s="131"/>
      <c r="R610" s="131"/>
      <c r="S610" s="131"/>
      <c r="T610" s="131"/>
      <c r="U610" s="131"/>
      <c r="V610" s="131"/>
      <c r="W610" s="131"/>
      <c r="X610" s="131"/>
      <c r="Y610" s="131"/>
      <c r="Z610" s="131"/>
      <c r="AA610" s="131"/>
      <c r="AB610" s="131"/>
      <c r="AC610" s="131"/>
      <c r="AD610" s="131"/>
      <c r="AE610" s="131"/>
      <c r="AF610" s="131"/>
      <c r="AG610" s="131"/>
      <c r="AH610" s="131"/>
      <c r="AI610" s="131"/>
      <c r="AJ610" s="131"/>
      <c r="AK610" s="131"/>
      <c r="AL610" s="131"/>
      <c r="AM610" s="131"/>
      <c r="AN610" s="131"/>
      <c r="AO610" s="131"/>
      <c r="AP610" s="131"/>
      <c r="AQ610" s="131"/>
      <c r="AR610" s="131"/>
      <c r="AS610" s="131"/>
      <c r="AT610" s="131"/>
      <c r="AU610" s="131"/>
      <c r="AV610" s="131"/>
      <c r="AW610" s="131"/>
      <c r="AX610" s="131"/>
      <c r="AY610" s="131"/>
      <c r="AZ610" s="131"/>
      <c r="BA610" s="131"/>
      <c r="BB610" s="131"/>
      <c r="BC610" s="131"/>
      <c r="BD610" s="131"/>
      <c r="BE610" s="131"/>
      <c r="BF610" s="131"/>
      <c r="BG610" s="131"/>
      <c r="BH610" s="131"/>
      <c r="BI610" s="131"/>
      <c r="BJ610" s="131"/>
      <c r="BK610" s="131"/>
      <c r="BL610" s="131"/>
      <c r="BM610" s="131"/>
      <c r="BN610" s="131"/>
      <c r="BO610" s="131"/>
      <c r="BP610" s="131"/>
      <c r="BQ610" s="131"/>
      <c r="BR610" s="131"/>
      <c r="BS610" s="131"/>
      <c r="BT610" s="131"/>
      <c r="BU610" s="131"/>
      <c r="BV610" s="131"/>
      <c r="BW610" s="131"/>
      <c r="BX610" s="131"/>
      <c r="BY610" s="131"/>
      <c r="BZ610" s="131"/>
      <c r="CA610" s="131"/>
      <c r="CB610" s="131"/>
      <c r="CC610" s="131"/>
      <c r="CD610" s="131"/>
      <c r="CE610" s="131"/>
      <c r="CF610" s="131"/>
      <c r="CG610" s="131"/>
      <c r="CH610" s="131"/>
      <c r="CI610" s="131"/>
      <c r="CJ610" s="131"/>
      <c r="CK610" s="131"/>
      <c r="CL610" s="131"/>
      <c r="CM610" s="131"/>
      <c r="CN610" s="131"/>
      <c r="CO610" s="131"/>
      <c r="CP610" s="131"/>
      <c r="CQ610" s="131"/>
      <c r="CR610" s="131"/>
      <c r="CS610" s="131"/>
      <c r="CT610" s="131"/>
      <c r="CU610" s="131"/>
      <c r="CV610" s="131"/>
      <c r="CW610" s="131"/>
      <c r="CX610" s="131"/>
      <c r="CY610" s="131"/>
      <c r="CZ610" s="131"/>
      <c r="DA610" s="131"/>
      <c r="DB610" s="131"/>
      <c r="DC610" s="131"/>
      <c r="DD610" s="131"/>
      <c r="DE610" s="131"/>
      <c r="DF610" s="131"/>
      <c r="DG610" s="131"/>
      <c r="DH610" s="131"/>
      <c r="DI610" s="131"/>
      <c r="DJ610" s="131"/>
      <c r="DK610" s="131"/>
      <c r="DL610" s="131"/>
      <c r="DM610" s="131"/>
      <c r="DN610" s="131"/>
      <c r="DO610" s="131"/>
      <c r="DP610" s="131"/>
      <c r="DQ610" s="131"/>
      <c r="DR610" s="131"/>
      <c r="DS610" s="131"/>
      <c r="DT610" s="131"/>
      <c r="DU610" s="131"/>
      <c r="DV610" s="131"/>
      <c r="DW610" s="131"/>
      <c r="DX610" s="131"/>
      <c r="DY610" s="131"/>
      <c r="DZ610" s="131"/>
      <c r="EA610" s="131"/>
      <c r="EB610" s="131"/>
      <c r="EC610" s="131"/>
      <c r="ED610" s="131"/>
      <c r="EE610" s="131"/>
      <c r="EF610" s="131"/>
      <c r="EG610" s="131"/>
      <c r="EH610" s="131"/>
      <c r="EI610" s="131"/>
      <c r="EJ610" s="131"/>
      <c r="EK610" s="131"/>
      <c r="EL610" s="131"/>
      <c r="EM610" s="131"/>
      <c r="EN610" s="131"/>
      <c r="EO610" s="131"/>
      <c r="EP610" s="131"/>
      <c r="EQ610" s="131"/>
      <c r="ER610" s="131"/>
      <c r="ES610" s="131"/>
      <c r="ET610" s="131"/>
      <c r="EU610" s="131"/>
      <c r="EV610" s="131"/>
      <c r="EW610" s="131"/>
      <c r="EX610" s="131"/>
      <c r="EY610" s="131"/>
      <c r="EZ610" s="131"/>
      <c r="FA610" s="131"/>
      <c r="FB610" s="131"/>
      <c r="FC610" s="131"/>
      <c r="FD610" s="131"/>
      <c r="FE610" s="131"/>
      <c r="FF610" s="131"/>
      <c r="FG610" s="131"/>
      <c r="FH610" s="131"/>
      <c r="FI610" s="131"/>
      <c r="FJ610" s="131"/>
      <c r="FK610" s="131"/>
      <c r="FL610" s="131"/>
      <c r="FM610" s="131"/>
      <c r="FN610" s="131"/>
      <c r="FO610" s="131"/>
      <c r="FP610" s="131"/>
      <c r="FQ610" s="131"/>
      <c r="FR610" s="131"/>
      <c r="FS610" s="131"/>
      <c r="FT610" s="131"/>
      <c r="FU610" s="131"/>
      <c r="FV610" s="131"/>
      <c r="FW610" s="131"/>
    </row>
    <row r="611">
      <c r="A611" s="131"/>
      <c r="B611" s="131"/>
      <c r="C611" s="131"/>
      <c r="D611" s="131"/>
      <c r="E611" s="131"/>
      <c r="F611" s="131"/>
      <c r="G611" s="131"/>
      <c r="H611" s="131"/>
      <c r="I611" s="131"/>
      <c r="J611" s="131"/>
      <c r="K611" s="131"/>
      <c r="L611" s="131"/>
      <c r="M611" s="131"/>
      <c r="N611" s="131"/>
      <c r="O611" s="131"/>
      <c r="P611" s="131"/>
      <c r="Q611" s="131"/>
      <c r="R611" s="131"/>
      <c r="S611" s="131"/>
      <c r="T611" s="131"/>
      <c r="U611" s="131"/>
      <c r="V611" s="131"/>
      <c r="W611" s="131"/>
      <c r="X611" s="131"/>
      <c r="Y611" s="131"/>
      <c r="Z611" s="131"/>
      <c r="AA611" s="131"/>
      <c r="AB611" s="131"/>
      <c r="AC611" s="131"/>
      <c r="AD611" s="131"/>
      <c r="AE611" s="131"/>
      <c r="AF611" s="131"/>
      <c r="AG611" s="131"/>
      <c r="AH611" s="131"/>
      <c r="AI611" s="131"/>
      <c r="AJ611" s="131"/>
      <c r="AK611" s="131"/>
      <c r="AL611" s="131"/>
      <c r="AM611" s="131"/>
      <c r="AN611" s="131"/>
      <c r="AO611" s="131"/>
      <c r="AP611" s="131"/>
      <c r="AQ611" s="131"/>
      <c r="AR611" s="131"/>
      <c r="AS611" s="131"/>
      <c r="AT611" s="131"/>
      <c r="AU611" s="131"/>
      <c r="AV611" s="131"/>
      <c r="AW611" s="131"/>
      <c r="AX611" s="131"/>
      <c r="AY611" s="131"/>
      <c r="AZ611" s="131"/>
      <c r="BA611" s="131"/>
      <c r="BB611" s="131"/>
      <c r="BC611" s="131"/>
      <c r="BD611" s="131"/>
      <c r="BE611" s="131"/>
      <c r="BF611" s="131"/>
      <c r="BG611" s="131"/>
      <c r="BH611" s="131"/>
      <c r="BI611" s="131"/>
      <c r="BJ611" s="131"/>
      <c r="BK611" s="131"/>
      <c r="BL611" s="131"/>
      <c r="BM611" s="131"/>
      <c r="BN611" s="131"/>
      <c r="BO611" s="131"/>
      <c r="BP611" s="131"/>
      <c r="BQ611" s="131"/>
      <c r="BR611" s="131"/>
      <c r="BS611" s="131"/>
      <c r="BT611" s="131"/>
      <c r="BU611" s="131"/>
      <c r="BV611" s="131"/>
      <c r="BW611" s="131"/>
      <c r="BX611" s="131"/>
      <c r="BY611" s="131"/>
      <c r="BZ611" s="131"/>
      <c r="CA611" s="131"/>
      <c r="CB611" s="131"/>
      <c r="CC611" s="131"/>
      <c r="CD611" s="131"/>
      <c r="CE611" s="131"/>
      <c r="CF611" s="131"/>
      <c r="CG611" s="131"/>
      <c r="CH611" s="131"/>
      <c r="CI611" s="131"/>
      <c r="CJ611" s="131"/>
      <c r="CK611" s="131"/>
      <c r="CL611" s="131"/>
      <c r="CM611" s="131"/>
      <c r="CN611" s="131"/>
      <c r="CO611" s="131"/>
      <c r="CP611" s="131"/>
      <c r="CQ611" s="131"/>
      <c r="CR611" s="131"/>
      <c r="CS611" s="131"/>
      <c r="CT611" s="131"/>
      <c r="CU611" s="131"/>
      <c r="CV611" s="131"/>
      <c r="CW611" s="131"/>
      <c r="CX611" s="131"/>
      <c r="CY611" s="131"/>
      <c r="CZ611" s="131"/>
      <c r="DA611" s="131"/>
      <c r="DB611" s="131"/>
      <c r="DC611" s="131"/>
      <c r="DD611" s="131"/>
      <c r="DE611" s="131"/>
      <c r="DF611" s="131"/>
      <c r="DG611" s="131"/>
      <c r="DH611" s="131"/>
      <c r="DI611" s="131"/>
      <c r="DJ611" s="131"/>
      <c r="DK611" s="131"/>
      <c r="DL611" s="131"/>
      <c r="DM611" s="131"/>
      <c r="DN611" s="131"/>
      <c r="DO611" s="131"/>
      <c r="DP611" s="131"/>
      <c r="DQ611" s="131"/>
      <c r="DR611" s="131"/>
      <c r="DS611" s="131"/>
      <c r="DT611" s="131"/>
      <c r="DU611" s="131"/>
      <c r="DV611" s="131"/>
      <c r="DW611" s="131"/>
      <c r="DX611" s="131"/>
      <c r="DY611" s="131"/>
      <c r="DZ611" s="131"/>
      <c r="EA611" s="131"/>
      <c r="EB611" s="131"/>
      <c r="EC611" s="131"/>
      <c r="ED611" s="131"/>
      <c r="EE611" s="131"/>
      <c r="EF611" s="131"/>
      <c r="EG611" s="131"/>
      <c r="EH611" s="131"/>
      <c r="EI611" s="131"/>
      <c r="EJ611" s="131"/>
      <c r="EK611" s="131"/>
      <c r="EL611" s="131"/>
      <c r="EM611" s="131"/>
      <c r="EN611" s="131"/>
      <c r="EO611" s="131"/>
      <c r="EP611" s="131"/>
      <c r="EQ611" s="131"/>
      <c r="ER611" s="131"/>
      <c r="ES611" s="131"/>
      <c r="ET611" s="131"/>
      <c r="EU611" s="131"/>
      <c r="EV611" s="131"/>
      <c r="EW611" s="131"/>
      <c r="EX611" s="131"/>
      <c r="EY611" s="131"/>
      <c r="EZ611" s="131"/>
      <c r="FA611" s="131"/>
      <c r="FB611" s="131"/>
      <c r="FC611" s="131"/>
      <c r="FD611" s="131"/>
      <c r="FE611" s="131"/>
      <c r="FF611" s="131"/>
      <c r="FG611" s="131"/>
      <c r="FH611" s="131"/>
      <c r="FI611" s="131"/>
      <c r="FJ611" s="131"/>
      <c r="FK611" s="131"/>
      <c r="FL611" s="131"/>
      <c r="FM611" s="131"/>
      <c r="FN611" s="131"/>
      <c r="FO611" s="131"/>
      <c r="FP611" s="131"/>
      <c r="FQ611" s="131"/>
      <c r="FR611" s="131"/>
      <c r="FS611" s="131"/>
      <c r="FT611" s="131"/>
      <c r="FU611" s="131"/>
      <c r="FV611" s="131"/>
      <c r="FW611" s="131"/>
    </row>
    <row r="612">
      <c r="A612" s="131"/>
      <c r="B612" s="131"/>
      <c r="C612" s="131"/>
      <c r="D612" s="131"/>
      <c r="E612" s="131"/>
      <c r="F612" s="131"/>
      <c r="G612" s="131"/>
      <c r="H612" s="131"/>
      <c r="I612" s="131"/>
      <c r="J612" s="131"/>
      <c r="K612" s="131"/>
      <c r="L612" s="131"/>
      <c r="M612" s="131"/>
      <c r="N612" s="131"/>
      <c r="O612" s="131"/>
      <c r="P612" s="131"/>
      <c r="Q612" s="131"/>
      <c r="R612" s="131"/>
      <c r="S612" s="131"/>
      <c r="T612" s="131"/>
      <c r="U612" s="131"/>
      <c r="V612" s="131"/>
      <c r="W612" s="131"/>
      <c r="X612" s="131"/>
      <c r="Y612" s="131"/>
      <c r="Z612" s="131"/>
      <c r="AA612" s="131"/>
      <c r="AB612" s="131"/>
      <c r="AC612" s="131"/>
      <c r="AD612" s="131"/>
      <c r="AE612" s="131"/>
      <c r="AF612" s="131"/>
      <c r="AG612" s="131"/>
      <c r="AH612" s="131"/>
      <c r="AI612" s="131"/>
      <c r="AJ612" s="131"/>
      <c r="AK612" s="131"/>
      <c r="AL612" s="131"/>
      <c r="AM612" s="131"/>
      <c r="AN612" s="131"/>
      <c r="AO612" s="131"/>
      <c r="AP612" s="131"/>
      <c r="AQ612" s="131"/>
      <c r="AR612" s="131"/>
      <c r="AS612" s="131"/>
      <c r="AT612" s="131"/>
      <c r="AU612" s="131"/>
      <c r="AV612" s="131"/>
      <c r="AW612" s="131"/>
      <c r="AX612" s="131"/>
      <c r="AY612" s="131"/>
      <c r="AZ612" s="131"/>
      <c r="BA612" s="131"/>
      <c r="BB612" s="131"/>
      <c r="BC612" s="131"/>
      <c r="BD612" s="131"/>
      <c r="BE612" s="131"/>
      <c r="BF612" s="131"/>
      <c r="BG612" s="131"/>
      <c r="BH612" s="131"/>
      <c r="BI612" s="131"/>
      <c r="BJ612" s="131"/>
      <c r="BK612" s="131"/>
      <c r="BL612" s="131"/>
      <c r="BM612" s="131"/>
      <c r="BN612" s="131"/>
      <c r="BO612" s="131"/>
      <c r="BP612" s="131"/>
      <c r="BQ612" s="131"/>
      <c r="BR612" s="131"/>
      <c r="BS612" s="131"/>
      <c r="BT612" s="131"/>
      <c r="BU612" s="131"/>
      <c r="BV612" s="131"/>
      <c r="BW612" s="131"/>
      <c r="BX612" s="131"/>
      <c r="BY612" s="131"/>
      <c r="BZ612" s="131"/>
      <c r="CA612" s="131"/>
      <c r="CB612" s="131"/>
      <c r="CC612" s="131"/>
      <c r="CD612" s="131"/>
      <c r="CE612" s="131"/>
      <c r="CF612" s="131"/>
      <c r="CG612" s="131"/>
      <c r="CH612" s="131"/>
      <c r="CI612" s="131"/>
      <c r="CJ612" s="131"/>
      <c r="CK612" s="131"/>
      <c r="CL612" s="131"/>
      <c r="CM612" s="131"/>
      <c r="CN612" s="131"/>
      <c r="CO612" s="131"/>
      <c r="CP612" s="131"/>
      <c r="CQ612" s="131"/>
      <c r="CR612" s="131"/>
      <c r="CS612" s="131"/>
      <c r="CT612" s="131"/>
      <c r="CU612" s="131"/>
      <c r="CV612" s="131"/>
      <c r="CW612" s="131"/>
      <c r="CX612" s="131"/>
      <c r="CY612" s="131"/>
      <c r="CZ612" s="131"/>
      <c r="DA612" s="131"/>
      <c r="DB612" s="131"/>
      <c r="DC612" s="131"/>
      <c r="DD612" s="131"/>
      <c r="DE612" s="131"/>
      <c r="DF612" s="131"/>
      <c r="DG612" s="131"/>
      <c r="DH612" s="131"/>
      <c r="DI612" s="131"/>
      <c r="DJ612" s="131"/>
      <c r="DK612" s="131"/>
      <c r="DL612" s="131"/>
      <c r="DM612" s="131"/>
      <c r="DN612" s="131"/>
      <c r="DO612" s="131"/>
      <c r="DP612" s="131"/>
      <c r="DQ612" s="131"/>
      <c r="DR612" s="131"/>
      <c r="DS612" s="131"/>
      <c r="DT612" s="131"/>
      <c r="DU612" s="131"/>
      <c r="DV612" s="131"/>
      <c r="DW612" s="131"/>
      <c r="DX612" s="131"/>
      <c r="DY612" s="131"/>
      <c r="DZ612" s="131"/>
      <c r="EA612" s="131"/>
      <c r="EB612" s="131"/>
      <c r="EC612" s="131"/>
      <c r="ED612" s="131"/>
      <c r="EE612" s="131"/>
      <c r="EF612" s="131"/>
      <c r="EG612" s="131"/>
      <c r="EH612" s="131"/>
      <c r="EI612" s="131"/>
      <c r="EJ612" s="131"/>
      <c r="EK612" s="131"/>
      <c r="EL612" s="131"/>
      <c r="EM612" s="131"/>
      <c r="EN612" s="131"/>
      <c r="EO612" s="131"/>
      <c r="EP612" s="131"/>
      <c r="EQ612" s="131"/>
      <c r="ER612" s="131"/>
      <c r="ES612" s="131"/>
      <c r="ET612" s="131"/>
      <c r="EU612" s="131"/>
      <c r="EV612" s="131"/>
      <c r="EW612" s="131"/>
      <c r="EX612" s="131"/>
      <c r="EY612" s="131"/>
      <c r="EZ612" s="131"/>
      <c r="FA612" s="131"/>
      <c r="FB612" s="131"/>
      <c r="FC612" s="131"/>
      <c r="FD612" s="131"/>
      <c r="FE612" s="131"/>
      <c r="FF612" s="131"/>
      <c r="FG612" s="131"/>
      <c r="FH612" s="131"/>
      <c r="FI612" s="131"/>
      <c r="FJ612" s="131"/>
      <c r="FK612" s="131"/>
      <c r="FL612" s="131"/>
      <c r="FM612" s="131"/>
      <c r="FN612" s="131"/>
      <c r="FO612" s="131"/>
      <c r="FP612" s="131"/>
      <c r="FQ612" s="131"/>
      <c r="FR612" s="131"/>
      <c r="FS612" s="131"/>
      <c r="FT612" s="131"/>
      <c r="FU612" s="131"/>
      <c r="FV612" s="131"/>
      <c r="FW612" s="131"/>
    </row>
    <row r="613">
      <c r="A613" s="131"/>
      <c r="B613" s="131"/>
      <c r="C613" s="131"/>
      <c r="D613" s="131"/>
      <c r="E613" s="131"/>
      <c r="F613" s="131"/>
      <c r="G613" s="131"/>
      <c r="H613" s="131"/>
      <c r="I613" s="131"/>
      <c r="J613" s="131"/>
      <c r="K613" s="131"/>
      <c r="L613" s="131"/>
      <c r="M613" s="131"/>
      <c r="N613" s="131"/>
      <c r="O613" s="131"/>
      <c r="P613" s="131"/>
      <c r="Q613" s="131"/>
      <c r="R613" s="131"/>
      <c r="S613" s="131"/>
      <c r="T613" s="131"/>
      <c r="U613" s="131"/>
      <c r="V613" s="131"/>
      <c r="W613" s="131"/>
      <c r="X613" s="131"/>
      <c r="Y613" s="131"/>
      <c r="Z613" s="131"/>
      <c r="AA613" s="131"/>
      <c r="AB613" s="131"/>
      <c r="AC613" s="131"/>
      <c r="AD613" s="131"/>
      <c r="AE613" s="131"/>
      <c r="AF613" s="131"/>
      <c r="AG613" s="131"/>
      <c r="AH613" s="131"/>
      <c r="AI613" s="131"/>
      <c r="AJ613" s="131"/>
      <c r="AK613" s="131"/>
      <c r="AL613" s="131"/>
      <c r="AM613" s="131"/>
      <c r="AN613" s="131"/>
      <c r="AO613" s="131"/>
      <c r="AP613" s="131"/>
      <c r="AQ613" s="131"/>
      <c r="AR613" s="131"/>
      <c r="AS613" s="131"/>
      <c r="AT613" s="131"/>
      <c r="AU613" s="131"/>
      <c r="AV613" s="131"/>
      <c r="AW613" s="131"/>
      <c r="AX613" s="131"/>
      <c r="AY613" s="131"/>
      <c r="AZ613" s="131"/>
      <c r="BA613" s="131"/>
      <c r="BB613" s="131"/>
      <c r="BC613" s="131"/>
      <c r="BD613" s="131"/>
      <c r="BE613" s="131"/>
      <c r="BF613" s="131"/>
      <c r="BG613" s="131"/>
      <c r="BH613" s="131"/>
      <c r="BI613" s="131"/>
      <c r="BJ613" s="131"/>
      <c r="BK613" s="131"/>
      <c r="BL613" s="131"/>
      <c r="BM613" s="131"/>
      <c r="BN613" s="131"/>
      <c r="BO613" s="131"/>
      <c r="BP613" s="131"/>
      <c r="BQ613" s="131"/>
      <c r="BR613" s="131"/>
      <c r="BS613" s="131"/>
      <c r="BT613" s="131"/>
      <c r="BU613" s="131"/>
      <c r="BV613" s="131"/>
      <c r="BW613" s="131"/>
      <c r="BX613" s="131"/>
      <c r="BY613" s="131"/>
      <c r="BZ613" s="131"/>
      <c r="CA613" s="131"/>
      <c r="CB613" s="131"/>
      <c r="CC613" s="131"/>
      <c r="CD613" s="131"/>
      <c r="CE613" s="131"/>
      <c r="CF613" s="131"/>
      <c r="CG613" s="131"/>
      <c r="CH613" s="131"/>
      <c r="CI613" s="131"/>
      <c r="CJ613" s="131"/>
      <c r="CK613" s="131"/>
      <c r="CL613" s="131"/>
      <c r="CM613" s="131"/>
      <c r="CN613" s="131"/>
      <c r="CO613" s="131"/>
      <c r="CP613" s="131"/>
      <c r="CQ613" s="131"/>
      <c r="CR613" s="131"/>
      <c r="CS613" s="131"/>
      <c r="CT613" s="131"/>
      <c r="CU613" s="131"/>
      <c r="CV613" s="131"/>
      <c r="CW613" s="131"/>
      <c r="CX613" s="131"/>
      <c r="CY613" s="131"/>
      <c r="CZ613" s="131"/>
      <c r="DA613" s="131"/>
      <c r="DB613" s="131"/>
      <c r="DC613" s="131"/>
      <c r="DD613" s="131"/>
      <c r="DE613" s="131"/>
      <c r="DF613" s="131"/>
      <c r="DG613" s="131"/>
      <c r="DH613" s="131"/>
      <c r="DI613" s="131"/>
      <c r="DJ613" s="131"/>
      <c r="DK613" s="131"/>
      <c r="DL613" s="131"/>
      <c r="DM613" s="131"/>
      <c r="DN613" s="131"/>
      <c r="DO613" s="131"/>
      <c r="DP613" s="131"/>
      <c r="DQ613" s="131"/>
      <c r="DR613" s="131"/>
      <c r="DS613" s="131"/>
      <c r="DT613" s="131"/>
      <c r="DU613" s="131"/>
      <c r="DV613" s="131"/>
      <c r="DW613" s="131"/>
      <c r="DX613" s="131"/>
      <c r="DY613" s="131"/>
      <c r="DZ613" s="131"/>
      <c r="EA613" s="131"/>
      <c r="EB613" s="131"/>
      <c r="EC613" s="131"/>
      <c r="ED613" s="131"/>
      <c r="EE613" s="131"/>
      <c r="EF613" s="131"/>
      <c r="EG613" s="131"/>
      <c r="EH613" s="131"/>
      <c r="EI613" s="131"/>
      <c r="EJ613" s="131"/>
      <c r="EK613" s="131"/>
      <c r="EL613" s="131"/>
      <c r="EM613" s="131"/>
      <c r="EN613" s="131"/>
      <c r="EO613" s="131"/>
      <c r="EP613" s="131"/>
      <c r="EQ613" s="131"/>
      <c r="ER613" s="131"/>
      <c r="ES613" s="131"/>
      <c r="ET613" s="131"/>
      <c r="EU613" s="131"/>
      <c r="EV613" s="131"/>
      <c r="EW613" s="131"/>
      <c r="EX613" s="131"/>
      <c r="EY613" s="131"/>
      <c r="EZ613" s="131"/>
      <c r="FA613" s="131"/>
      <c r="FB613" s="131"/>
      <c r="FC613" s="131"/>
      <c r="FD613" s="131"/>
      <c r="FE613" s="131"/>
      <c r="FF613" s="131"/>
      <c r="FG613" s="131"/>
      <c r="FH613" s="131"/>
      <c r="FI613" s="131"/>
      <c r="FJ613" s="131"/>
      <c r="FK613" s="131"/>
      <c r="FL613" s="131"/>
      <c r="FM613" s="131"/>
      <c r="FN613" s="131"/>
      <c r="FO613" s="131"/>
      <c r="FP613" s="131"/>
      <c r="FQ613" s="131"/>
      <c r="FR613" s="131"/>
      <c r="FS613" s="131"/>
      <c r="FT613" s="131"/>
      <c r="FU613" s="131"/>
      <c r="FV613" s="131"/>
      <c r="FW613" s="131"/>
    </row>
    <row r="614">
      <c r="A614" s="131"/>
      <c r="B614" s="131"/>
      <c r="C614" s="131"/>
      <c r="D614" s="131"/>
      <c r="E614" s="131"/>
      <c r="F614" s="131"/>
      <c r="G614" s="131"/>
      <c r="H614" s="131"/>
      <c r="I614" s="131"/>
      <c r="J614" s="131"/>
      <c r="K614" s="131"/>
      <c r="L614" s="131"/>
      <c r="M614" s="131"/>
      <c r="N614" s="131"/>
      <c r="O614" s="131"/>
      <c r="P614" s="131"/>
      <c r="Q614" s="131"/>
      <c r="R614" s="131"/>
      <c r="S614" s="131"/>
      <c r="T614" s="131"/>
      <c r="U614" s="131"/>
      <c r="V614" s="131"/>
      <c r="W614" s="131"/>
      <c r="X614" s="131"/>
      <c r="Y614" s="131"/>
      <c r="Z614" s="131"/>
      <c r="AA614" s="131"/>
      <c r="AB614" s="131"/>
      <c r="AC614" s="131"/>
      <c r="AD614" s="131"/>
      <c r="AE614" s="131"/>
      <c r="AF614" s="131"/>
      <c r="AG614" s="131"/>
      <c r="AH614" s="131"/>
      <c r="AI614" s="131"/>
      <c r="AJ614" s="131"/>
      <c r="AK614" s="131"/>
      <c r="AL614" s="131"/>
      <c r="AM614" s="131"/>
      <c r="AN614" s="131"/>
      <c r="AO614" s="131"/>
      <c r="AP614" s="131"/>
      <c r="AQ614" s="131"/>
      <c r="AR614" s="131"/>
      <c r="AS614" s="131"/>
      <c r="AT614" s="131"/>
      <c r="AU614" s="131"/>
      <c r="AV614" s="131"/>
      <c r="AW614" s="131"/>
      <c r="AX614" s="131"/>
      <c r="AY614" s="131"/>
      <c r="AZ614" s="131"/>
      <c r="BA614" s="131"/>
      <c r="BB614" s="131"/>
      <c r="BC614" s="131"/>
      <c r="BD614" s="131"/>
      <c r="BE614" s="131"/>
      <c r="BF614" s="131"/>
      <c r="BG614" s="131"/>
      <c r="BH614" s="131"/>
      <c r="BI614" s="131"/>
      <c r="BJ614" s="131"/>
      <c r="BK614" s="131"/>
      <c r="BL614" s="131"/>
      <c r="BM614" s="131"/>
      <c r="BN614" s="131"/>
      <c r="BO614" s="131"/>
      <c r="BP614" s="131"/>
      <c r="BQ614" s="131"/>
      <c r="BR614" s="131"/>
      <c r="BS614" s="131"/>
      <c r="BT614" s="131"/>
      <c r="BU614" s="131"/>
      <c r="BV614" s="131"/>
      <c r="BW614" s="131"/>
      <c r="BX614" s="131"/>
      <c r="BY614" s="131"/>
      <c r="BZ614" s="131"/>
      <c r="CA614" s="131"/>
      <c r="CB614" s="131"/>
      <c r="CC614" s="131"/>
      <c r="CD614" s="131"/>
      <c r="CE614" s="131"/>
      <c r="CF614" s="131"/>
      <c r="CG614" s="131"/>
      <c r="CH614" s="131"/>
      <c r="CI614" s="131"/>
      <c r="CJ614" s="131"/>
      <c r="CK614" s="131"/>
      <c r="CL614" s="131"/>
      <c r="CM614" s="131"/>
      <c r="CN614" s="131"/>
      <c r="CO614" s="131"/>
      <c r="CP614" s="131"/>
      <c r="CQ614" s="131"/>
      <c r="CR614" s="131"/>
      <c r="CS614" s="131"/>
      <c r="CT614" s="131"/>
      <c r="CU614" s="131"/>
      <c r="CV614" s="131"/>
      <c r="CW614" s="131"/>
      <c r="CX614" s="131"/>
      <c r="CY614" s="131"/>
      <c r="CZ614" s="131"/>
      <c r="DA614" s="131"/>
      <c r="DB614" s="131"/>
      <c r="DC614" s="131"/>
      <c r="DD614" s="131"/>
      <c r="DE614" s="131"/>
      <c r="DF614" s="131"/>
      <c r="DG614" s="131"/>
      <c r="DH614" s="131"/>
      <c r="DI614" s="131"/>
      <c r="DJ614" s="131"/>
      <c r="DK614" s="131"/>
      <c r="DL614" s="131"/>
      <c r="DM614" s="131"/>
      <c r="DN614" s="131"/>
      <c r="DO614" s="131"/>
      <c r="DP614" s="131"/>
      <c r="DQ614" s="131"/>
      <c r="DR614" s="131"/>
      <c r="DS614" s="131"/>
      <c r="DT614" s="131"/>
      <c r="DU614" s="131"/>
      <c r="DV614" s="131"/>
      <c r="DW614" s="131"/>
      <c r="DX614" s="131"/>
      <c r="DY614" s="131"/>
      <c r="DZ614" s="131"/>
      <c r="EA614" s="131"/>
      <c r="EB614" s="131"/>
      <c r="EC614" s="131"/>
      <c r="ED614" s="131"/>
      <c r="EE614" s="131"/>
      <c r="EF614" s="131"/>
      <c r="EG614" s="131"/>
      <c r="EH614" s="131"/>
      <c r="EI614" s="131"/>
      <c r="EJ614" s="131"/>
      <c r="EK614" s="131"/>
      <c r="EL614" s="131"/>
      <c r="EM614" s="131"/>
      <c r="EN614" s="131"/>
      <c r="EO614" s="131"/>
      <c r="EP614" s="131"/>
      <c r="EQ614" s="131"/>
      <c r="ER614" s="131"/>
      <c r="ES614" s="131"/>
      <c r="ET614" s="131"/>
      <c r="EU614" s="131"/>
      <c r="EV614" s="131"/>
      <c r="EW614" s="131"/>
      <c r="EX614" s="131"/>
      <c r="EY614" s="131"/>
      <c r="EZ614" s="131"/>
      <c r="FA614" s="131"/>
      <c r="FB614" s="131"/>
      <c r="FC614" s="131"/>
      <c r="FD614" s="131"/>
      <c r="FE614" s="131"/>
      <c r="FF614" s="131"/>
      <c r="FG614" s="131"/>
      <c r="FH614" s="131"/>
      <c r="FI614" s="131"/>
      <c r="FJ614" s="131"/>
      <c r="FK614" s="131"/>
      <c r="FL614" s="131"/>
      <c r="FM614" s="131"/>
      <c r="FN614" s="131"/>
      <c r="FO614" s="131"/>
      <c r="FP614" s="131"/>
      <c r="FQ614" s="131"/>
      <c r="FR614" s="131"/>
      <c r="FS614" s="131"/>
      <c r="FT614" s="131"/>
      <c r="FU614" s="131"/>
      <c r="FV614" s="131"/>
      <c r="FW614" s="131"/>
    </row>
    <row r="615">
      <c r="A615" s="131"/>
      <c r="B615" s="131"/>
      <c r="C615" s="131"/>
      <c r="D615" s="131"/>
      <c r="E615" s="131"/>
      <c r="F615" s="131"/>
      <c r="G615" s="131"/>
      <c r="H615" s="131"/>
      <c r="I615" s="131"/>
      <c r="J615" s="131"/>
      <c r="K615" s="131"/>
      <c r="L615" s="131"/>
      <c r="M615" s="131"/>
      <c r="N615" s="131"/>
      <c r="O615" s="131"/>
      <c r="P615" s="131"/>
      <c r="Q615" s="131"/>
      <c r="R615" s="131"/>
      <c r="S615" s="131"/>
      <c r="T615" s="131"/>
      <c r="U615" s="131"/>
      <c r="V615" s="131"/>
      <c r="W615" s="131"/>
      <c r="X615" s="131"/>
      <c r="Y615" s="131"/>
      <c r="Z615" s="131"/>
      <c r="AA615" s="131"/>
      <c r="AB615" s="131"/>
      <c r="AC615" s="131"/>
      <c r="AD615" s="131"/>
      <c r="AE615" s="131"/>
      <c r="AF615" s="131"/>
      <c r="AG615" s="131"/>
      <c r="AH615" s="131"/>
      <c r="AI615" s="131"/>
      <c r="AJ615" s="131"/>
      <c r="AK615" s="131"/>
      <c r="AL615" s="131"/>
      <c r="AM615" s="131"/>
      <c r="AN615" s="131"/>
      <c r="AO615" s="131"/>
      <c r="AP615" s="131"/>
      <c r="AQ615" s="131"/>
      <c r="AR615" s="131"/>
      <c r="AS615" s="131"/>
      <c r="AT615" s="131"/>
      <c r="AU615" s="131"/>
      <c r="AV615" s="131"/>
      <c r="AW615" s="131"/>
      <c r="AX615" s="131"/>
      <c r="AY615" s="131"/>
      <c r="AZ615" s="131"/>
      <c r="BA615" s="131"/>
      <c r="BB615" s="131"/>
      <c r="BC615" s="131"/>
      <c r="BD615" s="131"/>
      <c r="BE615" s="131"/>
      <c r="BF615" s="131"/>
      <c r="BG615" s="131"/>
      <c r="BH615" s="131"/>
      <c r="BI615" s="131"/>
      <c r="BJ615" s="131"/>
      <c r="BK615" s="131"/>
      <c r="BL615" s="131"/>
      <c r="BM615" s="131"/>
      <c r="BN615" s="131"/>
      <c r="BO615" s="131"/>
      <c r="BP615" s="131"/>
      <c r="BQ615" s="131"/>
      <c r="BR615" s="131"/>
      <c r="BS615" s="131"/>
      <c r="BT615" s="131"/>
      <c r="BU615" s="131"/>
      <c r="BV615" s="131"/>
      <c r="BW615" s="131"/>
      <c r="BX615" s="131"/>
      <c r="BY615" s="131"/>
      <c r="BZ615" s="131"/>
      <c r="CA615" s="131"/>
      <c r="CB615" s="131"/>
      <c r="CC615" s="131"/>
      <c r="CD615" s="131"/>
      <c r="CE615" s="131"/>
      <c r="CF615" s="131"/>
      <c r="CG615" s="131"/>
      <c r="CH615" s="131"/>
      <c r="CI615" s="131"/>
      <c r="CJ615" s="131"/>
      <c r="CK615" s="131"/>
      <c r="CL615" s="131"/>
      <c r="CM615" s="131"/>
      <c r="CN615" s="131"/>
      <c r="CO615" s="131"/>
      <c r="CP615" s="131"/>
      <c r="CQ615" s="131"/>
      <c r="CR615" s="131"/>
      <c r="CS615" s="131"/>
      <c r="CT615" s="131"/>
      <c r="CU615" s="131"/>
      <c r="CV615" s="131"/>
      <c r="CW615" s="131"/>
      <c r="CX615" s="131"/>
      <c r="CY615" s="131"/>
      <c r="CZ615" s="131"/>
      <c r="DA615" s="131"/>
      <c r="DB615" s="131"/>
      <c r="DC615" s="131"/>
      <c r="DD615" s="131"/>
      <c r="DE615" s="131"/>
      <c r="DF615" s="131"/>
      <c r="DG615" s="131"/>
      <c r="DH615" s="131"/>
      <c r="DI615" s="131"/>
      <c r="DJ615" s="131"/>
      <c r="DK615" s="131"/>
      <c r="DL615" s="131"/>
      <c r="DM615" s="131"/>
      <c r="DN615" s="131"/>
      <c r="DO615" s="131"/>
      <c r="DP615" s="131"/>
      <c r="DQ615" s="131"/>
      <c r="DR615" s="131"/>
      <c r="DS615" s="131"/>
      <c r="DT615" s="131"/>
      <c r="DU615" s="131"/>
      <c r="DV615" s="131"/>
      <c r="DW615" s="131"/>
      <c r="DX615" s="131"/>
      <c r="DY615" s="131"/>
      <c r="DZ615" s="131"/>
      <c r="EA615" s="131"/>
      <c r="EB615" s="131"/>
      <c r="EC615" s="131"/>
      <c r="ED615" s="131"/>
      <c r="EE615" s="131"/>
      <c r="EF615" s="131"/>
      <c r="EG615" s="131"/>
      <c r="EH615" s="131"/>
      <c r="EI615" s="131"/>
      <c r="EJ615" s="131"/>
      <c r="EK615" s="131"/>
      <c r="EL615" s="131"/>
      <c r="EM615" s="131"/>
      <c r="EN615" s="131"/>
      <c r="EO615" s="131"/>
      <c r="EP615" s="131"/>
      <c r="EQ615" s="131"/>
      <c r="ER615" s="131"/>
      <c r="ES615" s="131"/>
      <c r="ET615" s="131"/>
      <c r="EU615" s="131"/>
      <c r="EV615" s="131"/>
      <c r="EW615" s="131"/>
      <c r="EX615" s="131"/>
      <c r="EY615" s="131"/>
      <c r="EZ615" s="131"/>
      <c r="FA615" s="131"/>
      <c r="FB615" s="131"/>
      <c r="FC615" s="131"/>
      <c r="FD615" s="131"/>
      <c r="FE615" s="131"/>
      <c r="FF615" s="131"/>
      <c r="FG615" s="131"/>
      <c r="FH615" s="131"/>
      <c r="FI615" s="131"/>
      <c r="FJ615" s="131"/>
      <c r="FK615" s="131"/>
      <c r="FL615" s="131"/>
      <c r="FM615" s="131"/>
      <c r="FN615" s="131"/>
      <c r="FO615" s="131"/>
      <c r="FP615" s="131"/>
      <c r="FQ615" s="131"/>
      <c r="FR615" s="131"/>
      <c r="FS615" s="131"/>
      <c r="FT615" s="131"/>
      <c r="FU615" s="131"/>
      <c r="FV615" s="131"/>
      <c r="FW615" s="131"/>
    </row>
    <row r="616">
      <c r="A616" s="131"/>
      <c r="B616" s="131"/>
      <c r="C616" s="131"/>
      <c r="D616" s="131"/>
      <c r="E616" s="131"/>
      <c r="F616" s="131"/>
      <c r="G616" s="131"/>
      <c r="H616" s="131"/>
      <c r="I616" s="131"/>
      <c r="J616" s="131"/>
      <c r="K616" s="131"/>
      <c r="L616" s="131"/>
      <c r="M616" s="131"/>
      <c r="N616" s="131"/>
      <c r="O616" s="131"/>
      <c r="P616" s="131"/>
      <c r="Q616" s="131"/>
      <c r="R616" s="131"/>
      <c r="S616" s="131"/>
      <c r="T616" s="131"/>
      <c r="U616" s="131"/>
      <c r="V616" s="131"/>
      <c r="W616" s="131"/>
      <c r="X616" s="131"/>
      <c r="Y616" s="131"/>
      <c r="Z616" s="131"/>
      <c r="AA616" s="131"/>
      <c r="AB616" s="131"/>
      <c r="AC616" s="131"/>
      <c r="AD616" s="131"/>
      <c r="AE616" s="131"/>
      <c r="AF616" s="131"/>
      <c r="AG616" s="131"/>
      <c r="AH616" s="131"/>
      <c r="AI616" s="131"/>
      <c r="AJ616" s="131"/>
      <c r="AK616" s="131"/>
      <c r="AL616" s="131"/>
      <c r="AM616" s="131"/>
      <c r="AN616" s="131"/>
      <c r="AO616" s="131"/>
      <c r="AP616" s="131"/>
      <c r="AQ616" s="131"/>
      <c r="AR616" s="131"/>
      <c r="AS616" s="131"/>
      <c r="AT616" s="131"/>
      <c r="AU616" s="131"/>
      <c r="AV616" s="131"/>
      <c r="AW616" s="131"/>
      <c r="AX616" s="131"/>
      <c r="AY616" s="131"/>
      <c r="AZ616" s="131"/>
      <c r="BA616" s="131"/>
      <c r="BB616" s="131"/>
      <c r="BC616" s="131"/>
      <c r="BD616" s="131"/>
      <c r="BE616" s="131"/>
      <c r="BF616" s="131"/>
      <c r="BG616" s="131"/>
      <c r="BH616" s="131"/>
      <c r="BI616" s="131"/>
      <c r="BJ616" s="131"/>
      <c r="BK616" s="131"/>
      <c r="BL616" s="131"/>
      <c r="BM616" s="131"/>
      <c r="BN616" s="131"/>
      <c r="BO616" s="131"/>
      <c r="BP616" s="131"/>
      <c r="BQ616" s="131"/>
      <c r="BR616" s="131"/>
      <c r="BS616" s="131"/>
      <c r="BT616" s="131"/>
      <c r="BU616" s="131"/>
      <c r="BV616" s="131"/>
      <c r="BW616" s="131"/>
      <c r="BX616" s="131"/>
      <c r="BY616" s="131"/>
      <c r="BZ616" s="131"/>
      <c r="CA616" s="131"/>
      <c r="CB616" s="131"/>
      <c r="CC616" s="131"/>
      <c r="CD616" s="131"/>
      <c r="CE616" s="131"/>
      <c r="CF616" s="131"/>
      <c r="CG616" s="131"/>
      <c r="CH616" s="131"/>
      <c r="CI616" s="131"/>
      <c r="CJ616" s="131"/>
      <c r="CK616" s="131"/>
      <c r="CL616" s="131"/>
      <c r="CM616" s="131"/>
      <c r="CN616" s="131"/>
      <c r="CO616" s="131"/>
      <c r="CP616" s="131"/>
      <c r="CQ616" s="131"/>
      <c r="CR616" s="131"/>
      <c r="CS616" s="131"/>
      <c r="CT616" s="131"/>
      <c r="CU616" s="131"/>
      <c r="CV616" s="131"/>
      <c r="CW616" s="131"/>
      <c r="CX616" s="131"/>
      <c r="CY616" s="131"/>
      <c r="CZ616" s="131"/>
      <c r="DA616" s="131"/>
      <c r="DB616" s="131"/>
      <c r="DC616" s="131"/>
      <c r="DD616" s="131"/>
      <c r="DE616" s="131"/>
      <c r="DF616" s="131"/>
      <c r="DG616" s="131"/>
      <c r="DH616" s="131"/>
      <c r="DI616" s="131"/>
      <c r="DJ616" s="131"/>
      <c r="DK616" s="131"/>
      <c r="DL616" s="131"/>
      <c r="DM616" s="131"/>
      <c r="DN616" s="131"/>
      <c r="DO616" s="131"/>
      <c r="DP616" s="131"/>
      <c r="DQ616" s="131"/>
      <c r="DR616" s="131"/>
      <c r="DS616" s="131"/>
      <c r="DT616" s="131"/>
      <c r="DU616" s="131"/>
      <c r="DV616" s="131"/>
      <c r="DW616" s="131"/>
      <c r="DX616" s="131"/>
      <c r="DY616" s="131"/>
      <c r="DZ616" s="131"/>
      <c r="EA616" s="131"/>
      <c r="EB616" s="131"/>
      <c r="EC616" s="131"/>
      <c r="ED616" s="131"/>
      <c r="EE616" s="131"/>
      <c r="EF616" s="131"/>
      <c r="EG616" s="131"/>
      <c r="EH616" s="131"/>
      <c r="EI616" s="131"/>
      <c r="EJ616" s="131"/>
      <c r="EK616" s="131"/>
      <c r="EL616" s="131"/>
      <c r="EM616" s="131"/>
      <c r="EN616" s="131"/>
      <c r="EO616" s="131"/>
      <c r="EP616" s="131"/>
      <c r="EQ616" s="131"/>
      <c r="ER616" s="131"/>
      <c r="ES616" s="131"/>
      <c r="ET616" s="131"/>
      <c r="EU616" s="131"/>
      <c r="EV616" s="131"/>
      <c r="EW616" s="131"/>
      <c r="EX616" s="131"/>
      <c r="EY616" s="131"/>
      <c r="EZ616" s="131"/>
      <c r="FA616" s="131"/>
      <c r="FB616" s="131"/>
      <c r="FC616" s="131"/>
      <c r="FD616" s="131"/>
      <c r="FE616" s="131"/>
      <c r="FF616" s="131"/>
      <c r="FG616" s="131"/>
      <c r="FH616" s="131"/>
      <c r="FI616" s="131"/>
      <c r="FJ616" s="131"/>
      <c r="FK616" s="131"/>
      <c r="FL616" s="131"/>
      <c r="FM616" s="131"/>
      <c r="FN616" s="131"/>
      <c r="FO616" s="131"/>
      <c r="FP616" s="131"/>
      <c r="FQ616" s="131"/>
      <c r="FR616" s="131"/>
      <c r="FS616" s="131"/>
      <c r="FT616" s="131"/>
      <c r="FU616" s="131"/>
      <c r="FV616" s="131"/>
      <c r="FW616" s="131"/>
    </row>
    <row r="617">
      <c r="A617" s="131"/>
      <c r="B617" s="131"/>
      <c r="C617" s="131"/>
      <c r="D617" s="131"/>
      <c r="E617" s="131"/>
      <c r="F617" s="131"/>
      <c r="G617" s="131"/>
      <c r="H617" s="131"/>
      <c r="I617" s="131"/>
      <c r="J617" s="131"/>
      <c r="K617" s="131"/>
      <c r="L617" s="131"/>
      <c r="M617" s="131"/>
      <c r="N617" s="131"/>
      <c r="O617" s="131"/>
      <c r="P617" s="131"/>
      <c r="Q617" s="131"/>
      <c r="R617" s="131"/>
      <c r="S617" s="131"/>
      <c r="T617" s="131"/>
      <c r="U617" s="131"/>
      <c r="V617" s="131"/>
      <c r="W617" s="131"/>
      <c r="X617" s="131"/>
      <c r="Y617" s="131"/>
      <c r="Z617" s="131"/>
      <c r="AA617" s="131"/>
      <c r="AB617" s="131"/>
      <c r="AC617" s="131"/>
      <c r="AD617" s="131"/>
      <c r="AE617" s="131"/>
      <c r="AF617" s="131"/>
      <c r="AG617" s="131"/>
      <c r="AH617" s="131"/>
      <c r="AI617" s="131"/>
      <c r="AJ617" s="131"/>
      <c r="AK617" s="131"/>
      <c r="AL617" s="131"/>
      <c r="AM617" s="131"/>
      <c r="AN617" s="131"/>
      <c r="AO617" s="131"/>
      <c r="AP617" s="131"/>
      <c r="AQ617" s="131"/>
      <c r="AR617" s="131"/>
      <c r="AS617" s="131"/>
      <c r="AT617" s="131"/>
      <c r="AU617" s="131"/>
      <c r="AV617" s="131"/>
      <c r="AW617" s="131"/>
      <c r="AX617" s="131"/>
      <c r="AY617" s="131"/>
      <c r="AZ617" s="131"/>
      <c r="BA617" s="131"/>
      <c r="BB617" s="131"/>
      <c r="BC617" s="131"/>
      <c r="BD617" s="131"/>
      <c r="BE617" s="131"/>
      <c r="BF617" s="131"/>
      <c r="BG617" s="131"/>
      <c r="BH617" s="131"/>
      <c r="BI617" s="131"/>
      <c r="BJ617" s="131"/>
      <c r="BK617" s="131"/>
      <c r="BL617" s="131"/>
      <c r="BM617" s="131"/>
      <c r="BN617" s="131"/>
      <c r="BO617" s="131"/>
      <c r="BP617" s="131"/>
      <c r="BQ617" s="131"/>
      <c r="BR617" s="131"/>
      <c r="BS617" s="131"/>
      <c r="BT617" s="131"/>
      <c r="BU617" s="131"/>
      <c r="BV617" s="131"/>
      <c r="BW617" s="131"/>
      <c r="BX617" s="131"/>
      <c r="BY617" s="131"/>
      <c r="BZ617" s="131"/>
      <c r="CA617" s="131"/>
      <c r="CB617" s="131"/>
      <c r="CC617" s="131"/>
      <c r="CD617" s="131"/>
      <c r="CE617" s="131"/>
      <c r="CF617" s="131"/>
      <c r="CG617" s="131"/>
      <c r="CH617" s="131"/>
      <c r="CI617" s="131"/>
      <c r="CJ617" s="131"/>
      <c r="CK617" s="131"/>
      <c r="CL617" s="131"/>
      <c r="CM617" s="131"/>
      <c r="CN617" s="131"/>
      <c r="CO617" s="131"/>
      <c r="CP617" s="131"/>
      <c r="CQ617" s="131"/>
      <c r="CR617" s="131"/>
      <c r="CS617" s="131"/>
      <c r="CT617" s="131"/>
      <c r="CU617" s="131"/>
      <c r="CV617" s="131"/>
      <c r="CW617" s="131"/>
      <c r="CX617" s="131"/>
      <c r="CY617" s="131"/>
      <c r="CZ617" s="131"/>
      <c r="DA617" s="131"/>
      <c r="DB617" s="131"/>
      <c r="DC617" s="131"/>
      <c r="DD617" s="131"/>
      <c r="DE617" s="131"/>
      <c r="DF617" s="131"/>
      <c r="DG617" s="131"/>
      <c r="DH617" s="131"/>
      <c r="DI617" s="131"/>
      <c r="DJ617" s="131"/>
      <c r="DK617" s="131"/>
      <c r="DL617" s="131"/>
      <c r="DM617" s="131"/>
      <c r="DN617" s="131"/>
      <c r="DO617" s="131"/>
      <c r="DP617" s="131"/>
      <c r="DQ617" s="131"/>
      <c r="DR617" s="131"/>
      <c r="DS617" s="131"/>
      <c r="DT617" s="131"/>
      <c r="DU617" s="131"/>
      <c r="DV617" s="131"/>
      <c r="DW617" s="131"/>
      <c r="DX617" s="131"/>
      <c r="DY617" s="131"/>
      <c r="DZ617" s="131"/>
      <c r="EA617" s="131"/>
      <c r="EB617" s="131"/>
      <c r="EC617" s="131"/>
      <c r="ED617" s="131"/>
      <c r="EE617" s="131"/>
      <c r="EF617" s="131"/>
      <c r="EG617" s="131"/>
      <c r="EH617" s="131"/>
      <c r="EI617" s="131"/>
      <c r="EJ617" s="131"/>
      <c r="EK617" s="131"/>
      <c r="EL617" s="131"/>
      <c r="EM617" s="131"/>
      <c r="EN617" s="131"/>
      <c r="EO617" s="131"/>
      <c r="EP617" s="131"/>
      <c r="EQ617" s="131"/>
      <c r="ER617" s="131"/>
      <c r="ES617" s="131"/>
      <c r="ET617" s="131"/>
      <c r="EU617" s="131"/>
      <c r="EV617" s="131"/>
      <c r="EW617" s="131"/>
      <c r="EX617" s="131"/>
      <c r="EY617" s="131"/>
      <c r="EZ617" s="131"/>
      <c r="FA617" s="131"/>
      <c r="FB617" s="131"/>
      <c r="FC617" s="131"/>
      <c r="FD617" s="131"/>
      <c r="FE617" s="131"/>
      <c r="FF617" s="131"/>
      <c r="FG617" s="131"/>
      <c r="FH617" s="131"/>
      <c r="FI617" s="131"/>
      <c r="FJ617" s="131"/>
      <c r="FK617" s="131"/>
      <c r="FL617" s="131"/>
      <c r="FM617" s="131"/>
      <c r="FN617" s="131"/>
      <c r="FO617" s="131"/>
      <c r="FP617" s="131"/>
      <c r="FQ617" s="131"/>
      <c r="FR617" s="131"/>
      <c r="FS617" s="131"/>
      <c r="FT617" s="131"/>
      <c r="FU617" s="131"/>
      <c r="FV617" s="131"/>
      <c r="FW617" s="131"/>
    </row>
    <row r="618">
      <c r="A618" s="131"/>
      <c r="B618" s="131"/>
      <c r="C618" s="131"/>
      <c r="D618" s="131"/>
      <c r="E618" s="131"/>
      <c r="F618" s="131"/>
      <c r="G618" s="131"/>
      <c r="H618" s="131"/>
      <c r="I618" s="131"/>
      <c r="J618" s="131"/>
      <c r="K618" s="131"/>
      <c r="L618" s="131"/>
      <c r="M618" s="131"/>
      <c r="N618" s="131"/>
      <c r="O618" s="131"/>
      <c r="P618" s="131"/>
      <c r="Q618" s="131"/>
      <c r="R618" s="131"/>
      <c r="S618" s="131"/>
      <c r="T618" s="131"/>
      <c r="U618" s="131"/>
      <c r="V618" s="131"/>
      <c r="W618" s="131"/>
      <c r="X618" s="131"/>
      <c r="Y618" s="131"/>
      <c r="Z618" s="131"/>
      <c r="AA618" s="131"/>
      <c r="AB618" s="131"/>
      <c r="AC618" s="131"/>
      <c r="AD618" s="131"/>
      <c r="AE618" s="131"/>
      <c r="AF618" s="131"/>
      <c r="AG618" s="131"/>
      <c r="AH618" s="131"/>
      <c r="AI618" s="131"/>
      <c r="AJ618" s="131"/>
      <c r="AK618" s="131"/>
      <c r="AL618" s="131"/>
      <c r="AM618" s="131"/>
      <c r="AN618" s="131"/>
      <c r="AO618" s="131"/>
      <c r="AP618" s="131"/>
      <c r="AQ618" s="131"/>
      <c r="AR618" s="131"/>
      <c r="AS618" s="131"/>
      <c r="AT618" s="131"/>
      <c r="AU618" s="131"/>
      <c r="AV618" s="131"/>
      <c r="AW618" s="131"/>
      <c r="AX618" s="131"/>
      <c r="AY618" s="131"/>
      <c r="AZ618" s="131"/>
      <c r="BA618" s="131"/>
      <c r="BB618" s="131"/>
      <c r="BC618" s="131"/>
      <c r="BD618" s="131"/>
      <c r="BE618" s="131"/>
      <c r="BF618" s="131"/>
      <c r="BG618" s="131"/>
      <c r="BH618" s="131"/>
      <c r="BI618" s="131"/>
      <c r="BJ618" s="131"/>
      <c r="BK618" s="131"/>
      <c r="BL618" s="131"/>
      <c r="BM618" s="131"/>
      <c r="BN618" s="131"/>
      <c r="BO618" s="131"/>
      <c r="BP618" s="131"/>
      <c r="BQ618" s="131"/>
      <c r="BR618" s="131"/>
      <c r="BS618" s="131"/>
      <c r="BT618" s="131"/>
      <c r="BU618" s="131"/>
      <c r="BV618" s="131"/>
      <c r="BW618" s="131"/>
      <c r="BX618" s="131"/>
      <c r="BY618" s="131"/>
      <c r="BZ618" s="131"/>
      <c r="CA618" s="131"/>
      <c r="CB618" s="131"/>
      <c r="CC618" s="131"/>
      <c r="CD618" s="131"/>
      <c r="CE618" s="131"/>
      <c r="CF618" s="131"/>
      <c r="CG618" s="131"/>
      <c r="CH618" s="131"/>
      <c r="CI618" s="131"/>
      <c r="CJ618" s="131"/>
      <c r="CK618" s="131"/>
      <c r="CL618" s="131"/>
      <c r="CM618" s="131"/>
      <c r="CN618" s="131"/>
      <c r="CO618" s="131"/>
      <c r="CP618" s="131"/>
      <c r="CQ618" s="131"/>
      <c r="CR618" s="131"/>
      <c r="CS618" s="131"/>
      <c r="CT618" s="131"/>
      <c r="CU618" s="131"/>
      <c r="CV618" s="131"/>
      <c r="CW618" s="131"/>
      <c r="CX618" s="131"/>
      <c r="CY618" s="131"/>
      <c r="CZ618" s="131"/>
      <c r="DA618" s="131"/>
      <c r="DB618" s="131"/>
      <c r="DC618" s="131"/>
      <c r="DD618" s="131"/>
      <c r="DE618" s="131"/>
      <c r="DF618" s="131"/>
      <c r="DG618" s="131"/>
      <c r="DH618" s="131"/>
      <c r="DI618" s="131"/>
      <c r="DJ618" s="131"/>
      <c r="DK618" s="131"/>
      <c r="DL618" s="131"/>
      <c r="DM618" s="131"/>
      <c r="DN618" s="131"/>
      <c r="DO618" s="131"/>
      <c r="DP618" s="131"/>
      <c r="DQ618" s="131"/>
      <c r="DR618" s="131"/>
      <c r="DS618" s="131"/>
      <c r="DT618" s="131"/>
      <c r="DU618" s="131"/>
      <c r="DV618" s="131"/>
      <c r="DW618" s="131"/>
      <c r="DX618" s="131"/>
      <c r="DY618" s="131"/>
      <c r="DZ618" s="131"/>
      <c r="EA618" s="131"/>
      <c r="EB618" s="131"/>
      <c r="EC618" s="131"/>
      <c r="ED618" s="131"/>
      <c r="EE618" s="131"/>
      <c r="EF618" s="131"/>
      <c r="EG618" s="131"/>
      <c r="EH618" s="131"/>
      <c r="EI618" s="131"/>
      <c r="EJ618" s="131"/>
      <c r="EK618" s="131"/>
      <c r="EL618" s="131"/>
      <c r="EM618" s="131"/>
      <c r="EN618" s="131"/>
      <c r="EO618" s="131"/>
      <c r="EP618" s="131"/>
      <c r="EQ618" s="131"/>
      <c r="ER618" s="131"/>
      <c r="ES618" s="131"/>
      <c r="ET618" s="131"/>
      <c r="EU618" s="131"/>
      <c r="EV618" s="131"/>
      <c r="EW618" s="131"/>
      <c r="EX618" s="131"/>
      <c r="EY618" s="131"/>
      <c r="EZ618" s="131"/>
      <c r="FA618" s="131"/>
      <c r="FB618" s="131"/>
      <c r="FC618" s="131"/>
      <c r="FD618" s="131"/>
      <c r="FE618" s="131"/>
      <c r="FF618" s="131"/>
      <c r="FG618" s="131"/>
      <c r="FH618" s="131"/>
      <c r="FI618" s="131"/>
      <c r="FJ618" s="131"/>
      <c r="FK618" s="131"/>
      <c r="FL618" s="131"/>
      <c r="FM618" s="131"/>
      <c r="FN618" s="131"/>
      <c r="FO618" s="131"/>
      <c r="FP618" s="131"/>
      <c r="FQ618" s="131"/>
      <c r="FR618" s="131"/>
      <c r="FS618" s="131"/>
      <c r="FT618" s="131"/>
      <c r="FU618" s="131"/>
      <c r="FV618" s="131"/>
      <c r="FW618" s="131"/>
    </row>
    <row r="619">
      <c r="A619" s="131"/>
      <c r="B619" s="131"/>
      <c r="C619" s="131"/>
      <c r="D619" s="131"/>
      <c r="E619" s="131"/>
      <c r="F619" s="131"/>
      <c r="G619" s="131"/>
      <c r="H619" s="131"/>
      <c r="I619" s="131"/>
      <c r="J619" s="131"/>
      <c r="K619" s="131"/>
      <c r="L619" s="131"/>
      <c r="M619" s="131"/>
      <c r="N619" s="131"/>
      <c r="O619" s="131"/>
      <c r="P619" s="131"/>
      <c r="Q619" s="131"/>
      <c r="R619" s="131"/>
      <c r="S619" s="131"/>
      <c r="T619" s="131"/>
      <c r="U619" s="131"/>
      <c r="V619" s="131"/>
      <c r="W619" s="131"/>
      <c r="X619" s="131"/>
      <c r="Y619" s="131"/>
      <c r="Z619" s="131"/>
      <c r="AA619" s="131"/>
      <c r="AB619" s="131"/>
      <c r="AC619" s="131"/>
      <c r="AD619" s="131"/>
      <c r="AE619" s="131"/>
      <c r="AF619" s="131"/>
      <c r="AG619" s="131"/>
      <c r="AH619" s="131"/>
      <c r="AI619" s="131"/>
      <c r="AJ619" s="131"/>
      <c r="AK619" s="131"/>
      <c r="AL619" s="131"/>
      <c r="AM619" s="131"/>
      <c r="AN619" s="131"/>
      <c r="AO619" s="131"/>
      <c r="AP619" s="131"/>
      <c r="AQ619" s="131"/>
      <c r="AR619" s="131"/>
      <c r="AS619" s="131"/>
      <c r="AT619" s="131"/>
      <c r="AU619" s="131"/>
      <c r="AV619" s="131"/>
      <c r="AW619" s="131"/>
      <c r="AX619" s="131"/>
      <c r="AY619" s="131"/>
      <c r="AZ619" s="131"/>
      <c r="BA619" s="131"/>
      <c r="BB619" s="131"/>
      <c r="BC619" s="131"/>
      <c r="BD619" s="131"/>
      <c r="BE619" s="131"/>
      <c r="BF619" s="131"/>
      <c r="BG619" s="131"/>
      <c r="BH619" s="131"/>
      <c r="BI619" s="131"/>
      <c r="BJ619" s="131"/>
      <c r="BK619" s="131"/>
      <c r="BL619" s="131"/>
      <c r="BM619" s="131"/>
      <c r="BN619" s="131"/>
      <c r="BO619" s="131"/>
      <c r="BP619" s="131"/>
      <c r="BQ619" s="131"/>
      <c r="BR619" s="131"/>
      <c r="BS619" s="131"/>
      <c r="BT619" s="131"/>
      <c r="BU619" s="131"/>
      <c r="BV619" s="131"/>
      <c r="BW619" s="131"/>
      <c r="BX619" s="131"/>
      <c r="BY619" s="131"/>
      <c r="BZ619" s="131"/>
      <c r="CA619" s="131"/>
      <c r="CB619" s="131"/>
      <c r="CC619" s="131"/>
      <c r="CD619" s="131"/>
      <c r="CE619" s="131"/>
      <c r="CF619" s="131"/>
      <c r="CG619" s="131"/>
      <c r="CH619" s="131"/>
      <c r="CI619" s="131"/>
      <c r="CJ619" s="131"/>
      <c r="CK619" s="131"/>
      <c r="CL619" s="131"/>
      <c r="CM619" s="131"/>
      <c r="CN619" s="131"/>
      <c r="CO619" s="131"/>
      <c r="CP619" s="131"/>
      <c r="CQ619" s="131"/>
      <c r="CR619" s="131"/>
      <c r="CS619" s="131"/>
      <c r="CT619" s="131"/>
      <c r="CU619" s="131"/>
      <c r="CV619" s="131"/>
      <c r="CW619" s="131"/>
      <c r="CX619" s="131"/>
      <c r="CY619" s="131"/>
      <c r="CZ619" s="131"/>
      <c r="DA619" s="131"/>
      <c r="DB619" s="131"/>
      <c r="DC619" s="131"/>
      <c r="DD619" s="131"/>
      <c r="DE619" s="131"/>
      <c r="DF619" s="131"/>
      <c r="DG619" s="131"/>
      <c r="DH619" s="131"/>
      <c r="DI619" s="131"/>
      <c r="DJ619" s="131"/>
      <c r="DK619" s="131"/>
      <c r="DL619" s="131"/>
      <c r="DM619" s="131"/>
      <c r="DN619" s="131"/>
      <c r="DO619" s="131"/>
      <c r="DP619" s="131"/>
      <c r="DQ619" s="131"/>
      <c r="DR619" s="131"/>
      <c r="DS619" s="131"/>
      <c r="DT619" s="131"/>
      <c r="DU619" s="131"/>
      <c r="DV619" s="131"/>
      <c r="DW619" s="131"/>
      <c r="DX619" s="131"/>
      <c r="DY619" s="131"/>
      <c r="DZ619" s="131"/>
      <c r="EA619" s="131"/>
      <c r="EB619" s="131"/>
      <c r="EC619" s="131"/>
      <c r="ED619" s="131"/>
      <c r="EE619" s="131"/>
      <c r="EF619" s="131"/>
      <c r="EG619" s="131"/>
      <c r="EH619" s="131"/>
      <c r="EI619" s="131"/>
      <c r="EJ619" s="131"/>
      <c r="EK619" s="131"/>
      <c r="EL619" s="131"/>
      <c r="EM619" s="131"/>
      <c r="EN619" s="131"/>
      <c r="EO619" s="131"/>
      <c r="EP619" s="131"/>
      <c r="EQ619" s="131"/>
      <c r="ER619" s="131"/>
      <c r="ES619" s="131"/>
      <c r="ET619" s="131"/>
      <c r="EU619" s="131"/>
      <c r="EV619" s="131"/>
      <c r="EW619" s="131"/>
      <c r="EX619" s="131"/>
      <c r="EY619" s="131"/>
      <c r="EZ619" s="131"/>
      <c r="FA619" s="131"/>
      <c r="FB619" s="131"/>
      <c r="FC619" s="131"/>
      <c r="FD619" s="131"/>
      <c r="FE619" s="131"/>
      <c r="FF619" s="131"/>
      <c r="FG619" s="131"/>
      <c r="FH619" s="131"/>
      <c r="FI619" s="131"/>
      <c r="FJ619" s="131"/>
      <c r="FK619" s="131"/>
      <c r="FL619" s="131"/>
      <c r="FM619" s="131"/>
      <c r="FN619" s="131"/>
      <c r="FO619" s="131"/>
      <c r="FP619" s="131"/>
      <c r="FQ619" s="131"/>
      <c r="FR619" s="131"/>
      <c r="FS619" s="131"/>
      <c r="FT619" s="131"/>
      <c r="FU619" s="131"/>
      <c r="FV619" s="131"/>
      <c r="FW619" s="131"/>
    </row>
    <row r="620">
      <c r="A620" s="131"/>
      <c r="B620" s="131"/>
      <c r="C620" s="131"/>
      <c r="D620" s="131"/>
      <c r="E620" s="131"/>
      <c r="F620" s="131"/>
      <c r="G620" s="131"/>
      <c r="H620" s="131"/>
      <c r="I620" s="131"/>
      <c r="J620" s="131"/>
      <c r="K620" s="131"/>
      <c r="L620" s="131"/>
      <c r="M620" s="131"/>
      <c r="N620" s="131"/>
      <c r="O620" s="131"/>
      <c r="P620" s="131"/>
      <c r="Q620" s="131"/>
      <c r="R620" s="131"/>
      <c r="S620" s="131"/>
      <c r="T620" s="131"/>
      <c r="U620" s="131"/>
      <c r="V620" s="131"/>
      <c r="W620" s="131"/>
      <c r="X620" s="131"/>
      <c r="Y620" s="131"/>
      <c r="Z620" s="131"/>
      <c r="AA620" s="131"/>
      <c r="AB620" s="131"/>
      <c r="AC620" s="131"/>
      <c r="AD620" s="131"/>
      <c r="AE620" s="131"/>
      <c r="AF620" s="131"/>
      <c r="AG620" s="131"/>
      <c r="AH620" s="131"/>
      <c r="AI620" s="131"/>
      <c r="AJ620" s="131"/>
      <c r="AK620" s="131"/>
      <c r="AL620" s="131"/>
      <c r="AM620" s="131"/>
      <c r="AN620" s="131"/>
      <c r="AO620" s="131"/>
      <c r="AP620" s="131"/>
      <c r="AQ620" s="131"/>
      <c r="AR620" s="131"/>
      <c r="AS620" s="131"/>
      <c r="AT620" s="131"/>
      <c r="AU620" s="131"/>
      <c r="AV620" s="131"/>
      <c r="AW620" s="131"/>
      <c r="AX620" s="131"/>
      <c r="AY620" s="131"/>
      <c r="AZ620" s="131"/>
      <c r="BA620" s="131"/>
      <c r="BB620" s="131"/>
      <c r="BC620" s="131"/>
      <c r="BD620" s="131"/>
      <c r="BE620" s="131"/>
      <c r="BF620" s="131"/>
      <c r="BG620" s="131"/>
      <c r="BH620" s="131"/>
      <c r="BI620" s="131"/>
      <c r="BJ620" s="131"/>
      <c r="BK620" s="131"/>
      <c r="BL620" s="131"/>
      <c r="BM620" s="131"/>
      <c r="BN620" s="131"/>
      <c r="BO620" s="131"/>
      <c r="BP620" s="131"/>
      <c r="BQ620" s="131"/>
      <c r="BR620" s="131"/>
      <c r="BS620" s="131"/>
      <c r="BT620" s="131"/>
      <c r="BU620" s="131"/>
      <c r="BV620" s="131"/>
      <c r="BW620" s="131"/>
      <c r="BX620" s="131"/>
      <c r="BY620" s="131"/>
      <c r="BZ620" s="131"/>
      <c r="CA620" s="131"/>
      <c r="CB620" s="131"/>
      <c r="CC620" s="131"/>
      <c r="CD620" s="131"/>
      <c r="CE620" s="131"/>
      <c r="CF620" s="131"/>
      <c r="CG620" s="131"/>
      <c r="CH620" s="131"/>
      <c r="CI620" s="131"/>
      <c r="CJ620" s="131"/>
      <c r="CK620" s="131"/>
      <c r="CL620" s="131"/>
      <c r="CM620" s="131"/>
      <c r="CN620" s="131"/>
      <c r="CO620" s="131"/>
      <c r="CP620" s="131"/>
      <c r="CQ620" s="131"/>
      <c r="CR620" s="131"/>
      <c r="CS620" s="131"/>
      <c r="CT620" s="131"/>
      <c r="CU620" s="131"/>
      <c r="CV620" s="131"/>
      <c r="CW620" s="131"/>
      <c r="CX620" s="131"/>
      <c r="CY620" s="131"/>
      <c r="CZ620" s="131"/>
      <c r="DA620" s="131"/>
      <c r="DB620" s="131"/>
      <c r="DC620" s="131"/>
      <c r="DD620" s="131"/>
      <c r="DE620" s="131"/>
      <c r="DF620" s="131"/>
      <c r="DG620" s="131"/>
      <c r="DH620" s="131"/>
      <c r="DI620" s="131"/>
      <c r="DJ620" s="131"/>
      <c r="DK620" s="131"/>
      <c r="DL620" s="131"/>
      <c r="DM620" s="131"/>
      <c r="DN620" s="131"/>
      <c r="DO620" s="131"/>
      <c r="DP620" s="131"/>
      <c r="DQ620" s="131"/>
      <c r="DR620" s="131"/>
      <c r="DS620" s="131"/>
      <c r="DT620" s="131"/>
      <c r="DU620" s="131"/>
      <c r="DV620" s="131"/>
      <c r="DW620" s="131"/>
      <c r="DX620" s="131"/>
      <c r="DY620" s="131"/>
      <c r="DZ620" s="131"/>
      <c r="EA620" s="131"/>
      <c r="EB620" s="131"/>
      <c r="EC620" s="131"/>
      <c r="ED620" s="131"/>
      <c r="EE620" s="131"/>
      <c r="EF620" s="131"/>
      <c r="EG620" s="131"/>
      <c r="EH620" s="131"/>
      <c r="EI620" s="131"/>
      <c r="EJ620" s="131"/>
      <c r="EK620" s="131"/>
      <c r="EL620" s="131"/>
      <c r="EM620" s="131"/>
      <c r="EN620" s="131"/>
      <c r="EO620" s="131"/>
      <c r="EP620" s="131"/>
      <c r="EQ620" s="131"/>
      <c r="ER620" s="131"/>
      <c r="ES620" s="131"/>
      <c r="ET620" s="131"/>
      <c r="EU620" s="131"/>
      <c r="EV620" s="131"/>
      <c r="EW620" s="131"/>
      <c r="EX620" s="131"/>
      <c r="EY620" s="131"/>
      <c r="EZ620" s="131"/>
      <c r="FA620" s="131"/>
      <c r="FB620" s="131"/>
      <c r="FC620" s="131"/>
      <c r="FD620" s="131"/>
      <c r="FE620" s="131"/>
      <c r="FF620" s="131"/>
      <c r="FG620" s="131"/>
      <c r="FH620" s="131"/>
      <c r="FI620" s="131"/>
      <c r="FJ620" s="131"/>
      <c r="FK620" s="131"/>
      <c r="FL620" s="131"/>
      <c r="FM620" s="131"/>
      <c r="FN620" s="131"/>
      <c r="FO620" s="131"/>
      <c r="FP620" s="131"/>
      <c r="FQ620" s="131"/>
      <c r="FR620" s="131"/>
      <c r="FS620" s="131"/>
      <c r="FT620" s="131"/>
      <c r="FU620" s="131"/>
      <c r="FV620" s="131"/>
      <c r="FW620" s="131"/>
    </row>
    <row r="621">
      <c r="A621" s="131"/>
      <c r="B621" s="131"/>
      <c r="C621" s="131"/>
      <c r="D621" s="131"/>
      <c r="E621" s="131"/>
      <c r="F621" s="131"/>
      <c r="G621" s="131"/>
      <c r="H621" s="131"/>
      <c r="I621" s="131"/>
      <c r="J621" s="131"/>
      <c r="K621" s="131"/>
      <c r="L621" s="131"/>
      <c r="M621" s="131"/>
      <c r="N621" s="131"/>
      <c r="O621" s="131"/>
      <c r="P621" s="131"/>
      <c r="Q621" s="131"/>
      <c r="R621" s="131"/>
      <c r="S621" s="131"/>
      <c r="T621" s="131"/>
      <c r="U621" s="131"/>
      <c r="V621" s="131"/>
      <c r="W621" s="131"/>
      <c r="X621" s="131"/>
      <c r="Y621" s="131"/>
      <c r="Z621" s="131"/>
      <c r="AA621" s="131"/>
      <c r="AB621" s="131"/>
      <c r="AC621" s="131"/>
      <c r="AD621" s="131"/>
      <c r="AE621" s="131"/>
      <c r="AF621" s="131"/>
      <c r="AG621" s="131"/>
      <c r="AH621" s="131"/>
      <c r="AI621" s="131"/>
      <c r="AJ621" s="131"/>
      <c r="AK621" s="131"/>
      <c r="AL621" s="131"/>
      <c r="AM621" s="131"/>
      <c r="AN621" s="131"/>
      <c r="AO621" s="131"/>
      <c r="AP621" s="131"/>
      <c r="AQ621" s="131"/>
      <c r="AR621" s="131"/>
      <c r="AS621" s="131"/>
      <c r="AT621" s="131"/>
      <c r="AU621" s="131"/>
      <c r="AV621" s="131"/>
      <c r="AW621" s="131"/>
      <c r="AX621" s="131"/>
      <c r="AY621" s="131"/>
      <c r="AZ621" s="131"/>
      <c r="BA621" s="131"/>
      <c r="BB621" s="131"/>
      <c r="BC621" s="131"/>
      <c r="BD621" s="131"/>
      <c r="BE621" s="131"/>
      <c r="BF621" s="131"/>
      <c r="BG621" s="131"/>
      <c r="BH621" s="131"/>
      <c r="BI621" s="131"/>
      <c r="BJ621" s="131"/>
      <c r="BK621" s="131"/>
      <c r="BL621" s="131"/>
      <c r="BM621" s="131"/>
      <c r="BN621" s="131"/>
      <c r="BO621" s="131"/>
      <c r="BP621" s="131"/>
      <c r="BQ621" s="131"/>
      <c r="BR621" s="131"/>
      <c r="BS621" s="131"/>
      <c r="BT621" s="131"/>
      <c r="BU621" s="131"/>
      <c r="BV621" s="131"/>
      <c r="BW621" s="131"/>
      <c r="BX621" s="131"/>
      <c r="BY621" s="131"/>
      <c r="BZ621" s="131"/>
      <c r="CA621" s="131"/>
      <c r="CB621" s="131"/>
      <c r="CC621" s="131"/>
      <c r="CD621" s="131"/>
      <c r="CE621" s="131"/>
      <c r="CF621" s="131"/>
      <c r="CG621" s="131"/>
      <c r="CH621" s="131"/>
      <c r="CI621" s="131"/>
      <c r="CJ621" s="131"/>
      <c r="CK621" s="131"/>
      <c r="CL621" s="131"/>
      <c r="CM621" s="131"/>
      <c r="CN621" s="131"/>
      <c r="CO621" s="131"/>
      <c r="CP621" s="131"/>
      <c r="CQ621" s="131"/>
      <c r="CR621" s="131"/>
      <c r="CS621" s="131"/>
      <c r="CT621" s="131"/>
      <c r="CU621" s="131"/>
      <c r="CV621" s="131"/>
      <c r="CW621" s="131"/>
      <c r="CX621" s="131"/>
      <c r="CY621" s="131"/>
      <c r="CZ621" s="131"/>
      <c r="DA621" s="131"/>
      <c r="DB621" s="131"/>
      <c r="DC621" s="131"/>
      <c r="DD621" s="131"/>
      <c r="DE621" s="131"/>
      <c r="DF621" s="131"/>
      <c r="DG621" s="131"/>
      <c r="DH621" s="131"/>
      <c r="DI621" s="131"/>
      <c r="DJ621" s="131"/>
      <c r="DK621" s="131"/>
      <c r="DL621" s="131"/>
      <c r="DM621" s="131"/>
      <c r="DN621" s="131"/>
      <c r="DO621" s="131"/>
      <c r="DP621" s="131"/>
      <c r="DQ621" s="131"/>
      <c r="DR621" s="131"/>
      <c r="DS621" s="131"/>
      <c r="DT621" s="131"/>
      <c r="DU621" s="131"/>
      <c r="DV621" s="131"/>
      <c r="DW621" s="131"/>
      <c r="DX621" s="131"/>
      <c r="DY621" s="131"/>
      <c r="DZ621" s="131"/>
      <c r="EA621" s="131"/>
      <c r="EB621" s="131"/>
      <c r="EC621" s="131"/>
      <c r="ED621" s="131"/>
      <c r="EE621" s="131"/>
      <c r="EF621" s="131"/>
      <c r="EG621" s="131"/>
      <c r="EH621" s="131"/>
      <c r="EI621" s="131"/>
      <c r="EJ621" s="131"/>
      <c r="EK621" s="131"/>
      <c r="EL621" s="131"/>
      <c r="EM621" s="131"/>
      <c r="EN621" s="131"/>
      <c r="EO621" s="131"/>
      <c r="EP621" s="131"/>
      <c r="EQ621" s="131"/>
      <c r="ER621" s="131"/>
      <c r="ES621" s="131"/>
      <c r="ET621" s="131"/>
      <c r="EU621" s="131"/>
      <c r="EV621" s="131"/>
      <c r="EW621" s="131"/>
      <c r="EX621" s="131"/>
      <c r="EY621" s="131"/>
      <c r="EZ621" s="131"/>
      <c r="FA621" s="131"/>
      <c r="FB621" s="131"/>
      <c r="FC621" s="131"/>
      <c r="FD621" s="131"/>
      <c r="FE621" s="131"/>
      <c r="FF621" s="131"/>
      <c r="FG621" s="131"/>
      <c r="FH621" s="131"/>
      <c r="FI621" s="131"/>
      <c r="FJ621" s="131"/>
      <c r="FK621" s="131"/>
      <c r="FL621" s="131"/>
      <c r="FM621" s="131"/>
      <c r="FN621" s="131"/>
      <c r="FO621" s="131"/>
      <c r="FP621" s="131"/>
      <c r="FQ621" s="131"/>
      <c r="FR621" s="131"/>
      <c r="FS621" s="131"/>
      <c r="FT621" s="131"/>
      <c r="FU621" s="131"/>
      <c r="FV621" s="131"/>
      <c r="FW621" s="131"/>
    </row>
    <row r="622">
      <c r="A622" s="131"/>
      <c r="B622" s="131"/>
      <c r="C622" s="131"/>
      <c r="D622" s="131"/>
      <c r="E622" s="131"/>
      <c r="F622" s="131"/>
      <c r="G622" s="131"/>
      <c r="H622" s="131"/>
      <c r="I622" s="131"/>
      <c r="J622" s="131"/>
      <c r="K622" s="131"/>
      <c r="L622" s="131"/>
      <c r="M622" s="131"/>
      <c r="N622" s="131"/>
      <c r="O622" s="131"/>
      <c r="P622" s="131"/>
      <c r="Q622" s="131"/>
      <c r="R622" s="131"/>
      <c r="S622" s="131"/>
      <c r="T622" s="131"/>
      <c r="U622" s="131"/>
      <c r="V622" s="131"/>
      <c r="W622" s="131"/>
      <c r="X622" s="131"/>
      <c r="Y622" s="131"/>
      <c r="Z622" s="131"/>
      <c r="AA622" s="131"/>
      <c r="AB622" s="131"/>
      <c r="AC622" s="131"/>
      <c r="AD622" s="131"/>
      <c r="AE622" s="131"/>
      <c r="AF622" s="131"/>
      <c r="AG622" s="131"/>
      <c r="AH622" s="131"/>
      <c r="AI622" s="131"/>
      <c r="AJ622" s="131"/>
      <c r="AK622" s="131"/>
      <c r="AL622" s="131"/>
      <c r="AM622" s="131"/>
      <c r="AN622" s="131"/>
      <c r="AO622" s="131"/>
      <c r="AP622" s="131"/>
      <c r="AQ622" s="131"/>
      <c r="AR622" s="131"/>
      <c r="AS622" s="131"/>
      <c r="AT622" s="131"/>
      <c r="AU622" s="131"/>
      <c r="AV622" s="131"/>
      <c r="AW622" s="131"/>
      <c r="AX622" s="131"/>
      <c r="AY622" s="131"/>
      <c r="AZ622" s="131"/>
      <c r="BA622" s="131"/>
      <c r="BB622" s="131"/>
      <c r="BC622" s="131"/>
      <c r="BD622" s="131"/>
      <c r="BE622" s="131"/>
      <c r="BF622" s="131"/>
      <c r="BG622" s="131"/>
      <c r="BH622" s="131"/>
      <c r="BI622" s="131"/>
      <c r="BJ622" s="131"/>
      <c r="BK622" s="131"/>
      <c r="BL622" s="131"/>
      <c r="BM622" s="131"/>
      <c r="BN622" s="131"/>
      <c r="BO622" s="131"/>
      <c r="BP622" s="131"/>
      <c r="BQ622" s="131"/>
      <c r="BR622" s="131"/>
      <c r="BS622" s="131"/>
      <c r="BT622" s="131"/>
      <c r="BU622" s="131"/>
      <c r="BV622" s="131"/>
      <c r="BW622" s="131"/>
      <c r="BX622" s="131"/>
      <c r="BY622" s="131"/>
      <c r="BZ622" s="131"/>
      <c r="CA622" s="131"/>
      <c r="CB622" s="131"/>
      <c r="CC622" s="131"/>
      <c r="CD622" s="131"/>
      <c r="CE622" s="131"/>
      <c r="CF622" s="131"/>
      <c r="CG622" s="131"/>
      <c r="CH622" s="131"/>
      <c r="CI622" s="131"/>
      <c r="CJ622" s="131"/>
      <c r="CK622" s="131"/>
      <c r="CL622" s="131"/>
      <c r="CM622" s="131"/>
      <c r="CN622" s="131"/>
      <c r="CO622" s="131"/>
      <c r="CP622" s="131"/>
      <c r="CQ622" s="131"/>
      <c r="CR622" s="131"/>
      <c r="CS622" s="131"/>
      <c r="CT622" s="131"/>
      <c r="CU622" s="131"/>
      <c r="CV622" s="131"/>
      <c r="CW622" s="131"/>
      <c r="CX622" s="131"/>
      <c r="CY622" s="131"/>
      <c r="CZ622" s="131"/>
      <c r="DA622" s="131"/>
      <c r="DB622" s="131"/>
      <c r="DC622" s="131"/>
      <c r="DD622" s="131"/>
      <c r="DE622" s="131"/>
      <c r="DF622" s="131"/>
      <c r="DG622" s="131"/>
      <c r="DH622" s="131"/>
      <c r="DI622" s="131"/>
      <c r="DJ622" s="131"/>
      <c r="DK622" s="131"/>
      <c r="DL622" s="131"/>
      <c r="DM622" s="131"/>
      <c r="DN622" s="131"/>
      <c r="DO622" s="131"/>
      <c r="DP622" s="131"/>
      <c r="DQ622" s="131"/>
      <c r="DR622" s="131"/>
      <c r="DS622" s="131"/>
      <c r="DT622" s="131"/>
      <c r="DU622" s="131"/>
      <c r="DV622" s="131"/>
      <c r="DW622" s="131"/>
      <c r="DX622" s="131"/>
      <c r="DY622" s="131"/>
      <c r="DZ622" s="131"/>
      <c r="EA622" s="131"/>
      <c r="EB622" s="131"/>
      <c r="EC622" s="131"/>
      <c r="ED622" s="131"/>
      <c r="EE622" s="131"/>
      <c r="EF622" s="131"/>
      <c r="EG622" s="131"/>
      <c r="EH622" s="131"/>
      <c r="EI622" s="131"/>
      <c r="EJ622" s="131"/>
      <c r="EK622" s="131"/>
      <c r="EL622" s="131"/>
      <c r="EM622" s="131"/>
      <c r="EN622" s="131"/>
      <c r="EO622" s="131"/>
      <c r="EP622" s="131"/>
      <c r="EQ622" s="131"/>
      <c r="ER622" s="131"/>
      <c r="ES622" s="131"/>
      <c r="ET622" s="131"/>
      <c r="EU622" s="131"/>
      <c r="EV622" s="131"/>
      <c r="EW622" s="131"/>
      <c r="EX622" s="131"/>
      <c r="EY622" s="131"/>
      <c r="EZ622" s="131"/>
      <c r="FA622" s="131"/>
      <c r="FB622" s="131"/>
      <c r="FC622" s="131"/>
      <c r="FD622" s="131"/>
      <c r="FE622" s="131"/>
      <c r="FF622" s="131"/>
      <c r="FG622" s="131"/>
      <c r="FH622" s="131"/>
      <c r="FI622" s="131"/>
      <c r="FJ622" s="131"/>
      <c r="FK622" s="131"/>
      <c r="FL622" s="131"/>
      <c r="FM622" s="131"/>
      <c r="FN622" s="131"/>
      <c r="FO622" s="131"/>
      <c r="FP622" s="131"/>
      <c r="FQ622" s="131"/>
      <c r="FR622" s="131"/>
      <c r="FS622" s="131"/>
      <c r="FT622" s="131"/>
      <c r="FU622" s="131"/>
      <c r="FV622" s="131"/>
      <c r="FW622" s="131"/>
    </row>
    <row r="623">
      <c r="A623" s="131"/>
      <c r="B623" s="131"/>
      <c r="C623" s="131"/>
      <c r="D623" s="131"/>
      <c r="E623" s="131"/>
      <c r="F623" s="131"/>
      <c r="G623" s="131"/>
      <c r="H623" s="131"/>
      <c r="I623" s="131"/>
      <c r="J623" s="131"/>
      <c r="K623" s="131"/>
      <c r="L623" s="131"/>
      <c r="M623" s="131"/>
      <c r="N623" s="131"/>
      <c r="O623" s="131"/>
      <c r="P623" s="131"/>
      <c r="Q623" s="131"/>
      <c r="R623" s="131"/>
      <c r="S623" s="131"/>
      <c r="T623" s="131"/>
      <c r="U623" s="131"/>
      <c r="V623" s="131"/>
      <c r="W623" s="131"/>
      <c r="X623" s="131"/>
      <c r="Y623" s="131"/>
      <c r="Z623" s="131"/>
      <c r="AA623" s="131"/>
      <c r="AB623" s="131"/>
      <c r="AC623" s="131"/>
      <c r="AD623" s="131"/>
      <c r="AE623" s="131"/>
      <c r="AF623" s="131"/>
      <c r="AG623" s="131"/>
      <c r="AH623" s="131"/>
      <c r="AI623" s="131"/>
      <c r="AJ623" s="131"/>
      <c r="AK623" s="131"/>
      <c r="AL623" s="131"/>
      <c r="AM623" s="131"/>
      <c r="AN623" s="131"/>
      <c r="AO623" s="131"/>
      <c r="AP623" s="131"/>
      <c r="AQ623" s="131"/>
      <c r="AR623" s="131"/>
      <c r="AS623" s="131"/>
      <c r="AT623" s="131"/>
      <c r="AU623" s="131"/>
      <c r="AV623" s="131"/>
      <c r="AW623" s="131"/>
      <c r="AX623" s="131"/>
      <c r="AY623" s="131"/>
      <c r="AZ623" s="131"/>
      <c r="BA623" s="131"/>
      <c r="BB623" s="131"/>
      <c r="BC623" s="131"/>
      <c r="BD623" s="131"/>
      <c r="BE623" s="131"/>
      <c r="BF623" s="131"/>
      <c r="BG623" s="131"/>
      <c r="BH623" s="131"/>
      <c r="BI623" s="131"/>
      <c r="BJ623" s="131"/>
      <c r="BK623" s="131"/>
      <c r="BL623" s="131"/>
      <c r="BM623" s="131"/>
      <c r="BN623" s="131"/>
      <c r="BO623" s="131"/>
      <c r="BP623" s="131"/>
      <c r="BQ623" s="131"/>
      <c r="BR623" s="131"/>
      <c r="BS623" s="131"/>
      <c r="BT623" s="131"/>
      <c r="BU623" s="131"/>
      <c r="BV623" s="131"/>
      <c r="BW623" s="131"/>
      <c r="BX623" s="131"/>
      <c r="BY623" s="131"/>
      <c r="BZ623" s="131"/>
      <c r="CA623" s="131"/>
      <c r="CB623" s="131"/>
      <c r="CC623" s="131"/>
      <c r="CD623" s="131"/>
      <c r="CE623" s="131"/>
      <c r="CF623" s="131"/>
      <c r="CG623" s="131"/>
      <c r="CH623" s="131"/>
      <c r="CI623" s="131"/>
      <c r="CJ623" s="131"/>
      <c r="CK623" s="131"/>
      <c r="CL623" s="131"/>
      <c r="CM623" s="131"/>
      <c r="CN623" s="131"/>
      <c r="CO623" s="131"/>
      <c r="CP623" s="131"/>
      <c r="CQ623" s="131"/>
      <c r="CR623" s="131"/>
      <c r="CS623" s="131"/>
      <c r="CT623" s="131"/>
      <c r="CU623" s="131"/>
      <c r="CV623" s="131"/>
      <c r="CW623" s="131"/>
      <c r="CX623" s="131"/>
      <c r="CY623" s="131"/>
      <c r="CZ623" s="131"/>
      <c r="DA623" s="131"/>
      <c r="DB623" s="131"/>
      <c r="DC623" s="131"/>
      <c r="DD623" s="131"/>
      <c r="DE623" s="131"/>
      <c r="DF623" s="131"/>
      <c r="DG623" s="131"/>
      <c r="DH623" s="131"/>
      <c r="DI623" s="131"/>
      <c r="DJ623" s="131"/>
      <c r="DK623" s="131"/>
      <c r="DL623" s="131"/>
      <c r="DM623" s="131"/>
      <c r="DN623" s="131"/>
      <c r="DO623" s="131"/>
      <c r="DP623" s="131"/>
      <c r="DQ623" s="131"/>
      <c r="DR623" s="131"/>
      <c r="DS623" s="131"/>
      <c r="DT623" s="131"/>
      <c r="DU623" s="131"/>
      <c r="DV623" s="131"/>
      <c r="DW623" s="131"/>
      <c r="DX623" s="131"/>
      <c r="DY623" s="131"/>
      <c r="DZ623" s="131"/>
      <c r="EA623" s="131"/>
      <c r="EB623" s="131"/>
      <c r="EC623" s="131"/>
      <c r="ED623" s="131"/>
      <c r="EE623" s="131"/>
      <c r="EF623" s="131"/>
      <c r="EG623" s="131"/>
      <c r="EH623" s="131"/>
      <c r="EI623" s="131"/>
      <c r="EJ623" s="131"/>
      <c r="EK623" s="131"/>
      <c r="EL623" s="131"/>
      <c r="EM623" s="131"/>
      <c r="EN623" s="131"/>
      <c r="EO623" s="131"/>
      <c r="EP623" s="131"/>
      <c r="EQ623" s="131"/>
      <c r="ER623" s="131"/>
      <c r="ES623" s="131"/>
      <c r="ET623" s="131"/>
      <c r="EU623" s="131"/>
      <c r="EV623" s="131"/>
      <c r="EW623" s="131"/>
      <c r="EX623" s="131"/>
      <c r="EY623" s="131"/>
      <c r="EZ623" s="131"/>
      <c r="FA623" s="131"/>
      <c r="FB623" s="131"/>
      <c r="FC623" s="131"/>
      <c r="FD623" s="131"/>
      <c r="FE623" s="131"/>
      <c r="FF623" s="131"/>
      <c r="FG623" s="131"/>
      <c r="FH623" s="131"/>
      <c r="FI623" s="131"/>
      <c r="FJ623" s="131"/>
      <c r="FK623" s="131"/>
      <c r="FL623" s="131"/>
      <c r="FM623" s="131"/>
      <c r="FN623" s="131"/>
      <c r="FO623" s="131"/>
      <c r="FP623" s="131"/>
      <c r="FQ623" s="131"/>
      <c r="FR623" s="131"/>
      <c r="FS623" s="131"/>
      <c r="FT623" s="131"/>
      <c r="FU623" s="131"/>
      <c r="FV623" s="131"/>
      <c r="FW623" s="131"/>
    </row>
    <row r="624">
      <c r="A624" s="131"/>
      <c r="B624" s="131"/>
      <c r="C624" s="131"/>
      <c r="D624" s="131"/>
      <c r="E624" s="131"/>
      <c r="F624" s="131"/>
      <c r="G624" s="131"/>
      <c r="H624" s="131"/>
      <c r="I624" s="131"/>
      <c r="J624" s="131"/>
      <c r="K624" s="131"/>
      <c r="L624" s="131"/>
      <c r="M624" s="131"/>
      <c r="N624" s="131"/>
      <c r="O624" s="131"/>
      <c r="P624" s="131"/>
      <c r="Q624" s="131"/>
      <c r="R624" s="131"/>
      <c r="S624" s="131"/>
      <c r="T624" s="131"/>
      <c r="U624" s="131"/>
      <c r="V624" s="131"/>
      <c r="W624" s="131"/>
      <c r="X624" s="131"/>
      <c r="Y624" s="131"/>
      <c r="Z624" s="131"/>
      <c r="AA624" s="131"/>
      <c r="AB624" s="131"/>
      <c r="AC624" s="131"/>
      <c r="AD624" s="131"/>
      <c r="AE624" s="131"/>
      <c r="AF624" s="131"/>
      <c r="AG624" s="131"/>
      <c r="AH624" s="131"/>
      <c r="AI624" s="131"/>
      <c r="AJ624" s="131"/>
      <c r="AK624" s="131"/>
      <c r="AL624" s="131"/>
      <c r="AM624" s="131"/>
      <c r="AN624" s="131"/>
      <c r="AO624" s="131"/>
      <c r="AP624" s="131"/>
      <c r="AQ624" s="131"/>
      <c r="AR624" s="131"/>
      <c r="AS624" s="131"/>
      <c r="AT624" s="131"/>
      <c r="AU624" s="131"/>
      <c r="AV624" s="131"/>
      <c r="AW624" s="131"/>
      <c r="AX624" s="131"/>
      <c r="AY624" s="131"/>
      <c r="AZ624" s="131"/>
      <c r="BA624" s="131"/>
      <c r="BB624" s="131"/>
      <c r="BC624" s="131"/>
      <c r="BD624" s="131"/>
      <c r="BE624" s="131"/>
      <c r="BF624" s="131"/>
      <c r="BG624" s="131"/>
      <c r="BH624" s="131"/>
      <c r="BI624" s="131"/>
      <c r="BJ624" s="131"/>
      <c r="BK624" s="131"/>
      <c r="BL624" s="131"/>
      <c r="BM624" s="131"/>
      <c r="BN624" s="131"/>
      <c r="BO624" s="131"/>
      <c r="BP624" s="131"/>
      <c r="BQ624" s="131"/>
      <c r="BR624" s="131"/>
      <c r="BS624" s="131"/>
      <c r="BT624" s="131"/>
      <c r="BU624" s="131"/>
      <c r="BV624" s="131"/>
      <c r="BW624" s="131"/>
      <c r="BX624" s="131"/>
      <c r="BY624" s="131"/>
      <c r="BZ624" s="131"/>
      <c r="CA624" s="131"/>
      <c r="CB624" s="131"/>
      <c r="CC624" s="131"/>
      <c r="CD624" s="131"/>
      <c r="CE624" s="131"/>
      <c r="CF624" s="131"/>
      <c r="CG624" s="131"/>
      <c r="CH624" s="131"/>
      <c r="CI624" s="131"/>
      <c r="CJ624" s="131"/>
      <c r="CK624" s="131"/>
      <c r="CL624" s="131"/>
      <c r="CM624" s="131"/>
      <c r="CN624" s="131"/>
      <c r="CO624" s="131"/>
      <c r="CP624" s="131"/>
      <c r="CQ624" s="131"/>
      <c r="CR624" s="131"/>
      <c r="CS624" s="131"/>
      <c r="CT624" s="131"/>
      <c r="CU624" s="131"/>
      <c r="CV624" s="131"/>
      <c r="CW624" s="131"/>
      <c r="CX624" s="131"/>
      <c r="CY624" s="131"/>
      <c r="CZ624" s="131"/>
      <c r="DA624" s="131"/>
      <c r="DB624" s="131"/>
      <c r="DC624" s="131"/>
      <c r="DD624" s="131"/>
      <c r="DE624" s="131"/>
      <c r="DF624" s="131"/>
      <c r="DG624" s="131"/>
      <c r="DH624" s="131"/>
      <c r="DI624" s="131"/>
      <c r="DJ624" s="131"/>
      <c r="DK624" s="131"/>
      <c r="DL624" s="131"/>
      <c r="DM624" s="131"/>
      <c r="DN624" s="131"/>
      <c r="DO624" s="131"/>
      <c r="DP624" s="131"/>
      <c r="DQ624" s="131"/>
      <c r="DR624" s="131"/>
      <c r="DS624" s="131"/>
      <c r="DT624" s="131"/>
      <c r="DU624" s="131"/>
      <c r="DV624" s="131"/>
      <c r="DW624" s="131"/>
      <c r="DX624" s="131"/>
      <c r="DY624" s="131"/>
      <c r="DZ624" s="131"/>
      <c r="EA624" s="131"/>
      <c r="EB624" s="131"/>
      <c r="EC624" s="131"/>
      <c r="ED624" s="131"/>
      <c r="EE624" s="131"/>
      <c r="EF624" s="131"/>
      <c r="EG624" s="131"/>
      <c r="EH624" s="131"/>
      <c r="EI624" s="131"/>
      <c r="EJ624" s="131"/>
      <c r="EK624" s="131"/>
      <c r="EL624" s="131"/>
      <c r="EM624" s="131"/>
      <c r="EN624" s="131"/>
      <c r="EO624" s="131"/>
      <c r="EP624" s="131"/>
      <c r="EQ624" s="131"/>
      <c r="ER624" s="131"/>
      <c r="ES624" s="131"/>
      <c r="ET624" s="131"/>
      <c r="EU624" s="131"/>
      <c r="EV624" s="131"/>
      <c r="EW624" s="131"/>
      <c r="EX624" s="131"/>
      <c r="EY624" s="131"/>
      <c r="EZ624" s="131"/>
      <c r="FA624" s="131"/>
      <c r="FB624" s="131"/>
      <c r="FC624" s="131"/>
      <c r="FD624" s="131"/>
      <c r="FE624" s="131"/>
      <c r="FF624" s="131"/>
      <c r="FG624" s="131"/>
      <c r="FH624" s="131"/>
      <c r="FI624" s="131"/>
      <c r="FJ624" s="131"/>
      <c r="FK624" s="131"/>
      <c r="FL624" s="131"/>
      <c r="FM624" s="131"/>
      <c r="FN624" s="131"/>
      <c r="FO624" s="131"/>
      <c r="FP624" s="131"/>
      <c r="FQ624" s="131"/>
      <c r="FR624" s="131"/>
      <c r="FS624" s="131"/>
      <c r="FT624" s="131"/>
      <c r="FU624" s="131"/>
      <c r="FV624" s="131"/>
      <c r="FW624" s="131"/>
    </row>
    <row r="625">
      <c r="A625" s="131"/>
      <c r="B625" s="131"/>
      <c r="C625" s="131"/>
      <c r="D625" s="131"/>
      <c r="E625" s="131"/>
      <c r="F625" s="131"/>
      <c r="G625" s="131"/>
      <c r="H625" s="131"/>
      <c r="I625" s="131"/>
      <c r="J625" s="131"/>
      <c r="K625" s="131"/>
      <c r="L625" s="131"/>
      <c r="M625" s="131"/>
      <c r="N625" s="131"/>
      <c r="O625" s="131"/>
      <c r="P625" s="131"/>
      <c r="Q625" s="131"/>
      <c r="R625" s="131"/>
      <c r="S625" s="131"/>
      <c r="T625" s="131"/>
      <c r="U625" s="131"/>
      <c r="V625" s="131"/>
      <c r="W625" s="131"/>
      <c r="X625" s="131"/>
      <c r="Y625" s="131"/>
      <c r="Z625" s="131"/>
      <c r="AA625" s="131"/>
      <c r="AB625" s="131"/>
      <c r="AC625" s="131"/>
      <c r="AD625" s="131"/>
      <c r="AE625" s="131"/>
      <c r="AF625" s="131"/>
      <c r="AG625" s="131"/>
      <c r="AH625" s="131"/>
      <c r="AI625" s="131"/>
      <c r="AJ625" s="131"/>
      <c r="AK625" s="131"/>
      <c r="AL625" s="131"/>
      <c r="AM625" s="131"/>
      <c r="AN625" s="131"/>
      <c r="AO625" s="131"/>
      <c r="AP625" s="131"/>
      <c r="AQ625" s="131"/>
      <c r="AR625" s="131"/>
      <c r="AS625" s="131"/>
      <c r="AT625" s="131"/>
      <c r="AU625" s="131"/>
      <c r="AV625" s="131"/>
      <c r="AW625" s="131"/>
      <c r="AX625" s="131"/>
      <c r="AY625" s="131"/>
      <c r="AZ625" s="131"/>
      <c r="BA625" s="131"/>
      <c r="BB625" s="131"/>
      <c r="BC625" s="131"/>
      <c r="BD625" s="131"/>
      <c r="BE625" s="131"/>
      <c r="BF625" s="131"/>
      <c r="BG625" s="131"/>
      <c r="BH625" s="131"/>
      <c r="BI625" s="131"/>
      <c r="BJ625" s="131"/>
      <c r="BK625" s="131"/>
      <c r="BL625" s="131"/>
      <c r="BM625" s="131"/>
      <c r="BN625" s="131"/>
      <c r="BO625" s="131"/>
      <c r="BP625" s="131"/>
      <c r="BQ625" s="131"/>
      <c r="BR625" s="131"/>
      <c r="BS625" s="131"/>
      <c r="BT625" s="131"/>
      <c r="BU625" s="131"/>
      <c r="BV625" s="131"/>
      <c r="BW625" s="131"/>
      <c r="BX625" s="131"/>
      <c r="BY625" s="131"/>
      <c r="BZ625" s="131"/>
      <c r="CA625" s="131"/>
      <c r="CB625" s="131"/>
      <c r="CC625" s="131"/>
      <c r="CD625" s="131"/>
      <c r="CE625" s="131"/>
      <c r="CF625" s="131"/>
      <c r="CG625" s="131"/>
      <c r="CH625" s="131"/>
      <c r="CI625" s="131"/>
      <c r="CJ625" s="131"/>
      <c r="CK625" s="131"/>
      <c r="CL625" s="131"/>
      <c r="CM625" s="131"/>
      <c r="CN625" s="131"/>
      <c r="CO625" s="131"/>
      <c r="CP625" s="131"/>
      <c r="CQ625" s="131"/>
      <c r="CR625" s="131"/>
      <c r="CS625" s="131"/>
      <c r="CT625" s="131"/>
      <c r="CU625" s="131"/>
      <c r="CV625" s="131"/>
      <c r="CW625" s="131"/>
      <c r="CX625" s="131"/>
      <c r="CY625" s="131"/>
      <c r="CZ625" s="131"/>
      <c r="DA625" s="131"/>
      <c r="DB625" s="131"/>
      <c r="DC625" s="131"/>
      <c r="DD625" s="131"/>
      <c r="DE625" s="131"/>
      <c r="DF625" s="131"/>
      <c r="DG625" s="131"/>
      <c r="DH625" s="131"/>
      <c r="DI625" s="131"/>
      <c r="DJ625" s="131"/>
      <c r="DK625" s="131"/>
      <c r="DL625" s="131"/>
      <c r="DM625" s="131"/>
      <c r="DN625" s="131"/>
      <c r="DO625" s="131"/>
      <c r="DP625" s="131"/>
      <c r="DQ625" s="131"/>
      <c r="DR625" s="131"/>
      <c r="DS625" s="131"/>
      <c r="DT625" s="131"/>
      <c r="DU625" s="131"/>
      <c r="DV625" s="131"/>
      <c r="DW625" s="131"/>
      <c r="DX625" s="131"/>
      <c r="DY625" s="131"/>
      <c r="DZ625" s="131"/>
      <c r="EA625" s="131"/>
      <c r="EB625" s="131"/>
      <c r="EC625" s="131"/>
      <c r="ED625" s="131"/>
      <c r="EE625" s="131"/>
      <c r="EF625" s="131"/>
      <c r="EG625" s="131"/>
      <c r="EH625" s="131"/>
      <c r="EI625" s="131"/>
      <c r="EJ625" s="131"/>
      <c r="EK625" s="131"/>
      <c r="EL625" s="131"/>
      <c r="EM625" s="131"/>
      <c r="EN625" s="131"/>
      <c r="EO625" s="131"/>
      <c r="EP625" s="131"/>
      <c r="EQ625" s="131"/>
      <c r="ER625" s="131"/>
      <c r="ES625" s="131"/>
      <c r="ET625" s="131"/>
      <c r="EU625" s="131"/>
      <c r="EV625" s="131"/>
      <c r="EW625" s="131"/>
      <c r="EX625" s="131"/>
      <c r="EY625" s="131"/>
      <c r="EZ625" s="131"/>
      <c r="FA625" s="131"/>
      <c r="FB625" s="131"/>
      <c r="FC625" s="131"/>
      <c r="FD625" s="131"/>
      <c r="FE625" s="131"/>
      <c r="FF625" s="131"/>
      <c r="FG625" s="131"/>
      <c r="FH625" s="131"/>
      <c r="FI625" s="131"/>
      <c r="FJ625" s="131"/>
      <c r="FK625" s="131"/>
      <c r="FL625" s="131"/>
      <c r="FM625" s="131"/>
      <c r="FN625" s="131"/>
      <c r="FO625" s="131"/>
      <c r="FP625" s="131"/>
      <c r="FQ625" s="131"/>
      <c r="FR625" s="131"/>
      <c r="FS625" s="131"/>
      <c r="FT625" s="131"/>
      <c r="FU625" s="131"/>
      <c r="FV625" s="131"/>
      <c r="FW625" s="131"/>
    </row>
    <row r="626">
      <c r="A626" s="131"/>
      <c r="B626" s="131"/>
      <c r="C626" s="131"/>
      <c r="D626" s="131"/>
      <c r="E626" s="131"/>
      <c r="F626" s="131"/>
      <c r="G626" s="131"/>
      <c r="H626" s="131"/>
      <c r="I626" s="131"/>
      <c r="J626" s="131"/>
      <c r="K626" s="131"/>
      <c r="L626" s="131"/>
      <c r="M626" s="131"/>
      <c r="N626" s="131"/>
      <c r="O626" s="131"/>
      <c r="P626" s="131"/>
      <c r="Q626" s="131"/>
      <c r="R626" s="131"/>
      <c r="S626" s="131"/>
      <c r="T626" s="131"/>
      <c r="U626" s="131"/>
      <c r="V626" s="131"/>
      <c r="W626" s="131"/>
      <c r="X626" s="131"/>
      <c r="Y626" s="131"/>
      <c r="Z626" s="131"/>
      <c r="AA626" s="131"/>
      <c r="AB626" s="131"/>
      <c r="AC626" s="131"/>
      <c r="AD626" s="131"/>
      <c r="AE626" s="131"/>
      <c r="AF626" s="131"/>
      <c r="AG626" s="131"/>
      <c r="AH626" s="131"/>
      <c r="AI626" s="131"/>
      <c r="AJ626" s="131"/>
      <c r="AK626" s="131"/>
      <c r="AL626" s="131"/>
      <c r="AM626" s="131"/>
      <c r="AN626" s="131"/>
      <c r="AO626" s="131"/>
      <c r="AP626" s="131"/>
      <c r="AQ626" s="131"/>
      <c r="AR626" s="131"/>
      <c r="AS626" s="131"/>
      <c r="AT626" s="131"/>
      <c r="AU626" s="131"/>
      <c r="AV626" s="131"/>
      <c r="AW626" s="131"/>
      <c r="AX626" s="131"/>
      <c r="AY626" s="131"/>
      <c r="AZ626" s="131"/>
      <c r="BA626" s="131"/>
      <c r="BB626" s="131"/>
      <c r="BC626" s="131"/>
      <c r="BD626" s="131"/>
      <c r="BE626" s="131"/>
      <c r="BF626" s="131"/>
      <c r="BG626" s="131"/>
      <c r="BH626" s="131"/>
      <c r="BI626" s="131"/>
      <c r="BJ626" s="131"/>
      <c r="BK626" s="131"/>
      <c r="BL626" s="131"/>
      <c r="BM626" s="131"/>
      <c r="BN626" s="131"/>
      <c r="BO626" s="131"/>
      <c r="BP626" s="131"/>
      <c r="BQ626" s="131"/>
      <c r="BR626" s="131"/>
      <c r="BS626" s="131"/>
      <c r="BT626" s="131"/>
      <c r="BU626" s="131"/>
      <c r="BV626" s="131"/>
      <c r="BW626" s="131"/>
      <c r="BX626" s="131"/>
      <c r="BY626" s="131"/>
      <c r="BZ626" s="131"/>
      <c r="CA626" s="131"/>
      <c r="CB626" s="131"/>
      <c r="CC626" s="131"/>
      <c r="CD626" s="131"/>
      <c r="CE626" s="131"/>
      <c r="CF626" s="131"/>
      <c r="CG626" s="131"/>
      <c r="CH626" s="131"/>
      <c r="CI626" s="131"/>
      <c r="CJ626" s="131"/>
      <c r="CK626" s="131"/>
      <c r="CL626" s="131"/>
      <c r="CM626" s="131"/>
      <c r="CN626" s="131"/>
      <c r="CO626" s="131"/>
      <c r="CP626" s="131"/>
      <c r="CQ626" s="131"/>
      <c r="CR626" s="131"/>
      <c r="CS626" s="131"/>
      <c r="CT626" s="131"/>
      <c r="CU626" s="131"/>
      <c r="CV626" s="131"/>
      <c r="CW626" s="131"/>
      <c r="CX626" s="131"/>
      <c r="CY626" s="131"/>
      <c r="CZ626" s="131"/>
      <c r="DA626" s="131"/>
      <c r="DB626" s="131"/>
      <c r="DC626" s="131"/>
      <c r="DD626" s="131"/>
      <c r="DE626" s="131"/>
      <c r="DF626" s="131"/>
      <c r="DG626" s="131"/>
      <c r="DH626" s="131"/>
      <c r="DI626" s="131"/>
      <c r="DJ626" s="131"/>
      <c r="DK626" s="131"/>
      <c r="DL626" s="131"/>
      <c r="DM626" s="131"/>
      <c r="DN626" s="131"/>
      <c r="DO626" s="131"/>
      <c r="DP626" s="131"/>
      <c r="DQ626" s="131"/>
      <c r="DR626" s="131"/>
      <c r="DS626" s="131"/>
      <c r="DT626" s="131"/>
      <c r="DU626" s="131"/>
      <c r="DV626" s="131"/>
      <c r="DW626" s="131"/>
      <c r="DX626" s="131"/>
      <c r="DY626" s="131"/>
      <c r="DZ626" s="131"/>
      <c r="EA626" s="131"/>
      <c r="EB626" s="131"/>
      <c r="EC626" s="131"/>
      <c r="ED626" s="131"/>
      <c r="EE626" s="131"/>
      <c r="EF626" s="131"/>
      <c r="EG626" s="131"/>
      <c r="EH626" s="131"/>
      <c r="EI626" s="131"/>
      <c r="EJ626" s="131"/>
      <c r="EK626" s="131"/>
      <c r="EL626" s="131"/>
      <c r="EM626" s="131"/>
      <c r="EN626" s="131"/>
      <c r="EO626" s="131"/>
      <c r="EP626" s="131"/>
      <c r="EQ626" s="131"/>
      <c r="ER626" s="131"/>
      <c r="ES626" s="131"/>
      <c r="ET626" s="131"/>
      <c r="EU626" s="131"/>
      <c r="EV626" s="131"/>
      <c r="EW626" s="131"/>
      <c r="EX626" s="131"/>
      <c r="EY626" s="131"/>
      <c r="EZ626" s="131"/>
      <c r="FA626" s="131"/>
      <c r="FB626" s="131"/>
      <c r="FC626" s="131"/>
      <c r="FD626" s="131"/>
      <c r="FE626" s="131"/>
      <c r="FF626" s="131"/>
      <c r="FG626" s="131"/>
      <c r="FH626" s="131"/>
      <c r="FI626" s="131"/>
      <c r="FJ626" s="131"/>
      <c r="FK626" s="131"/>
      <c r="FL626" s="131"/>
      <c r="FM626" s="131"/>
      <c r="FN626" s="131"/>
      <c r="FO626" s="131"/>
      <c r="FP626" s="131"/>
      <c r="FQ626" s="131"/>
      <c r="FR626" s="131"/>
      <c r="FS626" s="131"/>
      <c r="FT626" s="131"/>
      <c r="FU626" s="131"/>
      <c r="FV626" s="131"/>
      <c r="FW626" s="131"/>
    </row>
    <row r="627">
      <c r="A627" s="131"/>
      <c r="B627" s="131"/>
      <c r="C627" s="131"/>
      <c r="D627" s="131"/>
      <c r="E627" s="131"/>
      <c r="F627" s="131"/>
      <c r="G627" s="131"/>
      <c r="H627" s="131"/>
      <c r="I627" s="131"/>
      <c r="J627" s="131"/>
      <c r="K627" s="131"/>
      <c r="L627" s="131"/>
      <c r="M627" s="131"/>
      <c r="N627" s="131"/>
      <c r="O627" s="131"/>
      <c r="P627" s="131"/>
      <c r="Q627" s="131"/>
      <c r="R627" s="131"/>
      <c r="S627" s="131"/>
      <c r="T627" s="131"/>
      <c r="U627" s="131"/>
      <c r="V627" s="131"/>
      <c r="W627" s="131"/>
      <c r="X627" s="131"/>
      <c r="Y627" s="131"/>
      <c r="Z627" s="131"/>
      <c r="AA627" s="131"/>
      <c r="AB627" s="131"/>
      <c r="AC627" s="131"/>
      <c r="AD627" s="131"/>
      <c r="AE627" s="131"/>
      <c r="AF627" s="131"/>
      <c r="AG627" s="131"/>
      <c r="AH627" s="131"/>
      <c r="AI627" s="131"/>
      <c r="AJ627" s="131"/>
      <c r="AK627" s="131"/>
      <c r="AL627" s="131"/>
      <c r="AM627" s="131"/>
      <c r="AN627" s="131"/>
      <c r="AO627" s="131"/>
      <c r="AP627" s="131"/>
      <c r="AQ627" s="131"/>
      <c r="AR627" s="131"/>
      <c r="AS627" s="131"/>
      <c r="AT627" s="131"/>
      <c r="AU627" s="131"/>
      <c r="AV627" s="131"/>
      <c r="AW627" s="131"/>
      <c r="AX627" s="131"/>
      <c r="AY627" s="131"/>
      <c r="AZ627" s="131"/>
      <c r="BA627" s="131"/>
      <c r="BB627" s="131"/>
      <c r="BC627" s="131"/>
      <c r="BD627" s="131"/>
      <c r="BE627" s="131"/>
      <c r="BF627" s="131"/>
      <c r="BG627" s="131"/>
      <c r="BH627" s="131"/>
      <c r="BI627" s="131"/>
      <c r="BJ627" s="131"/>
      <c r="BK627" s="131"/>
      <c r="BL627" s="131"/>
      <c r="BM627" s="131"/>
      <c r="BN627" s="131"/>
      <c r="BO627" s="131"/>
      <c r="BP627" s="131"/>
      <c r="BQ627" s="131"/>
      <c r="BR627" s="131"/>
      <c r="BS627" s="131"/>
      <c r="BT627" s="131"/>
      <c r="BU627" s="131"/>
      <c r="BV627" s="131"/>
      <c r="BW627" s="131"/>
      <c r="BX627" s="131"/>
      <c r="BY627" s="131"/>
      <c r="BZ627" s="131"/>
      <c r="CA627" s="131"/>
      <c r="CB627" s="131"/>
      <c r="CC627" s="131"/>
      <c r="CD627" s="131"/>
      <c r="CE627" s="131"/>
      <c r="CF627" s="131"/>
      <c r="CG627" s="131"/>
      <c r="CH627" s="131"/>
      <c r="CI627" s="131"/>
      <c r="CJ627" s="131"/>
      <c r="CK627" s="131"/>
      <c r="CL627" s="131"/>
      <c r="CM627" s="131"/>
      <c r="CN627" s="131"/>
      <c r="CO627" s="131"/>
      <c r="CP627" s="131"/>
      <c r="CQ627" s="131"/>
      <c r="CR627" s="131"/>
      <c r="CS627" s="131"/>
      <c r="CT627" s="131"/>
      <c r="CU627" s="131"/>
      <c r="CV627" s="131"/>
      <c r="CW627" s="131"/>
      <c r="CX627" s="131"/>
      <c r="CY627" s="131"/>
      <c r="CZ627" s="131"/>
      <c r="DA627" s="131"/>
      <c r="DB627" s="131"/>
      <c r="DC627" s="131"/>
      <c r="DD627" s="131"/>
      <c r="DE627" s="131"/>
      <c r="DF627" s="131"/>
      <c r="DG627" s="131"/>
      <c r="DH627" s="131"/>
      <c r="DI627" s="131"/>
      <c r="DJ627" s="131"/>
      <c r="DK627" s="131"/>
      <c r="DL627" s="131"/>
      <c r="DM627" s="131"/>
      <c r="DN627" s="131"/>
      <c r="DO627" s="131"/>
      <c r="DP627" s="131"/>
      <c r="DQ627" s="131"/>
      <c r="DR627" s="131"/>
      <c r="DS627" s="131"/>
      <c r="DT627" s="131"/>
      <c r="DU627" s="131"/>
      <c r="DV627" s="131"/>
      <c r="DW627" s="131"/>
      <c r="DX627" s="131"/>
      <c r="DY627" s="131"/>
      <c r="DZ627" s="131"/>
      <c r="EA627" s="131"/>
      <c r="EB627" s="131"/>
      <c r="EC627" s="131"/>
      <c r="ED627" s="131"/>
      <c r="EE627" s="131"/>
      <c r="EF627" s="131"/>
      <c r="EG627" s="131"/>
      <c r="EH627" s="131"/>
      <c r="EI627" s="131"/>
      <c r="EJ627" s="131"/>
      <c r="EK627" s="131"/>
      <c r="EL627" s="131"/>
      <c r="EM627" s="131"/>
      <c r="EN627" s="131"/>
      <c r="EO627" s="131"/>
      <c r="EP627" s="131"/>
      <c r="EQ627" s="131"/>
      <c r="ER627" s="131"/>
      <c r="ES627" s="131"/>
      <c r="ET627" s="131"/>
      <c r="EU627" s="131"/>
      <c r="EV627" s="131"/>
      <c r="EW627" s="131"/>
      <c r="EX627" s="131"/>
      <c r="EY627" s="131"/>
      <c r="EZ627" s="131"/>
      <c r="FA627" s="131"/>
      <c r="FB627" s="131"/>
      <c r="FC627" s="131"/>
      <c r="FD627" s="131"/>
      <c r="FE627" s="131"/>
      <c r="FF627" s="131"/>
      <c r="FG627" s="131"/>
      <c r="FH627" s="131"/>
      <c r="FI627" s="131"/>
      <c r="FJ627" s="131"/>
      <c r="FK627" s="131"/>
      <c r="FL627" s="131"/>
      <c r="FM627" s="131"/>
      <c r="FN627" s="131"/>
      <c r="FO627" s="131"/>
      <c r="FP627" s="131"/>
      <c r="FQ627" s="131"/>
      <c r="FR627" s="131"/>
      <c r="FS627" s="131"/>
      <c r="FT627" s="131"/>
      <c r="FU627" s="131"/>
      <c r="FV627" s="131"/>
      <c r="FW627" s="131"/>
    </row>
    <row r="628">
      <c r="A628" s="131"/>
      <c r="B628" s="131"/>
      <c r="C628" s="131"/>
      <c r="D628" s="131"/>
      <c r="E628" s="131"/>
      <c r="F628" s="131"/>
      <c r="G628" s="131"/>
      <c r="H628" s="131"/>
      <c r="I628" s="131"/>
      <c r="J628" s="131"/>
      <c r="K628" s="131"/>
      <c r="L628" s="131"/>
      <c r="M628" s="131"/>
      <c r="N628" s="131"/>
      <c r="O628" s="131"/>
      <c r="P628" s="131"/>
      <c r="Q628" s="131"/>
      <c r="R628" s="131"/>
      <c r="S628" s="131"/>
      <c r="T628" s="131"/>
      <c r="U628" s="131"/>
      <c r="V628" s="131"/>
      <c r="W628" s="131"/>
      <c r="X628" s="131"/>
      <c r="Y628" s="131"/>
      <c r="Z628" s="131"/>
      <c r="AA628" s="131"/>
      <c r="AB628" s="131"/>
      <c r="AC628" s="131"/>
      <c r="AD628" s="131"/>
      <c r="AE628" s="131"/>
      <c r="AF628" s="131"/>
      <c r="AG628" s="131"/>
      <c r="AH628" s="131"/>
      <c r="AI628" s="131"/>
      <c r="AJ628" s="131"/>
      <c r="AK628" s="131"/>
      <c r="AL628" s="131"/>
      <c r="AM628" s="131"/>
      <c r="AN628" s="131"/>
      <c r="AO628" s="131"/>
      <c r="AP628" s="131"/>
      <c r="AQ628" s="131"/>
      <c r="AR628" s="131"/>
      <c r="AS628" s="131"/>
      <c r="AT628" s="131"/>
      <c r="AU628" s="131"/>
      <c r="AV628" s="131"/>
      <c r="AW628" s="131"/>
      <c r="AX628" s="131"/>
      <c r="AY628" s="131"/>
      <c r="AZ628" s="131"/>
      <c r="BA628" s="131"/>
      <c r="BB628" s="131"/>
      <c r="BC628" s="131"/>
      <c r="BD628" s="131"/>
      <c r="BE628" s="131"/>
      <c r="BF628" s="131"/>
      <c r="BG628" s="131"/>
      <c r="BH628" s="131"/>
      <c r="BI628" s="131"/>
      <c r="BJ628" s="131"/>
      <c r="BK628" s="131"/>
      <c r="BL628" s="131"/>
      <c r="BM628" s="131"/>
      <c r="BN628" s="131"/>
      <c r="BO628" s="131"/>
      <c r="BP628" s="131"/>
      <c r="BQ628" s="131"/>
      <c r="BR628" s="131"/>
      <c r="BS628" s="131"/>
      <c r="BT628" s="131"/>
      <c r="BU628" s="131"/>
      <c r="BV628" s="131"/>
      <c r="BW628" s="131"/>
      <c r="BX628" s="131"/>
      <c r="BY628" s="131"/>
      <c r="BZ628" s="131"/>
      <c r="CA628" s="131"/>
      <c r="CB628" s="131"/>
      <c r="CC628" s="131"/>
      <c r="CD628" s="131"/>
      <c r="CE628" s="131"/>
      <c r="CF628" s="131"/>
      <c r="CG628" s="131"/>
      <c r="CH628" s="131"/>
      <c r="CI628" s="131"/>
      <c r="CJ628" s="131"/>
      <c r="CK628" s="131"/>
      <c r="CL628" s="131"/>
      <c r="CM628" s="131"/>
      <c r="CN628" s="131"/>
      <c r="CO628" s="131"/>
      <c r="CP628" s="131"/>
      <c r="CQ628" s="131"/>
      <c r="CR628" s="131"/>
      <c r="CS628" s="131"/>
      <c r="CT628" s="131"/>
      <c r="CU628" s="131"/>
      <c r="CV628" s="131"/>
      <c r="CW628" s="131"/>
      <c r="CX628" s="131"/>
      <c r="CY628" s="131"/>
      <c r="CZ628" s="131"/>
      <c r="DA628" s="131"/>
      <c r="DB628" s="131"/>
      <c r="DC628" s="131"/>
      <c r="DD628" s="131"/>
      <c r="DE628" s="131"/>
      <c r="DF628" s="131"/>
      <c r="DG628" s="131"/>
      <c r="DH628" s="131"/>
      <c r="DI628" s="131"/>
      <c r="DJ628" s="131"/>
      <c r="DK628" s="131"/>
      <c r="DL628" s="131"/>
      <c r="DM628" s="131"/>
      <c r="DN628" s="131"/>
      <c r="DO628" s="131"/>
      <c r="DP628" s="131"/>
      <c r="DQ628" s="131"/>
      <c r="DR628" s="131"/>
      <c r="DS628" s="131"/>
      <c r="DT628" s="131"/>
      <c r="DU628" s="131"/>
      <c r="DV628" s="131"/>
      <c r="DW628" s="131"/>
      <c r="DX628" s="131"/>
      <c r="DY628" s="131"/>
      <c r="DZ628" s="131"/>
      <c r="EA628" s="131"/>
      <c r="EB628" s="131"/>
      <c r="EC628" s="131"/>
      <c r="ED628" s="131"/>
      <c r="EE628" s="131"/>
      <c r="EF628" s="131"/>
      <c r="EG628" s="131"/>
      <c r="EH628" s="131"/>
      <c r="EI628" s="131"/>
      <c r="EJ628" s="131"/>
      <c r="EK628" s="131"/>
      <c r="EL628" s="131"/>
      <c r="EM628" s="131"/>
      <c r="EN628" s="131"/>
      <c r="EO628" s="131"/>
      <c r="EP628" s="131"/>
      <c r="EQ628" s="131"/>
      <c r="ER628" s="131"/>
      <c r="ES628" s="131"/>
      <c r="ET628" s="131"/>
      <c r="EU628" s="131"/>
      <c r="EV628" s="131"/>
      <c r="EW628" s="131"/>
      <c r="EX628" s="131"/>
      <c r="EY628" s="131"/>
      <c r="EZ628" s="131"/>
      <c r="FA628" s="131"/>
      <c r="FB628" s="131"/>
      <c r="FC628" s="131"/>
      <c r="FD628" s="131"/>
      <c r="FE628" s="131"/>
      <c r="FF628" s="131"/>
      <c r="FG628" s="131"/>
      <c r="FH628" s="131"/>
      <c r="FI628" s="131"/>
      <c r="FJ628" s="131"/>
      <c r="FK628" s="131"/>
      <c r="FL628" s="131"/>
      <c r="FM628" s="131"/>
      <c r="FN628" s="131"/>
      <c r="FO628" s="131"/>
      <c r="FP628" s="131"/>
      <c r="FQ628" s="131"/>
      <c r="FR628" s="131"/>
      <c r="FS628" s="131"/>
      <c r="FT628" s="131"/>
      <c r="FU628" s="131"/>
      <c r="FV628" s="131"/>
      <c r="FW628" s="131"/>
    </row>
    <row r="629">
      <c r="A629" s="131"/>
      <c r="B629" s="131"/>
      <c r="C629" s="131"/>
      <c r="D629" s="131"/>
      <c r="E629" s="131"/>
      <c r="F629" s="131"/>
      <c r="G629" s="131"/>
      <c r="H629" s="131"/>
      <c r="I629" s="131"/>
      <c r="J629" s="131"/>
      <c r="K629" s="131"/>
      <c r="L629" s="131"/>
      <c r="M629" s="131"/>
      <c r="N629" s="131"/>
      <c r="O629" s="131"/>
      <c r="P629" s="131"/>
      <c r="Q629" s="131"/>
      <c r="R629" s="131"/>
      <c r="S629" s="131"/>
      <c r="T629" s="131"/>
      <c r="U629" s="131"/>
      <c r="V629" s="131"/>
      <c r="W629" s="131"/>
      <c r="X629" s="131"/>
      <c r="Y629" s="131"/>
      <c r="Z629" s="131"/>
      <c r="AA629" s="131"/>
      <c r="AB629" s="131"/>
      <c r="AC629" s="131"/>
      <c r="AD629" s="131"/>
      <c r="AE629" s="131"/>
      <c r="AF629" s="131"/>
      <c r="AG629" s="131"/>
      <c r="AH629" s="131"/>
      <c r="AI629" s="131"/>
      <c r="AJ629" s="131"/>
      <c r="AK629" s="131"/>
      <c r="AL629" s="131"/>
      <c r="AM629" s="131"/>
      <c r="AN629" s="131"/>
      <c r="AO629" s="131"/>
      <c r="AP629" s="131"/>
      <c r="AQ629" s="131"/>
      <c r="AR629" s="131"/>
      <c r="AS629" s="131"/>
      <c r="AT629" s="131"/>
      <c r="AU629" s="131"/>
      <c r="AV629" s="131"/>
      <c r="AW629" s="131"/>
      <c r="AX629" s="131"/>
      <c r="AY629" s="131"/>
      <c r="AZ629" s="131"/>
      <c r="BA629" s="131"/>
      <c r="BB629" s="131"/>
      <c r="BC629" s="131"/>
      <c r="BD629" s="131"/>
      <c r="BE629" s="131"/>
      <c r="BF629" s="131"/>
      <c r="BG629" s="131"/>
      <c r="BH629" s="131"/>
      <c r="BI629" s="131"/>
      <c r="BJ629" s="131"/>
      <c r="BK629" s="131"/>
      <c r="BL629" s="131"/>
      <c r="BM629" s="131"/>
      <c r="BN629" s="131"/>
      <c r="BO629" s="131"/>
      <c r="BP629" s="131"/>
      <c r="BQ629" s="131"/>
      <c r="BR629" s="131"/>
      <c r="BS629" s="131"/>
      <c r="BT629" s="131"/>
      <c r="BU629" s="131"/>
      <c r="BV629" s="131"/>
      <c r="BW629" s="131"/>
      <c r="BX629" s="131"/>
      <c r="BY629" s="131"/>
      <c r="BZ629" s="131"/>
      <c r="CA629" s="131"/>
      <c r="CB629" s="131"/>
      <c r="CC629" s="131"/>
      <c r="CD629" s="131"/>
      <c r="CE629" s="131"/>
      <c r="CF629" s="131"/>
      <c r="CG629" s="131"/>
      <c r="CH629" s="131"/>
      <c r="CI629" s="131"/>
      <c r="CJ629" s="131"/>
      <c r="CK629" s="131"/>
      <c r="CL629" s="131"/>
      <c r="CM629" s="131"/>
      <c r="CN629" s="131"/>
      <c r="CO629" s="131"/>
      <c r="CP629" s="131"/>
      <c r="CQ629" s="131"/>
      <c r="CR629" s="131"/>
      <c r="CS629" s="131"/>
      <c r="CT629" s="131"/>
      <c r="CU629" s="131"/>
      <c r="CV629" s="131"/>
      <c r="CW629" s="131"/>
      <c r="CX629" s="131"/>
      <c r="CY629" s="131"/>
      <c r="CZ629" s="131"/>
      <c r="DA629" s="131"/>
      <c r="DB629" s="131"/>
      <c r="DC629" s="131"/>
      <c r="DD629" s="131"/>
      <c r="DE629" s="131"/>
      <c r="DF629" s="131"/>
      <c r="DG629" s="131"/>
      <c r="DH629" s="131"/>
      <c r="DI629" s="131"/>
      <c r="DJ629" s="131"/>
      <c r="DK629" s="131"/>
      <c r="DL629" s="131"/>
      <c r="DM629" s="131"/>
      <c r="DN629" s="131"/>
      <c r="DO629" s="131"/>
      <c r="DP629" s="131"/>
      <c r="DQ629" s="131"/>
      <c r="DR629" s="131"/>
      <c r="DS629" s="131"/>
      <c r="DT629" s="131"/>
      <c r="DU629" s="131"/>
      <c r="DV629" s="131"/>
      <c r="DW629" s="131"/>
      <c r="DX629" s="131"/>
      <c r="DY629" s="131"/>
      <c r="DZ629" s="131"/>
      <c r="EA629" s="131"/>
      <c r="EB629" s="131"/>
      <c r="EC629" s="131"/>
      <c r="ED629" s="131"/>
      <c r="EE629" s="131"/>
      <c r="EF629" s="131"/>
      <c r="EG629" s="131"/>
      <c r="EH629" s="131"/>
      <c r="EI629" s="131"/>
      <c r="EJ629" s="131"/>
      <c r="EK629" s="131"/>
      <c r="EL629" s="131"/>
      <c r="EM629" s="131"/>
      <c r="EN629" s="131"/>
      <c r="EO629" s="131"/>
      <c r="EP629" s="131"/>
      <c r="EQ629" s="131"/>
      <c r="ER629" s="131"/>
      <c r="ES629" s="131"/>
      <c r="ET629" s="131"/>
      <c r="EU629" s="131"/>
      <c r="EV629" s="131"/>
      <c r="EW629" s="131"/>
      <c r="EX629" s="131"/>
      <c r="EY629" s="131"/>
      <c r="EZ629" s="131"/>
      <c r="FA629" s="131"/>
      <c r="FB629" s="131"/>
      <c r="FC629" s="131"/>
      <c r="FD629" s="131"/>
      <c r="FE629" s="131"/>
      <c r="FF629" s="131"/>
      <c r="FG629" s="131"/>
      <c r="FH629" s="131"/>
      <c r="FI629" s="131"/>
      <c r="FJ629" s="131"/>
      <c r="FK629" s="131"/>
      <c r="FL629" s="131"/>
      <c r="FM629" s="131"/>
      <c r="FN629" s="131"/>
      <c r="FO629" s="131"/>
      <c r="FP629" s="131"/>
      <c r="FQ629" s="131"/>
      <c r="FR629" s="131"/>
      <c r="FS629" s="131"/>
      <c r="FT629" s="131"/>
      <c r="FU629" s="131"/>
      <c r="FV629" s="131"/>
      <c r="FW629" s="131"/>
    </row>
    <row r="630">
      <c r="A630" s="131"/>
      <c r="B630" s="131"/>
      <c r="C630" s="131"/>
      <c r="D630" s="131"/>
      <c r="E630" s="131"/>
      <c r="F630" s="131"/>
      <c r="G630" s="131"/>
      <c r="H630" s="131"/>
      <c r="I630" s="131"/>
      <c r="J630" s="131"/>
      <c r="K630" s="131"/>
      <c r="L630" s="131"/>
      <c r="M630" s="131"/>
      <c r="N630" s="131"/>
      <c r="O630" s="131"/>
      <c r="P630" s="131"/>
      <c r="Q630" s="131"/>
      <c r="R630" s="131"/>
      <c r="S630" s="131"/>
      <c r="T630" s="131"/>
      <c r="U630" s="131"/>
      <c r="V630" s="131"/>
      <c r="W630" s="131"/>
      <c r="X630" s="131"/>
      <c r="Y630" s="131"/>
      <c r="Z630" s="131"/>
      <c r="AA630" s="131"/>
      <c r="AB630" s="131"/>
      <c r="AC630" s="131"/>
      <c r="AD630" s="131"/>
      <c r="AE630" s="131"/>
      <c r="AF630" s="131"/>
      <c r="AG630" s="131"/>
      <c r="AH630" s="131"/>
      <c r="AI630" s="131"/>
      <c r="AJ630" s="131"/>
      <c r="AK630" s="131"/>
      <c r="AL630" s="131"/>
      <c r="AM630" s="131"/>
      <c r="AN630" s="131"/>
      <c r="AO630" s="131"/>
      <c r="AP630" s="131"/>
      <c r="AQ630" s="131"/>
      <c r="AR630" s="131"/>
      <c r="AS630" s="131"/>
      <c r="AT630" s="131"/>
      <c r="AU630" s="131"/>
      <c r="AV630" s="131"/>
      <c r="AW630" s="131"/>
      <c r="AX630" s="131"/>
      <c r="AY630" s="131"/>
      <c r="AZ630" s="131"/>
      <c r="BA630" s="131"/>
      <c r="BB630" s="131"/>
      <c r="BC630" s="131"/>
      <c r="BD630" s="131"/>
      <c r="BE630" s="131"/>
      <c r="BF630" s="131"/>
      <c r="BG630" s="131"/>
      <c r="BH630" s="131"/>
      <c r="BI630" s="131"/>
      <c r="BJ630" s="131"/>
      <c r="BK630" s="131"/>
      <c r="BL630" s="131"/>
      <c r="BM630" s="131"/>
      <c r="BN630" s="131"/>
      <c r="BO630" s="131"/>
      <c r="BP630" s="131"/>
      <c r="BQ630" s="131"/>
      <c r="BR630" s="131"/>
      <c r="BS630" s="131"/>
      <c r="BT630" s="131"/>
      <c r="BU630" s="131"/>
      <c r="BV630" s="131"/>
      <c r="BW630" s="131"/>
      <c r="BX630" s="131"/>
      <c r="BY630" s="131"/>
      <c r="BZ630" s="131"/>
      <c r="CA630" s="131"/>
      <c r="CB630" s="131"/>
      <c r="CC630" s="131"/>
      <c r="CD630" s="131"/>
      <c r="CE630" s="131"/>
      <c r="CF630" s="131"/>
      <c r="CG630" s="131"/>
      <c r="CH630" s="131"/>
      <c r="CI630" s="131"/>
      <c r="CJ630" s="131"/>
      <c r="CK630" s="131"/>
      <c r="CL630" s="131"/>
      <c r="CM630" s="131"/>
      <c r="CN630" s="131"/>
      <c r="CO630" s="131"/>
      <c r="CP630" s="131"/>
      <c r="CQ630" s="131"/>
      <c r="CR630" s="131"/>
      <c r="CS630" s="131"/>
      <c r="CT630" s="131"/>
      <c r="CU630" s="131"/>
      <c r="CV630" s="131"/>
      <c r="CW630" s="131"/>
      <c r="CX630" s="131"/>
      <c r="CY630" s="131"/>
      <c r="CZ630" s="131"/>
      <c r="DA630" s="131"/>
      <c r="DB630" s="131"/>
      <c r="DC630" s="131"/>
      <c r="DD630" s="131"/>
      <c r="DE630" s="131"/>
      <c r="DF630" s="131"/>
      <c r="DG630" s="131"/>
      <c r="DH630" s="131"/>
      <c r="DI630" s="131"/>
      <c r="DJ630" s="131"/>
      <c r="DK630" s="131"/>
      <c r="DL630" s="131"/>
      <c r="DM630" s="131"/>
      <c r="DN630" s="131"/>
      <c r="DO630" s="131"/>
      <c r="DP630" s="131"/>
      <c r="DQ630" s="131"/>
      <c r="DR630" s="131"/>
      <c r="DS630" s="131"/>
      <c r="DT630" s="131"/>
      <c r="DU630" s="131"/>
      <c r="DV630" s="131"/>
      <c r="DW630" s="131"/>
      <c r="DX630" s="131"/>
      <c r="DY630" s="131"/>
      <c r="DZ630" s="131"/>
      <c r="EA630" s="131"/>
      <c r="EB630" s="131"/>
      <c r="EC630" s="131"/>
      <c r="ED630" s="131"/>
      <c r="EE630" s="131"/>
      <c r="EF630" s="131"/>
      <c r="EG630" s="131"/>
      <c r="EH630" s="131"/>
      <c r="EI630" s="131"/>
      <c r="EJ630" s="131"/>
      <c r="EK630" s="131"/>
      <c r="EL630" s="131"/>
      <c r="EM630" s="131"/>
      <c r="EN630" s="131"/>
      <c r="EO630" s="131"/>
      <c r="EP630" s="131"/>
      <c r="EQ630" s="131"/>
      <c r="ER630" s="131"/>
      <c r="ES630" s="131"/>
      <c r="ET630" s="131"/>
      <c r="EU630" s="131"/>
      <c r="EV630" s="131"/>
      <c r="EW630" s="131"/>
      <c r="EX630" s="131"/>
      <c r="EY630" s="131"/>
      <c r="EZ630" s="131"/>
      <c r="FA630" s="131"/>
      <c r="FB630" s="131"/>
      <c r="FC630" s="131"/>
      <c r="FD630" s="131"/>
      <c r="FE630" s="131"/>
      <c r="FF630" s="131"/>
      <c r="FG630" s="131"/>
      <c r="FH630" s="131"/>
      <c r="FI630" s="131"/>
      <c r="FJ630" s="131"/>
      <c r="FK630" s="131"/>
      <c r="FL630" s="131"/>
      <c r="FM630" s="131"/>
      <c r="FN630" s="131"/>
      <c r="FO630" s="131"/>
      <c r="FP630" s="131"/>
      <c r="FQ630" s="131"/>
      <c r="FR630" s="131"/>
      <c r="FS630" s="131"/>
      <c r="FT630" s="131"/>
      <c r="FU630" s="131"/>
      <c r="FV630" s="131"/>
      <c r="FW630" s="131"/>
    </row>
    <row r="631">
      <c r="A631" s="131"/>
      <c r="B631" s="131"/>
      <c r="C631" s="131"/>
      <c r="D631" s="131"/>
      <c r="E631" s="131"/>
      <c r="F631" s="131"/>
      <c r="G631" s="131"/>
      <c r="H631" s="131"/>
      <c r="I631" s="131"/>
      <c r="J631" s="131"/>
      <c r="K631" s="131"/>
      <c r="L631" s="131"/>
      <c r="M631" s="131"/>
      <c r="N631" s="131"/>
      <c r="O631" s="131"/>
      <c r="P631" s="131"/>
      <c r="Q631" s="131"/>
      <c r="R631" s="131"/>
      <c r="S631" s="131"/>
      <c r="T631" s="131"/>
      <c r="U631" s="131"/>
      <c r="V631" s="131"/>
      <c r="W631" s="131"/>
      <c r="X631" s="131"/>
      <c r="Y631" s="131"/>
      <c r="Z631" s="131"/>
      <c r="AA631" s="131"/>
      <c r="AB631" s="131"/>
      <c r="AC631" s="131"/>
      <c r="AD631" s="131"/>
      <c r="AE631" s="131"/>
      <c r="AF631" s="131"/>
      <c r="AG631" s="131"/>
      <c r="AH631" s="131"/>
      <c r="AI631" s="131"/>
      <c r="AJ631" s="131"/>
      <c r="AK631" s="131"/>
      <c r="AL631" s="131"/>
      <c r="AM631" s="131"/>
      <c r="AN631" s="131"/>
      <c r="AO631" s="131"/>
      <c r="AP631" s="131"/>
      <c r="AQ631" s="131"/>
      <c r="AR631" s="131"/>
      <c r="AS631" s="131"/>
      <c r="AT631" s="131"/>
      <c r="AU631" s="131"/>
      <c r="AV631" s="131"/>
      <c r="AW631" s="131"/>
      <c r="AX631" s="131"/>
      <c r="AY631" s="131"/>
      <c r="AZ631" s="131"/>
      <c r="BA631" s="131"/>
      <c r="BB631" s="131"/>
      <c r="BC631" s="131"/>
      <c r="BD631" s="131"/>
      <c r="BE631" s="131"/>
      <c r="BF631" s="131"/>
      <c r="BG631" s="131"/>
      <c r="BH631" s="131"/>
      <c r="BI631" s="131"/>
      <c r="BJ631" s="131"/>
      <c r="BK631" s="131"/>
      <c r="BL631" s="131"/>
      <c r="BM631" s="131"/>
      <c r="BN631" s="131"/>
      <c r="BO631" s="131"/>
      <c r="BP631" s="131"/>
      <c r="BQ631" s="131"/>
      <c r="BR631" s="131"/>
      <c r="BS631" s="131"/>
      <c r="BT631" s="131"/>
      <c r="BU631" s="131"/>
      <c r="BV631" s="131"/>
      <c r="BW631" s="131"/>
      <c r="BX631" s="131"/>
      <c r="BY631" s="131"/>
      <c r="BZ631" s="131"/>
      <c r="CA631" s="131"/>
      <c r="CB631" s="131"/>
      <c r="CC631" s="131"/>
      <c r="CD631" s="131"/>
      <c r="CE631" s="131"/>
      <c r="CF631" s="131"/>
      <c r="CG631" s="131"/>
      <c r="CH631" s="131"/>
      <c r="CI631" s="131"/>
      <c r="CJ631" s="131"/>
      <c r="CK631" s="131"/>
      <c r="CL631" s="131"/>
      <c r="CM631" s="131"/>
      <c r="CN631" s="131"/>
      <c r="CO631" s="131"/>
      <c r="CP631" s="131"/>
      <c r="CQ631" s="131"/>
      <c r="CR631" s="131"/>
      <c r="CS631" s="131"/>
      <c r="CT631" s="131"/>
      <c r="CU631" s="131"/>
      <c r="CV631" s="131"/>
      <c r="CW631" s="131"/>
      <c r="CX631" s="131"/>
      <c r="CY631" s="131"/>
      <c r="CZ631" s="131"/>
      <c r="DA631" s="131"/>
      <c r="DB631" s="131"/>
      <c r="DC631" s="131"/>
      <c r="DD631" s="131"/>
      <c r="DE631" s="131"/>
      <c r="DF631" s="131"/>
      <c r="DG631" s="131"/>
      <c r="DH631" s="131"/>
      <c r="DI631" s="131"/>
      <c r="DJ631" s="131"/>
      <c r="DK631" s="131"/>
      <c r="DL631" s="131"/>
      <c r="DM631" s="131"/>
      <c r="DN631" s="131"/>
      <c r="DO631" s="131"/>
      <c r="DP631" s="131"/>
      <c r="DQ631" s="131"/>
      <c r="DR631" s="131"/>
      <c r="DS631" s="131"/>
      <c r="DT631" s="131"/>
      <c r="DU631" s="131"/>
      <c r="DV631" s="131"/>
      <c r="DW631" s="131"/>
      <c r="DX631" s="131"/>
      <c r="DY631" s="131"/>
      <c r="DZ631" s="131"/>
      <c r="EA631" s="131"/>
      <c r="EB631" s="131"/>
      <c r="EC631" s="131"/>
      <c r="ED631" s="131"/>
      <c r="EE631" s="131"/>
      <c r="EF631" s="131"/>
      <c r="EG631" s="131"/>
      <c r="EH631" s="131"/>
      <c r="EI631" s="131"/>
      <c r="EJ631" s="131"/>
      <c r="EK631" s="131"/>
      <c r="EL631" s="131"/>
      <c r="EM631" s="131"/>
      <c r="EN631" s="131"/>
      <c r="EO631" s="131"/>
      <c r="EP631" s="131"/>
      <c r="EQ631" s="131"/>
      <c r="ER631" s="131"/>
      <c r="ES631" s="131"/>
      <c r="ET631" s="131"/>
      <c r="EU631" s="131"/>
      <c r="EV631" s="131"/>
      <c r="EW631" s="131"/>
      <c r="EX631" s="131"/>
      <c r="EY631" s="131"/>
      <c r="EZ631" s="131"/>
      <c r="FA631" s="131"/>
      <c r="FB631" s="131"/>
      <c r="FC631" s="131"/>
      <c r="FD631" s="131"/>
      <c r="FE631" s="131"/>
      <c r="FF631" s="131"/>
      <c r="FG631" s="131"/>
      <c r="FH631" s="131"/>
      <c r="FI631" s="131"/>
      <c r="FJ631" s="131"/>
      <c r="FK631" s="131"/>
      <c r="FL631" s="131"/>
      <c r="FM631" s="131"/>
      <c r="FN631" s="131"/>
      <c r="FO631" s="131"/>
      <c r="FP631" s="131"/>
      <c r="FQ631" s="131"/>
      <c r="FR631" s="131"/>
      <c r="FS631" s="131"/>
      <c r="FT631" s="131"/>
      <c r="FU631" s="131"/>
      <c r="FV631" s="131"/>
      <c r="FW631" s="131"/>
    </row>
    <row r="632">
      <c r="A632" s="131"/>
      <c r="B632" s="131"/>
      <c r="C632" s="131"/>
      <c r="D632" s="131"/>
      <c r="E632" s="131"/>
      <c r="F632" s="131"/>
      <c r="G632" s="131"/>
      <c r="H632" s="131"/>
      <c r="I632" s="131"/>
      <c r="J632" s="131"/>
      <c r="K632" s="131"/>
      <c r="L632" s="131"/>
      <c r="M632" s="131"/>
      <c r="N632" s="131"/>
      <c r="O632" s="131"/>
      <c r="P632" s="131"/>
      <c r="Q632" s="131"/>
      <c r="R632" s="131"/>
      <c r="S632" s="131"/>
      <c r="T632" s="131"/>
      <c r="U632" s="131"/>
      <c r="V632" s="131"/>
      <c r="W632" s="131"/>
      <c r="X632" s="131"/>
      <c r="Y632" s="131"/>
      <c r="Z632" s="131"/>
      <c r="AA632" s="131"/>
      <c r="AB632" s="131"/>
      <c r="AC632" s="131"/>
      <c r="AD632" s="131"/>
      <c r="AE632" s="131"/>
      <c r="AF632" s="131"/>
      <c r="AG632" s="131"/>
      <c r="AH632" s="131"/>
      <c r="AI632" s="131"/>
      <c r="AJ632" s="131"/>
      <c r="AK632" s="131"/>
      <c r="AL632" s="131"/>
      <c r="AM632" s="131"/>
      <c r="AN632" s="131"/>
      <c r="AO632" s="131"/>
      <c r="AP632" s="131"/>
      <c r="AQ632" s="131"/>
      <c r="AR632" s="131"/>
      <c r="AS632" s="131"/>
      <c r="AT632" s="131"/>
      <c r="AU632" s="131"/>
      <c r="AV632" s="131"/>
      <c r="AW632" s="131"/>
      <c r="AX632" s="131"/>
      <c r="AY632" s="131"/>
      <c r="AZ632" s="131"/>
      <c r="BA632" s="131"/>
      <c r="BB632" s="131"/>
      <c r="BC632" s="131"/>
      <c r="BD632" s="131"/>
      <c r="BE632" s="131"/>
      <c r="BF632" s="131"/>
      <c r="BG632" s="131"/>
      <c r="BH632" s="131"/>
      <c r="BI632" s="131"/>
      <c r="BJ632" s="131"/>
      <c r="BK632" s="131"/>
      <c r="BL632" s="131"/>
      <c r="BM632" s="131"/>
      <c r="BN632" s="131"/>
      <c r="BO632" s="131"/>
      <c r="BP632" s="131"/>
      <c r="BQ632" s="131"/>
      <c r="BR632" s="131"/>
      <c r="BS632" s="131"/>
      <c r="BT632" s="131"/>
      <c r="BU632" s="131"/>
      <c r="BV632" s="131"/>
      <c r="BW632" s="131"/>
      <c r="BX632" s="131"/>
      <c r="BY632" s="131"/>
      <c r="BZ632" s="131"/>
      <c r="CA632" s="131"/>
      <c r="CB632" s="131"/>
      <c r="CC632" s="131"/>
      <c r="CD632" s="131"/>
      <c r="CE632" s="131"/>
      <c r="CF632" s="131"/>
      <c r="CG632" s="131"/>
      <c r="CH632" s="131"/>
      <c r="CI632" s="131"/>
      <c r="CJ632" s="131"/>
      <c r="CK632" s="131"/>
      <c r="CL632" s="131"/>
      <c r="CM632" s="131"/>
      <c r="CN632" s="131"/>
      <c r="CO632" s="131"/>
      <c r="CP632" s="131"/>
      <c r="CQ632" s="131"/>
      <c r="CR632" s="131"/>
      <c r="CS632" s="131"/>
      <c r="CT632" s="131"/>
      <c r="CU632" s="131"/>
      <c r="CV632" s="131"/>
      <c r="CW632" s="131"/>
      <c r="CX632" s="131"/>
      <c r="CY632" s="131"/>
      <c r="CZ632" s="131"/>
      <c r="DA632" s="131"/>
      <c r="DB632" s="131"/>
      <c r="DC632" s="131"/>
      <c r="DD632" s="131"/>
      <c r="DE632" s="131"/>
      <c r="DF632" s="131"/>
      <c r="DG632" s="131"/>
      <c r="DH632" s="131"/>
      <c r="DI632" s="131"/>
      <c r="DJ632" s="131"/>
      <c r="DK632" s="131"/>
      <c r="DL632" s="131"/>
      <c r="DM632" s="131"/>
      <c r="DN632" s="131"/>
      <c r="DO632" s="131"/>
      <c r="DP632" s="131"/>
      <c r="DQ632" s="131"/>
      <c r="DR632" s="131"/>
      <c r="DS632" s="131"/>
      <c r="DT632" s="131"/>
      <c r="DU632" s="131"/>
      <c r="DV632" s="131"/>
      <c r="DW632" s="131"/>
      <c r="DX632" s="131"/>
      <c r="DY632" s="131"/>
      <c r="DZ632" s="131"/>
      <c r="EA632" s="131"/>
      <c r="EB632" s="131"/>
      <c r="EC632" s="131"/>
      <c r="ED632" s="131"/>
      <c r="EE632" s="131"/>
      <c r="EF632" s="131"/>
      <c r="EG632" s="131"/>
      <c r="EH632" s="131"/>
      <c r="EI632" s="131"/>
      <c r="EJ632" s="131"/>
      <c r="EK632" s="131"/>
      <c r="EL632" s="131"/>
      <c r="EM632" s="131"/>
      <c r="EN632" s="131"/>
      <c r="EO632" s="131"/>
      <c r="EP632" s="131"/>
      <c r="EQ632" s="131"/>
      <c r="ER632" s="131"/>
      <c r="ES632" s="131"/>
      <c r="ET632" s="131"/>
      <c r="EU632" s="131"/>
      <c r="EV632" s="131"/>
      <c r="EW632" s="131"/>
      <c r="EX632" s="131"/>
      <c r="EY632" s="131"/>
      <c r="EZ632" s="131"/>
      <c r="FA632" s="131"/>
      <c r="FB632" s="131"/>
      <c r="FC632" s="131"/>
      <c r="FD632" s="131"/>
      <c r="FE632" s="131"/>
      <c r="FF632" s="131"/>
      <c r="FG632" s="131"/>
      <c r="FH632" s="131"/>
      <c r="FI632" s="131"/>
      <c r="FJ632" s="131"/>
      <c r="FK632" s="131"/>
      <c r="FL632" s="131"/>
      <c r="FM632" s="131"/>
      <c r="FN632" s="131"/>
      <c r="FO632" s="131"/>
      <c r="FP632" s="131"/>
      <c r="FQ632" s="131"/>
      <c r="FR632" s="131"/>
      <c r="FS632" s="131"/>
      <c r="FT632" s="131"/>
      <c r="FU632" s="131"/>
      <c r="FV632" s="131"/>
      <c r="FW632" s="131"/>
    </row>
    <row r="633">
      <c r="A633" s="131"/>
      <c r="B633" s="131"/>
      <c r="C633" s="131"/>
      <c r="D633" s="131"/>
      <c r="E633" s="131"/>
      <c r="F633" s="131"/>
      <c r="G633" s="131"/>
      <c r="H633" s="131"/>
      <c r="I633" s="131"/>
      <c r="J633" s="131"/>
      <c r="K633" s="131"/>
      <c r="L633" s="131"/>
      <c r="M633" s="131"/>
      <c r="N633" s="131"/>
      <c r="O633" s="131"/>
      <c r="P633" s="131"/>
      <c r="Q633" s="131"/>
      <c r="R633" s="131"/>
      <c r="S633" s="131"/>
      <c r="T633" s="131"/>
      <c r="U633" s="131"/>
      <c r="V633" s="131"/>
      <c r="W633" s="131"/>
      <c r="X633" s="131"/>
      <c r="Y633" s="131"/>
      <c r="Z633" s="131"/>
      <c r="AA633" s="131"/>
      <c r="AB633" s="131"/>
      <c r="AC633" s="131"/>
      <c r="AD633" s="131"/>
      <c r="AE633" s="131"/>
      <c r="AF633" s="131"/>
      <c r="AG633" s="131"/>
      <c r="AH633" s="131"/>
      <c r="AI633" s="131"/>
      <c r="AJ633" s="131"/>
      <c r="AK633" s="131"/>
      <c r="AL633" s="131"/>
      <c r="AM633" s="131"/>
      <c r="AN633" s="131"/>
      <c r="AO633" s="131"/>
      <c r="AP633" s="131"/>
      <c r="AQ633" s="131"/>
      <c r="AR633" s="131"/>
      <c r="AS633" s="131"/>
      <c r="AT633" s="131"/>
      <c r="AU633" s="131"/>
      <c r="AV633" s="131"/>
      <c r="AW633" s="131"/>
      <c r="AX633" s="131"/>
      <c r="AY633" s="131"/>
      <c r="AZ633" s="131"/>
      <c r="BA633" s="131"/>
      <c r="BB633" s="131"/>
      <c r="BC633" s="131"/>
      <c r="BD633" s="131"/>
      <c r="BE633" s="131"/>
      <c r="BF633" s="131"/>
      <c r="BG633" s="131"/>
      <c r="BH633" s="131"/>
      <c r="BI633" s="131"/>
      <c r="BJ633" s="131"/>
      <c r="BK633" s="131"/>
      <c r="BL633" s="131"/>
      <c r="BM633" s="131"/>
      <c r="BN633" s="131"/>
      <c r="BO633" s="131"/>
      <c r="BP633" s="131"/>
      <c r="BQ633" s="131"/>
      <c r="BR633" s="131"/>
      <c r="BS633" s="131"/>
      <c r="BT633" s="131"/>
      <c r="BU633" s="131"/>
      <c r="BV633" s="131"/>
      <c r="BW633" s="131"/>
      <c r="BX633" s="131"/>
      <c r="BY633" s="131"/>
      <c r="BZ633" s="131"/>
      <c r="CA633" s="131"/>
      <c r="CB633" s="131"/>
      <c r="CC633" s="131"/>
      <c r="CD633" s="131"/>
      <c r="CE633" s="131"/>
      <c r="CF633" s="131"/>
      <c r="CG633" s="131"/>
      <c r="CH633" s="131"/>
      <c r="CI633" s="131"/>
      <c r="CJ633" s="131"/>
      <c r="CK633" s="131"/>
      <c r="CL633" s="131"/>
      <c r="CM633" s="131"/>
      <c r="CN633" s="131"/>
      <c r="CO633" s="131"/>
      <c r="CP633" s="131"/>
      <c r="CQ633" s="131"/>
      <c r="CR633" s="131"/>
      <c r="CS633" s="131"/>
      <c r="CT633" s="131"/>
      <c r="CU633" s="131"/>
      <c r="CV633" s="131"/>
      <c r="CW633" s="131"/>
      <c r="CX633" s="131"/>
      <c r="CY633" s="131"/>
      <c r="CZ633" s="131"/>
      <c r="DA633" s="131"/>
      <c r="DB633" s="131"/>
      <c r="DC633" s="131"/>
      <c r="DD633" s="131"/>
      <c r="DE633" s="131"/>
      <c r="DF633" s="131"/>
      <c r="DG633" s="131"/>
      <c r="DH633" s="131"/>
      <c r="DI633" s="131"/>
      <c r="DJ633" s="131"/>
      <c r="DK633" s="131"/>
      <c r="DL633" s="131"/>
      <c r="DM633" s="131"/>
      <c r="DN633" s="131"/>
      <c r="DO633" s="131"/>
      <c r="DP633" s="131"/>
      <c r="DQ633" s="131"/>
      <c r="DR633" s="131"/>
      <c r="DS633" s="131"/>
      <c r="DT633" s="131"/>
      <c r="DU633" s="131"/>
      <c r="DV633" s="131"/>
      <c r="DW633" s="131"/>
      <c r="DX633" s="131"/>
      <c r="DY633" s="131"/>
      <c r="DZ633" s="131"/>
      <c r="EA633" s="131"/>
      <c r="EB633" s="131"/>
      <c r="EC633" s="131"/>
      <c r="ED633" s="131"/>
      <c r="EE633" s="131"/>
      <c r="EF633" s="131"/>
      <c r="EG633" s="131"/>
      <c r="EH633" s="131"/>
      <c r="EI633" s="131"/>
      <c r="EJ633" s="131"/>
      <c r="EK633" s="131"/>
      <c r="EL633" s="131"/>
      <c r="EM633" s="131"/>
      <c r="EN633" s="131"/>
      <c r="EO633" s="131"/>
      <c r="EP633" s="131"/>
      <c r="EQ633" s="131"/>
      <c r="ER633" s="131"/>
      <c r="ES633" s="131"/>
      <c r="ET633" s="131"/>
      <c r="EU633" s="131"/>
      <c r="EV633" s="131"/>
      <c r="EW633" s="131"/>
      <c r="EX633" s="131"/>
      <c r="EY633" s="131"/>
      <c r="EZ633" s="131"/>
      <c r="FA633" s="131"/>
      <c r="FB633" s="131"/>
      <c r="FC633" s="131"/>
      <c r="FD633" s="131"/>
      <c r="FE633" s="131"/>
      <c r="FF633" s="131"/>
      <c r="FG633" s="131"/>
      <c r="FH633" s="131"/>
      <c r="FI633" s="131"/>
      <c r="FJ633" s="131"/>
      <c r="FK633" s="131"/>
      <c r="FL633" s="131"/>
      <c r="FM633" s="131"/>
      <c r="FN633" s="131"/>
      <c r="FO633" s="131"/>
      <c r="FP633" s="131"/>
      <c r="FQ633" s="131"/>
      <c r="FR633" s="131"/>
      <c r="FS633" s="131"/>
      <c r="FT633" s="131"/>
      <c r="FU633" s="131"/>
      <c r="FV633" s="131"/>
      <c r="FW633" s="131"/>
    </row>
    <row r="634">
      <c r="A634" s="131"/>
      <c r="B634" s="131"/>
      <c r="C634" s="131"/>
      <c r="D634" s="131"/>
      <c r="E634" s="131"/>
      <c r="F634" s="131"/>
      <c r="G634" s="131"/>
      <c r="H634" s="131"/>
      <c r="I634" s="131"/>
      <c r="J634" s="131"/>
      <c r="K634" s="131"/>
      <c r="L634" s="131"/>
      <c r="M634" s="131"/>
      <c r="N634" s="131"/>
      <c r="O634" s="131"/>
      <c r="P634" s="131"/>
      <c r="Q634" s="131"/>
      <c r="R634" s="131"/>
      <c r="S634" s="131"/>
      <c r="T634" s="131"/>
      <c r="U634" s="131"/>
      <c r="V634" s="131"/>
      <c r="W634" s="131"/>
      <c r="X634" s="131"/>
      <c r="Y634" s="131"/>
      <c r="Z634" s="131"/>
      <c r="AA634" s="131"/>
      <c r="AB634" s="131"/>
      <c r="AC634" s="131"/>
      <c r="AD634" s="131"/>
      <c r="AE634" s="131"/>
      <c r="AF634" s="131"/>
      <c r="AG634" s="131"/>
      <c r="AH634" s="131"/>
      <c r="AI634" s="131"/>
      <c r="AJ634" s="131"/>
      <c r="AK634" s="131"/>
      <c r="AL634" s="131"/>
      <c r="AM634" s="131"/>
      <c r="AN634" s="131"/>
      <c r="AO634" s="131"/>
      <c r="AP634" s="131"/>
      <c r="AQ634" s="131"/>
      <c r="AR634" s="131"/>
      <c r="AS634" s="131"/>
      <c r="AT634" s="131"/>
      <c r="AU634" s="131"/>
      <c r="AV634" s="131"/>
      <c r="AW634" s="131"/>
      <c r="AX634" s="131"/>
      <c r="AY634" s="131"/>
      <c r="AZ634" s="131"/>
      <c r="BA634" s="131"/>
      <c r="BB634" s="131"/>
      <c r="BC634" s="131"/>
      <c r="BD634" s="131"/>
      <c r="BE634" s="131"/>
      <c r="BF634" s="131"/>
      <c r="BG634" s="131"/>
      <c r="BH634" s="131"/>
      <c r="BI634" s="131"/>
      <c r="BJ634" s="131"/>
      <c r="BK634" s="131"/>
      <c r="BL634" s="131"/>
      <c r="BM634" s="131"/>
      <c r="BN634" s="131"/>
      <c r="BO634" s="131"/>
      <c r="BP634" s="131"/>
      <c r="BQ634" s="131"/>
      <c r="BR634" s="131"/>
      <c r="BS634" s="131"/>
      <c r="BT634" s="131"/>
      <c r="BU634" s="131"/>
      <c r="BV634" s="131"/>
      <c r="BW634" s="131"/>
      <c r="BX634" s="131"/>
      <c r="BY634" s="131"/>
      <c r="BZ634" s="131"/>
      <c r="CA634" s="131"/>
      <c r="CB634" s="131"/>
      <c r="CC634" s="131"/>
      <c r="CD634" s="131"/>
      <c r="CE634" s="131"/>
      <c r="CF634" s="131"/>
      <c r="CG634" s="131"/>
      <c r="CH634" s="131"/>
      <c r="CI634" s="131"/>
      <c r="CJ634" s="131"/>
      <c r="CK634" s="131"/>
      <c r="CL634" s="131"/>
      <c r="CM634" s="131"/>
      <c r="CN634" s="131"/>
      <c r="CO634" s="131"/>
      <c r="CP634" s="131"/>
      <c r="CQ634" s="131"/>
      <c r="CR634" s="131"/>
      <c r="CS634" s="131"/>
      <c r="CT634" s="131"/>
      <c r="CU634" s="131"/>
      <c r="CV634" s="131"/>
      <c r="CW634" s="131"/>
      <c r="CX634" s="131"/>
      <c r="CY634" s="131"/>
      <c r="CZ634" s="131"/>
      <c r="DA634" s="131"/>
      <c r="DB634" s="131"/>
      <c r="DC634" s="131"/>
      <c r="DD634" s="131"/>
      <c r="DE634" s="131"/>
      <c r="DF634" s="131"/>
      <c r="DG634" s="131"/>
      <c r="DH634" s="131"/>
      <c r="DI634" s="131"/>
      <c r="DJ634" s="131"/>
      <c r="DK634" s="131"/>
      <c r="DL634" s="131"/>
      <c r="DM634" s="131"/>
      <c r="DN634" s="131"/>
      <c r="DO634" s="131"/>
      <c r="DP634" s="131"/>
      <c r="DQ634" s="131"/>
      <c r="DR634" s="131"/>
      <c r="DS634" s="131"/>
      <c r="DT634" s="131"/>
      <c r="DU634" s="131"/>
      <c r="DV634" s="131"/>
      <c r="DW634" s="131"/>
      <c r="DX634" s="131"/>
      <c r="DY634" s="131"/>
      <c r="DZ634" s="131"/>
      <c r="EA634" s="131"/>
      <c r="EB634" s="131"/>
      <c r="EC634" s="131"/>
      <c r="ED634" s="131"/>
      <c r="EE634" s="131"/>
      <c r="EF634" s="131"/>
      <c r="EG634" s="131"/>
      <c r="EH634" s="131"/>
      <c r="EI634" s="131"/>
      <c r="EJ634" s="131"/>
      <c r="EK634" s="131"/>
      <c r="EL634" s="131"/>
      <c r="EM634" s="131"/>
      <c r="EN634" s="131"/>
      <c r="EO634" s="131"/>
      <c r="EP634" s="131"/>
      <c r="EQ634" s="131"/>
      <c r="ER634" s="131"/>
      <c r="ES634" s="131"/>
      <c r="ET634" s="131"/>
      <c r="EU634" s="131"/>
      <c r="EV634" s="131"/>
      <c r="EW634" s="131"/>
      <c r="EX634" s="131"/>
      <c r="EY634" s="131"/>
      <c r="EZ634" s="131"/>
      <c r="FA634" s="131"/>
      <c r="FB634" s="131"/>
      <c r="FC634" s="131"/>
      <c r="FD634" s="131"/>
      <c r="FE634" s="131"/>
      <c r="FF634" s="131"/>
      <c r="FG634" s="131"/>
      <c r="FH634" s="131"/>
      <c r="FI634" s="131"/>
      <c r="FJ634" s="131"/>
      <c r="FK634" s="131"/>
      <c r="FL634" s="131"/>
      <c r="FM634" s="131"/>
      <c r="FN634" s="131"/>
      <c r="FO634" s="131"/>
      <c r="FP634" s="131"/>
      <c r="FQ634" s="131"/>
      <c r="FR634" s="131"/>
      <c r="FS634" s="131"/>
      <c r="FT634" s="131"/>
      <c r="FU634" s="131"/>
      <c r="FV634" s="131"/>
      <c r="FW634" s="131"/>
    </row>
    <row r="635">
      <c r="A635" s="131"/>
      <c r="B635" s="131"/>
      <c r="C635" s="131"/>
      <c r="D635" s="131"/>
      <c r="E635" s="131"/>
      <c r="F635" s="131"/>
      <c r="G635" s="131"/>
      <c r="H635" s="131"/>
      <c r="I635" s="131"/>
      <c r="J635" s="131"/>
      <c r="K635" s="131"/>
      <c r="L635" s="131"/>
      <c r="M635" s="131"/>
      <c r="N635" s="131"/>
      <c r="O635" s="131"/>
      <c r="P635" s="131"/>
      <c r="Q635" s="131"/>
      <c r="R635" s="131"/>
      <c r="S635" s="131"/>
      <c r="T635" s="131"/>
      <c r="U635" s="131"/>
      <c r="V635" s="131"/>
      <c r="W635" s="131"/>
      <c r="X635" s="131"/>
      <c r="Y635" s="131"/>
      <c r="Z635" s="131"/>
      <c r="AA635" s="131"/>
      <c r="AB635" s="131"/>
      <c r="AC635" s="131"/>
      <c r="AD635" s="131"/>
      <c r="AE635" s="131"/>
      <c r="AF635" s="131"/>
      <c r="AG635" s="131"/>
      <c r="AH635" s="131"/>
      <c r="AI635" s="131"/>
      <c r="AJ635" s="131"/>
      <c r="AK635" s="131"/>
      <c r="AL635" s="131"/>
      <c r="AM635" s="131"/>
      <c r="AN635" s="131"/>
      <c r="AO635" s="131"/>
      <c r="AP635" s="131"/>
      <c r="AQ635" s="131"/>
      <c r="AR635" s="131"/>
      <c r="AS635" s="131"/>
      <c r="AT635" s="131"/>
      <c r="AU635" s="131"/>
      <c r="AV635" s="131"/>
      <c r="AW635" s="131"/>
      <c r="AX635" s="131"/>
      <c r="AY635" s="131"/>
      <c r="AZ635" s="131"/>
      <c r="BA635" s="131"/>
      <c r="BB635" s="131"/>
      <c r="BC635" s="131"/>
      <c r="BD635" s="131"/>
      <c r="BE635" s="131"/>
      <c r="BF635" s="131"/>
      <c r="BG635" s="131"/>
      <c r="BH635" s="131"/>
      <c r="BI635" s="131"/>
      <c r="BJ635" s="131"/>
      <c r="BK635" s="131"/>
      <c r="BL635" s="131"/>
      <c r="BM635" s="131"/>
      <c r="BN635" s="131"/>
      <c r="BO635" s="131"/>
      <c r="BP635" s="131"/>
      <c r="BQ635" s="131"/>
      <c r="BR635" s="131"/>
      <c r="BS635" s="131"/>
      <c r="BT635" s="131"/>
      <c r="BU635" s="131"/>
      <c r="BV635" s="131"/>
      <c r="BW635" s="131"/>
      <c r="BX635" s="131"/>
      <c r="BY635" s="131"/>
      <c r="BZ635" s="131"/>
      <c r="CA635" s="131"/>
      <c r="CB635" s="131"/>
      <c r="CC635" s="131"/>
      <c r="CD635" s="131"/>
      <c r="CE635" s="131"/>
      <c r="CF635" s="131"/>
      <c r="CG635" s="131"/>
      <c r="CH635" s="131"/>
      <c r="CI635" s="131"/>
      <c r="CJ635" s="131"/>
      <c r="CK635" s="131"/>
      <c r="CL635" s="131"/>
      <c r="CM635" s="131"/>
      <c r="CN635" s="131"/>
      <c r="CO635" s="131"/>
      <c r="CP635" s="131"/>
      <c r="CQ635" s="131"/>
      <c r="CR635" s="131"/>
      <c r="CS635" s="131"/>
      <c r="CT635" s="131"/>
      <c r="CU635" s="131"/>
      <c r="CV635" s="131"/>
      <c r="CW635" s="131"/>
      <c r="CX635" s="131"/>
      <c r="CY635" s="131"/>
      <c r="CZ635" s="131"/>
      <c r="DA635" s="131"/>
      <c r="DB635" s="131"/>
      <c r="DC635" s="131"/>
      <c r="DD635" s="131"/>
      <c r="DE635" s="131"/>
      <c r="DF635" s="131"/>
      <c r="DG635" s="131"/>
      <c r="DH635" s="131"/>
      <c r="DI635" s="131"/>
      <c r="DJ635" s="131"/>
      <c r="DK635" s="131"/>
      <c r="DL635" s="131"/>
      <c r="DM635" s="131"/>
      <c r="DN635" s="131"/>
      <c r="DO635" s="131"/>
      <c r="DP635" s="131"/>
      <c r="DQ635" s="131"/>
      <c r="DR635" s="131"/>
      <c r="DS635" s="131"/>
      <c r="DT635" s="131"/>
      <c r="DU635" s="131"/>
      <c r="DV635" s="131"/>
      <c r="DW635" s="131"/>
      <c r="DX635" s="131"/>
      <c r="DY635" s="131"/>
      <c r="DZ635" s="131"/>
      <c r="EA635" s="131"/>
      <c r="EB635" s="131"/>
      <c r="EC635" s="131"/>
      <c r="ED635" s="131"/>
      <c r="EE635" s="131"/>
      <c r="EF635" s="131"/>
      <c r="EG635" s="131"/>
      <c r="EH635" s="131"/>
      <c r="EI635" s="131"/>
      <c r="EJ635" s="131"/>
      <c r="EK635" s="131"/>
      <c r="EL635" s="131"/>
      <c r="EM635" s="131"/>
      <c r="EN635" s="131"/>
      <c r="EO635" s="131"/>
      <c r="EP635" s="131"/>
      <c r="EQ635" s="131"/>
      <c r="ER635" s="131"/>
      <c r="ES635" s="131"/>
      <c r="ET635" s="131"/>
      <c r="EU635" s="131"/>
      <c r="EV635" s="131"/>
      <c r="EW635" s="131"/>
      <c r="EX635" s="131"/>
      <c r="EY635" s="131"/>
      <c r="EZ635" s="131"/>
      <c r="FA635" s="131"/>
      <c r="FB635" s="131"/>
      <c r="FC635" s="131"/>
      <c r="FD635" s="131"/>
      <c r="FE635" s="131"/>
      <c r="FF635" s="131"/>
      <c r="FG635" s="131"/>
      <c r="FH635" s="131"/>
      <c r="FI635" s="131"/>
      <c r="FJ635" s="131"/>
      <c r="FK635" s="131"/>
      <c r="FL635" s="131"/>
      <c r="FM635" s="131"/>
      <c r="FN635" s="131"/>
      <c r="FO635" s="131"/>
      <c r="FP635" s="131"/>
      <c r="FQ635" s="131"/>
      <c r="FR635" s="131"/>
      <c r="FS635" s="131"/>
      <c r="FT635" s="131"/>
      <c r="FU635" s="131"/>
      <c r="FV635" s="131"/>
      <c r="FW635" s="131"/>
    </row>
    <row r="636">
      <c r="A636" s="131"/>
      <c r="B636" s="131"/>
      <c r="C636" s="131"/>
      <c r="D636" s="131"/>
      <c r="E636" s="131"/>
      <c r="F636" s="131"/>
      <c r="G636" s="131"/>
      <c r="H636" s="131"/>
      <c r="I636" s="131"/>
      <c r="J636" s="131"/>
      <c r="K636" s="131"/>
      <c r="L636" s="131"/>
      <c r="M636" s="131"/>
      <c r="N636" s="131"/>
      <c r="O636" s="131"/>
      <c r="P636" s="131"/>
      <c r="Q636" s="131"/>
      <c r="R636" s="131"/>
      <c r="S636" s="131"/>
      <c r="T636" s="131"/>
      <c r="U636" s="131"/>
      <c r="V636" s="131"/>
      <c r="W636" s="131"/>
      <c r="X636" s="131"/>
      <c r="Y636" s="131"/>
      <c r="Z636" s="131"/>
      <c r="AA636" s="131"/>
      <c r="AB636" s="131"/>
      <c r="AC636" s="131"/>
      <c r="AD636" s="131"/>
      <c r="AE636" s="131"/>
      <c r="AF636" s="131"/>
      <c r="AG636" s="131"/>
      <c r="AH636" s="131"/>
      <c r="AI636" s="131"/>
      <c r="AJ636" s="131"/>
      <c r="AK636" s="131"/>
      <c r="AL636" s="131"/>
      <c r="AM636" s="131"/>
      <c r="AN636" s="131"/>
      <c r="AO636" s="131"/>
      <c r="AP636" s="131"/>
      <c r="AQ636" s="131"/>
      <c r="AR636" s="131"/>
      <c r="AS636" s="131"/>
      <c r="AT636" s="131"/>
      <c r="AU636" s="131"/>
      <c r="AV636" s="131"/>
      <c r="AW636" s="131"/>
      <c r="AX636" s="131"/>
      <c r="AY636" s="131"/>
      <c r="AZ636" s="131"/>
      <c r="BA636" s="131"/>
      <c r="BB636" s="131"/>
      <c r="BC636" s="131"/>
      <c r="BD636" s="131"/>
      <c r="BE636" s="131"/>
      <c r="BF636" s="131"/>
      <c r="BG636" s="131"/>
      <c r="BH636" s="131"/>
      <c r="BI636" s="131"/>
      <c r="BJ636" s="131"/>
      <c r="BK636" s="131"/>
      <c r="BL636" s="131"/>
      <c r="BM636" s="131"/>
      <c r="BN636" s="131"/>
      <c r="BO636" s="131"/>
      <c r="BP636" s="131"/>
      <c r="BQ636" s="131"/>
      <c r="BR636" s="131"/>
      <c r="BS636" s="131"/>
      <c r="BT636" s="131"/>
      <c r="BU636" s="131"/>
      <c r="BV636" s="131"/>
      <c r="BW636" s="131"/>
      <c r="BX636" s="131"/>
      <c r="BY636" s="131"/>
      <c r="BZ636" s="131"/>
      <c r="CA636" s="131"/>
      <c r="CB636" s="131"/>
      <c r="CC636" s="131"/>
      <c r="CD636" s="131"/>
      <c r="CE636" s="131"/>
      <c r="CF636" s="131"/>
      <c r="CG636" s="131"/>
      <c r="CH636" s="131"/>
      <c r="CI636" s="131"/>
      <c r="CJ636" s="131"/>
      <c r="CK636" s="131"/>
      <c r="CL636" s="131"/>
      <c r="CM636" s="131"/>
      <c r="CN636" s="131"/>
      <c r="CO636" s="131"/>
      <c r="CP636" s="131"/>
      <c r="CQ636" s="131"/>
      <c r="CR636" s="131"/>
      <c r="CS636" s="131"/>
      <c r="CT636" s="131"/>
      <c r="CU636" s="131"/>
      <c r="CV636" s="131"/>
      <c r="CW636" s="131"/>
      <c r="CX636" s="131"/>
      <c r="CY636" s="131"/>
      <c r="CZ636" s="131"/>
      <c r="DA636" s="131"/>
      <c r="DB636" s="131"/>
      <c r="DC636" s="131"/>
      <c r="DD636" s="131"/>
      <c r="DE636" s="131"/>
      <c r="DF636" s="131"/>
      <c r="DG636" s="131"/>
      <c r="DH636" s="131"/>
      <c r="DI636" s="131"/>
      <c r="DJ636" s="131"/>
      <c r="DK636" s="131"/>
      <c r="DL636" s="131"/>
      <c r="DM636" s="131"/>
      <c r="DN636" s="131"/>
      <c r="DO636" s="131"/>
      <c r="DP636" s="131"/>
      <c r="DQ636" s="131"/>
      <c r="DR636" s="131"/>
      <c r="DS636" s="131"/>
      <c r="DT636" s="131"/>
      <c r="DU636" s="131"/>
      <c r="DV636" s="131"/>
      <c r="DW636" s="131"/>
      <c r="DX636" s="131"/>
      <c r="DY636" s="131"/>
      <c r="DZ636" s="131"/>
      <c r="EA636" s="131"/>
      <c r="EB636" s="131"/>
      <c r="EC636" s="131"/>
      <c r="ED636" s="131"/>
      <c r="EE636" s="131"/>
      <c r="EF636" s="131"/>
      <c r="EG636" s="131"/>
      <c r="EH636" s="131"/>
      <c r="EI636" s="131"/>
      <c r="EJ636" s="131"/>
      <c r="EK636" s="131"/>
      <c r="EL636" s="131"/>
      <c r="EM636" s="131"/>
      <c r="EN636" s="131"/>
      <c r="EO636" s="131"/>
      <c r="EP636" s="131"/>
      <c r="EQ636" s="131"/>
      <c r="ER636" s="131"/>
      <c r="ES636" s="131"/>
      <c r="ET636" s="131"/>
      <c r="EU636" s="131"/>
      <c r="EV636" s="131"/>
      <c r="EW636" s="131"/>
      <c r="EX636" s="131"/>
      <c r="EY636" s="131"/>
      <c r="EZ636" s="131"/>
      <c r="FA636" s="131"/>
      <c r="FB636" s="131"/>
      <c r="FC636" s="131"/>
      <c r="FD636" s="131"/>
      <c r="FE636" s="131"/>
      <c r="FF636" s="131"/>
      <c r="FG636" s="131"/>
      <c r="FH636" s="131"/>
      <c r="FI636" s="131"/>
      <c r="FJ636" s="131"/>
      <c r="FK636" s="131"/>
      <c r="FL636" s="131"/>
      <c r="FM636" s="131"/>
      <c r="FN636" s="131"/>
      <c r="FO636" s="131"/>
      <c r="FP636" s="131"/>
      <c r="FQ636" s="131"/>
      <c r="FR636" s="131"/>
      <c r="FS636" s="131"/>
      <c r="FT636" s="131"/>
      <c r="FU636" s="131"/>
      <c r="FV636" s="131"/>
      <c r="FW636" s="131"/>
    </row>
    <row r="637">
      <c r="A637" s="131"/>
      <c r="B637" s="131"/>
      <c r="C637" s="131"/>
      <c r="D637" s="131"/>
      <c r="E637" s="131"/>
      <c r="F637" s="131"/>
      <c r="G637" s="131"/>
      <c r="H637" s="131"/>
      <c r="I637" s="131"/>
      <c r="J637" s="131"/>
      <c r="K637" s="131"/>
      <c r="L637" s="131"/>
      <c r="M637" s="131"/>
      <c r="N637" s="131"/>
      <c r="O637" s="131"/>
      <c r="P637" s="131"/>
      <c r="Q637" s="131"/>
      <c r="R637" s="131"/>
      <c r="S637" s="131"/>
      <c r="T637" s="131"/>
      <c r="U637" s="131"/>
      <c r="V637" s="131"/>
      <c r="W637" s="131"/>
      <c r="X637" s="131"/>
      <c r="Y637" s="131"/>
      <c r="Z637" s="131"/>
      <c r="AA637" s="131"/>
      <c r="AB637" s="131"/>
      <c r="AC637" s="131"/>
      <c r="AD637" s="131"/>
      <c r="AE637" s="131"/>
      <c r="AF637" s="131"/>
      <c r="AG637" s="131"/>
      <c r="AH637" s="131"/>
      <c r="AI637" s="131"/>
      <c r="AJ637" s="131"/>
      <c r="AK637" s="131"/>
      <c r="AL637" s="131"/>
      <c r="AM637" s="131"/>
      <c r="AN637" s="131"/>
      <c r="AO637" s="131"/>
      <c r="AP637" s="131"/>
      <c r="AQ637" s="131"/>
      <c r="AR637" s="131"/>
      <c r="AS637" s="131"/>
      <c r="AT637" s="131"/>
      <c r="AU637" s="131"/>
      <c r="AV637" s="131"/>
      <c r="AW637" s="131"/>
      <c r="AX637" s="131"/>
      <c r="AY637" s="131"/>
      <c r="AZ637" s="131"/>
      <c r="BA637" s="131"/>
      <c r="BB637" s="131"/>
      <c r="BC637" s="131"/>
      <c r="BD637" s="131"/>
      <c r="BE637" s="131"/>
      <c r="BF637" s="131"/>
      <c r="BG637" s="131"/>
      <c r="BH637" s="131"/>
      <c r="BI637" s="131"/>
      <c r="BJ637" s="131"/>
      <c r="BK637" s="131"/>
      <c r="BL637" s="131"/>
      <c r="BM637" s="131"/>
      <c r="BN637" s="131"/>
      <c r="BO637" s="131"/>
      <c r="BP637" s="131"/>
      <c r="BQ637" s="131"/>
      <c r="BR637" s="131"/>
      <c r="BS637" s="131"/>
      <c r="BT637" s="131"/>
      <c r="BU637" s="131"/>
      <c r="BV637" s="131"/>
      <c r="BW637" s="131"/>
      <c r="BX637" s="131"/>
      <c r="BY637" s="131"/>
      <c r="BZ637" s="131"/>
      <c r="CA637" s="131"/>
      <c r="CB637" s="131"/>
      <c r="CC637" s="131"/>
      <c r="CD637" s="131"/>
      <c r="CE637" s="131"/>
      <c r="CF637" s="131"/>
      <c r="CG637" s="131"/>
      <c r="CH637" s="131"/>
      <c r="CI637" s="131"/>
      <c r="CJ637" s="131"/>
      <c r="CK637" s="131"/>
      <c r="CL637" s="131"/>
      <c r="CM637" s="131"/>
      <c r="CN637" s="131"/>
      <c r="CO637" s="131"/>
      <c r="CP637" s="131"/>
      <c r="CQ637" s="131"/>
      <c r="CR637" s="131"/>
      <c r="CS637" s="131"/>
      <c r="CT637" s="131"/>
      <c r="CU637" s="131"/>
      <c r="CV637" s="131"/>
      <c r="CW637" s="131"/>
      <c r="CX637" s="131"/>
      <c r="CY637" s="131"/>
      <c r="CZ637" s="131"/>
      <c r="DA637" s="131"/>
      <c r="DB637" s="131"/>
      <c r="DC637" s="131"/>
      <c r="DD637" s="131"/>
      <c r="DE637" s="131"/>
      <c r="DF637" s="131"/>
      <c r="DG637" s="131"/>
      <c r="DH637" s="131"/>
      <c r="DI637" s="131"/>
      <c r="DJ637" s="131"/>
      <c r="DK637" s="131"/>
      <c r="DL637" s="131"/>
      <c r="DM637" s="131"/>
      <c r="DN637" s="131"/>
      <c r="DO637" s="131"/>
      <c r="DP637" s="131"/>
      <c r="DQ637" s="131"/>
      <c r="DR637" s="131"/>
      <c r="DS637" s="131"/>
      <c r="DT637" s="131"/>
      <c r="DU637" s="131"/>
      <c r="DV637" s="131"/>
      <c r="DW637" s="131"/>
      <c r="DX637" s="131"/>
      <c r="DY637" s="131"/>
      <c r="DZ637" s="131"/>
      <c r="EA637" s="131"/>
      <c r="EB637" s="131"/>
      <c r="EC637" s="131"/>
      <c r="ED637" s="131"/>
      <c r="EE637" s="131"/>
      <c r="EF637" s="131"/>
      <c r="EG637" s="131"/>
      <c r="EH637" s="131"/>
      <c r="EI637" s="131"/>
      <c r="EJ637" s="131"/>
      <c r="EK637" s="131"/>
      <c r="EL637" s="131"/>
      <c r="EM637" s="131"/>
      <c r="EN637" s="131"/>
      <c r="EO637" s="131"/>
      <c r="EP637" s="131"/>
      <c r="EQ637" s="131"/>
      <c r="ER637" s="131"/>
      <c r="ES637" s="131"/>
      <c r="ET637" s="131"/>
      <c r="EU637" s="131"/>
      <c r="EV637" s="131"/>
      <c r="EW637" s="131"/>
      <c r="EX637" s="131"/>
      <c r="EY637" s="131"/>
      <c r="EZ637" s="131"/>
      <c r="FA637" s="131"/>
      <c r="FB637" s="131"/>
      <c r="FC637" s="131"/>
      <c r="FD637" s="131"/>
      <c r="FE637" s="131"/>
      <c r="FF637" s="131"/>
      <c r="FG637" s="131"/>
      <c r="FH637" s="131"/>
      <c r="FI637" s="131"/>
      <c r="FJ637" s="131"/>
      <c r="FK637" s="131"/>
      <c r="FL637" s="131"/>
      <c r="FM637" s="131"/>
      <c r="FN637" s="131"/>
      <c r="FO637" s="131"/>
      <c r="FP637" s="131"/>
      <c r="FQ637" s="131"/>
      <c r="FR637" s="131"/>
      <c r="FS637" s="131"/>
      <c r="FT637" s="131"/>
      <c r="FU637" s="131"/>
      <c r="FV637" s="131"/>
      <c r="FW637" s="131"/>
    </row>
    <row r="638">
      <c r="A638" s="131"/>
      <c r="B638" s="131"/>
      <c r="C638" s="131"/>
      <c r="D638" s="131"/>
      <c r="E638" s="131"/>
      <c r="F638" s="131"/>
      <c r="G638" s="131"/>
      <c r="H638" s="131"/>
      <c r="I638" s="131"/>
      <c r="J638" s="131"/>
      <c r="K638" s="131"/>
      <c r="L638" s="131"/>
      <c r="M638" s="131"/>
      <c r="N638" s="131"/>
      <c r="O638" s="131"/>
      <c r="P638" s="131"/>
      <c r="Q638" s="131"/>
      <c r="R638" s="131"/>
      <c r="S638" s="131"/>
      <c r="T638" s="131"/>
      <c r="U638" s="131"/>
      <c r="V638" s="131"/>
      <c r="W638" s="131"/>
      <c r="X638" s="131"/>
      <c r="Y638" s="131"/>
      <c r="Z638" s="131"/>
      <c r="AA638" s="131"/>
      <c r="AB638" s="131"/>
      <c r="AC638" s="131"/>
      <c r="AD638" s="131"/>
      <c r="AE638" s="131"/>
      <c r="AF638" s="131"/>
      <c r="AG638" s="131"/>
      <c r="AH638" s="131"/>
      <c r="AI638" s="131"/>
      <c r="AJ638" s="131"/>
      <c r="AK638" s="131"/>
      <c r="AL638" s="131"/>
      <c r="AM638" s="131"/>
      <c r="AN638" s="131"/>
      <c r="AO638" s="131"/>
      <c r="AP638" s="131"/>
      <c r="AQ638" s="131"/>
      <c r="AR638" s="131"/>
      <c r="AS638" s="131"/>
      <c r="AT638" s="131"/>
      <c r="AU638" s="131"/>
      <c r="AV638" s="131"/>
      <c r="AW638" s="131"/>
      <c r="AX638" s="131"/>
      <c r="AY638" s="131"/>
      <c r="AZ638" s="131"/>
      <c r="BA638" s="131"/>
      <c r="BB638" s="131"/>
      <c r="BC638" s="131"/>
      <c r="BD638" s="131"/>
      <c r="BE638" s="131"/>
      <c r="BF638" s="131"/>
      <c r="BG638" s="131"/>
      <c r="BH638" s="131"/>
      <c r="BI638" s="131"/>
      <c r="BJ638" s="131"/>
      <c r="BK638" s="131"/>
      <c r="BL638" s="131"/>
      <c r="BM638" s="131"/>
      <c r="BN638" s="131"/>
      <c r="BO638" s="131"/>
      <c r="BP638" s="131"/>
      <c r="BQ638" s="131"/>
      <c r="BR638" s="131"/>
      <c r="BS638" s="131"/>
      <c r="BT638" s="131"/>
      <c r="BU638" s="131"/>
      <c r="BV638" s="131"/>
      <c r="BW638" s="131"/>
      <c r="BX638" s="131"/>
      <c r="BY638" s="131"/>
      <c r="BZ638" s="131"/>
      <c r="CA638" s="131"/>
      <c r="CB638" s="131"/>
      <c r="CC638" s="131"/>
      <c r="CD638" s="131"/>
      <c r="CE638" s="131"/>
      <c r="CF638" s="131"/>
      <c r="CG638" s="131"/>
      <c r="CH638" s="131"/>
      <c r="CI638" s="131"/>
      <c r="CJ638" s="131"/>
      <c r="CK638" s="131"/>
      <c r="CL638" s="131"/>
      <c r="CM638" s="131"/>
      <c r="CN638" s="131"/>
      <c r="CO638" s="131"/>
      <c r="CP638" s="131"/>
      <c r="CQ638" s="131"/>
      <c r="CR638" s="131"/>
      <c r="CS638" s="131"/>
      <c r="CT638" s="131"/>
      <c r="CU638" s="131"/>
      <c r="CV638" s="131"/>
      <c r="CW638" s="131"/>
      <c r="CX638" s="131"/>
      <c r="CY638" s="131"/>
      <c r="CZ638" s="131"/>
      <c r="DA638" s="131"/>
      <c r="DB638" s="131"/>
      <c r="DC638" s="131"/>
      <c r="DD638" s="131"/>
      <c r="DE638" s="131"/>
      <c r="DF638" s="131"/>
      <c r="DG638" s="131"/>
      <c r="DH638" s="131"/>
      <c r="DI638" s="131"/>
      <c r="DJ638" s="131"/>
      <c r="DK638" s="131"/>
      <c r="DL638" s="131"/>
      <c r="DM638" s="131"/>
      <c r="DN638" s="131"/>
      <c r="DO638" s="131"/>
      <c r="DP638" s="131"/>
      <c r="DQ638" s="131"/>
      <c r="DR638" s="131"/>
      <c r="DS638" s="131"/>
      <c r="DT638" s="131"/>
      <c r="DU638" s="131"/>
      <c r="DV638" s="131"/>
      <c r="DW638" s="131"/>
      <c r="DX638" s="131"/>
      <c r="DY638" s="131"/>
      <c r="DZ638" s="131"/>
      <c r="EA638" s="131"/>
      <c r="EB638" s="131"/>
      <c r="EC638" s="131"/>
      <c r="ED638" s="131"/>
      <c r="EE638" s="131"/>
      <c r="EF638" s="131"/>
      <c r="EG638" s="131"/>
      <c r="EH638" s="131"/>
      <c r="EI638" s="131"/>
      <c r="EJ638" s="131"/>
      <c r="EK638" s="131"/>
      <c r="EL638" s="131"/>
      <c r="EM638" s="131"/>
      <c r="EN638" s="131"/>
      <c r="EO638" s="131"/>
      <c r="EP638" s="131"/>
      <c r="EQ638" s="131"/>
      <c r="ER638" s="131"/>
      <c r="ES638" s="131"/>
      <c r="ET638" s="131"/>
      <c r="EU638" s="131"/>
      <c r="EV638" s="131"/>
      <c r="EW638" s="131"/>
      <c r="EX638" s="131"/>
      <c r="EY638" s="131"/>
      <c r="EZ638" s="131"/>
      <c r="FA638" s="131"/>
      <c r="FB638" s="131"/>
      <c r="FC638" s="131"/>
      <c r="FD638" s="131"/>
      <c r="FE638" s="131"/>
      <c r="FF638" s="131"/>
      <c r="FG638" s="131"/>
      <c r="FH638" s="131"/>
      <c r="FI638" s="131"/>
      <c r="FJ638" s="131"/>
      <c r="FK638" s="131"/>
      <c r="FL638" s="131"/>
      <c r="FM638" s="131"/>
      <c r="FN638" s="131"/>
      <c r="FO638" s="131"/>
      <c r="FP638" s="131"/>
      <c r="FQ638" s="131"/>
      <c r="FR638" s="131"/>
      <c r="FS638" s="131"/>
      <c r="FT638" s="131"/>
      <c r="FU638" s="131"/>
      <c r="FV638" s="131"/>
      <c r="FW638" s="131"/>
    </row>
    <row r="639">
      <c r="A639" s="131"/>
      <c r="B639" s="131"/>
      <c r="C639" s="131"/>
      <c r="D639" s="131"/>
      <c r="E639" s="131"/>
      <c r="F639" s="131"/>
      <c r="G639" s="131"/>
      <c r="H639" s="131"/>
      <c r="I639" s="131"/>
      <c r="J639" s="131"/>
      <c r="K639" s="131"/>
      <c r="L639" s="131"/>
      <c r="M639" s="131"/>
      <c r="N639" s="131"/>
      <c r="O639" s="131"/>
      <c r="P639" s="131"/>
      <c r="Q639" s="131"/>
      <c r="R639" s="131"/>
      <c r="S639" s="131"/>
      <c r="T639" s="131"/>
      <c r="U639" s="131"/>
      <c r="V639" s="131"/>
      <c r="W639" s="131"/>
      <c r="X639" s="131"/>
      <c r="Y639" s="131"/>
      <c r="Z639" s="131"/>
      <c r="AA639" s="131"/>
      <c r="AB639" s="131"/>
      <c r="AC639" s="131"/>
      <c r="AD639" s="131"/>
      <c r="AE639" s="131"/>
      <c r="AF639" s="131"/>
      <c r="AG639" s="131"/>
      <c r="AH639" s="131"/>
      <c r="AI639" s="131"/>
      <c r="AJ639" s="131"/>
      <c r="AK639" s="131"/>
      <c r="AL639" s="131"/>
      <c r="AM639" s="131"/>
      <c r="AN639" s="131"/>
      <c r="AO639" s="131"/>
      <c r="AP639" s="131"/>
      <c r="AQ639" s="131"/>
      <c r="AR639" s="131"/>
      <c r="AS639" s="131"/>
      <c r="AT639" s="131"/>
      <c r="AU639" s="131"/>
      <c r="AV639" s="131"/>
      <c r="AW639" s="131"/>
      <c r="AX639" s="131"/>
      <c r="AY639" s="131"/>
      <c r="AZ639" s="131"/>
      <c r="BA639" s="131"/>
      <c r="BB639" s="131"/>
      <c r="BC639" s="131"/>
      <c r="BD639" s="131"/>
      <c r="BE639" s="131"/>
      <c r="BF639" s="131"/>
      <c r="BG639" s="131"/>
      <c r="BH639" s="131"/>
      <c r="BI639" s="131"/>
      <c r="BJ639" s="131"/>
      <c r="BK639" s="131"/>
      <c r="BL639" s="131"/>
      <c r="BM639" s="131"/>
      <c r="BN639" s="131"/>
      <c r="BO639" s="131"/>
      <c r="BP639" s="131"/>
      <c r="BQ639" s="131"/>
      <c r="BR639" s="131"/>
      <c r="BS639" s="131"/>
      <c r="BT639" s="131"/>
      <c r="BU639" s="131"/>
      <c r="BV639" s="131"/>
      <c r="BW639" s="131"/>
      <c r="BX639" s="131"/>
      <c r="BY639" s="131"/>
      <c r="BZ639" s="131"/>
      <c r="CA639" s="131"/>
      <c r="CB639" s="131"/>
      <c r="CC639" s="131"/>
      <c r="CD639" s="131"/>
      <c r="CE639" s="131"/>
      <c r="CF639" s="131"/>
      <c r="CG639" s="131"/>
      <c r="CH639" s="131"/>
      <c r="CI639" s="131"/>
      <c r="CJ639" s="131"/>
      <c r="CK639" s="131"/>
      <c r="CL639" s="131"/>
      <c r="CM639" s="131"/>
      <c r="CN639" s="131"/>
      <c r="CO639" s="131"/>
      <c r="CP639" s="131"/>
      <c r="CQ639" s="131"/>
      <c r="CR639" s="131"/>
      <c r="CS639" s="131"/>
      <c r="CT639" s="131"/>
      <c r="CU639" s="131"/>
      <c r="CV639" s="131"/>
      <c r="CW639" s="131"/>
      <c r="CX639" s="131"/>
      <c r="CY639" s="131"/>
      <c r="CZ639" s="131"/>
      <c r="DA639" s="131"/>
      <c r="DB639" s="131"/>
      <c r="DC639" s="131"/>
      <c r="DD639" s="131"/>
      <c r="DE639" s="131"/>
      <c r="DF639" s="131"/>
      <c r="DG639" s="131"/>
      <c r="DH639" s="131"/>
      <c r="DI639" s="131"/>
      <c r="DJ639" s="131"/>
      <c r="DK639" s="131"/>
      <c r="DL639" s="131"/>
      <c r="DM639" s="131"/>
      <c r="DN639" s="131"/>
      <c r="DO639" s="131"/>
      <c r="DP639" s="131"/>
      <c r="DQ639" s="131"/>
      <c r="DR639" s="131"/>
      <c r="DS639" s="131"/>
      <c r="DT639" s="131"/>
      <c r="DU639" s="131"/>
      <c r="DV639" s="131"/>
      <c r="DW639" s="131"/>
      <c r="DX639" s="131"/>
      <c r="DY639" s="131"/>
      <c r="DZ639" s="131"/>
      <c r="EA639" s="131"/>
      <c r="EB639" s="131"/>
      <c r="EC639" s="131"/>
      <c r="ED639" s="131"/>
      <c r="EE639" s="131"/>
      <c r="EF639" s="131"/>
      <c r="EG639" s="131"/>
      <c r="EH639" s="131"/>
      <c r="EI639" s="131"/>
      <c r="EJ639" s="131"/>
      <c r="EK639" s="131"/>
      <c r="EL639" s="131"/>
      <c r="EM639" s="131"/>
      <c r="EN639" s="131"/>
      <c r="EO639" s="131"/>
      <c r="EP639" s="131"/>
      <c r="EQ639" s="131"/>
      <c r="ER639" s="131"/>
      <c r="ES639" s="131"/>
      <c r="ET639" s="131"/>
      <c r="EU639" s="131"/>
      <c r="EV639" s="131"/>
      <c r="EW639" s="131"/>
      <c r="EX639" s="131"/>
      <c r="EY639" s="131"/>
      <c r="EZ639" s="131"/>
      <c r="FA639" s="131"/>
      <c r="FB639" s="131"/>
      <c r="FC639" s="131"/>
      <c r="FD639" s="131"/>
      <c r="FE639" s="131"/>
      <c r="FF639" s="131"/>
      <c r="FG639" s="131"/>
      <c r="FH639" s="131"/>
      <c r="FI639" s="131"/>
      <c r="FJ639" s="131"/>
      <c r="FK639" s="131"/>
      <c r="FL639" s="131"/>
      <c r="FM639" s="131"/>
      <c r="FN639" s="131"/>
      <c r="FO639" s="131"/>
      <c r="FP639" s="131"/>
      <c r="FQ639" s="131"/>
      <c r="FR639" s="131"/>
      <c r="FS639" s="131"/>
      <c r="FT639" s="131"/>
      <c r="FU639" s="131"/>
      <c r="FV639" s="131"/>
      <c r="FW639" s="131"/>
    </row>
    <row r="640">
      <c r="A640" s="131"/>
      <c r="B640" s="131"/>
      <c r="C640" s="131"/>
      <c r="D640" s="131"/>
      <c r="E640" s="131"/>
      <c r="F640" s="131"/>
      <c r="G640" s="131"/>
      <c r="H640" s="131"/>
      <c r="I640" s="131"/>
      <c r="J640" s="131"/>
      <c r="K640" s="131"/>
      <c r="L640" s="131"/>
      <c r="M640" s="131"/>
      <c r="N640" s="131"/>
      <c r="O640" s="131"/>
      <c r="P640" s="131"/>
      <c r="Q640" s="131"/>
      <c r="R640" s="131"/>
      <c r="S640" s="131"/>
      <c r="T640" s="131"/>
      <c r="U640" s="131"/>
      <c r="V640" s="131"/>
      <c r="W640" s="131"/>
      <c r="X640" s="131"/>
      <c r="Y640" s="131"/>
      <c r="Z640" s="131"/>
      <c r="AA640" s="131"/>
      <c r="AB640" s="131"/>
      <c r="AC640" s="131"/>
      <c r="AD640" s="131"/>
      <c r="AE640" s="131"/>
      <c r="AF640" s="131"/>
      <c r="AG640" s="131"/>
      <c r="AH640" s="131"/>
      <c r="AI640" s="131"/>
      <c r="AJ640" s="131"/>
      <c r="AK640" s="131"/>
      <c r="AL640" s="131"/>
      <c r="AM640" s="131"/>
      <c r="AN640" s="131"/>
      <c r="AO640" s="131"/>
      <c r="AP640" s="131"/>
      <c r="AQ640" s="131"/>
      <c r="AR640" s="131"/>
      <c r="AS640" s="131"/>
      <c r="AT640" s="131"/>
      <c r="AU640" s="131"/>
      <c r="AV640" s="131"/>
      <c r="AW640" s="131"/>
      <c r="AX640" s="131"/>
      <c r="AY640" s="131"/>
      <c r="AZ640" s="131"/>
      <c r="BA640" s="131"/>
      <c r="BB640" s="131"/>
      <c r="BC640" s="131"/>
      <c r="BD640" s="131"/>
      <c r="BE640" s="131"/>
      <c r="BF640" s="131"/>
      <c r="BG640" s="131"/>
      <c r="BH640" s="131"/>
      <c r="BI640" s="131"/>
      <c r="BJ640" s="131"/>
      <c r="BK640" s="131"/>
      <c r="BL640" s="131"/>
      <c r="BM640" s="131"/>
      <c r="BN640" s="131"/>
      <c r="BO640" s="131"/>
      <c r="BP640" s="131"/>
      <c r="BQ640" s="131"/>
      <c r="BR640" s="131"/>
      <c r="BS640" s="131"/>
      <c r="BT640" s="131"/>
      <c r="BU640" s="131"/>
      <c r="BV640" s="131"/>
      <c r="BW640" s="131"/>
      <c r="BX640" s="131"/>
      <c r="BY640" s="131"/>
      <c r="BZ640" s="131"/>
      <c r="CA640" s="131"/>
      <c r="CB640" s="131"/>
      <c r="CC640" s="131"/>
      <c r="CD640" s="131"/>
      <c r="CE640" s="131"/>
      <c r="CF640" s="131"/>
      <c r="CG640" s="131"/>
      <c r="CH640" s="131"/>
      <c r="CI640" s="131"/>
      <c r="CJ640" s="131"/>
      <c r="CK640" s="131"/>
      <c r="CL640" s="131"/>
      <c r="CM640" s="131"/>
      <c r="CN640" s="131"/>
      <c r="CO640" s="131"/>
      <c r="CP640" s="131"/>
      <c r="CQ640" s="131"/>
      <c r="CR640" s="131"/>
      <c r="CS640" s="131"/>
      <c r="CT640" s="131"/>
      <c r="CU640" s="131"/>
      <c r="CV640" s="131"/>
      <c r="CW640" s="131"/>
      <c r="CX640" s="131"/>
      <c r="CY640" s="131"/>
      <c r="CZ640" s="131"/>
      <c r="DA640" s="131"/>
      <c r="DB640" s="131"/>
      <c r="DC640" s="131"/>
      <c r="DD640" s="131"/>
      <c r="DE640" s="131"/>
      <c r="DF640" s="131"/>
      <c r="DG640" s="131"/>
      <c r="DH640" s="131"/>
      <c r="DI640" s="131"/>
      <c r="DJ640" s="131"/>
      <c r="DK640" s="131"/>
      <c r="DL640" s="131"/>
      <c r="DM640" s="131"/>
      <c r="DN640" s="131"/>
      <c r="DO640" s="131"/>
      <c r="DP640" s="131"/>
      <c r="DQ640" s="131"/>
      <c r="DR640" s="131"/>
      <c r="DS640" s="131"/>
      <c r="DT640" s="131"/>
      <c r="DU640" s="131"/>
      <c r="DV640" s="131"/>
      <c r="DW640" s="131"/>
      <c r="DX640" s="131"/>
      <c r="DY640" s="131"/>
      <c r="DZ640" s="131"/>
      <c r="EA640" s="131"/>
      <c r="EB640" s="131"/>
      <c r="EC640" s="131"/>
      <c r="ED640" s="131"/>
      <c r="EE640" s="131"/>
      <c r="EF640" s="131"/>
      <c r="EG640" s="131"/>
      <c r="EH640" s="131"/>
      <c r="EI640" s="131"/>
      <c r="EJ640" s="131"/>
      <c r="EK640" s="131"/>
      <c r="EL640" s="131"/>
      <c r="EM640" s="131"/>
      <c r="EN640" s="131"/>
      <c r="EO640" s="131"/>
      <c r="EP640" s="131"/>
      <c r="EQ640" s="131"/>
      <c r="ER640" s="131"/>
      <c r="ES640" s="131"/>
      <c r="ET640" s="131"/>
      <c r="EU640" s="131"/>
      <c r="EV640" s="131"/>
      <c r="EW640" s="131"/>
      <c r="EX640" s="131"/>
      <c r="EY640" s="131"/>
      <c r="EZ640" s="131"/>
      <c r="FA640" s="131"/>
      <c r="FB640" s="131"/>
      <c r="FC640" s="131"/>
      <c r="FD640" s="131"/>
      <c r="FE640" s="131"/>
      <c r="FF640" s="131"/>
      <c r="FG640" s="131"/>
      <c r="FH640" s="131"/>
      <c r="FI640" s="131"/>
      <c r="FJ640" s="131"/>
      <c r="FK640" s="131"/>
      <c r="FL640" s="131"/>
      <c r="FM640" s="131"/>
      <c r="FN640" s="131"/>
      <c r="FO640" s="131"/>
      <c r="FP640" s="131"/>
      <c r="FQ640" s="131"/>
      <c r="FR640" s="131"/>
      <c r="FS640" s="131"/>
      <c r="FT640" s="131"/>
      <c r="FU640" s="131"/>
      <c r="FV640" s="131"/>
      <c r="FW640" s="131"/>
    </row>
    <row r="641">
      <c r="A641" s="131"/>
      <c r="B641" s="131"/>
      <c r="C641" s="131"/>
      <c r="D641" s="131"/>
      <c r="E641" s="131"/>
      <c r="F641" s="131"/>
      <c r="G641" s="131"/>
      <c r="H641" s="131"/>
      <c r="I641" s="131"/>
      <c r="J641" s="131"/>
      <c r="K641" s="131"/>
      <c r="L641" s="131"/>
      <c r="M641" s="131"/>
      <c r="N641" s="131"/>
      <c r="O641" s="131"/>
      <c r="P641" s="131"/>
      <c r="Q641" s="131"/>
      <c r="R641" s="131"/>
      <c r="S641" s="131"/>
      <c r="T641" s="131"/>
      <c r="U641" s="131"/>
      <c r="V641" s="131"/>
      <c r="W641" s="131"/>
      <c r="X641" s="131"/>
      <c r="Y641" s="131"/>
      <c r="Z641" s="131"/>
      <c r="AA641" s="131"/>
      <c r="AB641" s="131"/>
      <c r="AC641" s="131"/>
      <c r="AD641" s="131"/>
      <c r="AE641" s="131"/>
      <c r="AF641" s="131"/>
      <c r="AG641" s="131"/>
      <c r="AH641" s="131"/>
      <c r="AI641" s="131"/>
      <c r="AJ641" s="131"/>
      <c r="AK641" s="131"/>
      <c r="AL641" s="131"/>
      <c r="AM641" s="131"/>
      <c r="AN641" s="131"/>
      <c r="AO641" s="131"/>
      <c r="AP641" s="131"/>
      <c r="AQ641" s="131"/>
      <c r="AR641" s="131"/>
      <c r="AS641" s="131"/>
      <c r="AT641" s="131"/>
      <c r="AU641" s="131"/>
      <c r="AV641" s="131"/>
      <c r="AW641" s="131"/>
      <c r="AX641" s="131"/>
      <c r="AY641" s="131"/>
      <c r="AZ641" s="131"/>
      <c r="BA641" s="131"/>
      <c r="BB641" s="131"/>
      <c r="BC641" s="131"/>
      <c r="BD641" s="131"/>
      <c r="BE641" s="131"/>
      <c r="BF641" s="131"/>
      <c r="BG641" s="131"/>
      <c r="BH641" s="131"/>
      <c r="BI641" s="131"/>
      <c r="BJ641" s="131"/>
      <c r="BK641" s="131"/>
      <c r="BL641" s="131"/>
      <c r="BM641" s="131"/>
      <c r="BN641" s="131"/>
      <c r="BO641" s="131"/>
      <c r="BP641" s="131"/>
      <c r="BQ641" s="131"/>
      <c r="BR641" s="131"/>
      <c r="BS641" s="131"/>
      <c r="BT641" s="131"/>
      <c r="BU641" s="131"/>
      <c r="BV641" s="131"/>
      <c r="BW641" s="131"/>
      <c r="BX641" s="131"/>
      <c r="BY641" s="131"/>
      <c r="BZ641" s="131"/>
      <c r="CA641" s="131"/>
      <c r="CB641" s="131"/>
      <c r="CC641" s="131"/>
      <c r="CD641" s="131"/>
      <c r="CE641" s="131"/>
      <c r="CF641" s="131"/>
      <c r="CG641" s="131"/>
      <c r="CH641" s="131"/>
      <c r="CI641" s="131"/>
      <c r="CJ641" s="131"/>
      <c r="CK641" s="131"/>
      <c r="CL641" s="131"/>
      <c r="CM641" s="131"/>
      <c r="CN641" s="131"/>
      <c r="CO641" s="131"/>
      <c r="CP641" s="131"/>
      <c r="CQ641" s="131"/>
      <c r="CR641" s="131"/>
      <c r="CS641" s="131"/>
      <c r="CT641" s="131"/>
      <c r="CU641" s="131"/>
      <c r="CV641" s="131"/>
      <c r="CW641" s="131"/>
      <c r="CX641" s="131"/>
      <c r="CY641" s="131"/>
      <c r="CZ641" s="131"/>
      <c r="DA641" s="131"/>
      <c r="DB641" s="131"/>
      <c r="DC641" s="131"/>
      <c r="DD641" s="131"/>
      <c r="DE641" s="131"/>
      <c r="DF641" s="131"/>
      <c r="DG641" s="131"/>
      <c r="DH641" s="131"/>
      <c r="DI641" s="131"/>
      <c r="DJ641" s="131"/>
      <c r="DK641" s="131"/>
      <c r="DL641" s="131"/>
      <c r="DM641" s="131"/>
      <c r="DN641" s="131"/>
      <c r="DO641" s="131"/>
      <c r="DP641" s="131"/>
      <c r="DQ641" s="131"/>
      <c r="DR641" s="131"/>
      <c r="DS641" s="131"/>
      <c r="DT641" s="131"/>
      <c r="DU641" s="131"/>
      <c r="DV641" s="131"/>
      <c r="DW641" s="131"/>
      <c r="DX641" s="131"/>
      <c r="DY641" s="131"/>
      <c r="DZ641" s="131"/>
      <c r="EA641" s="131"/>
      <c r="EB641" s="131"/>
      <c r="EC641" s="131"/>
      <c r="ED641" s="131"/>
      <c r="EE641" s="131"/>
      <c r="EF641" s="131"/>
      <c r="EG641" s="131"/>
      <c r="EH641" s="131"/>
      <c r="EI641" s="131"/>
      <c r="EJ641" s="131"/>
      <c r="EK641" s="131"/>
      <c r="EL641" s="131"/>
      <c r="EM641" s="131"/>
      <c r="EN641" s="131"/>
      <c r="EO641" s="131"/>
      <c r="EP641" s="131"/>
      <c r="EQ641" s="131"/>
      <c r="ER641" s="131"/>
      <c r="ES641" s="131"/>
      <c r="ET641" s="131"/>
      <c r="EU641" s="131"/>
      <c r="EV641" s="131"/>
      <c r="EW641" s="131"/>
      <c r="EX641" s="131"/>
      <c r="EY641" s="131"/>
      <c r="EZ641" s="131"/>
      <c r="FA641" s="131"/>
      <c r="FB641" s="131"/>
      <c r="FC641" s="131"/>
      <c r="FD641" s="131"/>
      <c r="FE641" s="131"/>
      <c r="FF641" s="131"/>
      <c r="FG641" s="131"/>
      <c r="FH641" s="131"/>
      <c r="FI641" s="131"/>
      <c r="FJ641" s="131"/>
      <c r="FK641" s="131"/>
      <c r="FL641" s="131"/>
      <c r="FM641" s="131"/>
      <c r="FN641" s="131"/>
      <c r="FO641" s="131"/>
      <c r="FP641" s="131"/>
      <c r="FQ641" s="131"/>
      <c r="FR641" s="131"/>
      <c r="FS641" s="131"/>
      <c r="FT641" s="131"/>
      <c r="FU641" s="131"/>
      <c r="FV641" s="131"/>
      <c r="FW641" s="131"/>
    </row>
    <row r="642">
      <c r="A642" s="131"/>
      <c r="B642" s="131"/>
      <c r="C642" s="131"/>
      <c r="D642" s="131"/>
      <c r="E642" s="131"/>
      <c r="F642" s="131"/>
      <c r="G642" s="131"/>
      <c r="H642" s="131"/>
      <c r="I642" s="131"/>
      <c r="J642" s="131"/>
      <c r="K642" s="131"/>
      <c r="L642" s="131"/>
      <c r="M642" s="131"/>
      <c r="N642" s="131"/>
      <c r="O642" s="131"/>
      <c r="P642" s="131"/>
      <c r="Q642" s="131"/>
      <c r="R642" s="131"/>
      <c r="S642" s="131"/>
      <c r="T642" s="131"/>
      <c r="U642" s="131"/>
      <c r="V642" s="131"/>
      <c r="W642" s="131"/>
      <c r="X642" s="131"/>
      <c r="Y642" s="131"/>
      <c r="Z642" s="131"/>
      <c r="AA642" s="131"/>
      <c r="AB642" s="131"/>
      <c r="AC642" s="131"/>
      <c r="AD642" s="131"/>
      <c r="AE642" s="131"/>
      <c r="AF642" s="131"/>
      <c r="AG642" s="131"/>
      <c r="AH642" s="131"/>
      <c r="AI642" s="131"/>
      <c r="AJ642" s="131"/>
      <c r="AK642" s="131"/>
      <c r="AL642" s="131"/>
      <c r="AM642" s="131"/>
      <c r="AN642" s="131"/>
      <c r="AO642" s="131"/>
      <c r="AP642" s="131"/>
      <c r="AQ642" s="131"/>
      <c r="AR642" s="131"/>
      <c r="AS642" s="131"/>
      <c r="AT642" s="131"/>
      <c r="AU642" s="131"/>
      <c r="AV642" s="131"/>
      <c r="AW642" s="131"/>
      <c r="AX642" s="131"/>
      <c r="AY642" s="131"/>
      <c r="AZ642" s="131"/>
      <c r="BA642" s="131"/>
      <c r="BB642" s="131"/>
      <c r="BC642" s="131"/>
      <c r="BD642" s="131"/>
      <c r="BE642" s="131"/>
      <c r="BF642" s="131"/>
      <c r="BG642" s="131"/>
      <c r="BH642" s="131"/>
      <c r="BI642" s="131"/>
      <c r="BJ642" s="131"/>
      <c r="BK642" s="131"/>
      <c r="BL642" s="131"/>
      <c r="BM642" s="131"/>
      <c r="BN642" s="131"/>
      <c r="BO642" s="131"/>
      <c r="BP642" s="131"/>
      <c r="BQ642" s="131"/>
      <c r="BR642" s="131"/>
      <c r="BS642" s="131"/>
      <c r="BT642" s="131"/>
      <c r="BU642" s="131"/>
      <c r="BV642" s="131"/>
      <c r="BW642" s="131"/>
      <c r="BX642" s="131"/>
      <c r="BY642" s="131"/>
      <c r="BZ642" s="131"/>
      <c r="CA642" s="131"/>
      <c r="CB642" s="131"/>
      <c r="CC642" s="131"/>
      <c r="CD642" s="131"/>
      <c r="CE642" s="131"/>
      <c r="CF642" s="131"/>
      <c r="CG642" s="131"/>
      <c r="CH642" s="131"/>
      <c r="CI642" s="131"/>
      <c r="CJ642" s="131"/>
      <c r="CK642" s="131"/>
      <c r="CL642" s="131"/>
      <c r="CM642" s="131"/>
      <c r="CN642" s="131"/>
      <c r="CO642" s="131"/>
      <c r="CP642" s="131"/>
      <c r="CQ642" s="131"/>
      <c r="CR642" s="131"/>
      <c r="CS642" s="131"/>
      <c r="CT642" s="131"/>
      <c r="CU642" s="131"/>
      <c r="CV642" s="131"/>
      <c r="CW642" s="131"/>
      <c r="CX642" s="131"/>
      <c r="CY642" s="131"/>
      <c r="CZ642" s="131"/>
      <c r="DA642" s="131"/>
      <c r="DB642" s="131"/>
      <c r="DC642" s="131"/>
      <c r="DD642" s="131"/>
      <c r="DE642" s="131"/>
      <c r="DF642" s="131"/>
      <c r="DG642" s="131"/>
      <c r="DH642" s="131"/>
      <c r="DI642" s="131"/>
      <c r="DJ642" s="131"/>
      <c r="DK642" s="131"/>
      <c r="DL642" s="131"/>
      <c r="DM642" s="131"/>
      <c r="DN642" s="131"/>
      <c r="DO642" s="131"/>
      <c r="DP642" s="131"/>
      <c r="DQ642" s="131"/>
      <c r="DR642" s="131"/>
      <c r="DS642" s="131"/>
      <c r="DT642" s="131"/>
      <c r="DU642" s="131"/>
      <c r="DV642" s="131"/>
      <c r="DW642" s="131"/>
      <c r="DX642" s="131"/>
      <c r="DY642" s="131"/>
      <c r="DZ642" s="131"/>
      <c r="EA642" s="131"/>
      <c r="EB642" s="131"/>
      <c r="EC642" s="131"/>
      <c r="ED642" s="131"/>
      <c r="EE642" s="131"/>
      <c r="EF642" s="131"/>
      <c r="EG642" s="131"/>
      <c r="EH642" s="131"/>
      <c r="EI642" s="131"/>
      <c r="EJ642" s="131"/>
      <c r="EK642" s="131"/>
      <c r="EL642" s="131"/>
      <c r="EM642" s="131"/>
      <c r="EN642" s="131"/>
      <c r="EO642" s="131"/>
      <c r="EP642" s="131"/>
      <c r="EQ642" s="131"/>
      <c r="ER642" s="131"/>
      <c r="ES642" s="131"/>
      <c r="ET642" s="131"/>
      <c r="EU642" s="131"/>
      <c r="EV642" s="131"/>
      <c r="EW642" s="131"/>
      <c r="EX642" s="131"/>
      <c r="EY642" s="131"/>
      <c r="EZ642" s="131"/>
      <c r="FA642" s="131"/>
      <c r="FB642" s="131"/>
      <c r="FC642" s="131"/>
      <c r="FD642" s="131"/>
      <c r="FE642" s="131"/>
      <c r="FF642" s="131"/>
      <c r="FG642" s="131"/>
      <c r="FH642" s="131"/>
      <c r="FI642" s="131"/>
      <c r="FJ642" s="131"/>
      <c r="FK642" s="131"/>
      <c r="FL642" s="131"/>
      <c r="FM642" s="131"/>
      <c r="FN642" s="131"/>
      <c r="FO642" s="131"/>
      <c r="FP642" s="131"/>
      <c r="FQ642" s="131"/>
      <c r="FR642" s="131"/>
      <c r="FS642" s="131"/>
      <c r="FT642" s="131"/>
      <c r="FU642" s="131"/>
      <c r="FV642" s="131"/>
      <c r="FW642" s="131"/>
    </row>
    <row r="643">
      <c r="A643" s="131"/>
      <c r="B643" s="131"/>
      <c r="C643" s="131"/>
      <c r="D643" s="131"/>
      <c r="E643" s="131"/>
      <c r="F643" s="131"/>
      <c r="G643" s="131"/>
      <c r="H643" s="131"/>
      <c r="I643" s="131"/>
      <c r="J643" s="131"/>
      <c r="K643" s="131"/>
      <c r="L643" s="131"/>
      <c r="M643" s="131"/>
      <c r="N643" s="131"/>
      <c r="O643" s="131"/>
      <c r="P643" s="131"/>
      <c r="Q643" s="131"/>
      <c r="R643" s="131"/>
      <c r="S643" s="131"/>
      <c r="T643" s="131"/>
      <c r="U643" s="131"/>
      <c r="V643" s="131"/>
      <c r="W643" s="131"/>
      <c r="X643" s="131"/>
      <c r="Y643" s="131"/>
      <c r="Z643" s="131"/>
      <c r="AA643" s="131"/>
      <c r="AB643" s="131"/>
      <c r="AC643" s="131"/>
      <c r="AD643" s="131"/>
      <c r="AE643" s="131"/>
      <c r="AF643" s="131"/>
      <c r="AG643" s="131"/>
      <c r="AH643" s="131"/>
      <c r="AI643" s="131"/>
      <c r="AJ643" s="131"/>
      <c r="AK643" s="131"/>
      <c r="AL643" s="131"/>
      <c r="AM643" s="131"/>
      <c r="AN643" s="131"/>
      <c r="AO643" s="131"/>
      <c r="AP643" s="131"/>
      <c r="AQ643" s="131"/>
      <c r="AR643" s="131"/>
      <c r="AS643" s="131"/>
      <c r="AT643" s="131"/>
      <c r="AU643" s="131"/>
      <c r="AV643" s="131"/>
      <c r="AW643" s="131"/>
      <c r="AX643" s="131"/>
      <c r="AY643" s="131"/>
      <c r="AZ643" s="131"/>
      <c r="BA643" s="131"/>
      <c r="BB643" s="131"/>
      <c r="BC643" s="131"/>
      <c r="BD643" s="131"/>
      <c r="BE643" s="131"/>
      <c r="BF643" s="131"/>
      <c r="BG643" s="131"/>
      <c r="BH643" s="131"/>
      <c r="BI643" s="131"/>
      <c r="BJ643" s="131"/>
      <c r="BK643" s="131"/>
      <c r="BL643" s="131"/>
      <c r="BM643" s="131"/>
      <c r="BN643" s="131"/>
      <c r="BO643" s="131"/>
      <c r="BP643" s="131"/>
      <c r="BQ643" s="131"/>
      <c r="BR643" s="131"/>
      <c r="BS643" s="131"/>
      <c r="BT643" s="131"/>
      <c r="BU643" s="131"/>
      <c r="BV643" s="131"/>
      <c r="BW643" s="131"/>
      <c r="BX643" s="131"/>
      <c r="BY643" s="131"/>
      <c r="BZ643" s="131"/>
      <c r="CA643" s="131"/>
      <c r="CB643" s="131"/>
      <c r="CC643" s="131"/>
      <c r="CD643" s="131"/>
      <c r="CE643" s="131"/>
      <c r="CF643" s="131"/>
      <c r="CG643" s="131"/>
      <c r="CH643" s="131"/>
      <c r="CI643" s="131"/>
      <c r="CJ643" s="131"/>
      <c r="CK643" s="131"/>
      <c r="CL643" s="131"/>
      <c r="CM643" s="131"/>
      <c r="CN643" s="131"/>
      <c r="CO643" s="131"/>
      <c r="CP643" s="131"/>
      <c r="CQ643" s="131"/>
      <c r="CR643" s="131"/>
      <c r="CS643" s="131"/>
      <c r="CT643" s="131"/>
      <c r="CU643" s="131"/>
      <c r="CV643" s="131"/>
      <c r="CW643" s="131"/>
      <c r="CX643" s="131"/>
      <c r="CY643" s="131"/>
      <c r="CZ643" s="131"/>
      <c r="DA643" s="131"/>
      <c r="DB643" s="131"/>
      <c r="DC643" s="131"/>
      <c r="DD643" s="131"/>
      <c r="DE643" s="131"/>
      <c r="DF643" s="131"/>
      <c r="DG643" s="131"/>
      <c r="DH643" s="131"/>
      <c r="DI643" s="131"/>
      <c r="DJ643" s="131"/>
      <c r="DK643" s="131"/>
      <c r="DL643" s="131"/>
      <c r="DM643" s="131"/>
      <c r="DN643" s="131"/>
      <c r="DO643" s="131"/>
      <c r="DP643" s="131"/>
      <c r="DQ643" s="131"/>
      <c r="DR643" s="131"/>
      <c r="DS643" s="131"/>
      <c r="DT643" s="131"/>
      <c r="DU643" s="131"/>
      <c r="DV643" s="131"/>
      <c r="DW643" s="131"/>
      <c r="DX643" s="131"/>
      <c r="DY643" s="131"/>
      <c r="DZ643" s="131"/>
      <c r="EA643" s="131"/>
      <c r="EB643" s="131"/>
      <c r="EC643" s="131"/>
      <c r="ED643" s="131"/>
      <c r="EE643" s="131"/>
      <c r="EF643" s="131"/>
      <c r="EG643" s="131"/>
      <c r="EH643" s="131"/>
      <c r="EI643" s="131"/>
      <c r="EJ643" s="131"/>
      <c r="EK643" s="131"/>
      <c r="EL643" s="131"/>
      <c r="EM643" s="131"/>
      <c r="EN643" s="131"/>
      <c r="EO643" s="131"/>
      <c r="EP643" s="131"/>
      <c r="EQ643" s="131"/>
      <c r="ER643" s="131"/>
      <c r="ES643" s="131"/>
      <c r="ET643" s="131"/>
      <c r="EU643" s="131"/>
      <c r="EV643" s="131"/>
      <c r="EW643" s="131"/>
      <c r="EX643" s="131"/>
      <c r="EY643" s="131"/>
      <c r="EZ643" s="131"/>
      <c r="FA643" s="131"/>
      <c r="FB643" s="131"/>
      <c r="FC643" s="131"/>
      <c r="FD643" s="131"/>
      <c r="FE643" s="131"/>
      <c r="FF643" s="131"/>
      <c r="FG643" s="131"/>
      <c r="FH643" s="131"/>
      <c r="FI643" s="131"/>
      <c r="FJ643" s="131"/>
      <c r="FK643" s="131"/>
      <c r="FL643" s="131"/>
      <c r="FM643" s="131"/>
      <c r="FN643" s="131"/>
      <c r="FO643" s="131"/>
      <c r="FP643" s="131"/>
      <c r="FQ643" s="131"/>
      <c r="FR643" s="131"/>
      <c r="FS643" s="131"/>
      <c r="FT643" s="131"/>
      <c r="FU643" s="131"/>
      <c r="FV643" s="131"/>
      <c r="FW643" s="131"/>
    </row>
    <row r="644">
      <c r="A644" s="131"/>
      <c r="B644" s="131"/>
      <c r="C644" s="131"/>
      <c r="D644" s="131"/>
      <c r="E644" s="131"/>
      <c r="F644" s="131"/>
      <c r="G644" s="131"/>
      <c r="H644" s="131"/>
      <c r="I644" s="131"/>
      <c r="J644" s="131"/>
      <c r="K644" s="131"/>
      <c r="L644" s="131"/>
      <c r="M644" s="131"/>
      <c r="N644" s="131"/>
      <c r="O644" s="131"/>
      <c r="P644" s="131"/>
      <c r="Q644" s="131"/>
      <c r="R644" s="131"/>
      <c r="S644" s="131"/>
      <c r="T644" s="131"/>
      <c r="U644" s="131"/>
      <c r="V644" s="131"/>
      <c r="W644" s="131"/>
      <c r="X644" s="131"/>
      <c r="Y644" s="131"/>
      <c r="Z644" s="131"/>
      <c r="AA644" s="131"/>
      <c r="AB644" s="131"/>
      <c r="AC644" s="131"/>
      <c r="AD644" s="131"/>
      <c r="AE644" s="131"/>
      <c r="AF644" s="131"/>
      <c r="AG644" s="131"/>
      <c r="AH644" s="131"/>
      <c r="AI644" s="131"/>
      <c r="AJ644" s="131"/>
      <c r="AK644" s="131"/>
      <c r="AL644" s="131"/>
      <c r="AM644" s="131"/>
      <c r="AN644" s="131"/>
      <c r="AO644" s="131"/>
      <c r="AP644" s="131"/>
      <c r="AQ644" s="131"/>
      <c r="AR644" s="131"/>
      <c r="AS644" s="131"/>
      <c r="AT644" s="131"/>
      <c r="AU644" s="131"/>
      <c r="AV644" s="131"/>
      <c r="AW644" s="131"/>
      <c r="AX644" s="131"/>
      <c r="AY644" s="131"/>
      <c r="AZ644" s="131"/>
      <c r="BA644" s="131"/>
      <c r="BB644" s="131"/>
      <c r="BC644" s="131"/>
      <c r="BD644" s="131"/>
      <c r="BE644" s="131"/>
      <c r="BF644" s="131"/>
      <c r="BG644" s="131"/>
      <c r="BH644" s="131"/>
      <c r="BI644" s="131"/>
      <c r="BJ644" s="131"/>
      <c r="BK644" s="131"/>
      <c r="BL644" s="131"/>
      <c r="BM644" s="131"/>
      <c r="BN644" s="131"/>
      <c r="BO644" s="131"/>
      <c r="BP644" s="131"/>
      <c r="BQ644" s="131"/>
      <c r="BR644" s="131"/>
      <c r="BS644" s="131"/>
      <c r="BT644" s="131"/>
      <c r="BU644" s="131"/>
      <c r="BV644" s="131"/>
      <c r="BW644" s="131"/>
      <c r="BX644" s="131"/>
      <c r="BY644" s="131"/>
      <c r="BZ644" s="131"/>
      <c r="CA644" s="131"/>
      <c r="CB644" s="131"/>
      <c r="CC644" s="131"/>
      <c r="CD644" s="131"/>
      <c r="CE644" s="131"/>
      <c r="CF644" s="131"/>
      <c r="CG644" s="131"/>
      <c r="CH644" s="131"/>
      <c r="CI644" s="131"/>
      <c r="CJ644" s="131"/>
      <c r="CK644" s="131"/>
      <c r="CL644" s="131"/>
      <c r="CM644" s="131"/>
      <c r="CN644" s="131"/>
      <c r="CO644" s="131"/>
      <c r="CP644" s="131"/>
      <c r="CQ644" s="131"/>
      <c r="CR644" s="131"/>
      <c r="CS644" s="131"/>
      <c r="CT644" s="131"/>
      <c r="CU644" s="131"/>
      <c r="CV644" s="131"/>
      <c r="CW644" s="131"/>
      <c r="CX644" s="131"/>
      <c r="CY644" s="131"/>
      <c r="CZ644" s="131"/>
      <c r="DA644" s="131"/>
      <c r="DB644" s="131"/>
      <c r="DC644" s="131"/>
      <c r="DD644" s="131"/>
      <c r="DE644" s="131"/>
      <c r="DF644" s="131"/>
      <c r="DG644" s="131"/>
      <c r="DH644" s="131"/>
      <c r="DI644" s="131"/>
      <c r="DJ644" s="131"/>
      <c r="DK644" s="131"/>
      <c r="DL644" s="131"/>
      <c r="DM644" s="131"/>
      <c r="DN644" s="131"/>
      <c r="DO644" s="131"/>
      <c r="DP644" s="131"/>
      <c r="DQ644" s="131"/>
      <c r="DR644" s="131"/>
      <c r="DS644" s="131"/>
      <c r="DT644" s="131"/>
      <c r="DU644" s="131"/>
      <c r="DV644" s="131"/>
      <c r="DW644" s="131"/>
      <c r="DX644" s="131"/>
      <c r="DY644" s="131"/>
      <c r="DZ644" s="131"/>
      <c r="EA644" s="131"/>
      <c r="EB644" s="131"/>
      <c r="EC644" s="131"/>
      <c r="ED644" s="131"/>
      <c r="EE644" s="131"/>
      <c r="EF644" s="131"/>
      <c r="EG644" s="131"/>
      <c r="EH644" s="131"/>
      <c r="EI644" s="131"/>
      <c r="EJ644" s="131"/>
      <c r="EK644" s="131"/>
      <c r="EL644" s="131"/>
      <c r="EM644" s="131"/>
      <c r="EN644" s="131"/>
      <c r="EO644" s="131"/>
      <c r="EP644" s="131"/>
      <c r="EQ644" s="131"/>
      <c r="ER644" s="131"/>
      <c r="ES644" s="131"/>
      <c r="ET644" s="131"/>
      <c r="EU644" s="131"/>
      <c r="EV644" s="131"/>
      <c r="EW644" s="131"/>
      <c r="EX644" s="131"/>
      <c r="EY644" s="131"/>
      <c r="EZ644" s="131"/>
      <c r="FA644" s="131"/>
      <c r="FB644" s="131"/>
      <c r="FC644" s="131"/>
      <c r="FD644" s="131"/>
      <c r="FE644" s="131"/>
      <c r="FF644" s="131"/>
      <c r="FG644" s="131"/>
      <c r="FH644" s="131"/>
      <c r="FI644" s="131"/>
      <c r="FJ644" s="131"/>
      <c r="FK644" s="131"/>
      <c r="FL644" s="131"/>
      <c r="FM644" s="131"/>
      <c r="FN644" s="131"/>
      <c r="FO644" s="131"/>
      <c r="FP644" s="131"/>
      <c r="FQ644" s="131"/>
      <c r="FR644" s="131"/>
      <c r="FS644" s="131"/>
      <c r="FT644" s="131"/>
      <c r="FU644" s="131"/>
      <c r="FV644" s="131"/>
      <c r="FW644" s="131"/>
    </row>
    <row r="645">
      <c r="A645" s="131"/>
      <c r="B645" s="131"/>
      <c r="C645" s="131"/>
      <c r="D645" s="131"/>
      <c r="E645" s="131"/>
      <c r="F645" s="131"/>
      <c r="G645" s="131"/>
      <c r="H645" s="131"/>
      <c r="I645" s="131"/>
      <c r="J645" s="131"/>
      <c r="K645" s="131"/>
      <c r="L645" s="131"/>
      <c r="M645" s="131"/>
      <c r="N645" s="131"/>
      <c r="O645" s="131"/>
      <c r="P645" s="131"/>
      <c r="Q645" s="131"/>
      <c r="R645" s="131"/>
      <c r="S645" s="131"/>
      <c r="T645" s="131"/>
      <c r="U645" s="131"/>
      <c r="V645" s="131"/>
      <c r="W645" s="131"/>
      <c r="X645" s="131"/>
      <c r="Y645" s="131"/>
      <c r="Z645" s="131"/>
      <c r="AA645" s="131"/>
      <c r="AB645" s="131"/>
      <c r="AC645" s="131"/>
      <c r="AD645" s="131"/>
      <c r="AE645" s="131"/>
      <c r="AF645" s="131"/>
      <c r="AG645" s="131"/>
      <c r="AH645" s="131"/>
      <c r="AI645" s="131"/>
      <c r="AJ645" s="131"/>
      <c r="AK645" s="131"/>
      <c r="AL645" s="131"/>
      <c r="AM645" s="131"/>
      <c r="AN645" s="131"/>
      <c r="AO645" s="131"/>
      <c r="AP645" s="131"/>
      <c r="AQ645" s="131"/>
      <c r="AR645" s="131"/>
      <c r="AS645" s="131"/>
      <c r="AT645" s="131"/>
      <c r="AU645" s="131"/>
      <c r="AV645" s="131"/>
      <c r="AW645" s="131"/>
      <c r="AX645" s="131"/>
      <c r="AY645" s="131"/>
      <c r="AZ645" s="131"/>
      <c r="BA645" s="131"/>
      <c r="BB645" s="131"/>
      <c r="BC645" s="131"/>
      <c r="BD645" s="131"/>
      <c r="BE645" s="131"/>
      <c r="BF645" s="131"/>
      <c r="BG645" s="131"/>
      <c r="BH645" s="131"/>
      <c r="BI645" s="131"/>
      <c r="BJ645" s="131"/>
      <c r="BK645" s="131"/>
      <c r="BL645" s="131"/>
      <c r="BM645" s="131"/>
      <c r="BN645" s="131"/>
      <c r="BO645" s="131"/>
      <c r="BP645" s="131"/>
      <c r="BQ645" s="131"/>
      <c r="BR645" s="131"/>
      <c r="BS645" s="131"/>
      <c r="BT645" s="131"/>
      <c r="BU645" s="131"/>
      <c r="BV645" s="131"/>
      <c r="BW645" s="131"/>
      <c r="BX645" s="131"/>
      <c r="BY645" s="131"/>
      <c r="BZ645" s="131"/>
      <c r="CA645" s="131"/>
      <c r="CB645" s="131"/>
      <c r="CC645" s="131"/>
      <c r="CD645" s="131"/>
      <c r="CE645" s="131"/>
      <c r="CF645" s="131"/>
      <c r="CG645" s="131"/>
      <c r="CH645" s="131"/>
      <c r="CI645" s="131"/>
      <c r="CJ645" s="131"/>
      <c r="CK645" s="131"/>
      <c r="CL645" s="131"/>
      <c r="CM645" s="131"/>
      <c r="CN645" s="131"/>
      <c r="CO645" s="131"/>
      <c r="CP645" s="131"/>
      <c r="CQ645" s="131"/>
      <c r="CR645" s="131"/>
      <c r="CS645" s="131"/>
      <c r="CT645" s="131"/>
      <c r="CU645" s="131"/>
      <c r="CV645" s="131"/>
      <c r="CW645" s="131"/>
      <c r="CX645" s="131"/>
      <c r="CY645" s="131"/>
      <c r="CZ645" s="131"/>
      <c r="DA645" s="131"/>
      <c r="DB645" s="131"/>
      <c r="DC645" s="131"/>
      <c r="DD645" s="131"/>
      <c r="DE645" s="131"/>
      <c r="DF645" s="131"/>
      <c r="DG645" s="131"/>
      <c r="DH645" s="131"/>
      <c r="DI645" s="131"/>
      <c r="DJ645" s="131"/>
      <c r="DK645" s="131"/>
      <c r="DL645" s="131"/>
      <c r="DM645" s="131"/>
      <c r="DN645" s="131"/>
      <c r="DO645" s="131"/>
      <c r="DP645" s="131"/>
      <c r="DQ645" s="131"/>
      <c r="DR645" s="131"/>
      <c r="DS645" s="131"/>
      <c r="DT645" s="131"/>
      <c r="DU645" s="131"/>
      <c r="DV645" s="131"/>
      <c r="DW645" s="131"/>
      <c r="DX645" s="131"/>
      <c r="DY645" s="131"/>
      <c r="DZ645" s="131"/>
      <c r="EA645" s="131"/>
      <c r="EB645" s="131"/>
      <c r="EC645" s="131"/>
      <c r="ED645" s="131"/>
      <c r="EE645" s="131"/>
      <c r="EF645" s="131"/>
      <c r="EG645" s="131"/>
      <c r="EH645" s="131"/>
      <c r="EI645" s="131"/>
      <c r="EJ645" s="131"/>
      <c r="EK645" s="131"/>
      <c r="EL645" s="131"/>
      <c r="EM645" s="131"/>
      <c r="EN645" s="131"/>
      <c r="EO645" s="131"/>
      <c r="EP645" s="131"/>
      <c r="EQ645" s="131"/>
      <c r="ER645" s="131"/>
      <c r="ES645" s="131"/>
      <c r="ET645" s="131"/>
      <c r="EU645" s="131"/>
      <c r="EV645" s="131"/>
      <c r="EW645" s="131"/>
      <c r="EX645" s="131"/>
      <c r="EY645" s="131"/>
      <c r="EZ645" s="131"/>
      <c r="FA645" s="131"/>
      <c r="FB645" s="131"/>
      <c r="FC645" s="131"/>
      <c r="FD645" s="131"/>
      <c r="FE645" s="131"/>
      <c r="FF645" s="131"/>
      <c r="FG645" s="131"/>
      <c r="FH645" s="131"/>
      <c r="FI645" s="131"/>
      <c r="FJ645" s="131"/>
      <c r="FK645" s="131"/>
      <c r="FL645" s="131"/>
      <c r="FM645" s="131"/>
      <c r="FN645" s="131"/>
      <c r="FO645" s="131"/>
      <c r="FP645" s="131"/>
      <c r="FQ645" s="131"/>
      <c r="FR645" s="131"/>
      <c r="FS645" s="131"/>
      <c r="FT645" s="131"/>
      <c r="FU645" s="131"/>
      <c r="FV645" s="131"/>
      <c r="FW645" s="131"/>
    </row>
    <row r="646">
      <c r="A646" s="131"/>
      <c r="B646" s="131"/>
      <c r="C646" s="131"/>
      <c r="D646" s="131"/>
      <c r="E646" s="131"/>
      <c r="F646" s="131"/>
      <c r="G646" s="131"/>
      <c r="H646" s="131"/>
      <c r="I646" s="131"/>
      <c r="J646" s="131"/>
      <c r="K646" s="131"/>
      <c r="L646" s="131"/>
      <c r="M646" s="131"/>
      <c r="N646" s="131"/>
      <c r="O646" s="131"/>
      <c r="P646" s="131"/>
      <c r="Q646" s="131"/>
      <c r="R646" s="131"/>
      <c r="S646" s="131"/>
      <c r="T646" s="131"/>
      <c r="U646" s="131"/>
      <c r="V646" s="131"/>
      <c r="W646" s="131"/>
      <c r="X646" s="131"/>
      <c r="Y646" s="131"/>
      <c r="Z646" s="131"/>
      <c r="AA646" s="131"/>
      <c r="AB646" s="131"/>
      <c r="AC646" s="131"/>
      <c r="AD646" s="131"/>
      <c r="AE646" s="131"/>
      <c r="AF646" s="131"/>
      <c r="AG646" s="131"/>
      <c r="AH646" s="131"/>
      <c r="AI646" s="131"/>
      <c r="AJ646" s="131"/>
      <c r="AK646" s="131"/>
      <c r="AL646" s="131"/>
      <c r="AM646" s="131"/>
      <c r="AN646" s="131"/>
      <c r="AO646" s="131"/>
      <c r="AP646" s="131"/>
      <c r="AQ646" s="131"/>
      <c r="AR646" s="131"/>
      <c r="AS646" s="131"/>
      <c r="AT646" s="131"/>
      <c r="AU646" s="131"/>
      <c r="AV646" s="131"/>
      <c r="AW646" s="131"/>
      <c r="AX646" s="131"/>
      <c r="AY646" s="131"/>
      <c r="AZ646" s="131"/>
      <c r="BA646" s="131"/>
      <c r="BB646" s="131"/>
      <c r="BC646" s="131"/>
      <c r="BD646" s="131"/>
      <c r="BE646" s="131"/>
      <c r="BF646" s="131"/>
      <c r="BG646" s="131"/>
      <c r="BH646" s="131"/>
      <c r="BI646" s="131"/>
      <c r="BJ646" s="131"/>
      <c r="BK646" s="131"/>
      <c r="BL646" s="131"/>
      <c r="BM646" s="131"/>
      <c r="BN646" s="131"/>
      <c r="BO646" s="131"/>
      <c r="BP646" s="131"/>
      <c r="BQ646" s="131"/>
      <c r="BR646" s="131"/>
      <c r="BS646" s="131"/>
      <c r="BT646" s="131"/>
      <c r="BU646" s="131"/>
      <c r="BV646" s="131"/>
      <c r="BW646" s="131"/>
      <c r="BX646" s="131"/>
      <c r="BY646" s="131"/>
      <c r="BZ646" s="131"/>
      <c r="CA646" s="131"/>
      <c r="CB646" s="131"/>
      <c r="CC646" s="131"/>
      <c r="CD646" s="131"/>
      <c r="CE646" s="131"/>
      <c r="CF646" s="131"/>
      <c r="CG646" s="131"/>
      <c r="CH646" s="131"/>
      <c r="CI646" s="131"/>
      <c r="CJ646" s="131"/>
      <c r="CK646" s="131"/>
      <c r="CL646" s="131"/>
      <c r="CM646" s="131"/>
      <c r="CN646" s="131"/>
      <c r="CO646" s="131"/>
      <c r="CP646" s="131"/>
      <c r="CQ646" s="131"/>
      <c r="CR646" s="131"/>
      <c r="CS646" s="131"/>
      <c r="CT646" s="131"/>
      <c r="CU646" s="131"/>
      <c r="CV646" s="131"/>
      <c r="CW646" s="131"/>
      <c r="CX646" s="131"/>
      <c r="CY646" s="131"/>
      <c r="CZ646" s="131"/>
      <c r="DA646" s="131"/>
      <c r="DB646" s="131"/>
      <c r="DC646" s="131"/>
      <c r="DD646" s="131"/>
      <c r="DE646" s="131"/>
      <c r="DF646" s="131"/>
      <c r="DG646" s="131"/>
      <c r="DH646" s="131"/>
      <c r="DI646" s="131"/>
      <c r="DJ646" s="131"/>
      <c r="DK646" s="131"/>
      <c r="DL646" s="131"/>
      <c r="DM646" s="131"/>
      <c r="DN646" s="131"/>
      <c r="DO646" s="131"/>
      <c r="DP646" s="131"/>
      <c r="DQ646" s="131"/>
      <c r="DR646" s="131"/>
      <c r="DS646" s="131"/>
      <c r="DT646" s="131"/>
      <c r="DU646" s="131"/>
      <c r="DV646" s="131"/>
      <c r="DW646" s="131"/>
      <c r="DX646" s="131"/>
      <c r="DY646" s="131"/>
      <c r="DZ646" s="131"/>
      <c r="EA646" s="131"/>
      <c r="EB646" s="131"/>
      <c r="EC646" s="131"/>
      <c r="ED646" s="131"/>
      <c r="EE646" s="131"/>
      <c r="EF646" s="131"/>
      <c r="EG646" s="131"/>
      <c r="EH646" s="131"/>
      <c r="EI646" s="131"/>
      <c r="EJ646" s="131"/>
      <c r="EK646" s="131"/>
      <c r="EL646" s="131"/>
      <c r="EM646" s="131"/>
      <c r="EN646" s="131"/>
      <c r="EO646" s="131"/>
      <c r="EP646" s="131"/>
      <c r="EQ646" s="131"/>
      <c r="ER646" s="131"/>
      <c r="ES646" s="131"/>
      <c r="ET646" s="131"/>
      <c r="EU646" s="131"/>
      <c r="EV646" s="131"/>
      <c r="EW646" s="131"/>
      <c r="EX646" s="131"/>
      <c r="EY646" s="131"/>
      <c r="EZ646" s="131"/>
      <c r="FA646" s="131"/>
      <c r="FB646" s="131"/>
      <c r="FC646" s="131"/>
      <c r="FD646" s="131"/>
      <c r="FE646" s="131"/>
      <c r="FF646" s="131"/>
      <c r="FG646" s="131"/>
      <c r="FH646" s="131"/>
      <c r="FI646" s="131"/>
      <c r="FJ646" s="131"/>
      <c r="FK646" s="131"/>
      <c r="FL646" s="131"/>
      <c r="FM646" s="131"/>
      <c r="FN646" s="131"/>
      <c r="FO646" s="131"/>
      <c r="FP646" s="131"/>
      <c r="FQ646" s="131"/>
      <c r="FR646" s="131"/>
      <c r="FS646" s="131"/>
      <c r="FT646" s="131"/>
      <c r="FU646" s="131"/>
      <c r="FV646" s="131"/>
      <c r="FW646" s="131"/>
    </row>
    <row r="647">
      <c r="A647" s="131"/>
      <c r="B647" s="131"/>
      <c r="C647" s="131"/>
      <c r="D647" s="131"/>
      <c r="E647" s="131"/>
      <c r="F647" s="131"/>
      <c r="G647" s="131"/>
      <c r="H647" s="131"/>
      <c r="I647" s="131"/>
      <c r="J647" s="131"/>
      <c r="K647" s="131"/>
      <c r="L647" s="131"/>
      <c r="M647" s="131"/>
      <c r="N647" s="131"/>
      <c r="O647" s="131"/>
      <c r="P647" s="131"/>
      <c r="Q647" s="131"/>
      <c r="R647" s="131"/>
      <c r="S647" s="131"/>
      <c r="T647" s="131"/>
      <c r="U647" s="131"/>
      <c r="V647" s="131"/>
      <c r="W647" s="131"/>
      <c r="X647" s="131"/>
      <c r="Y647" s="131"/>
      <c r="Z647" s="131"/>
      <c r="AA647" s="131"/>
      <c r="AB647" s="131"/>
      <c r="AC647" s="131"/>
      <c r="AD647" s="131"/>
      <c r="AE647" s="131"/>
      <c r="AF647" s="131"/>
      <c r="AG647" s="131"/>
      <c r="AH647" s="131"/>
      <c r="AI647" s="131"/>
      <c r="AJ647" s="131"/>
      <c r="AK647" s="131"/>
      <c r="AL647" s="131"/>
      <c r="AM647" s="131"/>
      <c r="AN647" s="131"/>
      <c r="AO647" s="131"/>
      <c r="AP647" s="131"/>
      <c r="AQ647" s="131"/>
      <c r="AR647" s="131"/>
      <c r="AS647" s="131"/>
      <c r="AT647" s="131"/>
      <c r="AU647" s="131"/>
      <c r="AV647" s="131"/>
      <c r="AW647" s="131"/>
      <c r="AX647" s="131"/>
      <c r="AY647" s="131"/>
      <c r="AZ647" s="131"/>
      <c r="BA647" s="131"/>
      <c r="BB647" s="131"/>
      <c r="BC647" s="131"/>
      <c r="BD647" s="131"/>
      <c r="BE647" s="131"/>
      <c r="BF647" s="131"/>
      <c r="BG647" s="131"/>
      <c r="BH647" s="131"/>
      <c r="BI647" s="131"/>
      <c r="BJ647" s="131"/>
      <c r="BK647" s="131"/>
      <c r="BL647" s="131"/>
      <c r="BM647" s="131"/>
      <c r="BN647" s="131"/>
      <c r="BO647" s="131"/>
      <c r="BP647" s="131"/>
      <c r="BQ647" s="131"/>
      <c r="BR647" s="131"/>
      <c r="BS647" s="131"/>
      <c r="BT647" s="131"/>
      <c r="BU647" s="131"/>
      <c r="BV647" s="131"/>
      <c r="BW647" s="131"/>
      <c r="BX647" s="131"/>
      <c r="BY647" s="131"/>
      <c r="BZ647" s="131"/>
      <c r="CA647" s="131"/>
      <c r="CB647" s="131"/>
      <c r="CC647" s="131"/>
      <c r="CD647" s="131"/>
      <c r="CE647" s="131"/>
      <c r="CF647" s="131"/>
      <c r="CG647" s="131"/>
      <c r="CH647" s="131"/>
      <c r="CI647" s="131"/>
      <c r="CJ647" s="131"/>
      <c r="CK647" s="131"/>
      <c r="CL647" s="131"/>
      <c r="CM647" s="131"/>
      <c r="CN647" s="131"/>
      <c r="CO647" s="131"/>
      <c r="CP647" s="131"/>
      <c r="CQ647" s="131"/>
      <c r="CR647" s="131"/>
      <c r="CS647" s="131"/>
      <c r="CT647" s="131"/>
      <c r="CU647" s="131"/>
      <c r="CV647" s="131"/>
      <c r="CW647" s="131"/>
      <c r="CX647" s="131"/>
      <c r="CY647" s="131"/>
      <c r="CZ647" s="131"/>
      <c r="DA647" s="131"/>
      <c r="DB647" s="131"/>
      <c r="DC647" s="131"/>
      <c r="DD647" s="131"/>
      <c r="DE647" s="131"/>
      <c r="DF647" s="131"/>
      <c r="DG647" s="131"/>
      <c r="DH647" s="131"/>
      <c r="DI647" s="131"/>
      <c r="DJ647" s="131"/>
      <c r="DK647" s="131"/>
      <c r="DL647" s="131"/>
      <c r="DM647" s="131"/>
      <c r="DN647" s="131"/>
      <c r="DO647" s="131"/>
      <c r="DP647" s="131"/>
      <c r="DQ647" s="131"/>
      <c r="DR647" s="131"/>
      <c r="DS647" s="131"/>
      <c r="DT647" s="131"/>
      <c r="DU647" s="131"/>
      <c r="DV647" s="131"/>
      <c r="DW647" s="131"/>
      <c r="DX647" s="131"/>
      <c r="DY647" s="131"/>
      <c r="DZ647" s="131"/>
      <c r="EA647" s="131"/>
      <c r="EB647" s="131"/>
      <c r="EC647" s="131"/>
      <c r="ED647" s="131"/>
      <c r="EE647" s="131"/>
      <c r="EF647" s="131"/>
      <c r="EG647" s="131"/>
      <c r="EH647" s="131"/>
      <c r="EI647" s="131"/>
      <c r="EJ647" s="131"/>
      <c r="EK647" s="131"/>
      <c r="EL647" s="131"/>
      <c r="EM647" s="131"/>
      <c r="EN647" s="131"/>
      <c r="EO647" s="131"/>
      <c r="EP647" s="131"/>
      <c r="EQ647" s="131"/>
      <c r="ER647" s="131"/>
      <c r="ES647" s="131"/>
      <c r="ET647" s="131"/>
      <c r="EU647" s="131"/>
      <c r="EV647" s="131"/>
      <c r="EW647" s="131"/>
      <c r="EX647" s="131"/>
      <c r="EY647" s="131"/>
      <c r="EZ647" s="131"/>
      <c r="FA647" s="131"/>
      <c r="FB647" s="131"/>
      <c r="FC647" s="131"/>
      <c r="FD647" s="131"/>
      <c r="FE647" s="131"/>
      <c r="FF647" s="131"/>
      <c r="FG647" s="131"/>
      <c r="FH647" s="131"/>
      <c r="FI647" s="131"/>
      <c r="FJ647" s="131"/>
      <c r="FK647" s="131"/>
      <c r="FL647" s="131"/>
      <c r="FM647" s="131"/>
      <c r="FN647" s="131"/>
      <c r="FO647" s="131"/>
      <c r="FP647" s="131"/>
      <c r="FQ647" s="131"/>
      <c r="FR647" s="131"/>
      <c r="FS647" s="131"/>
      <c r="FT647" s="131"/>
      <c r="FU647" s="131"/>
      <c r="FV647" s="131"/>
      <c r="FW647" s="131"/>
    </row>
    <row r="648">
      <c r="A648" s="131"/>
      <c r="B648" s="131"/>
      <c r="C648" s="131"/>
      <c r="D648" s="131"/>
      <c r="E648" s="131"/>
      <c r="F648" s="131"/>
      <c r="G648" s="131"/>
      <c r="H648" s="131"/>
      <c r="I648" s="131"/>
      <c r="J648" s="131"/>
      <c r="K648" s="131"/>
      <c r="L648" s="131"/>
      <c r="M648" s="131"/>
      <c r="N648" s="131"/>
      <c r="O648" s="131"/>
      <c r="P648" s="131"/>
      <c r="Q648" s="131"/>
      <c r="R648" s="131"/>
      <c r="S648" s="131"/>
      <c r="T648" s="131"/>
      <c r="U648" s="131"/>
      <c r="V648" s="131"/>
      <c r="W648" s="131"/>
      <c r="X648" s="131"/>
      <c r="Y648" s="131"/>
      <c r="Z648" s="131"/>
      <c r="AA648" s="131"/>
      <c r="AB648" s="131"/>
      <c r="AC648" s="131"/>
      <c r="AD648" s="131"/>
      <c r="AE648" s="131"/>
      <c r="AF648" s="131"/>
      <c r="AG648" s="131"/>
      <c r="AH648" s="131"/>
      <c r="AI648" s="131"/>
      <c r="AJ648" s="131"/>
      <c r="AK648" s="131"/>
      <c r="AL648" s="131"/>
      <c r="AM648" s="131"/>
      <c r="AN648" s="131"/>
      <c r="AO648" s="131"/>
      <c r="AP648" s="131"/>
      <c r="AQ648" s="131"/>
      <c r="AR648" s="131"/>
      <c r="AS648" s="131"/>
      <c r="AT648" s="131"/>
      <c r="AU648" s="131"/>
      <c r="AV648" s="131"/>
      <c r="AW648" s="131"/>
      <c r="AX648" s="131"/>
      <c r="AY648" s="131"/>
      <c r="AZ648" s="131"/>
      <c r="BA648" s="131"/>
      <c r="BB648" s="131"/>
      <c r="BC648" s="131"/>
      <c r="BD648" s="131"/>
      <c r="BE648" s="131"/>
      <c r="BF648" s="131"/>
      <c r="BG648" s="131"/>
      <c r="BH648" s="131"/>
      <c r="BI648" s="131"/>
      <c r="BJ648" s="131"/>
      <c r="BK648" s="131"/>
      <c r="BL648" s="131"/>
      <c r="BM648" s="131"/>
      <c r="BN648" s="131"/>
      <c r="BO648" s="131"/>
      <c r="BP648" s="131"/>
      <c r="BQ648" s="131"/>
      <c r="BR648" s="131"/>
      <c r="BS648" s="131"/>
      <c r="BT648" s="131"/>
      <c r="BU648" s="131"/>
      <c r="BV648" s="131"/>
      <c r="BW648" s="131"/>
      <c r="BX648" s="131"/>
      <c r="BY648" s="131"/>
      <c r="BZ648" s="131"/>
      <c r="CA648" s="131"/>
      <c r="CB648" s="131"/>
      <c r="CC648" s="131"/>
      <c r="CD648" s="131"/>
      <c r="CE648" s="131"/>
      <c r="CF648" s="131"/>
      <c r="CG648" s="131"/>
      <c r="CH648" s="131"/>
      <c r="CI648" s="131"/>
      <c r="CJ648" s="131"/>
      <c r="CK648" s="131"/>
      <c r="CL648" s="131"/>
      <c r="CM648" s="131"/>
      <c r="CN648" s="131"/>
      <c r="CO648" s="131"/>
      <c r="CP648" s="131"/>
      <c r="CQ648" s="131"/>
      <c r="CR648" s="131"/>
      <c r="CS648" s="131"/>
      <c r="CT648" s="131"/>
      <c r="CU648" s="131"/>
      <c r="CV648" s="131"/>
      <c r="CW648" s="131"/>
      <c r="CX648" s="131"/>
      <c r="CY648" s="131"/>
      <c r="CZ648" s="131"/>
      <c r="DA648" s="131"/>
      <c r="DB648" s="131"/>
      <c r="DC648" s="131"/>
      <c r="DD648" s="131"/>
      <c r="DE648" s="131"/>
      <c r="DF648" s="131"/>
      <c r="DG648" s="131"/>
      <c r="DH648" s="131"/>
      <c r="DI648" s="131"/>
      <c r="DJ648" s="131"/>
      <c r="DK648" s="131"/>
      <c r="DL648" s="131"/>
      <c r="DM648" s="131"/>
      <c r="DN648" s="131"/>
      <c r="DO648" s="131"/>
      <c r="DP648" s="131"/>
      <c r="DQ648" s="131"/>
      <c r="DR648" s="131"/>
      <c r="DS648" s="131"/>
      <c r="DT648" s="131"/>
      <c r="DU648" s="131"/>
      <c r="DV648" s="131"/>
      <c r="DW648" s="131"/>
      <c r="DX648" s="131"/>
      <c r="DY648" s="131"/>
      <c r="DZ648" s="131"/>
      <c r="EA648" s="131"/>
      <c r="EB648" s="131"/>
      <c r="EC648" s="131"/>
      <c r="ED648" s="131"/>
      <c r="EE648" s="131"/>
      <c r="EF648" s="131"/>
      <c r="EG648" s="131"/>
      <c r="EH648" s="131"/>
      <c r="EI648" s="131"/>
      <c r="EJ648" s="131"/>
      <c r="EK648" s="131"/>
      <c r="EL648" s="131"/>
      <c r="EM648" s="131"/>
      <c r="EN648" s="131"/>
      <c r="EO648" s="131"/>
      <c r="EP648" s="131"/>
      <c r="EQ648" s="131"/>
      <c r="ER648" s="131"/>
      <c r="ES648" s="131"/>
      <c r="ET648" s="131"/>
      <c r="EU648" s="131"/>
      <c r="EV648" s="131"/>
      <c r="EW648" s="131"/>
      <c r="EX648" s="131"/>
      <c r="EY648" s="131"/>
      <c r="EZ648" s="131"/>
      <c r="FA648" s="131"/>
      <c r="FB648" s="131"/>
      <c r="FC648" s="131"/>
      <c r="FD648" s="131"/>
      <c r="FE648" s="131"/>
      <c r="FF648" s="131"/>
      <c r="FG648" s="131"/>
      <c r="FH648" s="131"/>
      <c r="FI648" s="131"/>
      <c r="FJ648" s="131"/>
      <c r="FK648" s="131"/>
      <c r="FL648" s="131"/>
      <c r="FM648" s="131"/>
      <c r="FN648" s="131"/>
      <c r="FO648" s="131"/>
      <c r="FP648" s="131"/>
      <c r="FQ648" s="131"/>
      <c r="FR648" s="131"/>
      <c r="FS648" s="131"/>
      <c r="FT648" s="131"/>
      <c r="FU648" s="131"/>
      <c r="FV648" s="131"/>
      <c r="FW648" s="131"/>
    </row>
    <row r="649">
      <c r="A649" s="131"/>
      <c r="B649" s="131"/>
      <c r="C649" s="131"/>
      <c r="D649" s="131"/>
      <c r="E649" s="131"/>
      <c r="F649" s="131"/>
      <c r="G649" s="131"/>
      <c r="H649" s="131"/>
      <c r="I649" s="131"/>
      <c r="J649" s="131"/>
      <c r="K649" s="131"/>
      <c r="L649" s="131"/>
      <c r="M649" s="131"/>
      <c r="N649" s="131"/>
      <c r="O649" s="131"/>
      <c r="P649" s="131"/>
      <c r="Q649" s="131"/>
      <c r="R649" s="131"/>
      <c r="S649" s="131"/>
      <c r="T649" s="131"/>
      <c r="U649" s="131"/>
      <c r="V649" s="131"/>
      <c r="W649" s="131"/>
      <c r="X649" s="131"/>
      <c r="Y649" s="131"/>
      <c r="Z649" s="131"/>
      <c r="AA649" s="131"/>
      <c r="AB649" s="131"/>
      <c r="AC649" s="131"/>
      <c r="AD649" s="131"/>
      <c r="AE649" s="131"/>
      <c r="AF649" s="131"/>
      <c r="AG649" s="131"/>
      <c r="AH649" s="131"/>
      <c r="AI649" s="131"/>
      <c r="AJ649" s="131"/>
      <c r="AK649" s="131"/>
      <c r="AL649" s="131"/>
      <c r="AM649" s="131"/>
      <c r="AN649" s="131"/>
      <c r="AO649" s="131"/>
      <c r="AP649" s="131"/>
      <c r="AQ649" s="131"/>
      <c r="AR649" s="131"/>
      <c r="AS649" s="131"/>
      <c r="AT649" s="131"/>
      <c r="AU649" s="131"/>
      <c r="AV649" s="131"/>
      <c r="AW649" s="131"/>
      <c r="AX649" s="131"/>
      <c r="AY649" s="131"/>
      <c r="AZ649" s="131"/>
      <c r="BA649" s="131"/>
      <c r="BB649" s="131"/>
      <c r="BC649" s="131"/>
      <c r="BD649" s="131"/>
      <c r="BE649" s="131"/>
      <c r="BF649" s="131"/>
      <c r="BG649" s="131"/>
      <c r="BH649" s="131"/>
      <c r="BI649" s="131"/>
      <c r="BJ649" s="131"/>
      <c r="BK649" s="131"/>
      <c r="BL649" s="131"/>
      <c r="BM649" s="131"/>
      <c r="BN649" s="131"/>
      <c r="BO649" s="131"/>
      <c r="BP649" s="131"/>
      <c r="BQ649" s="131"/>
      <c r="BR649" s="131"/>
      <c r="BS649" s="131"/>
      <c r="BT649" s="131"/>
      <c r="BU649" s="131"/>
      <c r="BV649" s="131"/>
      <c r="BW649" s="131"/>
      <c r="BX649" s="131"/>
      <c r="BY649" s="131"/>
      <c r="BZ649" s="131"/>
      <c r="CA649" s="131"/>
      <c r="CB649" s="131"/>
      <c r="CC649" s="131"/>
      <c r="CD649" s="131"/>
      <c r="CE649" s="131"/>
      <c r="CF649" s="131"/>
      <c r="CG649" s="131"/>
      <c r="CH649" s="131"/>
      <c r="CI649" s="131"/>
      <c r="CJ649" s="131"/>
      <c r="CK649" s="131"/>
      <c r="CL649" s="131"/>
      <c r="CM649" s="131"/>
      <c r="CN649" s="131"/>
      <c r="CO649" s="131"/>
      <c r="CP649" s="131"/>
      <c r="CQ649" s="131"/>
      <c r="CR649" s="131"/>
      <c r="CS649" s="131"/>
      <c r="CT649" s="131"/>
      <c r="CU649" s="131"/>
      <c r="CV649" s="131"/>
      <c r="CW649" s="131"/>
      <c r="CX649" s="131"/>
      <c r="CY649" s="131"/>
      <c r="CZ649" s="131"/>
      <c r="DA649" s="131"/>
      <c r="DB649" s="131"/>
      <c r="DC649" s="131"/>
      <c r="DD649" s="131"/>
      <c r="DE649" s="131"/>
      <c r="DF649" s="131"/>
      <c r="DG649" s="131"/>
      <c r="DH649" s="131"/>
      <c r="DI649" s="131"/>
      <c r="DJ649" s="131"/>
      <c r="DK649" s="131"/>
      <c r="DL649" s="131"/>
      <c r="DM649" s="131"/>
      <c r="DN649" s="131"/>
      <c r="DO649" s="131"/>
      <c r="DP649" s="131"/>
      <c r="DQ649" s="131"/>
      <c r="DR649" s="131"/>
      <c r="DS649" s="131"/>
      <c r="DT649" s="131"/>
      <c r="DU649" s="131"/>
      <c r="DV649" s="131"/>
      <c r="DW649" s="131"/>
      <c r="DX649" s="131"/>
      <c r="DY649" s="131"/>
      <c r="DZ649" s="131"/>
      <c r="EA649" s="131"/>
      <c r="EB649" s="131"/>
      <c r="EC649" s="131"/>
      <c r="ED649" s="131"/>
      <c r="EE649" s="131"/>
      <c r="EF649" s="131"/>
      <c r="EG649" s="131"/>
      <c r="EH649" s="131"/>
      <c r="EI649" s="131"/>
      <c r="EJ649" s="131"/>
      <c r="EK649" s="131"/>
      <c r="EL649" s="131"/>
      <c r="EM649" s="131"/>
      <c r="EN649" s="131"/>
      <c r="EO649" s="131"/>
      <c r="EP649" s="131"/>
      <c r="EQ649" s="131"/>
      <c r="ER649" s="131"/>
      <c r="ES649" s="131"/>
      <c r="ET649" s="131"/>
      <c r="EU649" s="131"/>
      <c r="EV649" s="131"/>
      <c r="EW649" s="131"/>
      <c r="EX649" s="131"/>
      <c r="EY649" s="131"/>
      <c r="EZ649" s="131"/>
      <c r="FA649" s="131"/>
      <c r="FB649" s="131"/>
      <c r="FC649" s="131"/>
      <c r="FD649" s="131"/>
      <c r="FE649" s="131"/>
      <c r="FF649" s="131"/>
      <c r="FG649" s="131"/>
      <c r="FH649" s="131"/>
      <c r="FI649" s="131"/>
      <c r="FJ649" s="131"/>
      <c r="FK649" s="131"/>
      <c r="FL649" s="131"/>
      <c r="FM649" s="131"/>
      <c r="FN649" s="131"/>
      <c r="FO649" s="131"/>
      <c r="FP649" s="131"/>
      <c r="FQ649" s="131"/>
      <c r="FR649" s="131"/>
      <c r="FS649" s="131"/>
      <c r="FT649" s="131"/>
      <c r="FU649" s="131"/>
      <c r="FV649" s="131"/>
      <c r="FW649" s="131"/>
    </row>
    <row r="650">
      <c r="A650" s="131"/>
      <c r="B650" s="131"/>
      <c r="C650" s="131"/>
      <c r="D650" s="131"/>
      <c r="E650" s="131"/>
      <c r="F650" s="131"/>
      <c r="G650" s="131"/>
      <c r="H650" s="131"/>
      <c r="I650" s="131"/>
      <c r="J650" s="131"/>
      <c r="K650" s="131"/>
      <c r="L650" s="131"/>
      <c r="M650" s="131"/>
      <c r="N650" s="131"/>
      <c r="O650" s="131"/>
      <c r="P650" s="131"/>
      <c r="Q650" s="131"/>
      <c r="R650" s="131"/>
      <c r="S650" s="131"/>
      <c r="T650" s="131"/>
      <c r="U650" s="131"/>
      <c r="V650" s="131"/>
      <c r="W650" s="131"/>
      <c r="X650" s="131"/>
      <c r="Y650" s="131"/>
      <c r="Z650" s="131"/>
      <c r="AA650" s="131"/>
      <c r="AB650" s="131"/>
      <c r="AC650" s="131"/>
      <c r="AD650" s="131"/>
      <c r="AE650" s="131"/>
      <c r="AF650" s="131"/>
      <c r="AG650" s="131"/>
      <c r="AH650" s="131"/>
      <c r="AI650" s="131"/>
      <c r="AJ650" s="131"/>
      <c r="AK650" s="131"/>
      <c r="AL650" s="131"/>
      <c r="AM650" s="131"/>
      <c r="AN650" s="131"/>
      <c r="AO650" s="131"/>
      <c r="AP650" s="131"/>
      <c r="AQ650" s="131"/>
      <c r="AR650" s="131"/>
      <c r="AS650" s="131"/>
      <c r="AT650" s="131"/>
      <c r="AU650" s="131"/>
      <c r="AV650" s="131"/>
      <c r="AW650" s="131"/>
      <c r="AX650" s="131"/>
      <c r="AY650" s="131"/>
      <c r="AZ650" s="131"/>
      <c r="BA650" s="131"/>
      <c r="BB650" s="131"/>
      <c r="BC650" s="131"/>
      <c r="BD650" s="131"/>
      <c r="BE650" s="131"/>
      <c r="BF650" s="131"/>
      <c r="BG650" s="131"/>
      <c r="BH650" s="131"/>
      <c r="BI650" s="131"/>
      <c r="BJ650" s="131"/>
      <c r="BK650" s="131"/>
      <c r="BL650" s="131"/>
      <c r="BM650" s="131"/>
      <c r="BN650" s="131"/>
      <c r="BO650" s="131"/>
      <c r="BP650" s="131"/>
      <c r="BQ650" s="131"/>
      <c r="BR650" s="131"/>
      <c r="BS650" s="131"/>
      <c r="BT650" s="131"/>
      <c r="BU650" s="131"/>
      <c r="BV650" s="131"/>
      <c r="BW650" s="131"/>
      <c r="BX650" s="131"/>
      <c r="BY650" s="131"/>
      <c r="BZ650" s="131"/>
      <c r="CA650" s="131"/>
      <c r="CB650" s="131"/>
      <c r="CC650" s="131"/>
      <c r="CD650" s="131"/>
      <c r="CE650" s="131"/>
      <c r="CF650" s="131"/>
      <c r="CG650" s="131"/>
      <c r="CH650" s="131"/>
      <c r="CI650" s="131"/>
      <c r="CJ650" s="131"/>
      <c r="CK650" s="131"/>
      <c r="CL650" s="131"/>
      <c r="CM650" s="131"/>
      <c r="CN650" s="131"/>
      <c r="CO650" s="131"/>
      <c r="CP650" s="131"/>
      <c r="CQ650" s="131"/>
      <c r="CR650" s="131"/>
      <c r="CS650" s="131"/>
      <c r="CT650" s="131"/>
      <c r="CU650" s="131"/>
      <c r="CV650" s="131"/>
      <c r="CW650" s="131"/>
      <c r="CX650" s="131"/>
      <c r="CY650" s="131"/>
      <c r="CZ650" s="131"/>
      <c r="DA650" s="131"/>
      <c r="DB650" s="131"/>
      <c r="DC650" s="131"/>
      <c r="DD650" s="131"/>
      <c r="DE650" s="131"/>
      <c r="DF650" s="131"/>
      <c r="DG650" s="131"/>
      <c r="DH650" s="131"/>
      <c r="DI650" s="131"/>
      <c r="DJ650" s="131"/>
      <c r="DK650" s="131"/>
      <c r="DL650" s="131"/>
      <c r="DM650" s="131"/>
      <c r="DN650" s="131"/>
      <c r="DO650" s="131"/>
      <c r="DP650" s="131"/>
      <c r="DQ650" s="131"/>
      <c r="DR650" s="131"/>
      <c r="DS650" s="131"/>
      <c r="DT650" s="131"/>
      <c r="DU650" s="131"/>
      <c r="DV650" s="131"/>
      <c r="DW650" s="131"/>
      <c r="DX650" s="131"/>
      <c r="DY650" s="131"/>
      <c r="DZ650" s="131"/>
      <c r="EA650" s="131"/>
      <c r="EB650" s="131"/>
      <c r="EC650" s="131"/>
      <c r="ED650" s="131"/>
      <c r="EE650" s="131"/>
      <c r="EF650" s="131"/>
      <c r="EG650" s="131"/>
      <c r="EH650" s="131"/>
      <c r="EI650" s="131"/>
      <c r="EJ650" s="131"/>
      <c r="EK650" s="131"/>
      <c r="EL650" s="131"/>
      <c r="EM650" s="131"/>
      <c r="EN650" s="131"/>
      <c r="EO650" s="131"/>
      <c r="EP650" s="131"/>
      <c r="EQ650" s="131"/>
      <c r="ER650" s="131"/>
      <c r="ES650" s="131"/>
      <c r="ET650" s="131"/>
      <c r="EU650" s="131"/>
      <c r="EV650" s="131"/>
      <c r="EW650" s="131"/>
      <c r="EX650" s="131"/>
      <c r="EY650" s="131"/>
      <c r="EZ650" s="131"/>
      <c r="FA650" s="131"/>
      <c r="FB650" s="131"/>
      <c r="FC650" s="131"/>
      <c r="FD650" s="131"/>
      <c r="FE650" s="131"/>
      <c r="FF650" s="131"/>
      <c r="FG650" s="131"/>
      <c r="FH650" s="131"/>
      <c r="FI650" s="131"/>
      <c r="FJ650" s="131"/>
      <c r="FK650" s="131"/>
      <c r="FL650" s="131"/>
      <c r="FM650" s="131"/>
      <c r="FN650" s="131"/>
      <c r="FO650" s="131"/>
      <c r="FP650" s="131"/>
      <c r="FQ650" s="131"/>
      <c r="FR650" s="131"/>
      <c r="FS650" s="131"/>
      <c r="FT650" s="131"/>
      <c r="FU650" s="131"/>
      <c r="FV650" s="131"/>
      <c r="FW650" s="131"/>
    </row>
    <row r="651">
      <c r="A651" s="131"/>
      <c r="B651" s="131"/>
      <c r="C651" s="131"/>
      <c r="D651" s="131"/>
      <c r="E651" s="131"/>
      <c r="F651" s="131"/>
      <c r="G651" s="131"/>
      <c r="H651" s="131"/>
      <c r="I651" s="131"/>
      <c r="J651" s="131"/>
      <c r="K651" s="131"/>
      <c r="L651" s="131"/>
      <c r="M651" s="131"/>
      <c r="N651" s="131"/>
      <c r="O651" s="131"/>
      <c r="P651" s="131"/>
      <c r="Q651" s="131"/>
      <c r="R651" s="131"/>
      <c r="S651" s="131"/>
      <c r="T651" s="131"/>
      <c r="U651" s="131"/>
      <c r="V651" s="131"/>
      <c r="W651" s="131"/>
      <c r="X651" s="131"/>
      <c r="Y651" s="131"/>
      <c r="Z651" s="131"/>
      <c r="AA651" s="131"/>
      <c r="AB651" s="131"/>
      <c r="AC651" s="131"/>
      <c r="AD651" s="131"/>
      <c r="AE651" s="131"/>
      <c r="AF651" s="131"/>
      <c r="AG651" s="131"/>
      <c r="AH651" s="131"/>
      <c r="AI651" s="131"/>
      <c r="AJ651" s="131"/>
      <c r="AK651" s="131"/>
      <c r="AL651" s="131"/>
      <c r="AM651" s="131"/>
      <c r="AN651" s="131"/>
      <c r="AO651" s="131"/>
      <c r="AP651" s="131"/>
      <c r="AQ651" s="131"/>
      <c r="AR651" s="131"/>
      <c r="AS651" s="131"/>
      <c r="AT651" s="131"/>
      <c r="AU651" s="131"/>
      <c r="AV651" s="131"/>
      <c r="AW651" s="131"/>
      <c r="AX651" s="131"/>
      <c r="AY651" s="131"/>
      <c r="AZ651" s="131"/>
      <c r="BA651" s="131"/>
      <c r="BB651" s="131"/>
      <c r="BC651" s="131"/>
      <c r="BD651" s="131"/>
      <c r="BE651" s="131"/>
      <c r="BF651" s="131"/>
      <c r="BG651" s="131"/>
      <c r="BH651" s="131"/>
      <c r="BI651" s="131"/>
      <c r="BJ651" s="131"/>
      <c r="BK651" s="131"/>
      <c r="BL651" s="131"/>
      <c r="BM651" s="131"/>
      <c r="BN651" s="131"/>
      <c r="BO651" s="131"/>
      <c r="BP651" s="131"/>
      <c r="BQ651" s="131"/>
      <c r="BR651" s="131"/>
      <c r="BS651" s="131"/>
      <c r="BT651" s="131"/>
      <c r="BU651" s="131"/>
      <c r="BV651" s="131"/>
      <c r="BW651" s="131"/>
      <c r="BX651" s="131"/>
      <c r="BY651" s="131"/>
      <c r="BZ651" s="131"/>
      <c r="CA651" s="131"/>
      <c r="CB651" s="131"/>
      <c r="CC651" s="131"/>
      <c r="CD651" s="131"/>
      <c r="CE651" s="131"/>
      <c r="CF651" s="131"/>
      <c r="CG651" s="131"/>
      <c r="CH651" s="131"/>
      <c r="CI651" s="131"/>
      <c r="CJ651" s="131"/>
      <c r="CK651" s="131"/>
      <c r="CL651" s="131"/>
      <c r="CM651" s="131"/>
      <c r="CN651" s="131"/>
      <c r="CO651" s="131"/>
      <c r="CP651" s="131"/>
      <c r="CQ651" s="131"/>
      <c r="CR651" s="131"/>
      <c r="CS651" s="131"/>
      <c r="CT651" s="131"/>
      <c r="CU651" s="131"/>
      <c r="CV651" s="131"/>
      <c r="CW651" s="131"/>
      <c r="CX651" s="131"/>
      <c r="CY651" s="131"/>
      <c r="CZ651" s="131"/>
      <c r="DA651" s="131"/>
      <c r="DB651" s="131"/>
      <c r="DC651" s="131"/>
      <c r="DD651" s="131"/>
      <c r="DE651" s="131"/>
      <c r="DF651" s="131"/>
      <c r="DG651" s="131"/>
      <c r="DH651" s="131"/>
      <c r="DI651" s="131"/>
      <c r="DJ651" s="131"/>
      <c r="DK651" s="131"/>
      <c r="DL651" s="131"/>
      <c r="DM651" s="131"/>
      <c r="DN651" s="131"/>
      <c r="DO651" s="131"/>
      <c r="DP651" s="131"/>
      <c r="DQ651" s="131"/>
      <c r="DR651" s="131"/>
      <c r="DS651" s="131"/>
      <c r="DT651" s="131"/>
      <c r="DU651" s="131"/>
      <c r="DV651" s="131"/>
      <c r="DW651" s="131"/>
      <c r="DX651" s="131"/>
      <c r="DY651" s="131"/>
      <c r="DZ651" s="131"/>
      <c r="EA651" s="131"/>
      <c r="EB651" s="131"/>
      <c r="EC651" s="131"/>
      <c r="ED651" s="131"/>
      <c r="EE651" s="131"/>
      <c r="EF651" s="131"/>
      <c r="EG651" s="131"/>
      <c r="EH651" s="131"/>
      <c r="EI651" s="131"/>
      <c r="EJ651" s="131"/>
      <c r="EK651" s="131"/>
      <c r="EL651" s="131"/>
      <c r="EM651" s="131"/>
      <c r="EN651" s="131"/>
      <c r="EO651" s="131"/>
      <c r="EP651" s="131"/>
      <c r="EQ651" s="131"/>
      <c r="ER651" s="131"/>
      <c r="ES651" s="131"/>
      <c r="ET651" s="131"/>
      <c r="EU651" s="131"/>
      <c r="EV651" s="131"/>
      <c r="EW651" s="131"/>
      <c r="EX651" s="131"/>
      <c r="EY651" s="131"/>
      <c r="EZ651" s="131"/>
      <c r="FA651" s="131"/>
      <c r="FB651" s="131"/>
      <c r="FC651" s="131"/>
      <c r="FD651" s="131"/>
      <c r="FE651" s="131"/>
      <c r="FF651" s="131"/>
      <c r="FG651" s="131"/>
      <c r="FH651" s="131"/>
      <c r="FI651" s="131"/>
      <c r="FJ651" s="131"/>
      <c r="FK651" s="131"/>
      <c r="FL651" s="131"/>
      <c r="FM651" s="131"/>
      <c r="FN651" s="131"/>
      <c r="FO651" s="131"/>
      <c r="FP651" s="131"/>
      <c r="FQ651" s="131"/>
      <c r="FR651" s="131"/>
      <c r="FS651" s="131"/>
      <c r="FT651" s="131"/>
      <c r="FU651" s="131"/>
      <c r="FV651" s="131"/>
      <c r="FW651" s="131"/>
    </row>
    <row r="652">
      <c r="A652" s="131"/>
      <c r="B652" s="131"/>
      <c r="C652" s="131"/>
      <c r="D652" s="131"/>
      <c r="E652" s="131"/>
      <c r="F652" s="131"/>
      <c r="G652" s="131"/>
      <c r="H652" s="131"/>
      <c r="I652" s="131"/>
      <c r="J652" s="131"/>
      <c r="K652" s="131"/>
      <c r="L652" s="131"/>
      <c r="M652" s="131"/>
      <c r="N652" s="131"/>
      <c r="O652" s="131"/>
      <c r="P652" s="131"/>
      <c r="Q652" s="131"/>
      <c r="R652" s="131"/>
      <c r="S652" s="131"/>
      <c r="T652" s="131"/>
      <c r="U652" s="131"/>
      <c r="V652" s="131"/>
      <c r="W652" s="131"/>
      <c r="X652" s="131"/>
      <c r="Y652" s="131"/>
      <c r="Z652" s="131"/>
      <c r="AA652" s="131"/>
      <c r="AB652" s="131"/>
      <c r="AC652" s="131"/>
      <c r="AD652" s="131"/>
      <c r="AE652" s="131"/>
      <c r="AF652" s="131"/>
      <c r="AG652" s="131"/>
      <c r="AH652" s="131"/>
      <c r="AI652" s="131"/>
      <c r="AJ652" s="131"/>
      <c r="AK652" s="131"/>
      <c r="AL652" s="131"/>
      <c r="AM652" s="131"/>
      <c r="AN652" s="131"/>
      <c r="AO652" s="131"/>
      <c r="AP652" s="131"/>
      <c r="AQ652" s="131"/>
      <c r="AR652" s="131"/>
      <c r="AS652" s="131"/>
      <c r="AT652" s="131"/>
      <c r="AU652" s="131"/>
      <c r="AV652" s="131"/>
      <c r="AW652" s="131"/>
      <c r="AX652" s="131"/>
      <c r="AY652" s="131"/>
      <c r="AZ652" s="131"/>
      <c r="BA652" s="131"/>
      <c r="BB652" s="131"/>
      <c r="BC652" s="131"/>
      <c r="BD652" s="131"/>
      <c r="BE652" s="131"/>
      <c r="BF652" s="131"/>
      <c r="BG652" s="131"/>
      <c r="BH652" s="131"/>
      <c r="BI652" s="131"/>
      <c r="BJ652" s="131"/>
      <c r="BK652" s="131"/>
      <c r="BL652" s="131"/>
      <c r="BM652" s="131"/>
      <c r="BN652" s="131"/>
      <c r="BO652" s="131"/>
      <c r="BP652" s="131"/>
      <c r="BQ652" s="131"/>
      <c r="BR652" s="131"/>
      <c r="BS652" s="131"/>
      <c r="BT652" s="131"/>
      <c r="BU652" s="131"/>
      <c r="BV652" s="131"/>
      <c r="BW652" s="131"/>
      <c r="BX652" s="131"/>
      <c r="BY652" s="131"/>
      <c r="BZ652" s="131"/>
      <c r="CA652" s="131"/>
      <c r="CB652" s="131"/>
      <c r="CC652" s="131"/>
      <c r="CD652" s="131"/>
      <c r="CE652" s="131"/>
      <c r="CF652" s="131"/>
      <c r="CG652" s="131"/>
      <c r="CH652" s="131"/>
      <c r="CI652" s="131"/>
      <c r="CJ652" s="131"/>
      <c r="CK652" s="131"/>
      <c r="CL652" s="131"/>
      <c r="CM652" s="131"/>
      <c r="CN652" s="131"/>
      <c r="CO652" s="131"/>
      <c r="CP652" s="131"/>
      <c r="CQ652" s="131"/>
      <c r="CR652" s="131"/>
      <c r="CS652" s="131"/>
      <c r="CT652" s="131"/>
      <c r="CU652" s="131"/>
      <c r="CV652" s="131"/>
      <c r="CW652" s="131"/>
      <c r="CX652" s="131"/>
      <c r="CY652" s="131"/>
      <c r="CZ652" s="131"/>
      <c r="DA652" s="131"/>
      <c r="DB652" s="131"/>
      <c r="DC652" s="131"/>
      <c r="DD652" s="131"/>
      <c r="DE652" s="131"/>
      <c r="DF652" s="131"/>
      <c r="DG652" s="131"/>
      <c r="DH652" s="131"/>
      <c r="DI652" s="131"/>
      <c r="DJ652" s="131"/>
      <c r="DK652" s="131"/>
      <c r="DL652" s="131"/>
      <c r="DM652" s="131"/>
      <c r="DN652" s="131"/>
      <c r="DO652" s="131"/>
      <c r="DP652" s="131"/>
      <c r="DQ652" s="131"/>
      <c r="DR652" s="131"/>
      <c r="DS652" s="131"/>
      <c r="DT652" s="131"/>
      <c r="DU652" s="131"/>
      <c r="DV652" s="131"/>
      <c r="DW652" s="131"/>
      <c r="DX652" s="131"/>
      <c r="DY652" s="131"/>
      <c r="DZ652" s="131"/>
      <c r="EA652" s="131"/>
      <c r="EB652" s="131"/>
      <c r="EC652" s="131"/>
      <c r="ED652" s="131"/>
      <c r="EE652" s="131"/>
      <c r="EF652" s="131"/>
      <c r="EG652" s="131"/>
      <c r="EH652" s="131"/>
      <c r="EI652" s="131"/>
      <c r="EJ652" s="131"/>
      <c r="EK652" s="131"/>
      <c r="EL652" s="131"/>
      <c r="EM652" s="131"/>
      <c r="EN652" s="131"/>
      <c r="EO652" s="131"/>
      <c r="EP652" s="131"/>
      <c r="EQ652" s="131"/>
      <c r="ER652" s="131"/>
      <c r="ES652" s="131"/>
      <c r="ET652" s="131"/>
      <c r="EU652" s="131"/>
      <c r="EV652" s="131"/>
      <c r="EW652" s="131"/>
      <c r="EX652" s="131"/>
      <c r="EY652" s="131"/>
      <c r="EZ652" s="131"/>
      <c r="FA652" s="131"/>
      <c r="FB652" s="131"/>
      <c r="FC652" s="131"/>
      <c r="FD652" s="131"/>
      <c r="FE652" s="131"/>
      <c r="FF652" s="131"/>
      <c r="FG652" s="131"/>
      <c r="FH652" s="131"/>
      <c r="FI652" s="131"/>
      <c r="FJ652" s="131"/>
      <c r="FK652" s="131"/>
      <c r="FL652" s="131"/>
      <c r="FM652" s="131"/>
      <c r="FN652" s="131"/>
      <c r="FO652" s="131"/>
      <c r="FP652" s="131"/>
      <c r="FQ652" s="131"/>
      <c r="FR652" s="131"/>
      <c r="FS652" s="131"/>
      <c r="FT652" s="131"/>
      <c r="FU652" s="131"/>
      <c r="FV652" s="131"/>
      <c r="FW652" s="131"/>
    </row>
    <row r="653">
      <c r="A653" s="131"/>
      <c r="B653" s="131"/>
      <c r="C653" s="131"/>
      <c r="D653" s="131"/>
      <c r="E653" s="131"/>
      <c r="F653" s="131"/>
      <c r="G653" s="131"/>
      <c r="H653" s="131"/>
      <c r="I653" s="131"/>
      <c r="J653" s="131"/>
      <c r="K653" s="131"/>
      <c r="L653" s="131"/>
      <c r="M653" s="131"/>
      <c r="N653" s="131"/>
      <c r="O653" s="131"/>
      <c r="P653" s="131"/>
      <c r="Q653" s="131"/>
      <c r="R653" s="131"/>
      <c r="S653" s="131"/>
      <c r="T653" s="131"/>
      <c r="U653" s="131"/>
      <c r="V653" s="131"/>
      <c r="W653" s="131"/>
      <c r="X653" s="131"/>
      <c r="Y653" s="131"/>
      <c r="Z653" s="131"/>
      <c r="AA653" s="131"/>
      <c r="AB653" s="131"/>
      <c r="AC653" s="131"/>
      <c r="AD653" s="131"/>
      <c r="AE653" s="131"/>
      <c r="AF653" s="131"/>
      <c r="AG653" s="131"/>
      <c r="AH653" s="131"/>
      <c r="AI653" s="131"/>
      <c r="AJ653" s="131"/>
      <c r="AK653" s="131"/>
      <c r="AL653" s="131"/>
      <c r="AM653" s="131"/>
      <c r="AN653" s="131"/>
      <c r="AO653" s="131"/>
      <c r="AP653" s="131"/>
      <c r="AQ653" s="131"/>
      <c r="AR653" s="131"/>
      <c r="AS653" s="131"/>
      <c r="AT653" s="131"/>
      <c r="AU653" s="131"/>
      <c r="AV653" s="131"/>
      <c r="AW653" s="131"/>
      <c r="AX653" s="131"/>
      <c r="AY653" s="131"/>
      <c r="AZ653" s="131"/>
      <c r="BA653" s="131"/>
      <c r="BB653" s="131"/>
      <c r="BC653" s="131"/>
      <c r="BD653" s="131"/>
      <c r="BE653" s="131"/>
      <c r="BF653" s="131"/>
      <c r="BG653" s="131"/>
      <c r="BH653" s="131"/>
      <c r="BI653" s="131"/>
      <c r="BJ653" s="131"/>
      <c r="BK653" s="131"/>
      <c r="BL653" s="131"/>
      <c r="BM653" s="131"/>
      <c r="BN653" s="131"/>
      <c r="BO653" s="131"/>
      <c r="BP653" s="131"/>
      <c r="BQ653" s="131"/>
      <c r="BR653" s="131"/>
      <c r="BS653" s="131"/>
      <c r="BT653" s="131"/>
      <c r="BU653" s="131"/>
      <c r="BV653" s="131"/>
      <c r="BW653" s="131"/>
      <c r="BX653" s="131"/>
      <c r="BY653" s="131"/>
      <c r="BZ653" s="131"/>
      <c r="CA653" s="131"/>
      <c r="CB653" s="131"/>
      <c r="CC653" s="131"/>
      <c r="CD653" s="131"/>
      <c r="CE653" s="131"/>
      <c r="CF653" s="131"/>
      <c r="CG653" s="131"/>
      <c r="CH653" s="131"/>
      <c r="CI653" s="131"/>
      <c r="CJ653" s="131"/>
      <c r="CK653" s="131"/>
      <c r="CL653" s="131"/>
      <c r="CM653" s="131"/>
      <c r="CN653" s="131"/>
      <c r="CO653" s="131"/>
      <c r="CP653" s="131"/>
      <c r="CQ653" s="131"/>
      <c r="CR653" s="131"/>
      <c r="CS653" s="131"/>
      <c r="CT653" s="131"/>
      <c r="CU653" s="131"/>
      <c r="CV653" s="131"/>
      <c r="CW653" s="131"/>
      <c r="CX653" s="131"/>
      <c r="CY653" s="131"/>
      <c r="CZ653" s="131"/>
      <c r="DA653" s="131"/>
      <c r="DB653" s="131"/>
      <c r="DC653" s="131"/>
      <c r="DD653" s="131"/>
      <c r="DE653" s="131"/>
      <c r="DF653" s="131"/>
      <c r="DG653" s="131"/>
      <c r="DH653" s="131"/>
      <c r="DI653" s="131"/>
      <c r="DJ653" s="131"/>
      <c r="DK653" s="131"/>
      <c r="DL653" s="131"/>
      <c r="DM653" s="131"/>
      <c r="DN653" s="131"/>
      <c r="DO653" s="131"/>
      <c r="DP653" s="131"/>
      <c r="DQ653" s="131"/>
      <c r="DR653" s="131"/>
      <c r="DS653" s="131"/>
      <c r="DT653" s="131"/>
      <c r="DU653" s="131"/>
      <c r="DV653" s="131"/>
      <c r="DW653" s="131"/>
      <c r="DX653" s="131"/>
      <c r="DY653" s="131"/>
      <c r="DZ653" s="131"/>
      <c r="EA653" s="131"/>
      <c r="EB653" s="131"/>
      <c r="EC653" s="131"/>
      <c r="ED653" s="131"/>
      <c r="EE653" s="131"/>
      <c r="EF653" s="131"/>
      <c r="EG653" s="131"/>
      <c r="EH653" s="131"/>
      <c r="EI653" s="131"/>
      <c r="EJ653" s="131"/>
      <c r="EK653" s="131"/>
      <c r="EL653" s="131"/>
      <c r="EM653" s="131"/>
      <c r="EN653" s="131"/>
      <c r="EO653" s="131"/>
      <c r="EP653" s="131"/>
      <c r="EQ653" s="131"/>
      <c r="ER653" s="131"/>
      <c r="ES653" s="131"/>
      <c r="ET653" s="131"/>
      <c r="EU653" s="131"/>
      <c r="EV653" s="131"/>
      <c r="EW653" s="131"/>
      <c r="EX653" s="131"/>
      <c r="EY653" s="131"/>
      <c r="EZ653" s="131"/>
      <c r="FA653" s="131"/>
      <c r="FB653" s="131"/>
      <c r="FC653" s="131"/>
      <c r="FD653" s="131"/>
      <c r="FE653" s="131"/>
      <c r="FF653" s="131"/>
      <c r="FG653" s="131"/>
      <c r="FH653" s="131"/>
      <c r="FI653" s="131"/>
      <c r="FJ653" s="131"/>
      <c r="FK653" s="131"/>
      <c r="FL653" s="131"/>
      <c r="FM653" s="131"/>
      <c r="FN653" s="131"/>
      <c r="FO653" s="131"/>
      <c r="FP653" s="131"/>
      <c r="FQ653" s="131"/>
      <c r="FR653" s="131"/>
      <c r="FS653" s="131"/>
      <c r="FT653" s="131"/>
      <c r="FU653" s="131"/>
      <c r="FV653" s="131"/>
      <c r="FW653" s="131"/>
    </row>
    <row r="654">
      <c r="A654" s="131"/>
      <c r="B654" s="131"/>
      <c r="C654" s="131"/>
      <c r="D654" s="131"/>
      <c r="E654" s="131"/>
      <c r="F654" s="131"/>
      <c r="G654" s="131"/>
      <c r="H654" s="131"/>
      <c r="I654" s="131"/>
      <c r="J654" s="131"/>
      <c r="K654" s="131"/>
      <c r="L654" s="131"/>
      <c r="M654" s="131"/>
      <c r="N654" s="131"/>
      <c r="O654" s="131"/>
      <c r="P654" s="131"/>
      <c r="Q654" s="131"/>
      <c r="R654" s="131"/>
      <c r="S654" s="131"/>
      <c r="T654" s="131"/>
      <c r="U654" s="131"/>
      <c r="V654" s="131"/>
      <c r="W654" s="131"/>
      <c r="X654" s="131"/>
      <c r="Y654" s="131"/>
      <c r="Z654" s="131"/>
      <c r="AA654" s="131"/>
      <c r="AB654" s="131"/>
      <c r="AC654" s="131"/>
      <c r="AD654" s="131"/>
      <c r="AE654" s="131"/>
      <c r="AF654" s="131"/>
      <c r="AG654" s="131"/>
      <c r="AH654" s="131"/>
      <c r="AI654" s="131"/>
      <c r="AJ654" s="131"/>
      <c r="AK654" s="131"/>
      <c r="AL654" s="131"/>
      <c r="AM654" s="131"/>
      <c r="AN654" s="131"/>
      <c r="AO654" s="131"/>
      <c r="AP654" s="131"/>
      <c r="AQ654" s="131"/>
      <c r="AR654" s="131"/>
      <c r="AS654" s="131"/>
      <c r="AT654" s="131"/>
      <c r="AU654" s="131"/>
      <c r="AV654" s="131"/>
      <c r="AW654" s="131"/>
      <c r="AX654" s="131"/>
      <c r="AY654" s="131"/>
      <c r="AZ654" s="131"/>
      <c r="BA654" s="131"/>
      <c r="BB654" s="131"/>
      <c r="BC654" s="131"/>
      <c r="BD654" s="131"/>
      <c r="BE654" s="131"/>
      <c r="BF654" s="131"/>
      <c r="BG654" s="131"/>
      <c r="BH654" s="131"/>
      <c r="BI654" s="131"/>
      <c r="BJ654" s="131"/>
      <c r="BK654" s="131"/>
      <c r="BL654" s="131"/>
      <c r="BM654" s="131"/>
      <c r="BN654" s="131"/>
      <c r="BO654" s="131"/>
      <c r="BP654" s="131"/>
      <c r="BQ654" s="131"/>
      <c r="BR654" s="131"/>
      <c r="BS654" s="131"/>
      <c r="BT654" s="131"/>
      <c r="BU654" s="131"/>
      <c r="BV654" s="131"/>
      <c r="BW654" s="131"/>
      <c r="BX654" s="131"/>
      <c r="BY654" s="131"/>
      <c r="BZ654" s="131"/>
      <c r="CA654" s="131"/>
      <c r="CB654" s="131"/>
      <c r="CC654" s="131"/>
      <c r="CD654" s="131"/>
      <c r="CE654" s="131"/>
      <c r="CF654" s="131"/>
      <c r="CG654" s="131"/>
      <c r="CH654" s="131"/>
      <c r="CI654" s="131"/>
      <c r="CJ654" s="131"/>
      <c r="CK654" s="131"/>
      <c r="CL654" s="131"/>
      <c r="CM654" s="131"/>
      <c r="CN654" s="131"/>
      <c r="CO654" s="131"/>
      <c r="CP654" s="131"/>
      <c r="CQ654" s="131"/>
      <c r="CR654" s="131"/>
      <c r="CS654" s="131"/>
      <c r="CT654" s="131"/>
      <c r="CU654" s="131"/>
      <c r="CV654" s="131"/>
      <c r="CW654" s="131"/>
      <c r="CX654" s="131"/>
      <c r="CY654" s="131"/>
      <c r="CZ654" s="131"/>
      <c r="DA654" s="131"/>
      <c r="DB654" s="131"/>
      <c r="DC654" s="131"/>
      <c r="DD654" s="131"/>
      <c r="DE654" s="131"/>
      <c r="DF654" s="131"/>
      <c r="DG654" s="131"/>
      <c r="DH654" s="131"/>
      <c r="DI654" s="131"/>
      <c r="DJ654" s="131"/>
      <c r="DK654" s="131"/>
      <c r="DL654" s="131"/>
      <c r="DM654" s="131"/>
      <c r="DN654" s="131"/>
      <c r="DO654" s="131"/>
      <c r="DP654" s="131"/>
      <c r="DQ654" s="131"/>
      <c r="DR654" s="131"/>
      <c r="DS654" s="131"/>
      <c r="DT654" s="131"/>
      <c r="DU654" s="131"/>
      <c r="DV654" s="131"/>
      <c r="DW654" s="131"/>
      <c r="DX654" s="131"/>
      <c r="DY654" s="131"/>
      <c r="DZ654" s="131"/>
      <c r="EA654" s="131"/>
      <c r="EB654" s="131"/>
      <c r="EC654" s="131"/>
      <c r="ED654" s="131"/>
      <c r="EE654" s="131"/>
      <c r="EF654" s="131"/>
      <c r="EG654" s="131"/>
      <c r="EH654" s="131"/>
      <c r="EI654" s="131"/>
      <c r="EJ654" s="131"/>
      <c r="EK654" s="131"/>
      <c r="EL654" s="131"/>
      <c r="EM654" s="131"/>
      <c r="EN654" s="131"/>
      <c r="EO654" s="131"/>
      <c r="EP654" s="131"/>
      <c r="EQ654" s="131"/>
      <c r="ER654" s="131"/>
      <c r="ES654" s="131"/>
      <c r="ET654" s="131"/>
      <c r="EU654" s="131"/>
      <c r="EV654" s="131"/>
      <c r="EW654" s="131"/>
      <c r="EX654" s="131"/>
      <c r="EY654" s="131"/>
      <c r="EZ654" s="131"/>
      <c r="FA654" s="131"/>
      <c r="FB654" s="131"/>
      <c r="FC654" s="131"/>
      <c r="FD654" s="131"/>
      <c r="FE654" s="131"/>
      <c r="FF654" s="131"/>
      <c r="FG654" s="131"/>
      <c r="FH654" s="131"/>
      <c r="FI654" s="131"/>
      <c r="FJ654" s="131"/>
      <c r="FK654" s="131"/>
      <c r="FL654" s="131"/>
      <c r="FM654" s="131"/>
      <c r="FN654" s="131"/>
      <c r="FO654" s="131"/>
      <c r="FP654" s="131"/>
      <c r="FQ654" s="131"/>
      <c r="FR654" s="131"/>
      <c r="FS654" s="131"/>
      <c r="FT654" s="131"/>
      <c r="FU654" s="131"/>
      <c r="FV654" s="131"/>
      <c r="FW654" s="131"/>
    </row>
    <row r="655">
      <c r="A655" s="131"/>
      <c r="B655" s="131"/>
      <c r="C655" s="131"/>
      <c r="D655" s="131"/>
      <c r="E655" s="131"/>
      <c r="F655" s="131"/>
      <c r="G655" s="131"/>
      <c r="H655" s="131"/>
      <c r="I655" s="131"/>
      <c r="J655" s="131"/>
      <c r="K655" s="131"/>
      <c r="L655" s="131"/>
      <c r="M655" s="131"/>
      <c r="N655" s="131"/>
      <c r="O655" s="131"/>
      <c r="P655" s="131"/>
      <c r="Q655" s="131"/>
      <c r="R655" s="131"/>
      <c r="S655" s="131"/>
      <c r="T655" s="131"/>
      <c r="U655" s="131"/>
      <c r="V655" s="131"/>
      <c r="W655" s="131"/>
      <c r="X655" s="131"/>
      <c r="Y655" s="131"/>
      <c r="Z655" s="131"/>
      <c r="AA655" s="131"/>
      <c r="AB655" s="131"/>
      <c r="AC655" s="131"/>
      <c r="AD655" s="131"/>
      <c r="AE655" s="131"/>
      <c r="AF655" s="131"/>
      <c r="AG655" s="131"/>
      <c r="AH655" s="131"/>
      <c r="AI655" s="131"/>
      <c r="AJ655" s="131"/>
      <c r="AK655" s="131"/>
      <c r="AL655" s="131"/>
      <c r="AM655" s="131"/>
      <c r="AN655" s="131"/>
      <c r="AO655" s="131"/>
      <c r="AP655" s="131"/>
      <c r="AQ655" s="131"/>
      <c r="AR655" s="131"/>
      <c r="AS655" s="131"/>
      <c r="AT655" s="131"/>
      <c r="AU655" s="131"/>
      <c r="AV655" s="131"/>
      <c r="AW655" s="131"/>
      <c r="AX655" s="131"/>
      <c r="AY655" s="131"/>
      <c r="AZ655" s="131"/>
      <c r="BA655" s="131"/>
      <c r="BB655" s="131"/>
      <c r="BC655" s="131"/>
      <c r="BD655" s="131"/>
      <c r="BE655" s="131"/>
      <c r="BF655" s="131"/>
      <c r="BG655" s="131"/>
      <c r="BH655" s="131"/>
      <c r="BI655" s="131"/>
      <c r="BJ655" s="131"/>
      <c r="BK655" s="131"/>
      <c r="BL655" s="131"/>
      <c r="BM655" s="131"/>
      <c r="BN655" s="131"/>
      <c r="BO655" s="131"/>
      <c r="BP655" s="131"/>
      <c r="BQ655" s="131"/>
      <c r="BR655" s="131"/>
      <c r="BS655" s="131"/>
      <c r="BT655" s="131"/>
      <c r="BU655" s="131"/>
      <c r="BV655" s="131"/>
      <c r="BW655" s="131"/>
      <c r="BX655" s="131"/>
      <c r="BY655" s="131"/>
      <c r="BZ655" s="131"/>
      <c r="CA655" s="131"/>
      <c r="CB655" s="131"/>
      <c r="CC655" s="131"/>
      <c r="CD655" s="131"/>
      <c r="CE655" s="131"/>
      <c r="CF655" s="131"/>
      <c r="CG655" s="131"/>
      <c r="CH655" s="131"/>
      <c r="CI655" s="131"/>
      <c r="CJ655" s="131"/>
      <c r="CK655" s="131"/>
      <c r="CL655" s="131"/>
      <c r="CM655" s="131"/>
      <c r="CN655" s="131"/>
      <c r="CO655" s="131"/>
      <c r="CP655" s="131"/>
      <c r="CQ655" s="131"/>
      <c r="CR655" s="131"/>
      <c r="CS655" s="131"/>
      <c r="CT655" s="131"/>
      <c r="CU655" s="131"/>
      <c r="CV655" s="131"/>
      <c r="CW655" s="131"/>
      <c r="CX655" s="131"/>
      <c r="CY655" s="131"/>
      <c r="CZ655" s="131"/>
      <c r="DA655" s="131"/>
      <c r="DB655" s="131"/>
      <c r="DC655" s="131"/>
      <c r="DD655" s="131"/>
      <c r="DE655" s="131"/>
      <c r="DF655" s="131"/>
      <c r="DG655" s="131"/>
      <c r="DH655" s="131"/>
      <c r="DI655" s="131"/>
      <c r="DJ655" s="131"/>
      <c r="DK655" s="131"/>
      <c r="DL655" s="131"/>
      <c r="DM655" s="131"/>
      <c r="DN655" s="131"/>
      <c r="DO655" s="131"/>
      <c r="DP655" s="131"/>
      <c r="DQ655" s="131"/>
      <c r="DR655" s="131"/>
      <c r="DS655" s="131"/>
      <c r="DT655" s="131"/>
      <c r="DU655" s="131"/>
      <c r="DV655" s="131"/>
      <c r="DW655" s="131"/>
      <c r="DX655" s="131"/>
      <c r="DY655" s="131"/>
      <c r="DZ655" s="131"/>
      <c r="EA655" s="131"/>
      <c r="EB655" s="131"/>
      <c r="EC655" s="131"/>
      <c r="ED655" s="131"/>
      <c r="EE655" s="131"/>
      <c r="EF655" s="131"/>
      <c r="EG655" s="131"/>
      <c r="EH655" s="131"/>
      <c r="EI655" s="131"/>
      <c r="EJ655" s="131"/>
      <c r="EK655" s="131"/>
      <c r="EL655" s="131"/>
      <c r="EM655" s="131"/>
      <c r="EN655" s="131"/>
      <c r="EO655" s="131"/>
      <c r="EP655" s="131"/>
      <c r="EQ655" s="131"/>
      <c r="ER655" s="131"/>
      <c r="ES655" s="131"/>
      <c r="ET655" s="131"/>
      <c r="EU655" s="131"/>
      <c r="EV655" s="131"/>
      <c r="EW655" s="131"/>
      <c r="EX655" s="131"/>
      <c r="EY655" s="131"/>
      <c r="EZ655" s="131"/>
      <c r="FA655" s="131"/>
      <c r="FB655" s="131"/>
      <c r="FC655" s="131"/>
      <c r="FD655" s="131"/>
      <c r="FE655" s="131"/>
      <c r="FF655" s="131"/>
      <c r="FG655" s="131"/>
      <c r="FH655" s="131"/>
      <c r="FI655" s="131"/>
      <c r="FJ655" s="131"/>
      <c r="FK655" s="131"/>
      <c r="FL655" s="131"/>
      <c r="FM655" s="131"/>
      <c r="FN655" s="131"/>
      <c r="FO655" s="131"/>
      <c r="FP655" s="131"/>
      <c r="FQ655" s="131"/>
      <c r="FR655" s="131"/>
      <c r="FS655" s="131"/>
      <c r="FT655" s="131"/>
      <c r="FU655" s="131"/>
      <c r="FV655" s="131"/>
      <c r="FW655" s="131"/>
    </row>
    <row r="656">
      <c r="A656" s="131"/>
      <c r="B656" s="131"/>
      <c r="C656" s="131"/>
      <c r="D656" s="131"/>
      <c r="E656" s="131"/>
      <c r="F656" s="131"/>
      <c r="G656" s="131"/>
      <c r="H656" s="131"/>
      <c r="I656" s="131"/>
      <c r="J656" s="131"/>
      <c r="K656" s="131"/>
      <c r="L656" s="131"/>
      <c r="M656" s="131"/>
      <c r="N656" s="131"/>
      <c r="O656" s="131"/>
      <c r="P656" s="131"/>
      <c r="Q656" s="131"/>
      <c r="R656" s="131"/>
      <c r="S656" s="131"/>
      <c r="T656" s="131"/>
      <c r="U656" s="131"/>
      <c r="V656" s="131"/>
      <c r="W656" s="131"/>
      <c r="X656" s="131"/>
      <c r="Y656" s="131"/>
      <c r="Z656" s="131"/>
      <c r="AA656" s="131"/>
      <c r="AB656" s="131"/>
      <c r="AC656" s="131"/>
      <c r="AD656" s="131"/>
      <c r="AE656" s="131"/>
      <c r="AF656" s="131"/>
      <c r="AG656" s="131"/>
      <c r="AH656" s="131"/>
      <c r="AI656" s="131"/>
      <c r="AJ656" s="131"/>
      <c r="AK656" s="131"/>
      <c r="AL656" s="131"/>
      <c r="AM656" s="131"/>
      <c r="AN656" s="131"/>
      <c r="AO656" s="131"/>
      <c r="AP656" s="131"/>
      <c r="AQ656" s="131"/>
      <c r="AR656" s="131"/>
      <c r="AS656" s="131"/>
      <c r="AT656" s="131"/>
      <c r="AU656" s="131"/>
      <c r="AV656" s="131"/>
      <c r="AW656" s="131"/>
      <c r="AX656" s="131"/>
      <c r="AY656" s="131"/>
      <c r="AZ656" s="131"/>
      <c r="BA656" s="131"/>
      <c r="BB656" s="131"/>
      <c r="BC656" s="131"/>
      <c r="BD656" s="131"/>
      <c r="BE656" s="131"/>
      <c r="BF656" s="131"/>
      <c r="BG656" s="131"/>
      <c r="BH656" s="131"/>
      <c r="BI656" s="131"/>
      <c r="BJ656" s="131"/>
      <c r="BK656" s="131"/>
      <c r="BL656" s="131"/>
      <c r="BM656" s="131"/>
      <c r="BN656" s="131"/>
      <c r="BO656" s="131"/>
      <c r="BP656" s="131"/>
      <c r="BQ656" s="131"/>
      <c r="BR656" s="131"/>
      <c r="BS656" s="131"/>
      <c r="BT656" s="131"/>
      <c r="BU656" s="131"/>
      <c r="BV656" s="131"/>
      <c r="BW656" s="131"/>
      <c r="BX656" s="131"/>
      <c r="BY656" s="131"/>
      <c r="BZ656" s="131"/>
      <c r="CA656" s="131"/>
      <c r="CB656" s="131"/>
      <c r="CC656" s="131"/>
      <c r="CD656" s="131"/>
      <c r="CE656" s="131"/>
      <c r="CF656" s="131"/>
      <c r="CG656" s="131"/>
      <c r="CH656" s="131"/>
      <c r="CI656" s="131"/>
      <c r="CJ656" s="131"/>
      <c r="CK656" s="131"/>
      <c r="CL656" s="131"/>
      <c r="CM656" s="131"/>
      <c r="CN656" s="131"/>
      <c r="CO656" s="131"/>
      <c r="CP656" s="131"/>
      <c r="CQ656" s="131"/>
      <c r="CR656" s="131"/>
      <c r="CS656" s="131"/>
      <c r="CT656" s="131"/>
      <c r="CU656" s="131"/>
      <c r="CV656" s="131"/>
      <c r="CW656" s="131"/>
      <c r="CX656" s="131"/>
      <c r="CY656" s="131"/>
      <c r="CZ656" s="131"/>
      <c r="DA656" s="131"/>
      <c r="DB656" s="131"/>
      <c r="DC656" s="131"/>
      <c r="DD656" s="131"/>
      <c r="DE656" s="131"/>
      <c r="DF656" s="131"/>
      <c r="DG656" s="131"/>
      <c r="DH656" s="131"/>
      <c r="DI656" s="131"/>
      <c r="DJ656" s="131"/>
      <c r="DK656" s="131"/>
      <c r="DL656" s="131"/>
      <c r="DM656" s="131"/>
      <c r="DN656" s="131"/>
      <c r="DO656" s="131"/>
      <c r="DP656" s="131"/>
      <c r="DQ656" s="131"/>
      <c r="DR656" s="131"/>
      <c r="DS656" s="131"/>
      <c r="DT656" s="131"/>
      <c r="DU656" s="131"/>
      <c r="DV656" s="131"/>
      <c r="DW656" s="131"/>
      <c r="DX656" s="131"/>
      <c r="DY656" s="131"/>
      <c r="DZ656" s="131"/>
      <c r="EA656" s="131"/>
      <c r="EB656" s="131"/>
      <c r="EC656" s="131"/>
      <c r="ED656" s="131"/>
      <c r="EE656" s="131"/>
      <c r="EF656" s="131"/>
      <c r="EG656" s="131"/>
      <c r="EH656" s="131"/>
      <c r="EI656" s="131"/>
      <c r="EJ656" s="131"/>
      <c r="EK656" s="131"/>
      <c r="EL656" s="131"/>
      <c r="EM656" s="131"/>
      <c r="EN656" s="131"/>
      <c r="EO656" s="131"/>
      <c r="EP656" s="131"/>
      <c r="EQ656" s="131"/>
      <c r="ER656" s="131"/>
      <c r="ES656" s="131"/>
      <c r="ET656" s="131"/>
      <c r="EU656" s="131"/>
      <c r="EV656" s="131"/>
      <c r="EW656" s="131"/>
      <c r="EX656" s="131"/>
      <c r="EY656" s="131"/>
      <c r="EZ656" s="131"/>
      <c r="FA656" s="131"/>
      <c r="FB656" s="131"/>
      <c r="FC656" s="131"/>
      <c r="FD656" s="131"/>
      <c r="FE656" s="131"/>
      <c r="FF656" s="131"/>
      <c r="FG656" s="131"/>
      <c r="FH656" s="131"/>
      <c r="FI656" s="131"/>
      <c r="FJ656" s="131"/>
      <c r="FK656" s="131"/>
      <c r="FL656" s="131"/>
      <c r="FM656" s="131"/>
      <c r="FN656" s="131"/>
      <c r="FO656" s="131"/>
      <c r="FP656" s="131"/>
      <c r="FQ656" s="131"/>
      <c r="FR656" s="131"/>
      <c r="FS656" s="131"/>
      <c r="FT656" s="131"/>
      <c r="FU656" s="131"/>
      <c r="FV656" s="131"/>
      <c r="FW656" s="131"/>
    </row>
    <row r="657">
      <c r="A657" s="131"/>
      <c r="B657" s="131"/>
      <c r="C657" s="131"/>
      <c r="D657" s="131"/>
      <c r="E657" s="131"/>
      <c r="F657" s="131"/>
      <c r="G657" s="131"/>
      <c r="H657" s="131"/>
      <c r="I657" s="131"/>
      <c r="J657" s="131"/>
      <c r="K657" s="131"/>
      <c r="L657" s="131"/>
      <c r="M657" s="131"/>
      <c r="N657" s="131"/>
      <c r="O657" s="131"/>
      <c r="P657" s="131"/>
      <c r="Q657" s="131"/>
      <c r="R657" s="131"/>
      <c r="S657" s="131"/>
      <c r="T657" s="131"/>
      <c r="U657" s="131"/>
      <c r="V657" s="131"/>
      <c r="W657" s="131"/>
      <c r="X657" s="131"/>
      <c r="Y657" s="131"/>
      <c r="Z657" s="131"/>
      <c r="AA657" s="131"/>
      <c r="AB657" s="131"/>
      <c r="AC657" s="131"/>
      <c r="AD657" s="131"/>
      <c r="AE657" s="131"/>
      <c r="AF657" s="131"/>
      <c r="AG657" s="131"/>
      <c r="AH657" s="131"/>
      <c r="AI657" s="131"/>
      <c r="AJ657" s="131"/>
      <c r="AK657" s="131"/>
      <c r="AL657" s="131"/>
      <c r="AM657" s="131"/>
      <c r="AN657" s="131"/>
      <c r="AO657" s="131"/>
      <c r="AP657" s="131"/>
      <c r="AQ657" s="131"/>
      <c r="AR657" s="131"/>
      <c r="AS657" s="131"/>
      <c r="AT657" s="131"/>
      <c r="AU657" s="131"/>
      <c r="AV657" s="131"/>
      <c r="AW657" s="131"/>
      <c r="AX657" s="131"/>
      <c r="AY657" s="131"/>
      <c r="AZ657" s="131"/>
      <c r="BA657" s="131"/>
      <c r="BB657" s="131"/>
      <c r="BC657" s="131"/>
      <c r="BD657" s="131"/>
      <c r="BE657" s="131"/>
      <c r="BF657" s="131"/>
      <c r="BG657" s="131"/>
      <c r="BH657" s="131"/>
      <c r="BI657" s="131"/>
      <c r="BJ657" s="131"/>
      <c r="BK657" s="131"/>
      <c r="BL657" s="131"/>
      <c r="BM657" s="131"/>
      <c r="BN657" s="131"/>
      <c r="BO657" s="131"/>
      <c r="BP657" s="131"/>
      <c r="BQ657" s="131"/>
      <c r="BR657" s="131"/>
      <c r="BS657" s="131"/>
      <c r="BT657" s="131"/>
      <c r="BU657" s="131"/>
      <c r="BV657" s="131"/>
      <c r="BW657" s="131"/>
      <c r="BX657" s="131"/>
      <c r="BY657" s="131"/>
      <c r="BZ657" s="131"/>
      <c r="CA657" s="131"/>
      <c r="CB657" s="131"/>
      <c r="CC657" s="131"/>
      <c r="CD657" s="131"/>
      <c r="CE657" s="131"/>
      <c r="CF657" s="131"/>
      <c r="CG657" s="131"/>
      <c r="CH657" s="131"/>
      <c r="CI657" s="131"/>
      <c r="CJ657" s="131"/>
      <c r="CK657" s="131"/>
      <c r="CL657" s="131"/>
      <c r="CM657" s="131"/>
      <c r="CN657" s="131"/>
      <c r="CO657" s="131"/>
      <c r="CP657" s="131"/>
      <c r="CQ657" s="131"/>
      <c r="CR657" s="131"/>
      <c r="CS657" s="131"/>
      <c r="CT657" s="131"/>
      <c r="CU657" s="131"/>
      <c r="CV657" s="131"/>
      <c r="CW657" s="131"/>
      <c r="CX657" s="131"/>
      <c r="CY657" s="131"/>
      <c r="CZ657" s="131"/>
      <c r="DA657" s="131"/>
      <c r="DB657" s="131"/>
      <c r="DC657" s="131"/>
      <c r="DD657" s="131"/>
      <c r="DE657" s="131"/>
      <c r="DF657" s="131"/>
      <c r="DG657" s="131"/>
      <c r="DH657" s="131"/>
      <c r="DI657" s="131"/>
      <c r="DJ657" s="131"/>
      <c r="DK657" s="131"/>
      <c r="DL657" s="131"/>
      <c r="DM657" s="131"/>
      <c r="DN657" s="131"/>
      <c r="DO657" s="131"/>
      <c r="DP657" s="131"/>
      <c r="DQ657" s="131"/>
      <c r="DR657" s="131"/>
      <c r="DS657" s="131"/>
      <c r="DT657" s="131"/>
      <c r="DU657" s="131"/>
      <c r="DV657" s="131"/>
      <c r="DW657" s="131"/>
      <c r="DX657" s="131"/>
      <c r="DY657" s="131"/>
      <c r="DZ657" s="131"/>
      <c r="EA657" s="131"/>
      <c r="EB657" s="131"/>
      <c r="EC657" s="131"/>
      <c r="ED657" s="131"/>
      <c r="EE657" s="131"/>
      <c r="EF657" s="131"/>
      <c r="EG657" s="131"/>
      <c r="EH657" s="131"/>
      <c r="EI657" s="131"/>
      <c r="EJ657" s="131"/>
      <c r="EK657" s="131"/>
      <c r="EL657" s="131"/>
      <c r="EM657" s="131"/>
      <c r="EN657" s="131"/>
      <c r="EO657" s="131"/>
      <c r="EP657" s="131"/>
      <c r="EQ657" s="131"/>
      <c r="ER657" s="131"/>
      <c r="ES657" s="131"/>
      <c r="ET657" s="131"/>
      <c r="EU657" s="131"/>
      <c r="EV657" s="131"/>
      <c r="EW657" s="131"/>
      <c r="EX657" s="131"/>
      <c r="EY657" s="131"/>
      <c r="EZ657" s="131"/>
      <c r="FA657" s="131"/>
      <c r="FB657" s="131"/>
      <c r="FC657" s="131"/>
      <c r="FD657" s="131"/>
      <c r="FE657" s="131"/>
      <c r="FF657" s="131"/>
      <c r="FG657" s="131"/>
      <c r="FH657" s="131"/>
      <c r="FI657" s="131"/>
      <c r="FJ657" s="131"/>
      <c r="FK657" s="131"/>
      <c r="FL657" s="131"/>
      <c r="FM657" s="131"/>
      <c r="FN657" s="131"/>
      <c r="FO657" s="131"/>
      <c r="FP657" s="131"/>
      <c r="FQ657" s="131"/>
      <c r="FR657" s="131"/>
      <c r="FS657" s="131"/>
      <c r="FT657" s="131"/>
      <c r="FU657" s="131"/>
      <c r="FV657" s="131"/>
      <c r="FW657" s="131"/>
    </row>
    <row r="658">
      <c r="A658" s="131"/>
      <c r="B658" s="131"/>
      <c r="C658" s="131"/>
      <c r="D658" s="131"/>
      <c r="E658" s="131"/>
      <c r="F658" s="131"/>
      <c r="G658" s="131"/>
      <c r="H658" s="131"/>
      <c r="I658" s="131"/>
      <c r="J658" s="131"/>
      <c r="K658" s="131"/>
      <c r="L658" s="131"/>
      <c r="M658" s="131"/>
      <c r="N658" s="131"/>
      <c r="O658" s="131"/>
      <c r="P658" s="131"/>
      <c r="Q658" s="131"/>
      <c r="R658" s="131"/>
      <c r="S658" s="131"/>
      <c r="T658" s="131"/>
      <c r="U658" s="131"/>
      <c r="V658" s="131"/>
      <c r="W658" s="131"/>
      <c r="X658" s="131"/>
      <c r="Y658" s="131"/>
      <c r="Z658" s="131"/>
      <c r="AA658" s="131"/>
      <c r="AB658" s="131"/>
      <c r="AC658" s="131"/>
      <c r="AD658" s="131"/>
      <c r="AE658" s="131"/>
      <c r="AF658" s="131"/>
      <c r="AG658" s="131"/>
      <c r="AH658" s="131"/>
      <c r="AI658" s="131"/>
      <c r="AJ658" s="131"/>
      <c r="AK658" s="131"/>
      <c r="AL658" s="131"/>
      <c r="AM658" s="131"/>
      <c r="AN658" s="131"/>
      <c r="AO658" s="131"/>
      <c r="AP658" s="131"/>
      <c r="AQ658" s="131"/>
      <c r="AR658" s="131"/>
      <c r="AS658" s="131"/>
      <c r="AT658" s="131"/>
      <c r="AU658" s="131"/>
      <c r="AV658" s="131"/>
      <c r="AW658" s="131"/>
      <c r="AX658" s="131"/>
      <c r="AY658" s="131"/>
      <c r="AZ658" s="131"/>
      <c r="BA658" s="131"/>
      <c r="BB658" s="131"/>
      <c r="BC658" s="131"/>
      <c r="BD658" s="131"/>
      <c r="BE658" s="131"/>
      <c r="BF658" s="131"/>
      <c r="BG658" s="131"/>
      <c r="BH658" s="131"/>
      <c r="BI658" s="131"/>
      <c r="BJ658" s="131"/>
      <c r="BK658" s="131"/>
      <c r="BL658" s="131"/>
      <c r="BM658" s="131"/>
      <c r="BN658" s="131"/>
      <c r="BO658" s="131"/>
      <c r="BP658" s="131"/>
      <c r="BQ658" s="131"/>
      <c r="BR658" s="131"/>
      <c r="BS658" s="131"/>
      <c r="BT658" s="131"/>
      <c r="BU658" s="131"/>
      <c r="BV658" s="131"/>
      <c r="BW658" s="131"/>
      <c r="BX658" s="131"/>
      <c r="BY658" s="131"/>
      <c r="BZ658" s="131"/>
      <c r="CA658" s="131"/>
      <c r="CB658" s="131"/>
      <c r="CC658" s="131"/>
      <c r="CD658" s="131"/>
      <c r="CE658" s="131"/>
      <c r="CF658" s="131"/>
      <c r="CG658" s="131"/>
      <c r="CH658" s="131"/>
      <c r="CI658" s="131"/>
      <c r="CJ658" s="131"/>
      <c r="CK658" s="131"/>
      <c r="CL658" s="131"/>
      <c r="CM658" s="131"/>
      <c r="CN658" s="131"/>
      <c r="CO658" s="131"/>
      <c r="CP658" s="131"/>
      <c r="CQ658" s="131"/>
      <c r="CR658" s="131"/>
      <c r="CS658" s="131"/>
      <c r="CT658" s="131"/>
      <c r="CU658" s="131"/>
      <c r="CV658" s="131"/>
      <c r="CW658" s="131"/>
      <c r="CX658" s="131"/>
      <c r="CY658" s="131"/>
      <c r="CZ658" s="131"/>
      <c r="DA658" s="131"/>
      <c r="DB658" s="131"/>
      <c r="DC658" s="131"/>
      <c r="DD658" s="131"/>
      <c r="DE658" s="131"/>
      <c r="DF658" s="131"/>
      <c r="DG658" s="131"/>
      <c r="DH658" s="131"/>
      <c r="DI658" s="131"/>
      <c r="DJ658" s="131"/>
      <c r="DK658" s="131"/>
      <c r="DL658" s="131"/>
      <c r="DM658" s="131"/>
      <c r="DN658" s="131"/>
      <c r="DO658" s="131"/>
      <c r="DP658" s="131"/>
      <c r="DQ658" s="131"/>
      <c r="DR658" s="131"/>
      <c r="DS658" s="131"/>
      <c r="DT658" s="131"/>
      <c r="DU658" s="131"/>
      <c r="DV658" s="131"/>
      <c r="DW658" s="131"/>
      <c r="DX658" s="131"/>
      <c r="DY658" s="131"/>
      <c r="DZ658" s="131"/>
      <c r="EA658" s="131"/>
      <c r="EB658" s="131"/>
      <c r="EC658" s="131"/>
      <c r="ED658" s="131"/>
      <c r="EE658" s="131"/>
      <c r="EF658" s="131"/>
      <c r="EG658" s="131"/>
      <c r="EH658" s="131"/>
      <c r="EI658" s="131"/>
      <c r="EJ658" s="131"/>
      <c r="EK658" s="131"/>
      <c r="EL658" s="131"/>
      <c r="EM658" s="131"/>
      <c r="EN658" s="131"/>
      <c r="EO658" s="131"/>
      <c r="EP658" s="131"/>
      <c r="EQ658" s="131"/>
      <c r="ER658" s="131"/>
      <c r="ES658" s="131"/>
      <c r="ET658" s="131"/>
      <c r="EU658" s="131"/>
      <c r="EV658" s="131"/>
      <c r="EW658" s="131"/>
      <c r="EX658" s="131"/>
      <c r="EY658" s="131"/>
      <c r="EZ658" s="131"/>
      <c r="FA658" s="131"/>
      <c r="FB658" s="131"/>
      <c r="FC658" s="131"/>
      <c r="FD658" s="131"/>
      <c r="FE658" s="131"/>
      <c r="FF658" s="131"/>
      <c r="FG658" s="131"/>
      <c r="FH658" s="131"/>
      <c r="FI658" s="131"/>
      <c r="FJ658" s="131"/>
      <c r="FK658" s="131"/>
      <c r="FL658" s="131"/>
      <c r="FM658" s="131"/>
      <c r="FN658" s="131"/>
      <c r="FO658" s="131"/>
      <c r="FP658" s="131"/>
      <c r="FQ658" s="131"/>
      <c r="FR658" s="131"/>
      <c r="FS658" s="131"/>
      <c r="FT658" s="131"/>
      <c r="FU658" s="131"/>
      <c r="FV658" s="131"/>
      <c r="FW658" s="131"/>
    </row>
    <row r="659">
      <c r="A659" s="131"/>
      <c r="B659" s="131"/>
      <c r="C659" s="131"/>
      <c r="D659" s="131"/>
      <c r="E659" s="131"/>
      <c r="F659" s="131"/>
      <c r="G659" s="131"/>
      <c r="H659" s="131"/>
      <c r="I659" s="131"/>
      <c r="J659" s="131"/>
      <c r="K659" s="131"/>
      <c r="L659" s="131"/>
      <c r="M659" s="131"/>
      <c r="N659" s="131"/>
      <c r="O659" s="131"/>
      <c r="P659" s="131"/>
      <c r="Q659" s="131"/>
      <c r="R659" s="131"/>
      <c r="S659" s="131"/>
      <c r="T659" s="131"/>
      <c r="U659" s="131"/>
      <c r="V659" s="131"/>
      <c r="W659" s="131"/>
      <c r="X659" s="131"/>
      <c r="Y659" s="131"/>
      <c r="Z659" s="131"/>
      <c r="AA659" s="131"/>
      <c r="AB659" s="131"/>
      <c r="AC659" s="131"/>
      <c r="AD659" s="131"/>
      <c r="AE659" s="131"/>
      <c r="AF659" s="131"/>
      <c r="AG659" s="131"/>
      <c r="AH659" s="131"/>
      <c r="AI659" s="131"/>
      <c r="AJ659" s="131"/>
      <c r="AK659" s="131"/>
      <c r="AL659" s="131"/>
      <c r="AM659" s="131"/>
      <c r="AN659" s="131"/>
      <c r="AO659" s="131"/>
      <c r="AP659" s="131"/>
      <c r="AQ659" s="131"/>
      <c r="AR659" s="131"/>
      <c r="AS659" s="131"/>
      <c r="AT659" s="131"/>
      <c r="AU659" s="131"/>
      <c r="AV659" s="131"/>
      <c r="AW659" s="131"/>
      <c r="AX659" s="131"/>
      <c r="AY659" s="131"/>
      <c r="AZ659" s="131"/>
      <c r="BA659" s="131"/>
      <c r="BB659" s="131"/>
      <c r="BC659" s="131"/>
      <c r="BD659" s="131"/>
      <c r="BE659" s="131"/>
      <c r="BF659" s="131"/>
      <c r="BG659" s="131"/>
      <c r="BH659" s="131"/>
      <c r="BI659" s="131"/>
      <c r="BJ659" s="131"/>
      <c r="BK659" s="131"/>
      <c r="BL659" s="131"/>
      <c r="BM659" s="131"/>
      <c r="BN659" s="131"/>
      <c r="BO659" s="131"/>
      <c r="BP659" s="131"/>
      <c r="BQ659" s="131"/>
      <c r="BR659" s="131"/>
      <c r="BS659" s="131"/>
      <c r="BT659" s="131"/>
      <c r="BU659" s="131"/>
      <c r="BV659" s="131"/>
      <c r="BW659" s="131"/>
      <c r="BX659" s="131"/>
      <c r="BY659" s="131"/>
      <c r="BZ659" s="131"/>
      <c r="CA659" s="131"/>
      <c r="CB659" s="131"/>
      <c r="CC659" s="131"/>
      <c r="CD659" s="131"/>
      <c r="CE659" s="131"/>
      <c r="CF659" s="131"/>
      <c r="CG659" s="131"/>
      <c r="CH659" s="131"/>
      <c r="CI659" s="131"/>
      <c r="CJ659" s="131"/>
      <c r="CK659" s="131"/>
      <c r="CL659" s="131"/>
      <c r="CM659" s="131"/>
      <c r="CN659" s="131"/>
      <c r="CO659" s="131"/>
      <c r="CP659" s="131"/>
      <c r="CQ659" s="131"/>
      <c r="CR659" s="131"/>
      <c r="CS659" s="131"/>
      <c r="CT659" s="131"/>
      <c r="CU659" s="131"/>
      <c r="CV659" s="131"/>
      <c r="CW659" s="131"/>
      <c r="CX659" s="131"/>
      <c r="CY659" s="131"/>
      <c r="CZ659" s="131"/>
      <c r="DA659" s="131"/>
      <c r="DB659" s="131"/>
      <c r="DC659" s="131"/>
      <c r="DD659" s="131"/>
      <c r="DE659" s="131"/>
      <c r="DF659" s="131"/>
      <c r="DG659" s="131"/>
      <c r="DH659" s="131"/>
      <c r="DI659" s="131"/>
      <c r="DJ659" s="131"/>
      <c r="DK659" s="131"/>
      <c r="DL659" s="131"/>
      <c r="DM659" s="131"/>
      <c r="DN659" s="131"/>
      <c r="DO659" s="131"/>
      <c r="DP659" s="131"/>
      <c r="DQ659" s="131"/>
      <c r="DR659" s="131"/>
      <c r="DS659" s="131"/>
      <c r="DT659" s="131"/>
      <c r="DU659" s="131"/>
      <c r="DV659" s="131"/>
      <c r="DW659" s="131"/>
      <c r="DX659" s="131"/>
      <c r="DY659" s="131"/>
      <c r="DZ659" s="131"/>
      <c r="EA659" s="131"/>
      <c r="EB659" s="131"/>
      <c r="EC659" s="131"/>
      <c r="ED659" s="131"/>
      <c r="EE659" s="131"/>
      <c r="EF659" s="131"/>
      <c r="EG659" s="131"/>
      <c r="EH659" s="131"/>
      <c r="EI659" s="131"/>
      <c r="EJ659" s="131"/>
      <c r="EK659" s="131"/>
      <c r="EL659" s="131"/>
      <c r="EM659" s="131"/>
      <c r="EN659" s="131"/>
      <c r="EO659" s="131"/>
      <c r="EP659" s="131"/>
      <c r="EQ659" s="131"/>
      <c r="ER659" s="131"/>
      <c r="ES659" s="131"/>
      <c r="ET659" s="131"/>
      <c r="EU659" s="131"/>
      <c r="EV659" s="131"/>
      <c r="EW659" s="131"/>
      <c r="EX659" s="131"/>
      <c r="EY659" s="131"/>
      <c r="EZ659" s="131"/>
      <c r="FA659" s="131"/>
      <c r="FB659" s="131"/>
      <c r="FC659" s="131"/>
      <c r="FD659" s="131"/>
      <c r="FE659" s="131"/>
      <c r="FF659" s="131"/>
      <c r="FG659" s="131"/>
      <c r="FH659" s="131"/>
      <c r="FI659" s="131"/>
      <c r="FJ659" s="131"/>
      <c r="FK659" s="131"/>
      <c r="FL659" s="131"/>
      <c r="FM659" s="131"/>
      <c r="FN659" s="131"/>
      <c r="FO659" s="131"/>
      <c r="FP659" s="131"/>
      <c r="FQ659" s="131"/>
      <c r="FR659" s="131"/>
      <c r="FS659" s="131"/>
      <c r="FT659" s="131"/>
      <c r="FU659" s="131"/>
      <c r="FV659" s="131"/>
      <c r="FW659" s="131"/>
    </row>
    <row r="660">
      <c r="A660" s="131"/>
      <c r="B660" s="131"/>
      <c r="C660" s="131"/>
      <c r="D660" s="131"/>
      <c r="E660" s="131"/>
      <c r="F660" s="131"/>
      <c r="G660" s="131"/>
      <c r="H660" s="131"/>
      <c r="I660" s="131"/>
      <c r="J660" s="131"/>
      <c r="K660" s="131"/>
      <c r="L660" s="131"/>
      <c r="M660" s="131"/>
      <c r="N660" s="131"/>
      <c r="O660" s="131"/>
      <c r="P660" s="131"/>
      <c r="Q660" s="131"/>
      <c r="R660" s="131"/>
      <c r="S660" s="131"/>
      <c r="T660" s="131"/>
      <c r="U660" s="131"/>
      <c r="V660" s="131"/>
      <c r="W660" s="131"/>
      <c r="X660" s="131"/>
      <c r="Y660" s="131"/>
      <c r="Z660" s="131"/>
      <c r="AA660" s="131"/>
      <c r="AB660" s="131"/>
      <c r="AC660" s="131"/>
      <c r="AD660" s="131"/>
      <c r="AE660" s="131"/>
      <c r="AF660" s="131"/>
      <c r="AG660" s="131"/>
      <c r="AH660" s="131"/>
      <c r="AI660" s="131"/>
      <c r="AJ660" s="131"/>
      <c r="AK660" s="131"/>
      <c r="AL660" s="131"/>
      <c r="AM660" s="131"/>
      <c r="AN660" s="131"/>
      <c r="AO660" s="131"/>
      <c r="AP660" s="131"/>
      <c r="AQ660" s="131"/>
      <c r="AR660" s="131"/>
      <c r="AS660" s="131"/>
      <c r="AT660" s="131"/>
      <c r="AU660" s="131"/>
      <c r="AV660" s="131"/>
      <c r="AW660" s="131"/>
      <c r="AX660" s="131"/>
      <c r="AY660" s="131"/>
      <c r="AZ660" s="131"/>
      <c r="BA660" s="131"/>
      <c r="BB660" s="131"/>
      <c r="BC660" s="131"/>
      <c r="BD660" s="131"/>
      <c r="BE660" s="131"/>
      <c r="BF660" s="131"/>
      <c r="BG660" s="131"/>
      <c r="BH660" s="131"/>
      <c r="BI660" s="131"/>
      <c r="BJ660" s="131"/>
      <c r="BK660" s="131"/>
      <c r="BL660" s="131"/>
      <c r="BM660" s="131"/>
      <c r="BN660" s="131"/>
      <c r="BO660" s="131"/>
      <c r="BP660" s="131"/>
      <c r="BQ660" s="131"/>
      <c r="BR660" s="131"/>
      <c r="BS660" s="131"/>
      <c r="BT660" s="131"/>
      <c r="BU660" s="131"/>
      <c r="BV660" s="131"/>
      <c r="BW660" s="131"/>
      <c r="BX660" s="131"/>
      <c r="BY660" s="131"/>
      <c r="BZ660" s="131"/>
      <c r="CA660" s="131"/>
      <c r="CB660" s="131"/>
      <c r="CC660" s="131"/>
      <c r="CD660" s="131"/>
      <c r="CE660" s="131"/>
      <c r="CF660" s="131"/>
      <c r="CG660" s="131"/>
      <c r="CH660" s="131"/>
      <c r="CI660" s="131"/>
      <c r="CJ660" s="131"/>
      <c r="CK660" s="131"/>
      <c r="CL660" s="131"/>
      <c r="CM660" s="131"/>
      <c r="CN660" s="131"/>
      <c r="CO660" s="131"/>
      <c r="CP660" s="131"/>
      <c r="CQ660" s="131"/>
      <c r="CR660" s="131"/>
      <c r="CS660" s="131"/>
      <c r="CT660" s="131"/>
      <c r="CU660" s="131"/>
      <c r="CV660" s="131"/>
      <c r="CW660" s="131"/>
      <c r="CX660" s="131"/>
      <c r="CY660" s="131"/>
      <c r="CZ660" s="131"/>
      <c r="DA660" s="131"/>
      <c r="DB660" s="131"/>
      <c r="DC660" s="131"/>
      <c r="DD660" s="131"/>
      <c r="DE660" s="131"/>
      <c r="DF660" s="131"/>
      <c r="DG660" s="131"/>
      <c r="DH660" s="131"/>
      <c r="DI660" s="131"/>
      <c r="DJ660" s="131"/>
      <c r="DK660" s="131"/>
      <c r="DL660" s="131"/>
      <c r="DM660" s="131"/>
      <c r="DN660" s="131"/>
      <c r="DO660" s="131"/>
      <c r="DP660" s="131"/>
      <c r="DQ660" s="131"/>
      <c r="DR660" s="131"/>
      <c r="DS660" s="131"/>
      <c r="DT660" s="131"/>
      <c r="DU660" s="131"/>
      <c r="DV660" s="131"/>
      <c r="DW660" s="131"/>
      <c r="DX660" s="131"/>
      <c r="DY660" s="131"/>
      <c r="DZ660" s="131"/>
      <c r="EA660" s="131"/>
      <c r="EB660" s="131"/>
      <c r="EC660" s="131"/>
      <c r="ED660" s="131"/>
      <c r="EE660" s="131"/>
      <c r="EF660" s="131"/>
      <c r="EG660" s="131"/>
      <c r="EH660" s="131"/>
      <c r="EI660" s="131"/>
      <c r="EJ660" s="131"/>
      <c r="EK660" s="131"/>
      <c r="EL660" s="131"/>
      <c r="EM660" s="131"/>
      <c r="EN660" s="131"/>
      <c r="EO660" s="131"/>
      <c r="EP660" s="131"/>
      <c r="EQ660" s="131"/>
      <c r="ER660" s="131"/>
      <c r="ES660" s="131"/>
      <c r="ET660" s="131"/>
      <c r="EU660" s="131"/>
      <c r="EV660" s="131"/>
      <c r="EW660" s="131"/>
      <c r="EX660" s="131"/>
      <c r="EY660" s="131"/>
      <c r="EZ660" s="131"/>
      <c r="FA660" s="131"/>
      <c r="FB660" s="131"/>
      <c r="FC660" s="131"/>
      <c r="FD660" s="131"/>
      <c r="FE660" s="131"/>
      <c r="FF660" s="131"/>
      <c r="FG660" s="131"/>
      <c r="FH660" s="131"/>
      <c r="FI660" s="131"/>
      <c r="FJ660" s="131"/>
      <c r="FK660" s="131"/>
      <c r="FL660" s="131"/>
      <c r="FM660" s="131"/>
      <c r="FN660" s="131"/>
      <c r="FO660" s="131"/>
      <c r="FP660" s="131"/>
      <c r="FQ660" s="131"/>
      <c r="FR660" s="131"/>
      <c r="FS660" s="131"/>
      <c r="FT660" s="131"/>
      <c r="FU660" s="131"/>
      <c r="FV660" s="131"/>
      <c r="FW660" s="131"/>
    </row>
    <row r="661">
      <c r="A661" s="131"/>
      <c r="B661" s="131"/>
      <c r="C661" s="131"/>
      <c r="D661" s="131"/>
      <c r="E661" s="131"/>
      <c r="F661" s="131"/>
      <c r="G661" s="131"/>
      <c r="H661" s="131"/>
      <c r="I661" s="131"/>
      <c r="J661" s="131"/>
      <c r="K661" s="131"/>
      <c r="L661" s="131"/>
      <c r="M661" s="131"/>
      <c r="N661" s="131"/>
      <c r="O661" s="131"/>
      <c r="P661" s="131"/>
      <c r="Q661" s="131"/>
      <c r="R661" s="131"/>
      <c r="S661" s="131"/>
      <c r="T661" s="131"/>
      <c r="U661" s="131"/>
      <c r="V661" s="131"/>
      <c r="W661" s="131"/>
      <c r="X661" s="131"/>
      <c r="Y661" s="131"/>
      <c r="Z661" s="131"/>
      <c r="AA661" s="131"/>
      <c r="AB661" s="131"/>
      <c r="AC661" s="131"/>
      <c r="AD661" s="131"/>
      <c r="AE661" s="131"/>
      <c r="AF661" s="131"/>
      <c r="AG661" s="131"/>
      <c r="AH661" s="131"/>
      <c r="AI661" s="131"/>
      <c r="AJ661" s="131"/>
      <c r="AK661" s="131"/>
      <c r="AL661" s="131"/>
      <c r="AM661" s="131"/>
      <c r="AN661" s="131"/>
      <c r="AO661" s="131"/>
      <c r="AP661" s="131"/>
      <c r="AQ661" s="131"/>
      <c r="AR661" s="131"/>
      <c r="AS661" s="131"/>
      <c r="AT661" s="131"/>
      <c r="AU661" s="131"/>
      <c r="AV661" s="131"/>
      <c r="AW661" s="131"/>
      <c r="AX661" s="131"/>
      <c r="AY661" s="131"/>
      <c r="AZ661" s="131"/>
      <c r="BA661" s="131"/>
      <c r="BB661" s="131"/>
      <c r="BC661" s="131"/>
      <c r="BD661" s="131"/>
      <c r="BE661" s="131"/>
      <c r="BF661" s="131"/>
      <c r="BG661" s="131"/>
      <c r="BH661" s="131"/>
      <c r="BI661" s="131"/>
      <c r="BJ661" s="131"/>
      <c r="BK661" s="131"/>
      <c r="BL661" s="131"/>
      <c r="BM661" s="131"/>
      <c r="BN661" s="131"/>
      <c r="BO661" s="131"/>
      <c r="BP661" s="131"/>
      <c r="BQ661" s="131"/>
      <c r="BR661" s="131"/>
      <c r="BS661" s="131"/>
      <c r="BT661" s="131"/>
      <c r="BU661" s="131"/>
      <c r="BV661" s="131"/>
      <c r="BW661" s="131"/>
      <c r="BX661" s="131"/>
      <c r="BY661" s="131"/>
      <c r="BZ661" s="131"/>
      <c r="CA661" s="131"/>
      <c r="CB661" s="131"/>
      <c r="CC661" s="131"/>
      <c r="CD661" s="131"/>
      <c r="CE661" s="131"/>
      <c r="CF661" s="131"/>
      <c r="CG661" s="131"/>
      <c r="CH661" s="131"/>
      <c r="CI661" s="131"/>
      <c r="CJ661" s="131"/>
      <c r="CK661" s="131"/>
      <c r="CL661" s="131"/>
      <c r="CM661" s="131"/>
      <c r="CN661" s="131"/>
      <c r="CO661" s="131"/>
      <c r="CP661" s="131"/>
      <c r="CQ661" s="131"/>
      <c r="CR661" s="131"/>
      <c r="CS661" s="131"/>
      <c r="CT661" s="131"/>
      <c r="CU661" s="131"/>
      <c r="CV661" s="131"/>
      <c r="CW661" s="131"/>
      <c r="CX661" s="131"/>
      <c r="CY661" s="131"/>
      <c r="CZ661" s="131"/>
      <c r="DA661" s="131"/>
      <c r="DB661" s="131"/>
      <c r="DC661" s="131"/>
      <c r="DD661" s="131"/>
      <c r="DE661" s="131"/>
      <c r="DF661" s="131"/>
      <c r="DG661" s="131"/>
      <c r="DH661" s="131"/>
      <c r="DI661" s="131"/>
      <c r="DJ661" s="131"/>
      <c r="DK661" s="131"/>
      <c r="DL661" s="131"/>
      <c r="DM661" s="131"/>
      <c r="DN661" s="131"/>
      <c r="DO661" s="131"/>
      <c r="DP661" s="131"/>
      <c r="DQ661" s="131"/>
      <c r="DR661" s="131"/>
      <c r="DS661" s="131"/>
      <c r="DT661" s="131"/>
      <c r="DU661" s="131"/>
      <c r="DV661" s="131"/>
      <c r="DW661" s="131"/>
      <c r="DX661" s="131"/>
      <c r="DY661" s="131"/>
      <c r="DZ661" s="131"/>
      <c r="EA661" s="131"/>
      <c r="EB661" s="131"/>
      <c r="EC661" s="131"/>
      <c r="ED661" s="131"/>
      <c r="EE661" s="131"/>
      <c r="EF661" s="131"/>
      <c r="EG661" s="131"/>
      <c r="EH661" s="131"/>
      <c r="EI661" s="131"/>
      <c r="EJ661" s="131"/>
      <c r="EK661" s="131"/>
      <c r="EL661" s="131"/>
      <c r="EM661" s="131"/>
      <c r="EN661" s="131"/>
      <c r="EO661" s="131"/>
      <c r="EP661" s="131"/>
      <c r="EQ661" s="131"/>
      <c r="ER661" s="131"/>
      <c r="ES661" s="131"/>
      <c r="ET661" s="131"/>
      <c r="EU661" s="131"/>
      <c r="EV661" s="131"/>
      <c r="EW661" s="131"/>
      <c r="EX661" s="131"/>
      <c r="EY661" s="131"/>
      <c r="EZ661" s="131"/>
      <c r="FA661" s="131"/>
      <c r="FB661" s="131"/>
      <c r="FC661" s="131"/>
      <c r="FD661" s="131"/>
      <c r="FE661" s="131"/>
      <c r="FF661" s="131"/>
      <c r="FG661" s="131"/>
      <c r="FH661" s="131"/>
      <c r="FI661" s="131"/>
      <c r="FJ661" s="131"/>
      <c r="FK661" s="131"/>
      <c r="FL661" s="131"/>
      <c r="FM661" s="131"/>
      <c r="FN661" s="131"/>
      <c r="FO661" s="131"/>
      <c r="FP661" s="131"/>
      <c r="FQ661" s="131"/>
      <c r="FR661" s="131"/>
      <c r="FS661" s="131"/>
      <c r="FT661" s="131"/>
      <c r="FU661" s="131"/>
      <c r="FV661" s="131"/>
      <c r="FW661" s="131"/>
    </row>
    <row r="662">
      <c r="A662" s="131"/>
      <c r="B662" s="131"/>
      <c r="C662" s="131"/>
      <c r="D662" s="131"/>
      <c r="E662" s="131"/>
      <c r="F662" s="131"/>
      <c r="G662" s="131"/>
      <c r="H662" s="131"/>
      <c r="I662" s="131"/>
      <c r="J662" s="131"/>
      <c r="K662" s="131"/>
      <c r="L662" s="131"/>
      <c r="M662" s="131"/>
      <c r="N662" s="131"/>
      <c r="O662" s="131"/>
      <c r="P662" s="131"/>
      <c r="Q662" s="131"/>
      <c r="R662" s="131"/>
      <c r="S662" s="131"/>
      <c r="T662" s="131"/>
      <c r="U662" s="131"/>
      <c r="V662" s="131"/>
      <c r="W662" s="131"/>
      <c r="X662" s="131"/>
      <c r="Y662" s="131"/>
      <c r="Z662" s="131"/>
      <c r="AA662" s="131"/>
      <c r="AB662" s="131"/>
      <c r="AC662" s="131"/>
      <c r="AD662" s="131"/>
      <c r="AE662" s="131"/>
      <c r="AF662" s="131"/>
      <c r="AG662" s="131"/>
      <c r="AH662" s="131"/>
      <c r="AI662" s="131"/>
      <c r="AJ662" s="131"/>
      <c r="AK662" s="131"/>
      <c r="AL662" s="131"/>
      <c r="AM662" s="131"/>
      <c r="AN662" s="131"/>
      <c r="AO662" s="131"/>
      <c r="AP662" s="131"/>
      <c r="AQ662" s="131"/>
      <c r="AR662" s="131"/>
      <c r="AS662" s="131"/>
      <c r="AT662" s="131"/>
      <c r="AU662" s="131"/>
      <c r="AV662" s="131"/>
      <c r="AW662" s="131"/>
      <c r="AX662" s="131"/>
      <c r="AY662" s="131"/>
      <c r="AZ662" s="131"/>
      <c r="BA662" s="131"/>
      <c r="BB662" s="131"/>
      <c r="BC662" s="131"/>
      <c r="BD662" s="131"/>
      <c r="BE662" s="131"/>
      <c r="BF662" s="131"/>
      <c r="BG662" s="131"/>
      <c r="BH662" s="131"/>
      <c r="BI662" s="131"/>
      <c r="BJ662" s="131"/>
      <c r="BK662" s="131"/>
      <c r="BL662" s="131"/>
      <c r="BM662" s="131"/>
      <c r="BN662" s="131"/>
      <c r="BO662" s="131"/>
      <c r="BP662" s="131"/>
      <c r="BQ662" s="131"/>
      <c r="BR662" s="131"/>
      <c r="BS662" s="131"/>
      <c r="BT662" s="131"/>
      <c r="BU662" s="131"/>
      <c r="BV662" s="131"/>
      <c r="BW662" s="131"/>
      <c r="BX662" s="131"/>
      <c r="BY662" s="131"/>
      <c r="BZ662" s="131"/>
      <c r="CA662" s="131"/>
      <c r="CB662" s="131"/>
      <c r="CC662" s="131"/>
      <c r="CD662" s="131"/>
      <c r="CE662" s="131"/>
      <c r="CF662" s="131"/>
      <c r="CG662" s="131"/>
      <c r="CH662" s="131"/>
      <c r="CI662" s="131"/>
      <c r="CJ662" s="131"/>
      <c r="CK662" s="131"/>
      <c r="CL662" s="131"/>
      <c r="CM662" s="131"/>
      <c r="CN662" s="131"/>
      <c r="CO662" s="131"/>
      <c r="CP662" s="131"/>
      <c r="CQ662" s="131"/>
      <c r="CR662" s="131"/>
      <c r="CS662" s="131"/>
      <c r="CT662" s="131"/>
      <c r="CU662" s="131"/>
      <c r="CV662" s="131"/>
      <c r="CW662" s="131"/>
      <c r="CX662" s="131"/>
      <c r="CY662" s="131"/>
      <c r="CZ662" s="131"/>
      <c r="DA662" s="131"/>
      <c r="DB662" s="131"/>
      <c r="DC662" s="131"/>
      <c r="DD662" s="131"/>
      <c r="DE662" s="131"/>
      <c r="DF662" s="131"/>
      <c r="DG662" s="131"/>
      <c r="DH662" s="131"/>
      <c r="DI662" s="131"/>
      <c r="DJ662" s="131"/>
      <c r="DK662" s="131"/>
      <c r="DL662" s="131"/>
      <c r="DM662" s="131"/>
      <c r="DN662" s="131"/>
      <c r="DO662" s="131"/>
      <c r="DP662" s="131"/>
      <c r="DQ662" s="131"/>
      <c r="DR662" s="131"/>
      <c r="DS662" s="131"/>
      <c r="DT662" s="131"/>
      <c r="DU662" s="131"/>
      <c r="DV662" s="131"/>
      <c r="DW662" s="131"/>
      <c r="DX662" s="131"/>
      <c r="DY662" s="131"/>
      <c r="DZ662" s="131"/>
      <c r="EA662" s="131"/>
      <c r="EB662" s="131"/>
      <c r="EC662" s="131"/>
      <c r="ED662" s="131"/>
      <c r="EE662" s="131"/>
      <c r="EF662" s="131"/>
      <c r="EG662" s="131"/>
      <c r="EH662" s="131"/>
      <c r="EI662" s="131"/>
      <c r="EJ662" s="131"/>
      <c r="EK662" s="131"/>
      <c r="EL662" s="131"/>
      <c r="EM662" s="131"/>
      <c r="EN662" s="131"/>
      <c r="EO662" s="131"/>
      <c r="EP662" s="131"/>
      <c r="EQ662" s="131"/>
      <c r="ER662" s="131"/>
      <c r="ES662" s="131"/>
      <c r="ET662" s="131"/>
      <c r="EU662" s="131"/>
      <c r="EV662" s="131"/>
      <c r="EW662" s="131"/>
      <c r="EX662" s="131"/>
      <c r="EY662" s="131"/>
      <c r="EZ662" s="131"/>
      <c r="FA662" s="131"/>
      <c r="FB662" s="131"/>
      <c r="FC662" s="131"/>
      <c r="FD662" s="131"/>
      <c r="FE662" s="131"/>
      <c r="FF662" s="131"/>
      <c r="FG662" s="131"/>
      <c r="FH662" s="131"/>
      <c r="FI662" s="131"/>
      <c r="FJ662" s="131"/>
      <c r="FK662" s="131"/>
      <c r="FL662" s="131"/>
      <c r="FM662" s="131"/>
      <c r="FN662" s="131"/>
      <c r="FO662" s="131"/>
      <c r="FP662" s="131"/>
      <c r="FQ662" s="131"/>
      <c r="FR662" s="131"/>
      <c r="FS662" s="131"/>
      <c r="FT662" s="131"/>
      <c r="FU662" s="131"/>
      <c r="FV662" s="131"/>
      <c r="FW662" s="131"/>
    </row>
    <row r="663">
      <c r="A663" s="131"/>
      <c r="B663" s="131"/>
      <c r="C663" s="131"/>
      <c r="D663" s="131"/>
      <c r="E663" s="131"/>
      <c r="F663" s="131"/>
      <c r="G663" s="131"/>
      <c r="H663" s="131"/>
      <c r="I663" s="131"/>
      <c r="J663" s="131"/>
      <c r="K663" s="131"/>
      <c r="L663" s="131"/>
      <c r="M663" s="131"/>
      <c r="N663" s="131"/>
      <c r="O663" s="131"/>
      <c r="P663" s="131"/>
      <c r="Q663" s="131"/>
      <c r="R663" s="131"/>
      <c r="S663" s="131"/>
      <c r="T663" s="131"/>
      <c r="U663" s="131"/>
      <c r="V663" s="131"/>
      <c r="W663" s="131"/>
      <c r="X663" s="131"/>
      <c r="Y663" s="131"/>
      <c r="Z663" s="131"/>
      <c r="AA663" s="131"/>
      <c r="AB663" s="131"/>
      <c r="AC663" s="131"/>
      <c r="AD663" s="131"/>
      <c r="AE663" s="131"/>
      <c r="AF663" s="131"/>
      <c r="AG663" s="131"/>
      <c r="AH663" s="131"/>
      <c r="AI663" s="131"/>
      <c r="AJ663" s="131"/>
      <c r="AK663" s="131"/>
      <c r="AL663" s="131"/>
      <c r="AM663" s="131"/>
      <c r="AN663" s="131"/>
      <c r="AO663" s="131"/>
      <c r="AP663" s="131"/>
      <c r="AQ663" s="131"/>
      <c r="AR663" s="131"/>
      <c r="AS663" s="131"/>
      <c r="AT663" s="131"/>
      <c r="AU663" s="131"/>
      <c r="AV663" s="131"/>
      <c r="AW663" s="131"/>
      <c r="AX663" s="131"/>
      <c r="AY663" s="131"/>
      <c r="AZ663" s="131"/>
      <c r="BA663" s="131"/>
      <c r="BB663" s="131"/>
      <c r="BC663" s="131"/>
      <c r="BD663" s="131"/>
      <c r="BE663" s="131"/>
      <c r="BF663" s="131"/>
      <c r="BG663" s="131"/>
      <c r="BH663" s="131"/>
      <c r="BI663" s="131"/>
      <c r="BJ663" s="131"/>
      <c r="BK663" s="131"/>
      <c r="BL663" s="131"/>
      <c r="BM663" s="131"/>
      <c r="BN663" s="131"/>
      <c r="BO663" s="131"/>
      <c r="BP663" s="131"/>
      <c r="BQ663" s="131"/>
      <c r="BR663" s="131"/>
      <c r="BS663" s="131"/>
      <c r="BT663" s="131"/>
      <c r="BU663" s="131"/>
      <c r="BV663" s="131"/>
      <c r="BW663" s="131"/>
      <c r="BX663" s="131"/>
      <c r="BY663" s="131"/>
      <c r="BZ663" s="131"/>
      <c r="CA663" s="131"/>
      <c r="CB663" s="131"/>
      <c r="CC663" s="131"/>
      <c r="CD663" s="131"/>
      <c r="CE663" s="131"/>
      <c r="CF663" s="131"/>
      <c r="CG663" s="131"/>
      <c r="CH663" s="131"/>
      <c r="CI663" s="131"/>
      <c r="CJ663" s="131"/>
      <c r="CK663" s="131"/>
      <c r="CL663" s="131"/>
      <c r="CM663" s="131"/>
      <c r="CN663" s="131"/>
      <c r="CO663" s="131"/>
      <c r="CP663" s="131"/>
      <c r="CQ663" s="131"/>
      <c r="CR663" s="131"/>
      <c r="CS663" s="131"/>
      <c r="CT663" s="131"/>
      <c r="CU663" s="131"/>
      <c r="CV663" s="131"/>
      <c r="CW663" s="131"/>
      <c r="CX663" s="131"/>
      <c r="CY663" s="131"/>
      <c r="CZ663" s="131"/>
      <c r="DA663" s="131"/>
      <c r="DB663" s="131"/>
      <c r="DC663" s="131"/>
      <c r="DD663" s="131"/>
      <c r="DE663" s="131"/>
      <c r="DF663" s="131"/>
      <c r="DG663" s="131"/>
      <c r="DH663" s="131"/>
      <c r="DI663" s="131"/>
      <c r="DJ663" s="131"/>
      <c r="DK663" s="131"/>
      <c r="DL663" s="131"/>
      <c r="DM663" s="131"/>
      <c r="DN663" s="131"/>
      <c r="DO663" s="131"/>
      <c r="DP663" s="131"/>
      <c r="DQ663" s="131"/>
      <c r="DR663" s="131"/>
      <c r="DS663" s="131"/>
      <c r="DT663" s="131"/>
      <c r="DU663" s="131"/>
      <c r="DV663" s="131"/>
      <c r="DW663" s="131"/>
      <c r="DX663" s="131"/>
      <c r="DY663" s="131"/>
      <c r="DZ663" s="131"/>
      <c r="EA663" s="131"/>
      <c r="EB663" s="131"/>
      <c r="EC663" s="131"/>
      <c r="ED663" s="131"/>
      <c r="EE663" s="131"/>
      <c r="EF663" s="131"/>
      <c r="EG663" s="131"/>
      <c r="EH663" s="131"/>
      <c r="EI663" s="131"/>
      <c r="EJ663" s="131"/>
      <c r="EK663" s="131"/>
      <c r="EL663" s="131"/>
      <c r="EM663" s="131"/>
      <c r="EN663" s="131"/>
      <c r="EO663" s="131"/>
      <c r="EP663" s="131"/>
      <c r="EQ663" s="131"/>
      <c r="ER663" s="131"/>
      <c r="ES663" s="131"/>
      <c r="ET663" s="131"/>
      <c r="EU663" s="131"/>
      <c r="EV663" s="131"/>
      <c r="EW663" s="131"/>
      <c r="EX663" s="131"/>
      <c r="EY663" s="131"/>
      <c r="EZ663" s="131"/>
      <c r="FA663" s="131"/>
      <c r="FB663" s="131"/>
      <c r="FC663" s="131"/>
      <c r="FD663" s="131"/>
      <c r="FE663" s="131"/>
      <c r="FF663" s="131"/>
      <c r="FG663" s="131"/>
      <c r="FH663" s="131"/>
      <c r="FI663" s="131"/>
      <c r="FJ663" s="131"/>
      <c r="FK663" s="131"/>
      <c r="FL663" s="131"/>
      <c r="FM663" s="131"/>
      <c r="FN663" s="131"/>
      <c r="FO663" s="131"/>
      <c r="FP663" s="131"/>
      <c r="FQ663" s="131"/>
      <c r="FR663" s="131"/>
      <c r="FS663" s="131"/>
      <c r="FT663" s="131"/>
      <c r="FU663" s="131"/>
      <c r="FV663" s="131"/>
      <c r="FW663" s="131"/>
    </row>
    <row r="664">
      <c r="A664" s="131"/>
      <c r="B664" s="131"/>
      <c r="C664" s="131"/>
      <c r="D664" s="131"/>
      <c r="E664" s="131"/>
      <c r="F664" s="131"/>
      <c r="G664" s="131"/>
      <c r="H664" s="131"/>
      <c r="I664" s="131"/>
      <c r="J664" s="131"/>
      <c r="K664" s="131"/>
      <c r="L664" s="131"/>
      <c r="M664" s="131"/>
      <c r="N664" s="131"/>
      <c r="O664" s="131"/>
      <c r="P664" s="131"/>
      <c r="Q664" s="131"/>
      <c r="R664" s="131"/>
      <c r="S664" s="131"/>
      <c r="T664" s="131"/>
      <c r="U664" s="131"/>
      <c r="V664" s="131"/>
      <c r="W664" s="131"/>
      <c r="X664" s="131"/>
      <c r="Y664" s="131"/>
      <c r="Z664" s="131"/>
      <c r="AA664" s="131"/>
      <c r="AB664" s="131"/>
      <c r="AC664" s="131"/>
      <c r="AD664" s="131"/>
      <c r="AE664" s="131"/>
      <c r="AF664" s="131"/>
      <c r="AG664" s="131"/>
      <c r="AH664" s="131"/>
      <c r="AI664" s="131"/>
      <c r="AJ664" s="131"/>
      <c r="AK664" s="131"/>
      <c r="AL664" s="131"/>
      <c r="AM664" s="131"/>
      <c r="AN664" s="131"/>
      <c r="AO664" s="131"/>
      <c r="AP664" s="131"/>
      <c r="AQ664" s="131"/>
      <c r="AR664" s="131"/>
      <c r="AS664" s="131"/>
      <c r="AT664" s="131"/>
      <c r="AU664" s="131"/>
      <c r="AV664" s="131"/>
      <c r="AW664" s="131"/>
      <c r="AX664" s="131"/>
      <c r="AY664" s="131"/>
      <c r="AZ664" s="131"/>
      <c r="BA664" s="131"/>
      <c r="BB664" s="131"/>
      <c r="BC664" s="131"/>
      <c r="BD664" s="131"/>
      <c r="BE664" s="131"/>
      <c r="BF664" s="131"/>
      <c r="BG664" s="131"/>
      <c r="BH664" s="131"/>
      <c r="BI664" s="131"/>
      <c r="BJ664" s="131"/>
      <c r="BK664" s="131"/>
      <c r="BL664" s="131"/>
      <c r="BM664" s="131"/>
      <c r="BN664" s="131"/>
      <c r="BO664" s="131"/>
      <c r="BP664" s="131"/>
      <c r="BQ664" s="131"/>
      <c r="BR664" s="131"/>
      <c r="BS664" s="131"/>
      <c r="BT664" s="131"/>
      <c r="BU664" s="131"/>
      <c r="BV664" s="131"/>
      <c r="BW664" s="131"/>
      <c r="BX664" s="131"/>
      <c r="BY664" s="131"/>
      <c r="BZ664" s="131"/>
      <c r="CA664" s="131"/>
      <c r="CB664" s="131"/>
      <c r="CC664" s="131"/>
      <c r="CD664" s="131"/>
      <c r="CE664" s="131"/>
      <c r="CF664" s="131"/>
      <c r="CG664" s="131"/>
      <c r="CH664" s="131"/>
      <c r="CI664" s="131"/>
      <c r="CJ664" s="131"/>
      <c r="CK664" s="131"/>
      <c r="CL664" s="131"/>
      <c r="CM664" s="131"/>
      <c r="CN664" s="131"/>
      <c r="CO664" s="131"/>
      <c r="CP664" s="131"/>
      <c r="CQ664" s="131"/>
      <c r="CR664" s="131"/>
      <c r="CS664" s="131"/>
      <c r="CT664" s="131"/>
      <c r="CU664" s="131"/>
      <c r="CV664" s="131"/>
      <c r="CW664" s="131"/>
      <c r="CX664" s="131"/>
      <c r="CY664" s="131"/>
      <c r="CZ664" s="131"/>
      <c r="DA664" s="131"/>
      <c r="DB664" s="131"/>
      <c r="DC664" s="131"/>
      <c r="DD664" s="131"/>
      <c r="DE664" s="131"/>
      <c r="DF664" s="131"/>
      <c r="DG664" s="131"/>
      <c r="DH664" s="131"/>
      <c r="DI664" s="131"/>
      <c r="DJ664" s="131"/>
      <c r="DK664" s="131"/>
      <c r="DL664" s="131"/>
      <c r="DM664" s="131"/>
      <c r="DN664" s="131"/>
      <c r="DO664" s="131"/>
      <c r="DP664" s="131"/>
      <c r="DQ664" s="131"/>
      <c r="DR664" s="131"/>
      <c r="DS664" s="131"/>
      <c r="DT664" s="131"/>
      <c r="DU664" s="131"/>
      <c r="DV664" s="131"/>
      <c r="DW664" s="131"/>
      <c r="DX664" s="131"/>
      <c r="DY664" s="131"/>
      <c r="DZ664" s="131"/>
      <c r="EA664" s="131"/>
      <c r="EB664" s="131"/>
      <c r="EC664" s="131"/>
      <c r="ED664" s="131"/>
      <c r="EE664" s="131"/>
      <c r="EF664" s="131"/>
      <c r="EG664" s="131"/>
      <c r="EH664" s="131"/>
      <c r="EI664" s="131"/>
      <c r="EJ664" s="131"/>
      <c r="EK664" s="131"/>
      <c r="EL664" s="131"/>
      <c r="EM664" s="131"/>
      <c r="EN664" s="131"/>
      <c r="EO664" s="131"/>
      <c r="EP664" s="131"/>
      <c r="EQ664" s="131"/>
      <c r="ER664" s="131"/>
      <c r="ES664" s="131"/>
      <c r="ET664" s="131"/>
      <c r="EU664" s="131"/>
      <c r="EV664" s="131"/>
      <c r="EW664" s="131"/>
      <c r="EX664" s="131"/>
      <c r="EY664" s="131"/>
      <c r="EZ664" s="131"/>
      <c r="FA664" s="131"/>
      <c r="FB664" s="131"/>
      <c r="FC664" s="131"/>
      <c r="FD664" s="131"/>
      <c r="FE664" s="131"/>
      <c r="FF664" s="131"/>
      <c r="FG664" s="131"/>
      <c r="FH664" s="131"/>
      <c r="FI664" s="131"/>
      <c r="FJ664" s="131"/>
      <c r="FK664" s="131"/>
      <c r="FL664" s="131"/>
      <c r="FM664" s="131"/>
      <c r="FN664" s="131"/>
      <c r="FO664" s="131"/>
      <c r="FP664" s="131"/>
      <c r="FQ664" s="131"/>
      <c r="FR664" s="131"/>
      <c r="FS664" s="131"/>
      <c r="FT664" s="131"/>
      <c r="FU664" s="131"/>
      <c r="FV664" s="131"/>
      <c r="FW664" s="131"/>
    </row>
    <row r="665">
      <c r="A665" s="131"/>
      <c r="B665" s="131"/>
      <c r="C665" s="131"/>
      <c r="D665" s="131"/>
      <c r="E665" s="131"/>
      <c r="F665" s="131"/>
      <c r="G665" s="131"/>
      <c r="H665" s="131"/>
      <c r="I665" s="131"/>
      <c r="J665" s="131"/>
      <c r="K665" s="131"/>
      <c r="L665" s="131"/>
      <c r="M665" s="131"/>
      <c r="N665" s="131"/>
      <c r="O665" s="131"/>
      <c r="P665" s="131"/>
      <c r="Q665" s="131"/>
      <c r="R665" s="131"/>
      <c r="S665" s="131"/>
      <c r="T665" s="131"/>
      <c r="U665" s="131"/>
      <c r="V665" s="131"/>
      <c r="W665" s="131"/>
      <c r="X665" s="131"/>
      <c r="Y665" s="131"/>
      <c r="Z665" s="131"/>
      <c r="AA665" s="131"/>
      <c r="AB665" s="131"/>
      <c r="AC665" s="131"/>
      <c r="AD665" s="131"/>
      <c r="AE665" s="131"/>
      <c r="AF665" s="131"/>
      <c r="AG665" s="131"/>
      <c r="AH665" s="131"/>
      <c r="AI665" s="131"/>
      <c r="AJ665" s="131"/>
      <c r="AK665" s="131"/>
      <c r="AL665" s="131"/>
      <c r="AM665" s="131"/>
      <c r="AN665" s="131"/>
      <c r="AO665" s="131"/>
      <c r="AP665" s="131"/>
      <c r="AQ665" s="131"/>
      <c r="AR665" s="131"/>
      <c r="AS665" s="131"/>
      <c r="AT665" s="131"/>
      <c r="AU665" s="131"/>
      <c r="AV665" s="131"/>
      <c r="AW665" s="131"/>
      <c r="AX665" s="131"/>
      <c r="AY665" s="131"/>
      <c r="AZ665" s="131"/>
      <c r="BA665" s="131"/>
      <c r="BB665" s="131"/>
      <c r="BC665" s="131"/>
      <c r="BD665" s="131"/>
      <c r="BE665" s="131"/>
      <c r="BF665" s="131"/>
      <c r="BG665" s="131"/>
      <c r="BH665" s="131"/>
      <c r="BI665" s="131"/>
      <c r="BJ665" s="131"/>
      <c r="BK665" s="131"/>
      <c r="BL665" s="131"/>
      <c r="BM665" s="131"/>
      <c r="BN665" s="131"/>
      <c r="BO665" s="131"/>
      <c r="BP665" s="131"/>
      <c r="BQ665" s="131"/>
      <c r="BR665" s="131"/>
      <c r="BS665" s="131"/>
      <c r="BT665" s="131"/>
      <c r="BU665" s="131"/>
      <c r="BV665" s="131"/>
      <c r="BW665" s="131"/>
      <c r="BX665" s="131"/>
      <c r="BY665" s="131"/>
      <c r="BZ665" s="131"/>
      <c r="CA665" s="131"/>
      <c r="CB665" s="131"/>
      <c r="CC665" s="131"/>
      <c r="CD665" s="131"/>
      <c r="CE665" s="131"/>
      <c r="CF665" s="131"/>
      <c r="CG665" s="131"/>
      <c r="CH665" s="131"/>
      <c r="CI665" s="131"/>
      <c r="CJ665" s="131"/>
      <c r="CK665" s="131"/>
      <c r="CL665" s="131"/>
      <c r="CM665" s="131"/>
      <c r="CN665" s="131"/>
      <c r="CO665" s="131"/>
      <c r="CP665" s="131"/>
      <c r="CQ665" s="131"/>
      <c r="CR665" s="131"/>
      <c r="CS665" s="131"/>
      <c r="CT665" s="131"/>
      <c r="CU665" s="131"/>
      <c r="CV665" s="131"/>
      <c r="CW665" s="131"/>
      <c r="CX665" s="131"/>
      <c r="CY665" s="131"/>
      <c r="CZ665" s="131"/>
      <c r="DA665" s="131"/>
      <c r="DB665" s="131"/>
      <c r="DC665" s="131"/>
      <c r="DD665" s="131"/>
      <c r="DE665" s="131"/>
      <c r="DF665" s="131"/>
      <c r="DG665" s="131"/>
      <c r="DH665" s="131"/>
      <c r="DI665" s="131"/>
      <c r="DJ665" s="131"/>
      <c r="DK665" s="131"/>
      <c r="DL665" s="131"/>
      <c r="DM665" s="131"/>
      <c r="DN665" s="131"/>
      <c r="DO665" s="131"/>
      <c r="DP665" s="131"/>
      <c r="DQ665" s="131"/>
      <c r="DR665" s="131"/>
      <c r="DS665" s="131"/>
      <c r="DT665" s="131"/>
      <c r="DU665" s="131"/>
      <c r="DV665" s="131"/>
      <c r="DW665" s="131"/>
      <c r="DX665" s="131"/>
      <c r="DY665" s="131"/>
      <c r="DZ665" s="131"/>
      <c r="EA665" s="131"/>
      <c r="EB665" s="131"/>
      <c r="EC665" s="131"/>
      <c r="ED665" s="131"/>
      <c r="EE665" s="131"/>
      <c r="EF665" s="131"/>
      <c r="EG665" s="131"/>
      <c r="EH665" s="131"/>
      <c r="EI665" s="131"/>
      <c r="EJ665" s="131"/>
      <c r="EK665" s="131"/>
      <c r="EL665" s="131"/>
      <c r="EM665" s="131"/>
      <c r="EN665" s="131"/>
      <c r="EO665" s="131"/>
      <c r="EP665" s="131"/>
      <c r="EQ665" s="131"/>
      <c r="ER665" s="131"/>
      <c r="ES665" s="131"/>
      <c r="ET665" s="131"/>
      <c r="EU665" s="131"/>
      <c r="EV665" s="131"/>
      <c r="EW665" s="131"/>
      <c r="EX665" s="131"/>
      <c r="EY665" s="131"/>
      <c r="EZ665" s="131"/>
      <c r="FA665" s="131"/>
      <c r="FB665" s="131"/>
      <c r="FC665" s="131"/>
      <c r="FD665" s="131"/>
      <c r="FE665" s="131"/>
      <c r="FF665" s="131"/>
      <c r="FG665" s="131"/>
      <c r="FH665" s="131"/>
      <c r="FI665" s="131"/>
      <c r="FJ665" s="131"/>
      <c r="FK665" s="131"/>
      <c r="FL665" s="131"/>
      <c r="FM665" s="131"/>
      <c r="FN665" s="131"/>
      <c r="FO665" s="131"/>
      <c r="FP665" s="131"/>
      <c r="FQ665" s="131"/>
      <c r="FR665" s="131"/>
      <c r="FS665" s="131"/>
      <c r="FT665" s="131"/>
      <c r="FU665" s="131"/>
      <c r="FV665" s="131"/>
      <c r="FW665" s="131"/>
    </row>
    <row r="666">
      <c r="A666" s="131"/>
      <c r="B666" s="131"/>
      <c r="C666" s="131"/>
      <c r="D666" s="131"/>
      <c r="E666" s="131"/>
      <c r="F666" s="131"/>
      <c r="G666" s="131"/>
      <c r="H666" s="131"/>
      <c r="I666" s="131"/>
      <c r="J666" s="131"/>
      <c r="K666" s="131"/>
      <c r="L666" s="131"/>
      <c r="M666" s="131"/>
      <c r="N666" s="131"/>
      <c r="O666" s="131"/>
      <c r="P666" s="131"/>
      <c r="Q666" s="131"/>
      <c r="R666" s="131"/>
      <c r="S666" s="131"/>
      <c r="T666" s="131"/>
      <c r="U666" s="131"/>
      <c r="V666" s="131"/>
      <c r="W666" s="131"/>
      <c r="X666" s="131"/>
      <c r="Y666" s="131"/>
      <c r="Z666" s="131"/>
      <c r="AA666" s="131"/>
      <c r="AB666" s="131"/>
      <c r="AC666" s="131"/>
      <c r="AD666" s="131"/>
      <c r="AE666" s="131"/>
      <c r="AF666" s="131"/>
      <c r="AG666" s="131"/>
      <c r="AH666" s="131"/>
      <c r="AI666" s="131"/>
      <c r="AJ666" s="131"/>
      <c r="AK666" s="131"/>
      <c r="AL666" s="131"/>
      <c r="AM666" s="131"/>
      <c r="AN666" s="131"/>
      <c r="AO666" s="131"/>
      <c r="AP666" s="131"/>
      <c r="AQ666" s="131"/>
      <c r="AR666" s="131"/>
      <c r="AS666" s="131"/>
      <c r="AT666" s="131"/>
      <c r="AU666" s="131"/>
      <c r="AV666" s="131"/>
      <c r="AW666" s="131"/>
      <c r="AX666" s="131"/>
      <c r="AY666" s="131"/>
      <c r="AZ666" s="131"/>
      <c r="BA666" s="131"/>
      <c r="BB666" s="131"/>
      <c r="BC666" s="131"/>
      <c r="BD666" s="131"/>
      <c r="BE666" s="131"/>
      <c r="BF666" s="131"/>
      <c r="BG666" s="131"/>
      <c r="BH666" s="131"/>
      <c r="BI666" s="131"/>
      <c r="BJ666" s="131"/>
      <c r="BK666" s="131"/>
      <c r="BL666" s="131"/>
      <c r="BM666" s="131"/>
      <c r="BN666" s="131"/>
      <c r="BO666" s="131"/>
      <c r="BP666" s="131"/>
      <c r="BQ666" s="131"/>
      <c r="BR666" s="131"/>
      <c r="BS666" s="131"/>
      <c r="BT666" s="131"/>
      <c r="BU666" s="131"/>
      <c r="BV666" s="131"/>
      <c r="BW666" s="131"/>
      <c r="BX666" s="131"/>
      <c r="BY666" s="131"/>
      <c r="BZ666" s="131"/>
      <c r="CA666" s="131"/>
      <c r="CB666" s="131"/>
      <c r="CC666" s="131"/>
      <c r="CD666" s="131"/>
      <c r="CE666" s="131"/>
      <c r="CF666" s="131"/>
      <c r="CG666" s="131"/>
      <c r="CH666" s="131"/>
      <c r="CI666" s="131"/>
      <c r="CJ666" s="131"/>
      <c r="CK666" s="131"/>
      <c r="CL666" s="131"/>
      <c r="CM666" s="131"/>
      <c r="CN666" s="131"/>
      <c r="CO666" s="131"/>
      <c r="CP666" s="131"/>
      <c r="CQ666" s="131"/>
      <c r="CR666" s="131"/>
      <c r="CS666" s="131"/>
      <c r="CT666" s="131"/>
      <c r="CU666" s="131"/>
      <c r="CV666" s="131"/>
      <c r="CW666" s="131"/>
      <c r="CX666" s="131"/>
      <c r="CY666" s="131"/>
      <c r="CZ666" s="131"/>
      <c r="DA666" s="131"/>
      <c r="DB666" s="131"/>
      <c r="DC666" s="131"/>
      <c r="DD666" s="131"/>
      <c r="DE666" s="131"/>
      <c r="DF666" s="131"/>
      <c r="DG666" s="131"/>
      <c r="DH666" s="131"/>
      <c r="DI666" s="131"/>
      <c r="DJ666" s="131"/>
      <c r="DK666" s="131"/>
      <c r="DL666" s="131"/>
      <c r="DM666" s="131"/>
      <c r="DN666" s="131"/>
      <c r="DO666" s="131"/>
      <c r="DP666" s="131"/>
      <c r="DQ666" s="131"/>
      <c r="DR666" s="131"/>
      <c r="DS666" s="131"/>
      <c r="DT666" s="131"/>
      <c r="DU666" s="131"/>
      <c r="DV666" s="131"/>
      <c r="DW666" s="131"/>
      <c r="DX666" s="131"/>
      <c r="DY666" s="131"/>
      <c r="DZ666" s="131"/>
      <c r="EA666" s="131"/>
      <c r="EB666" s="131"/>
      <c r="EC666" s="131"/>
      <c r="ED666" s="131"/>
      <c r="EE666" s="131"/>
      <c r="EF666" s="131"/>
      <c r="EG666" s="131"/>
      <c r="EH666" s="131"/>
      <c r="EI666" s="131"/>
      <c r="EJ666" s="131"/>
      <c r="EK666" s="131"/>
      <c r="EL666" s="131"/>
      <c r="EM666" s="131"/>
      <c r="EN666" s="131"/>
      <c r="EO666" s="131"/>
      <c r="EP666" s="131"/>
      <c r="EQ666" s="131"/>
      <c r="ER666" s="131"/>
      <c r="ES666" s="131"/>
      <c r="ET666" s="131"/>
      <c r="EU666" s="131"/>
      <c r="EV666" s="131"/>
      <c r="EW666" s="131"/>
      <c r="EX666" s="131"/>
      <c r="EY666" s="131"/>
      <c r="EZ666" s="131"/>
      <c r="FA666" s="131"/>
      <c r="FB666" s="131"/>
      <c r="FC666" s="131"/>
      <c r="FD666" s="131"/>
      <c r="FE666" s="131"/>
      <c r="FF666" s="131"/>
      <c r="FG666" s="131"/>
      <c r="FH666" s="131"/>
      <c r="FI666" s="131"/>
      <c r="FJ666" s="131"/>
      <c r="FK666" s="131"/>
      <c r="FL666" s="131"/>
      <c r="FM666" s="131"/>
      <c r="FN666" s="131"/>
      <c r="FO666" s="131"/>
      <c r="FP666" s="131"/>
      <c r="FQ666" s="131"/>
      <c r="FR666" s="131"/>
      <c r="FS666" s="131"/>
      <c r="FT666" s="131"/>
      <c r="FU666" s="131"/>
      <c r="FV666" s="131"/>
      <c r="FW666" s="131"/>
    </row>
    <row r="667">
      <c r="A667" s="131"/>
      <c r="B667" s="131"/>
      <c r="C667" s="131"/>
      <c r="D667" s="131"/>
      <c r="E667" s="131"/>
      <c r="F667" s="131"/>
      <c r="G667" s="131"/>
      <c r="H667" s="131"/>
      <c r="I667" s="131"/>
      <c r="J667" s="131"/>
      <c r="K667" s="131"/>
      <c r="L667" s="131"/>
      <c r="M667" s="131"/>
      <c r="N667" s="131"/>
      <c r="O667" s="131"/>
      <c r="P667" s="131"/>
      <c r="Q667" s="131"/>
      <c r="R667" s="131"/>
      <c r="S667" s="131"/>
      <c r="T667" s="131"/>
      <c r="U667" s="131"/>
      <c r="V667" s="131"/>
      <c r="W667" s="131"/>
      <c r="X667" s="131"/>
      <c r="Y667" s="131"/>
      <c r="Z667" s="131"/>
      <c r="AA667" s="131"/>
      <c r="AB667" s="131"/>
      <c r="AC667" s="131"/>
      <c r="AD667" s="131"/>
      <c r="AE667" s="131"/>
      <c r="AF667" s="131"/>
      <c r="AG667" s="131"/>
      <c r="AH667" s="131"/>
      <c r="AI667" s="131"/>
      <c r="AJ667" s="131"/>
      <c r="AK667" s="131"/>
      <c r="AL667" s="131"/>
      <c r="AM667" s="131"/>
      <c r="AN667" s="131"/>
      <c r="AO667" s="131"/>
      <c r="AP667" s="131"/>
      <c r="AQ667" s="131"/>
      <c r="AR667" s="131"/>
      <c r="AS667" s="131"/>
      <c r="AT667" s="131"/>
      <c r="AU667" s="131"/>
      <c r="AV667" s="131"/>
      <c r="AW667" s="131"/>
      <c r="AX667" s="131"/>
      <c r="AY667" s="131"/>
      <c r="AZ667" s="131"/>
      <c r="BA667" s="131"/>
      <c r="BB667" s="131"/>
      <c r="BC667" s="131"/>
      <c r="BD667" s="131"/>
      <c r="BE667" s="131"/>
      <c r="BF667" s="131"/>
      <c r="BG667" s="131"/>
      <c r="BH667" s="131"/>
      <c r="BI667" s="131"/>
      <c r="BJ667" s="131"/>
      <c r="BK667" s="131"/>
      <c r="BL667" s="131"/>
      <c r="BM667" s="131"/>
      <c r="BN667" s="131"/>
      <c r="BO667" s="131"/>
      <c r="BP667" s="131"/>
      <c r="BQ667" s="131"/>
      <c r="BR667" s="131"/>
      <c r="BS667" s="131"/>
      <c r="BT667" s="131"/>
      <c r="BU667" s="131"/>
      <c r="BV667" s="131"/>
      <c r="BW667" s="131"/>
      <c r="BX667" s="131"/>
      <c r="BY667" s="131"/>
      <c r="BZ667" s="131"/>
      <c r="CA667" s="131"/>
      <c r="CB667" s="131"/>
      <c r="CC667" s="131"/>
      <c r="CD667" s="131"/>
      <c r="CE667" s="131"/>
      <c r="CF667" s="131"/>
      <c r="CG667" s="131"/>
      <c r="CH667" s="131"/>
      <c r="CI667" s="131"/>
      <c r="CJ667" s="131"/>
      <c r="CK667" s="131"/>
      <c r="CL667" s="131"/>
      <c r="CM667" s="131"/>
      <c r="CN667" s="131"/>
      <c r="CO667" s="131"/>
      <c r="CP667" s="131"/>
      <c r="CQ667" s="131"/>
      <c r="CR667" s="131"/>
      <c r="CS667" s="131"/>
      <c r="CT667" s="131"/>
      <c r="CU667" s="131"/>
      <c r="CV667" s="131"/>
      <c r="CW667" s="131"/>
      <c r="CX667" s="131"/>
      <c r="CY667" s="131"/>
      <c r="CZ667" s="131"/>
      <c r="DA667" s="131"/>
      <c r="DB667" s="131"/>
      <c r="DC667" s="131"/>
      <c r="DD667" s="131"/>
      <c r="DE667" s="131"/>
      <c r="DF667" s="131"/>
      <c r="DG667" s="131"/>
      <c r="DH667" s="131"/>
      <c r="DI667" s="131"/>
      <c r="DJ667" s="131"/>
      <c r="DK667" s="131"/>
      <c r="DL667" s="131"/>
      <c r="DM667" s="131"/>
      <c r="DN667" s="131"/>
      <c r="DO667" s="131"/>
      <c r="DP667" s="131"/>
      <c r="DQ667" s="131"/>
      <c r="DR667" s="131"/>
      <c r="DS667" s="131"/>
      <c r="DT667" s="131"/>
      <c r="DU667" s="131"/>
      <c r="DV667" s="131"/>
      <c r="DW667" s="131"/>
      <c r="DX667" s="131"/>
      <c r="DY667" s="131"/>
      <c r="DZ667" s="131"/>
      <c r="EA667" s="131"/>
      <c r="EB667" s="131"/>
      <c r="EC667" s="131"/>
      <c r="ED667" s="131"/>
      <c r="EE667" s="131"/>
      <c r="EF667" s="131"/>
      <c r="EG667" s="131"/>
      <c r="EH667" s="131"/>
      <c r="EI667" s="131"/>
      <c r="EJ667" s="131"/>
      <c r="EK667" s="131"/>
      <c r="EL667" s="131"/>
      <c r="EM667" s="131"/>
      <c r="EN667" s="131"/>
      <c r="EO667" s="131"/>
      <c r="EP667" s="131"/>
      <c r="EQ667" s="131"/>
      <c r="ER667" s="131"/>
      <c r="ES667" s="131"/>
      <c r="ET667" s="131"/>
      <c r="EU667" s="131"/>
      <c r="EV667" s="131"/>
      <c r="EW667" s="131"/>
      <c r="EX667" s="131"/>
      <c r="EY667" s="131"/>
      <c r="EZ667" s="131"/>
      <c r="FA667" s="131"/>
      <c r="FB667" s="131"/>
      <c r="FC667" s="131"/>
      <c r="FD667" s="131"/>
      <c r="FE667" s="131"/>
      <c r="FF667" s="131"/>
      <c r="FG667" s="131"/>
      <c r="FH667" s="131"/>
      <c r="FI667" s="131"/>
      <c r="FJ667" s="131"/>
      <c r="FK667" s="131"/>
      <c r="FL667" s="131"/>
      <c r="FM667" s="131"/>
      <c r="FN667" s="131"/>
      <c r="FO667" s="131"/>
      <c r="FP667" s="131"/>
      <c r="FQ667" s="131"/>
      <c r="FR667" s="131"/>
      <c r="FS667" s="131"/>
      <c r="FT667" s="131"/>
      <c r="FU667" s="131"/>
      <c r="FV667" s="131"/>
      <c r="FW667" s="131"/>
    </row>
    <row r="668">
      <c r="A668" s="131"/>
      <c r="B668" s="131"/>
      <c r="C668" s="131"/>
      <c r="D668" s="131"/>
      <c r="E668" s="131"/>
      <c r="F668" s="131"/>
      <c r="G668" s="131"/>
      <c r="H668" s="131"/>
      <c r="I668" s="131"/>
      <c r="J668" s="131"/>
      <c r="K668" s="131"/>
      <c r="L668" s="131"/>
      <c r="M668" s="131"/>
      <c r="N668" s="131"/>
      <c r="O668" s="131"/>
      <c r="P668" s="131"/>
      <c r="Q668" s="131"/>
      <c r="R668" s="131"/>
      <c r="S668" s="131"/>
      <c r="T668" s="131"/>
      <c r="U668" s="131"/>
      <c r="V668" s="131"/>
      <c r="W668" s="131"/>
      <c r="X668" s="131"/>
      <c r="Y668" s="131"/>
      <c r="Z668" s="131"/>
      <c r="AA668" s="131"/>
      <c r="AB668" s="131"/>
      <c r="AC668" s="131"/>
      <c r="AD668" s="131"/>
      <c r="AE668" s="131"/>
      <c r="AF668" s="131"/>
      <c r="AG668" s="131"/>
      <c r="AH668" s="131"/>
      <c r="AI668" s="131"/>
      <c r="AJ668" s="131"/>
      <c r="AK668" s="131"/>
      <c r="AL668" s="131"/>
      <c r="AM668" s="131"/>
      <c r="AN668" s="131"/>
      <c r="AO668" s="131"/>
      <c r="AP668" s="131"/>
      <c r="AQ668" s="131"/>
      <c r="AR668" s="131"/>
      <c r="AS668" s="131"/>
      <c r="AT668" s="131"/>
      <c r="AU668" s="131"/>
      <c r="AV668" s="131"/>
      <c r="AW668" s="131"/>
      <c r="AX668" s="131"/>
      <c r="AY668" s="131"/>
      <c r="AZ668" s="131"/>
      <c r="BA668" s="131"/>
      <c r="BB668" s="131"/>
      <c r="BC668" s="131"/>
      <c r="BD668" s="131"/>
      <c r="BE668" s="131"/>
      <c r="BF668" s="131"/>
      <c r="BG668" s="131"/>
      <c r="BH668" s="131"/>
      <c r="BI668" s="131"/>
      <c r="BJ668" s="131"/>
      <c r="BK668" s="131"/>
      <c r="BL668" s="131"/>
      <c r="BM668" s="131"/>
      <c r="BN668" s="131"/>
      <c r="BO668" s="131"/>
      <c r="BP668" s="131"/>
      <c r="BQ668" s="131"/>
      <c r="BR668" s="131"/>
      <c r="BS668" s="131"/>
      <c r="BT668" s="131"/>
      <c r="BU668" s="131"/>
      <c r="BV668" s="131"/>
      <c r="BW668" s="131"/>
      <c r="BX668" s="131"/>
      <c r="BY668" s="131"/>
      <c r="BZ668" s="131"/>
      <c r="CA668" s="131"/>
      <c r="CB668" s="131"/>
      <c r="CC668" s="131"/>
      <c r="CD668" s="131"/>
      <c r="CE668" s="131"/>
      <c r="CF668" s="131"/>
      <c r="CG668" s="131"/>
      <c r="CH668" s="131"/>
      <c r="CI668" s="131"/>
      <c r="CJ668" s="131"/>
      <c r="CK668" s="131"/>
      <c r="CL668" s="131"/>
      <c r="CM668" s="131"/>
      <c r="CN668" s="131"/>
      <c r="CO668" s="131"/>
      <c r="CP668" s="131"/>
      <c r="CQ668" s="131"/>
      <c r="CR668" s="131"/>
      <c r="CS668" s="131"/>
      <c r="CT668" s="131"/>
      <c r="CU668" s="131"/>
      <c r="CV668" s="131"/>
      <c r="CW668" s="131"/>
      <c r="CX668" s="131"/>
      <c r="CY668" s="131"/>
      <c r="CZ668" s="131"/>
      <c r="DA668" s="131"/>
      <c r="DB668" s="131"/>
      <c r="DC668" s="131"/>
      <c r="DD668" s="131"/>
      <c r="DE668" s="131"/>
      <c r="DF668" s="131"/>
      <c r="DG668" s="131"/>
      <c r="DH668" s="131"/>
      <c r="DI668" s="131"/>
      <c r="DJ668" s="131"/>
      <c r="DK668" s="131"/>
      <c r="DL668" s="131"/>
      <c r="DM668" s="131"/>
      <c r="DN668" s="131"/>
      <c r="DO668" s="131"/>
      <c r="DP668" s="131"/>
      <c r="DQ668" s="131"/>
      <c r="DR668" s="131"/>
      <c r="DS668" s="131"/>
      <c r="DT668" s="131"/>
      <c r="DU668" s="131"/>
      <c r="DV668" s="131"/>
      <c r="DW668" s="131"/>
      <c r="DX668" s="131"/>
      <c r="DY668" s="131"/>
      <c r="DZ668" s="131"/>
      <c r="EA668" s="131"/>
      <c r="EB668" s="131"/>
      <c r="EC668" s="131"/>
      <c r="ED668" s="131"/>
      <c r="EE668" s="131"/>
      <c r="EF668" s="131"/>
      <c r="EG668" s="131"/>
      <c r="EH668" s="131"/>
      <c r="EI668" s="131"/>
      <c r="EJ668" s="131"/>
      <c r="EK668" s="131"/>
      <c r="EL668" s="131"/>
      <c r="EM668" s="131"/>
      <c r="EN668" s="131"/>
      <c r="EO668" s="131"/>
      <c r="EP668" s="131"/>
      <c r="EQ668" s="131"/>
      <c r="ER668" s="131"/>
      <c r="ES668" s="131"/>
      <c r="ET668" s="131"/>
      <c r="EU668" s="131"/>
      <c r="EV668" s="131"/>
      <c r="EW668" s="131"/>
      <c r="EX668" s="131"/>
      <c r="EY668" s="131"/>
      <c r="EZ668" s="131"/>
      <c r="FA668" s="131"/>
      <c r="FB668" s="131"/>
      <c r="FC668" s="131"/>
      <c r="FD668" s="131"/>
      <c r="FE668" s="131"/>
      <c r="FF668" s="131"/>
      <c r="FG668" s="131"/>
      <c r="FH668" s="131"/>
      <c r="FI668" s="131"/>
      <c r="FJ668" s="131"/>
      <c r="FK668" s="131"/>
      <c r="FL668" s="131"/>
      <c r="FM668" s="131"/>
      <c r="FN668" s="131"/>
      <c r="FO668" s="131"/>
      <c r="FP668" s="131"/>
      <c r="FQ668" s="131"/>
      <c r="FR668" s="131"/>
      <c r="FS668" s="131"/>
      <c r="FT668" s="131"/>
      <c r="FU668" s="131"/>
      <c r="FV668" s="131"/>
      <c r="FW668" s="131"/>
    </row>
    <row r="669">
      <c r="A669" s="131"/>
      <c r="B669" s="131"/>
      <c r="C669" s="131"/>
      <c r="D669" s="131"/>
      <c r="E669" s="131"/>
      <c r="F669" s="131"/>
      <c r="G669" s="131"/>
      <c r="H669" s="131"/>
      <c r="I669" s="131"/>
      <c r="J669" s="131"/>
      <c r="K669" s="131"/>
      <c r="L669" s="131"/>
      <c r="M669" s="131"/>
      <c r="N669" s="131"/>
      <c r="O669" s="131"/>
      <c r="P669" s="131"/>
      <c r="Q669" s="131"/>
      <c r="R669" s="131"/>
      <c r="S669" s="131"/>
      <c r="T669" s="131"/>
      <c r="U669" s="131"/>
      <c r="V669" s="131"/>
      <c r="W669" s="131"/>
      <c r="X669" s="131"/>
      <c r="Y669" s="131"/>
      <c r="Z669" s="131"/>
      <c r="AA669" s="131"/>
      <c r="AB669" s="131"/>
      <c r="AC669" s="131"/>
      <c r="AD669" s="131"/>
      <c r="AE669" s="131"/>
      <c r="AF669" s="131"/>
      <c r="AG669" s="131"/>
      <c r="AH669" s="131"/>
      <c r="AI669" s="131"/>
      <c r="AJ669" s="131"/>
      <c r="AK669" s="131"/>
      <c r="AL669" s="131"/>
      <c r="AM669" s="131"/>
      <c r="AN669" s="131"/>
      <c r="AO669" s="131"/>
      <c r="AP669" s="131"/>
      <c r="AQ669" s="131"/>
      <c r="AR669" s="131"/>
      <c r="AS669" s="131"/>
      <c r="AT669" s="131"/>
      <c r="AU669" s="131"/>
      <c r="AV669" s="131"/>
      <c r="AW669" s="131"/>
      <c r="AX669" s="131"/>
      <c r="AY669" s="131"/>
      <c r="AZ669" s="131"/>
      <c r="BA669" s="131"/>
      <c r="BB669" s="131"/>
      <c r="BC669" s="131"/>
      <c r="BD669" s="131"/>
      <c r="BE669" s="131"/>
      <c r="BF669" s="131"/>
      <c r="BG669" s="131"/>
      <c r="BH669" s="131"/>
      <c r="BI669" s="131"/>
      <c r="BJ669" s="131"/>
      <c r="BK669" s="131"/>
      <c r="BL669" s="131"/>
      <c r="BM669" s="131"/>
      <c r="BN669" s="131"/>
      <c r="BO669" s="131"/>
      <c r="BP669" s="131"/>
      <c r="BQ669" s="131"/>
      <c r="BR669" s="131"/>
      <c r="BS669" s="131"/>
      <c r="BT669" s="131"/>
      <c r="BU669" s="131"/>
      <c r="BV669" s="131"/>
      <c r="BW669" s="131"/>
      <c r="BX669" s="131"/>
      <c r="BY669" s="131"/>
      <c r="BZ669" s="131"/>
      <c r="CA669" s="131"/>
      <c r="CB669" s="131"/>
      <c r="CC669" s="131"/>
      <c r="CD669" s="131"/>
      <c r="CE669" s="131"/>
      <c r="CF669" s="131"/>
      <c r="CG669" s="131"/>
      <c r="CH669" s="131"/>
      <c r="CI669" s="131"/>
      <c r="CJ669" s="131"/>
      <c r="CK669" s="131"/>
      <c r="CL669" s="131"/>
      <c r="CM669" s="131"/>
      <c r="CN669" s="131"/>
      <c r="CO669" s="131"/>
      <c r="CP669" s="131"/>
      <c r="CQ669" s="131"/>
      <c r="CR669" s="131"/>
      <c r="CS669" s="131"/>
      <c r="CT669" s="131"/>
      <c r="CU669" s="131"/>
      <c r="CV669" s="131"/>
      <c r="CW669" s="131"/>
      <c r="CX669" s="131"/>
      <c r="CY669" s="131"/>
      <c r="CZ669" s="131"/>
      <c r="DA669" s="131"/>
      <c r="DB669" s="131"/>
      <c r="DC669" s="131"/>
      <c r="DD669" s="131"/>
      <c r="DE669" s="131"/>
      <c r="DF669" s="131"/>
      <c r="DG669" s="131"/>
      <c r="DH669" s="131"/>
      <c r="DI669" s="131"/>
      <c r="DJ669" s="131"/>
      <c r="DK669" s="131"/>
      <c r="DL669" s="131"/>
      <c r="DM669" s="131"/>
      <c r="DN669" s="131"/>
      <c r="DO669" s="131"/>
      <c r="DP669" s="131"/>
      <c r="DQ669" s="131"/>
      <c r="DR669" s="131"/>
      <c r="DS669" s="131"/>
      <c r="DT669" s="131"/>
      <c r="DU669" s="131"/>
      <c r="DV669" s="131"/>
      <c r="DW669" s="131"/>
      <c r="DX669" s="131"/>
      <c r="DY669" s="131"/>
      <c r="DZ669" s="131"/>
      <c r="EA669" s="131"/>
      <c r="EB669" s="131"/>
      <c r="EC669" s="131"/>
      <c r="ED669" s="131"/>
      <c r="EE669" s="131"/>
      <c r="EF669" s="131"/>
      <c r="EG669" s="131"/>
      <c r="EH669" s="131"/>
      <c r="EI669" s="131"/>
      <c r="EJ669" s="131"/>
      <c r="EK669" s="131"/>
      <c r="EL669" s="131"/>
      <c r="EM669" s="131"/>
      <c r="EN669" s="131"/>
      <c r="EO669" s="131"/>
      <c r="EP669" s="131"/>
      <c r="EQ669" s="131"/>
      <c r="ER669" s="131"/>
      <c r="ES669" s="131"/>
      <c r="ET669" s="131"/>
      <c r="EU669" s="131"/>
      <c r="EV669" s="131"/>
      <c r="EW669" s="131"/>
      <c r="EX669" s="131"/>
      <c r="EY669" s="131"/>
      <c r="EZ669" s="131"/>
      <c r="FA669" s="131"/>
      <c r="FB669" s="131"/>
      <c r="FC669" s="131"/>
      <c r="FD669" s="131"/>
      <c r="FE669" s="131"/>
      <c r="FF669" s="131"/>
      <c r="FG669" s="131"/>
      <c r="FH669" s="131"/>
      <c r="FI669" s="131"/>
      <c r="FJ669" s="131"/>
      <c r="FK669" s="131"/>
      <c r="FL669" s="131"/>
      <c r="FM669" s="131"/>
      <c r="FN669" s="131"/>
      <c r="FO669" s="131"/>
      <c r="FP669" s="131"/>
      <c r="FQ669" s="131"/>
      <c r="FR669" s="131"/>
      <c r="FS669" s="131"/>
      <c r="FT669" s="131"/>
      <c r="FU669" s="131"/>
      <c r="FV669" s="131"/>
      <c r="FW669" s="131"/>
    </row>
    <row r="670">
      <c r="A670" s="131"/>
      <c r="B670" s="131"/>
      <c r="C670" s="131"/>
      <c r="D670" s="131"/>
      <c r="E670" s="131"/>
      <c r="F670" s="131"/>
      <c r="G670" s="131"/>
      <c r="H670" s="131"/>
      <c r="I670" s="131"/>
      <c r="J670" s="131"/>
      <c r="K670" s="131"/>
      <c r="L670" s="131"/>
      <c r="M670" s="131"/>
      <c r="N670" s="131"/>
      <c r="O670" s="131"/>
      <c r="P670" s="131"/>
      <c r="Q670" s="131"/>
      <c r="R670" s="131"/>
      <c r="S670" s="131"/>
      <c r="T670" s="131"/>
      <c r="U670" s="131"/>
      <c r="V670" s="131"/>
      <c r="W670" s="131"/>
      <c r="X670" s="131"/>
      <c r="Y670" s="131"/>
      <c r="Z670" s="131"/>
      <c r="AA670" s="131"/>
      <c r="AB670" s="131"/>
      <c r="AC670" s="131"/>
      <c r="AD670" s="131"/>
      <c r="AE670" s="131"/>
      <c r="AF670" s="131"/>
      <c r="AG670" s="131"/>
      <c r="AH670" s="131"/>
      <c r="AI670" s="131"/>
      <c r="AJ670" s="131"/>
      <c r="AK670" s="131"/>
      <c r="AL670" s="131"/>
      <c r="AM670" s="131"/>
      <c r="AN670" s="131"/>
      <c r="AO670" s="131"/>
      <c r="AP670" s="131"/>
      <c r="AQ670" s="131"/>
      <c r="AR670" s="131"/>
      <c r="AS670" s="131"/>
      <c r="AT670" s="131"/>
      <c r="AU670" s="131"/>
      <c r="AV670" s="131"/>
      <c r="AW670" s="131"/>
      <c r="AX670" s="131"/>
      <c r="AY670" s="131"/>
      <c r="AZ670" s="131"/>
      <c r="BA670" s="131"/>
      <c r="BB670" s="131"/>
      <c r="BC670" s="131"/>
      <c r="BD670" s="131"/>
      <c r="BE670" s="131"/>
      <c r="BF670" s="131"/>
      <c r="BG670" s="131"/>
      <c r="BH670" s="131"/>
      <c r="BI670" s="131"/>
      <c r="BJ670" s="131"/>
      <c r="BK670" s="131"/>
      <c r="BL670" s="131"/>
      <c r="BM670" s="131"/>
      <c r="BN670" s="131"/>
      <c r="BO670" s="131"/>
      <c r="BP670" s="131"/>
      <c r="BQ670" s="131"/>
      <c r="BR670" s="131"/>
      <c r="BS670" s="131"/>
      <c r="BT670" s="131"/>
      <c r="BU670" s="131"/>
      <c r="BV670" s="131"/>
      <c r="BW670" s="131"/>
      <c r="BX670" s="131"/>
      <c r="BY670" s="131"/>
      <c r="BZ670" s="131"/>
      <c r="CA670" s="131"/>
      <c r="CB670" s="131"/>
      <c r="CC670" s="131"/>
      <c r="CD670" s="131"/>
      <c r="CE670" s="131"/>
      <c r="CF670" s="131"/>
      <c r="CG670" s="131"/>
      <c r="CH670" s="131"/>
      <c r="CI670" s="131"/>
      <c r="CJ670" s="131"/>
      <c r="CK670" s="131"/>
      <c r="CL670" s="131"/>
      <c r="CM670" s="131"/>
      <c r="CN670" s="131"/>
      <c r="CO670" s="131"/>
      <c r="CP670" s="131"/>
      <c r="CQ670" s="131"/>
      <c r="CR670" s="131"/>
      <c r="CS670" s="131"/>
      <c r="CT670" s="131"/>
      <c r="CU670" s="131"/>
      <c r="CV670" s="131"/>
      <c r="CW670" s="131"/>
      <c r="CX670" s="131"/>
      <c r="CY670" s="131"/>
      <c r="CZ670" s="131"/>
      <c r="DA670" s="131"/>
      <c r="DB670" s="131"/>
      <c r="DC670" s="131"/>
      <c r="DD670" s="131"/>
      <c r="DE670" s="131"/>
      <c r="DF670" s="131"/>
      <c r="DG670" s="131"/>
      <c r="DH670" s="131"/>
      <c r="DI670" s="131"/>
      <c r="DJ670" s="131"/>
      <c r="DK670" s="131"/>
      <c r="DL670" s="131"/>
      <c r="DM670" s="131"/>
      <c r="DN670" s="131"/>
      <c r="DO670" s="131"/>
      <c r="DP670" s="131"/>
      <c r="DQ670" s="131"/>
      <c r="DR670" s="131"/>
      <c r="DS670" s="131"/>
      <c r="DT670" s="131"/>
      <c r="DU670" s="131"/>
      <c r="DV670" s="131"/>
      <c r="DW670" s="131"/>
      <c r="DX670" s="131"/>
      <c r="DY670" s="131"/>
      <c r="DZ670" s="131"/>
      <c r="EA670" s="131"/>
      <c r="EB670" s="131"/>
      <c r="EC670" s="131"/>
      <c r="ED670" s="131"/>
      <c r="EE670" s="131"/>
      <c r="EF670" s="131"/>
      <c r="EG670" s="131"/>
      <c r="EH670" s="131"/>
      <c r="EI670" s="131"/>
      <c r="EJ670" s="131"/>
      <c r="EK670" s="131"/>
      <c r="EL670" s="131"/>
      <c r="EM670" s="131"/>
      <c r="EN670" s="131"/>
      <c r="EO670" s="131"/>
      <c r="EP670" s="131"/>
      <c r="EQ670" s="131"/>
      <c r="ER670" s="131"/>
      <c r="ES670" s="131"/>
      <c r="ET670" s="131"/>
      <c r="EU670" s="131"/>
      <c r="EV670" s="131"/>
      <c r="EW670" s="131"/>
      <c r="EX670" s="131"/>
      <c r="EY670" s="131"/>
      <c r="EZ670" s="131"/>
      <c r="FA670" s="131"/>
      <c r="FB670" s="131"/>
      <c r="FC670" s="131"/>
      <c r="FD670" s="131"/>
      <c r="FE670" s="131"/>
      <c r="FF670" s="131"/>
      <c r="FG670" s="131"/>
      <c r="FH670" s="131"/>
      <c r="FI670" s="131"/>
      <c r="FJ670" s="131"/>
      <c r="FK670" s="131"/>
      <c r="FL670" s="131"/>
      <c r="FM670" s="131"/>
      <c r="FN670" s="131"/>
      <c r="FO670" s="131"/>
      <c r="FP670" s="131"/>
      <c r="FQ670" s="131"/>
      <c r="FR670" s="131"/>
      <c r="FS670" s="131"/>
      <c r="FT670" s="131"/>
      <c r="FU670" s="131"/>
      <c r="FV670" s="131"/>
      <c r="FW670" s="131"/>
    </row>
    <row r="671">
      <c r="A671" s="131"/>
      <c r="B671" s="131"/>
      <c r="C671" s="131"/>
      <c r="D671" s="131"/>
      <c r="E671" s="131"/>
      <c r="F671" s="131"/>
      <c r="G671" s="131"/>
      <c r="H671" s="131"/>
      <c r="I671" s="131"/>
      <c r="J671" s="131"/>
      <c r="K671" s="131"/>
      <c r="L671" s="131"/>
      <c r="M671" s="131"/>
      <c r="N671" s="131"/>
      <c r="O671" s="131"/>
      <c r="P671" s="131"/>
      <c r="Q671" s="131"/>
      <c r="R671" s="131"/>
      <c r="S671" s="131"/>
      <c r="T671" s="131"/>
      <c r="U671" s="131"/>
      <c r="V671" s="131"/>
      <c r="W671" s="131"/>
      <c r="X671" s="131"/>
      <c r="Y671" s="131"/>
      <c r="Z671" s="131"/>
      <c r="AA671" s="131"/>
      <c r="AB671" s="131"/>
      <c r="AC671" s="131"/>
      <c r="AD671" s="131"/>
      <c r="AE671" s="131"/>
      <c r="AF671" s="131"/>
      <c r="AG671" s="131"/>
      <c r="AH671" s="131"/>
      <c r="AI671" s="131"/>
      <c r="AJ671" s="131"/>
      <c r="AK671" s="131"/>
      <c r="AL671" s="131"/>
      <c r="AM671" s="131"/>
      <c r="AN671" s="131"/>
      <c r="AO671" s="131"/>
      <c r="AP671" s="131"/>
      <c r="AQ671" s="131"/>
      <c r="AR671" s="131"/>
      <c r="AS671" s="131"/>
      <c r="AT671" s="131"/>
      <c r="AU671" s="131"/>
      <c r="AV671" s="131"/>
      <c r="AW671" s="131"/>
      <c r="AX671" s="131"/>
      <c r="AY671" s="131"/>
      <c r="AZ671" s="131"/>
      <c r="BA671" s="131"/>
      <c r="BB671" s="131"/>
      <c r="BC671" s="131"/>
      <c r="BD671" s="131"/>
      <c r="BE671" s="131"/>
      <c r="BF671" s="131"/>
      <c r="BG671" s="131"/>
      <c r="BH671" s="131"/>
      <c r="BI671" s="131"/>
      <c r="BJ671" s="131"/>
      <c r="BK671" s="131"/>
      <c r="BL671" s="131"/>
      <c r="BM671" s="131"/>
      <c r="BN671" s="131"/>
      <c r="BO671" s="131"/>
      <c r="BP671" s="131"/>
      <c r="BQ671" s="131"/>
      <c r="BR671" s="131"/>
      <c r="BS671" s="131"/>
      <c r="BT671" s="131"/>
      <c r="BU671" s="131"/>
      <c r="BV671" s="131"/>
      <c r="BW671" s="131"/>
      <c r="BX671" s="131"/>
      <c r="BY671" s="131"/>
      <c r="BZ671" s="131"/>
      <c r="CA671" s="131"/>
      <c r="CB671" s="131"/>
      <c r="CC671" s="131"/>
      <c r="CD671" s="131"/>
      <c r="CE671" s="131"/>
      <c r="CF671" s="131"/>
      <c r="CG671" s="131"/>
      <c r="CH671" s="131"/>
      <c r="CI671" s="131"/>
      <c r="CJ671" s="131"/>
      <c r="CK671" s="131"/>
      <c r="CL671" s="131"/>
      <c r="CM671" s="131"/>
      <c r="CN671" s="131"/>
      <c r="CO671" s="131"/>
      <c r="CP671" s="131"/>
      <c r="CQ671" s="131"/>
      <c r="CR671" s="131"/>
      <c r="CS671" s="131"/>
      <c r="CT671" s="131"/>
      <c r="CU671" s="131"/>
      <c r="CV671" s="131"/>
      <c r="CW671" s="131"/>
      <c r="CX671" s="131"/>
      <c r="CY671" s="131"/>
      <c r="CZ671" s="131"/>
      <c r="DA671" s="131"/>
      <c r="DB671" s="131"/>
      <c r="DC671" s="131"/>
      <c r="DD671" s="131"/>
      <c r="DE671" s="131"/>
      <c r="DF671" s="131"/>
      <c r="DG671" s="131"/>
      <c r="DH671" s="131"/>
      <c r="DI671" s="131"/>
      <c r="DJ671" s="131"/>
      <c r="DK671" s="131"/>
      <c r="DL671" s="131"/>
      <c r="DM671" s="131"/>
      <c r="DN671" s="131"/>
      <c r="DO671" s="131"/>
      <c r="DP671" s="131"/>
      <c r="DQ671" s="131"/>
      <c r="DR671" s="131"/>
      <c r="DS671" s="131"/>
      <c r="DT671" s="131"/>
      <c r="DU671" s="131"/>
      <c r="DV671" s="131"/>
      <c r="DW671" s="131"/>
      <c r="DX671" s="131"/>
      <c r="DY671" s="131"/>
      <c r="DZ671" s="131"/>
      <c r="EA671" s="131"/>
      <c r="EB671" s="131"/>
      <c r="EC671" s="131"/>
      <c r="ED671" s="131"/>
      <c r="EE671" s="131"/>
      <c r="EF671" s="131"/>
      <c r="EG671" s="131"/>
      <c r="EH671" s="131"/>
      <c r="EI671" s="131"/>
      <c r="EJ671" s="131"/>
      <c r="EK671" s="131"/>
      <c r="EL671" s="131"/>
      <c r="EM671" s="131"/>
      <c r="EN671" s="131"/>
      <c r="EO671" s="131"/>
      <c r="EP671" s="131"/>
      <c r="EQ671" s="131"/>
      <c r="ER671" s="131"/>
      <c r="ES671" s="131"/>
      <c r="ET671" s="131"/>
      <c r="EU671" s="131"/>
      <c r="EV671" s="131"/>
      <c r="EW671" s="131"/>
      <c r="EX671" s="131"/>
      <c r="EY671" s="131"/>
      <c r="EZ671" s="131"/>
      <c r="FA671" s="131"/>
      <c r="FB671" s="131"/>
      <c r="FC671" s="131"/>
      <c r="FD671" s="131"/>
      <c r="FE671" s="131"/>
      <c r="FF671" s="131"/>
      <c r="FG671" s="131"/>
      <c r="FH671" s="131"/>
      <c r="FI671" s="131"/>
      <c r="FJ671" s="131"/>
      <c r="FK671" s="131"/>
      <c r="FL671" s="131"/>
      <c r="FM671" s="131"/>
      <c r="FN671" s="131"/>
      <c r="FO671" s="131"/>
      <c r="FP671" s="131"/>
      <c r="FQ671" s="131"/>
      <c r="FR671" s="131"/>
      <c r="FS671" s="131"/>
      <c r="FT671" s="131"/>
      <c r="FU671" s="131"/>
      <c r="FV671" s="131"/>
      <c r="FW671" s="131"/>
    </row>
    <row r="672">
      <c r="A672" s="131"/>
      <c r="B672" s="131"/>
      <c r="C672" s="131"/>
      <c r="D672" s="131"/>
      <c r="E672" s="131"/>
      <c r="F672" s="131"/>
      <c r="G672" s="131"/>
      <c r="H672" s="131"/>
      <c r="I672" s="131"/>
      <c r="J672" s="131"/>
      <c r="K672" s="131"/>
      <c r="L672" s="131"/>
      <c r="M672" s="131"/>
      <c r="N672" s="131"/>
      <c r="O672" s="131"/>
      <c r="P672" s="131"/>
      <c r="Q672" s="131"/>
      <c r="R672" s="131"/>
      <c r="S672" s="131"/>
      <c r="T672" s="131"/>
      <c r="U672" s="131"/>
      <c r="V672" s="131"/>
      <c r="W672" s="131"/>
      <c r="X672" s="131"/>
      <c r="Y672" s="131"/>
      <c r="Z672" s="131"/>
      <c r="AA672" s="131"/>
      <c r="AB672" s="131"/>
      <c r="AC672" s="131"/>
      <c r="AD672" s="131"/>
      <c r="AE672" s="131"/>
      <c r="AF672" s="131"/>
      <c r="AG672" s="131"/>
      <c r="AH672" s="131"/>
      <c r="AI672" s="131"/>
      <c r="AJ672" s="131"/>
      <c r="AK672" s="131"/>
      <c r="AL672" s="131"/>
      <c r="AM672" s="131"/>
      <c r="AN672" s="131"/>
      <c r="AO672" s="131"/>
      <c r="AP672" s="131"/>
      <c r="AQ672" s="131"/>
      <c r="AR672" s="131"/>
      <c r="AS672" s="131"/>
      <c r="AT672" s="131"/>
      <c r="AU672" s="131"/>
      <c r="AV672" s="131"/>
      <c r="AW672" s="131"/>
      <c r="AX672" s="131"/>
      <c r="AY672" s="131"/>
      <c r="AZ672" s="131"/>
      <c r="BA672" s="131"/>
      <c r="BB672" s="131"/>
      <c r="BC672" s="131"/>
      <c r="BD672" s="131"/>
      <c r="BE672" s="131"/>
      <c r="BF672" s="131"/>
      <c r="BG672" s="131"/>
      <c r="BH672" s="131"/>
      <c r="BI672" s="131"/>
      <c r="BJ672" s="131"/>
      <c r="BK672" s="131"/>
      <c r="BL672" s="131"/>
      <c r="BM672" s="131"/>
      <c r="BN672" s="131"/>
      <c r="BO672" s="131"/>
      <c r="BP672" s="131"/>
      <c r="BQ672" s="131"/>
      <c r="BR672" s="131"/>
      <c r="BS672" s="131"/>
      <c r="BT672" s="131"/>
      <c r="BU672" s="131"/>
      <c r="BV672" s="131"/>
      <c r="BW672" s="131"/>
      <c r="BX672" s="131"/>
      <c r="BY672" s="131"/>
      <c r="BZ672" s="131"/>
      <c r="CA672" s="131"/>
      <c r="CB672" s="131"/>
      <c r="CC672" s="131"/>
      <c r="CD672" s="131"/>
      <c r="CE672" s="131"/>
      <c r="CF672" s="131"/>
      <c r="CG672" s="131"/>
      <c r="CH672" s="131"/>
      <c r="CI672" s="131"/>
      <c r="CJ672" s="131"/>
      <c r="CK672" s="131"/>
      <c r="CL672" s="131"/>
      <c r="CM672" s="131"/>
      <c r="CN672" s="131"/>
      <c r="CO672" s="131"/>
      <c r="CP672" s="131"/>
      <c r="CQ672" s="131"/>
      <c r="CR672" s="131"/>
      <c r="CS672" s="131"/>
      <c r="CT672" s="131"/>
      <c r="CU672" s="131"/>
      <c r="CV672" s="131"/>
      <c r="CW672" s="131"/>
      <c r="CX672" s="131"/>
      <c r="CY672" s="131"/>
      <c r="CZ672" s="131"/>
      <c r="DA672" s="131"/>
      <c r="DB672" s="131"/>
      <c r="DC672" s="131"/>
      <c r="DD672" s="131"/>
      <c r="DE672" s="131"/>
      <c r="DF672" s="131"/>
      <c r="DG672" s="131"/>
      <c r="DH672" s="131"/>
      <c r="DI672" s="131"/>
      <c r="DJ672" s="131"/>
      <c r="DK672" s="131"/>
      <c r="DL672" s="131"/>
      <c r="DM672" s="131"/>
      <c r="DN672" s="131"/>
      <c r="DO672" s="131"/>
      <c r="DP672" s="131"/>
      <c r="DQ672" s="131"/>
      <c r="DR672" s="131"/>
      <c r="DS672" s="131"/>
      <c r="DT672" s="131"/>
      <c r="DU672" s="131"/>
      <c r="DV672" s="131"/>
      <c r="DW672" s="131"/>
      <c r="DX672" s="131"/>
      <c r="DY672" s="131"/>
      <c r="DZ672" s="131"/>
      <c r="EA672" s="131"/>
      <c r="EB672" s="131"/>
      <c r="EC672" s="131"/>
      <c r="ED672" s="131"/>
      <c r="EE672" s="131"/>
      <c r="EF672" s="131"/>
      <c r="EG672" s="131"/>
      <c r="EH672" s="131"/>
      <c r="EI672" s="131"/>
      <c r="EJ672" s="131"/>
      <c r="EK672" s="131"/>
      <c r="EL672" s="131"/>
      <c r="EM672" s="131"/>
      <c r="EN672" s="131"/>
      <c r="EO672" s="131"/>
      <c r="EP672" s="131"/>
      <c r="EQ672" s="131"/>
      <c r="ER672" s="131"/>
      <c r="ES672" s="131"/>
      <c r="ET672" s="131"/>
      <c r="EU672" s="131"/>
      <c r="EV672" s="131"/>
      <c r="EW672" s="131"/>
      <c r="EX672" s="131"/>
      <c r="EY672" s="131"/>
      <c r="EZ672" s="131"/>
      <c r="FA672" s="131"/>
      <c r="FB672" s="131"/>
      <c r="FC672" s="131"/>
      <c r="FD672" s="131"/>
      <c r="FE672" s="131"/>
      <c r="FF672" s="131"/>
      <c r="FG672" s="131"/>
      <c r="FH672" s="131"/>
      <c r="FI672" s="131"/>
      <c r="FJ672" s="131"/>
      <c r="FK672" s="131"/>
      <c r="FL672" s="131"/>
      <c r="FM672" s="131"/>
      <c r="FN672" s="131"/>
      <c r="FO672" s="131"/>
      <c r="FP672" s="131"/>
      <c r="FQ672" s="131"/>
      <c r="FR672" s="131"/>
      <c r="FS672" s="131"/>
      <c r="FT672" s="131"/>
      <c r="FU672" s="131"/>
      <c r="FV672" s="131"/>
      <c r="FW672" s="131"/>
    </row>
    <row r="673">
      <c r="A673" s="131"/>
      <c r="B673" s="131"/>
      <c r="C673" s="131"/>
      <c r="D673" s="131"/>
      <c r="E673" s="131"/>
      <c r="F673" s="131"/>
      <c r="G673" s="131"/>
      <c r="H673" s="131"/>
      <c r="I673" s="131"/>
      <c r="J673" s="131"/>
      <c r="K673" s="131"/>
      <c r="L673" s="131"/>
      <c r="M673" s="131"/>
      <c r="N673" s="131"/>
      <c r="O673" s="131"/>
      <c r="P673" s="131"/>
      <c r="Q673" s="131"/>
      <c r="R673" s="131"/>
      <c r="S673" s="131"/>
      <c r="T673" s="131"/>
      <c r="U673" s="131"/>
      <c r="V673" s="131"/>
      <c r="W673" s="131"/>
      <c r="X673" s="131"/>
      <c r="Y673" s="131"/>
      <c r="Z673" s="131"/>
      <c r="AA673" s="131"/>
      <c r="AB673" s="131"/>
      <c r="AC673" s="131"/>
      <c r="AD673" s="131"/>
      <c r="AE673" s="131"/>
      <c r="AF673" s="131"/>
      <c r="AG673" s="131"/>
      <c r="AH673" s="131"/>
      <c r="AI673" s="131"/>
      <c r="AJ673" s="131"/>
      <c r="AK673" s="131"/>
      <c r="AL673" s="131"/>
      <c r="AM673" s="131"/>
      <c r="AN673" s="131"/>
      <c r="AO673" s="131"/>
      <c r="AP673" s="131"/>
      <c r="AQ673" s="131"/>
      <c r="AR673" s="131"/>
      <c r="AS673" s="131"/>
      <c r="AT673" s="131"/>
      <c r="AU673" s="131"/>
      <c r="AV673" s="131"/>
      <c r="AW673" s="131"/>
      <c r="AX673" s="131"/>
      <c r="AY673" s="131"/>
      <c r="AZ673" s="131"/>
      <c r="BA673" s="131"/>
      <c r="BB673" s="131"/>
      <c r="BC673" s="131"/>
      <c r="BD673" s="131"/>
      <c r="BE673" s="131"/>
      <c r="BF673" s="131"/>
      <c r="BG673" s="131"/>
      <c r="BH673" s="131"/>
      <c r="BI673" s="131"/>
      <c r="BJ673" s="131"/>
      <c r="BK673" s="131"/>
      <c r="BL673" s="131"/>
      <c r="BM673" s="131"/>
      <c r="BN673" s="131"/>
      <c r="BO673" s="131"/>
      <c r="BP673" s="131"/>
      <c r="BQ673" s="131"/>
      <c r="BR673" s="131"/>
      <c r="BS673" s="131"/>
      <c r="BT673" s="131"/>
      <c r="BU673" s="131"/>
      <c r="BV673" s="131"/>
      <c r="BW673" s="131"/>
      <c r="BX673" s="131"/>
      <c r="BY673" s="131"/>
      <c r="BZ673" s="131"/>
      <c r="CA673" s="131"/>
      <c r="CB673" s="131"/>
      <c r="CC673" s="131"/>
      <c r="CD673" s="131"/>
      <c r="CE673" s="131"/>
      <c r="CF673" s="131"/>
      <c r="CG673" s="131"/>
      <c r="CH673" s="131"/>
      <c r="CI673" s="131"/>
      <c r="CJ673" s="131"/>
      <c r="CK673" s="131"/>
      <c r="CL673" s="131"/>
      <c r="CM673" s="131"/>
      <c r="CN673" s="131"/>
      <c r="CO673" s="131"/>
      <c r="CP673" s="131"/>
      <c r="CQ673" s="131"/>
      <c r="CR673" s="131"/>
      <c r="CS673" s="131"/>
      <c r="CT673" s="131"/>
      <c r="CU673" s="131"/>
      <c r="CV673" s="131"/>
      <c r="CW673" s="131"/>
      <c r="CX673" s="131"/>
      <c r="CY673" s="131"/>
      <c r="CZ673" s="131"/>
      <c r="DA673" s="131"/>
      <c r="DB673" s="131"/>
      <c r="DC673" s="131"/>
      <c r="DD673" s="131"/>
      <c r="DE673" s="131"/>
      <c r="DF673" s="131"/>
      <c r="DG673" s="131"/>
      <c r="DH673" s="131"/>
      <c r="DI673" s="131"/>
      <c r="DJ673" s="131"/>
      <c r="DK673" s="131"/>
      <c r="DL673" s="131"/>
      <c r="DM673" s="131"/>
      <c r="DN673" s="131"/>
      <c r="DO673" s="131"/>
      <c r="DP673" s="131"/>
      <c r="DQ673" s="131"/>
      <c r="DR673" s="131"/>
      <c r="DS673" s="131"/>
      <c r="DT673" s="131"/>
      <c r="DU673" s="131"/>
      <c r="DV673" s="131"/>
      <c r="DW673" s="131"/>
      <c r="DX673" s="131"/>
      <c r="DY673" s="131"/>
      <c r="DZ673" s="131"/>
      <c r="EA673" s="131"/>
      <c r="EB673" s="131"/>
      <c r="EC673" s="131"/>
      <c r="ED673" s="131"/>
      <c r="EE673" s="131"/>
      <c r="EF673" s="131"/>
      <c r="EG673" s="131"/>
      <c r="EH673" s="131"/>
      <c r="EI673" s="131"/>
      <c r="EJ673" s="131"/>
      <c r="EK673" s="131"/>
      <c r="EL673" s="131"/>
      <c r="EM673" s="131"/>
      <c r="EN673" s="131"/>
      <c r="EO673" s="131"/>
      <c r="EP673" s="131"/>
      <c r="EQ673" s="131"/>
      <c r="ER673" s="131"/>
      <c r="ES673" s="131"/>
      <c r="ET673" s="131"/>
      <c r="EU673" s="131"/>
      <c r="EV673" s="131"/>
      <c r="EW673" s="131"/>
      <c r="EX673" s="131"/>
      <c r="EY673" s="131"/>
      <c r="EZ673" s="131"/>
      <c r="FA673" s="131"/>
      <c r="FB673" s="131"/>
      <c r="FC673" s="131"/>
      <c r="FD673" s="131"/>
      <c r="FE673" s="131"/>
      <c r="FF673" s="131"/>
      <c r="FG673" s="131"/>
      <c r="FH673" s="131"/>
      <c r="FI673" s="131"/>
      <c r="FJ673" s="131"/>
      <c r="FK673" s="131"/>
      <c r="FL673" s="131"/>
      <c r="FM673" s="131"/>
      <c r="FN673" s="131"/>
      <c r="FO673" s="131"/>
      <c r="FP673" s="131"/>
      <c r="FQ673" s="131"/>
      <c r="FR673" s="131"/>
      <c r="FS673" s="131"/>
      <c r="FT673" s="131"/>
      <c r="FU673" s="131"/>
      <c r="FV673" s="131"/>
      <c r="FW673" s="131"/>
    </row>
    <row r="674">
      <c r="A674" s="131"/>
      <c r="B674" s="131"/>
      <c r="C674" s="131"/>
      <c r="D674" s="131"/>
      <c r="E674" s="131"/>
      <c r="F674" s="131"/>
      <c r="G674" s="131"/>
      <c r="H674" s="131"/>
      <c r="I674" s="131"/>
      <c r="J674" s="131"/>
      <c r="K674" s="131"/>
      <c r="L674" s="131"/>
      <c r="M674" s="131"/>
      <c r="N674" s="131"/>
      <c r="O674" s="131"/>
      <c r="P674" s="131"/>
      <c r="Q674" s="131"/>
      <c r="R674" s="131"/>
      <c r="S674" s="131"/>
      <c r="T674" s="131"/>
      <c r="U674" s="131"/>
      <c r="V674" s="131"/>
      <c r="W674" s="131"/>
      <c r="X674" s="131"/>
      <c r="Y674" s="131"/>
      <c r="Z674" s="131"/>
      <c r="AA674" s="131"/>
      <c r="AB674" s="131"/>
      <c r="AC674" s="131"/>
      <c r="AD674" s="131"/>
      <c r="AE674" s="131"/>
      <c r="AF674" s="131"/>
      <c r="AG674" s="131"/>
      <c r="AH674" s="131"/>
      <c r="AI674" s="131"/>
      <c r="AJ674" s="131"/>
      <c r="AK674" s="131"/>
      <c r="AL674" s="131"/>
      <c r="AM674" s="131"/>
      <c r="AN674" s="131"/>
      <c r="AO674" s="131"/>
      <c r="AP674" s="131"/>
      <c r="AQ674" s="131"/>
      <c r="AR674" s="131"/>
      <c r="AS674" s="131"/>
      <c r="AT674" s="131"/>
      <c r="AU674" s="131"/>
      <c r="AV674" s="131"/>
      <c r="AW674" s="131"/>
      <c r="AX674" s="131"/>
      <c r="AY674" s="131"/>
      <c r="AZ674" s="131"/>
      <c r="BA674" s="131"/>
      <c r="BB674" s="131"/>
      <c r="BC674" s="131"/>
      <c r="BD674" s="131"/>
      <c r="BE674" s="131"/>
      <c r="BF674" s="131"/>
      <c r="BG674" s="131"/>
      <c r="BH674" s="131"/>
      <c r="BI674" s="131"/>
      <c r="BJ674" s="131"/>
      <c r="BK674" s="131"/>
      <c r="BL674" s="131"/>
      <c r="BM674" s="131"/>
      <c r="BN674" s="131"/>
      <c r="BO674" s="131"/>
      <c r="BP674" s="131"/>
      <c r="BQ674" s="131"/>
      <c r="BR674" s="131"/>
      <c r="BS674" s="131"/>
      <c r="BT674" s="131"/>
      <c r="BU674" s="131"/>
      <c r="BV674" s="131"/>
      <c r="BW674" s="131"/>
      <c r="BX674" s="131"/>
      <c r="BY674" s="131"/>
      <c r="BZ674" s="131"/>
      <c r="CA674" s="131"/>
      <c r="CB674" s="131"/>
      <c r="CC674" s="131"/>
      <c r="CD674" s="131"/>
      <c r="CE674" s="131"/>
      <c r="CF674" s="131"/>
      <c r="CG674" s="131"/>
      <c r="CH674" s="131"/>
      <c r="CI674" s="131"/>
      <c r="CJ674" s="131"/>
      <c r="CK674" s="131"/>
      <c r="CL674" s="131"/>
      <c r="CM674" s="131"/>
      <c r="CN674" s="131"/>
      <c r="CO674" s="131"/>
      <c r="CP674" s="131"/>
      <c r="CQ674" s="131"/>
      <c r="CR674" s="131"/>
      <c r="CS674" s="131"/>
      <c r="CT674" s="131"/>
      <c r="CU674" s="131"/>
      <c r="CV674" s="131"/>
      <c r="CW674" s="131"/>
      <c r="CX674" s="131"/>
      <c r="CY674" s="131"/>
      <c r="CZ674" s="131"/>
      <c r="DA674" s="131"/>
      <c r="DB674" s="131"/>
      <c r="DC674" s="131"/>
      <c r="DD674" s="131"/>
      <c r="DE674" s="131"/>
      <c r="DF674" s="131"/>
      <c r="DG674" s="131"/>
      <c r="DH674" s="131"/>
      <c r="DI674" s="131"/>
      <c r="DJ674" s="131"/>
      <c r="DK674" s="131"/>
      <c r="DL674" s="131"/>
      <c r="DM674" s="131"/>
      <c r="DN674" s="131"/>
      <c r="DO674" s="131"/>
      <c r="DP674" s="131"/>
      <c r="DQ674" s="131"/>
      <c r="DR674" s="131"/>
      <c r="DS674" s="131"/>
      <c r="DT674" s="131"/>
      <c r="DU674" s="131"/>
      <c r="DV674" s="131"/>
      <c r="DW674" s="131"/>
      <c r="DX674" s="131"/>
      <c r="DY674" s="131"/>
      <c r="DZ674" s="131"/>
      <c r="EA674" s="131"/>
      <c r="EB674" s="131"/>
      <c r="EC674" s="131"/>
      <c r="ED674" s="131"/>
      <c r="EE674" s="131"/>
      <c r="EF674" s="131"/>
      <c r="EG674" s="131"/>
      <c r="EH674" s="131"/>
      <c r="EI674" s="131"/>
      <c r="EJ674" s="131"/>
      <c r="EK674" s="131"/>
      <c r="EL674" s="131"/>
      <c r="EM674" s="131"/>
      <c r="EN674" s="131"/>
      <c r="EO674" s="131"/>
      <c r="EP674" s="131"/>
      <c r="EQ674" s="131"/>
      <c r="ER674" s="131"/>
      <c r="ES674" s="131"/>
      <c r="ET674" s="131"/>
      <c r="EU674" s="131"/>
      <c r="EV674" s="131"/>
      <c r="EW674" s="131"/>
      <c r="EX674" s="131"/>
      <c r="EY674" s="131"/>
      <c r="EZ674" s="131"/>
      <c r="FA674" s="131"/>
      <c r="FB674" s="131"/>
      <c r="FC674" s="131"/>
      <c r="FD674" s="131"/>
      <c r="FE674" s="131"/>
      <c r="FF674" s="131"/>
      <c r="FG674" s="131"/>
      <c r="FH674" s="131"/>
      <c r="FI674" s="131"/>
      <c r="FJ674" s="131"/>
      <c r="FK674" s="131"/>
      <c r="FL674" s="131"/>
      <c r="FM674" s="131"/>
      <c r="FN674" s="131"/>
      <c r="FO674" s="131"/>
      <c r="FP674" s="131"/>
      <c r="FQ674" s="131"/>
      <c r="FR674" s="131"/>
      <c r="FS674" s="131"/>
      <c r="FT674" s="131"/>
      <c r="FU674" s="131"/>
      <c r="FV674" s="131"/>
      <c r="FW674" s="131"/>
    </row>
    <row r="675">
      <c r="A675" s="131"/>
      <c r="B675" s="131"/>
      <c r="C675" s="131"/>
      <c r="D675" s="131"/>
      <c r="E675" s="131"/>
      <c r="F675" s="131"/>
      <c r="G675" s="131"/>
      <c r="H675" s="131"/>
      <c r="I675" s="131"/>
      <c r="J675" s="131"/>
      <c r="K675" s="131"/>
      <c r="L675" s="131"/>
      <c r="M675" s="131"/>
      <c r="N675" s="131"/>
      <c r="O675" s="131"/>
      <c r="P675" s="131"/>
      <c r="Q675" s="131"/>
      <c r="R675" s="131"/>
      <c r="S675" s="131"/>
      <c r="T675" s="131"/>
      <c r="U675" s="131"/>
      <c r="V675" s="131"/>
      <c r="W675" s="131"/>
      <c r="X675" s="131"/>
      <c r="Y675" s="131"/>
      <c r="Z675" s="131"/>
      <c r="AA675" s="131"/>
      <c r="AB675" s="131"/>
      <c r="AC675" s="131"/>
      <c r="AD675" s="131"/>
      <c r="AE675" s="131"/>
      <c r="AF675" s="131"/>
      <c r="AG675" s="131"/>
      <c r="AH675" s="131"/>
      <c r="AI675" s="131"/>
      <c r="AJ675" s="131"/>
      <c r="AK675" s="131"/>
      <c r="AL675" s="131"/>
      <c r="AM675" s="131"/>
      <c r="AN675" s="131"/>
      <c r="AO675" s="131"/>
      <c r="AP675" s="131"/>
      <c r="AQ675" s="131"/>
      <c r="AR675" s="131"/>
      <c r="AS675" s="131"/>
      <c r="AT675" s="131"/>
      <c r="AU675" s="131"/>
      <c r="AV675" s="131"/>
      <c r="AW675" s="131"/>
      <c r="AX675" s="131"/>
      <c r="AY675" s="131"/>
      <c r="AZ675" s="131"/>
      <c r="BA675" s="131"/>
      <c r="BB675" s="131"/>
      <c r="BC675" s="131"/>
      <c r="BD675" s="131"/>
      <c r="BE675" s="131"/>
      <c r="BF675" s="131"/>
      <c r="BG675" s="131"/>
      <c r="BH675" s="131"/>
      <c r="BI675" s="131"/>
      <c r="BJ675" s="131"/>
      <c r="BK675" s="131"/>
      <c r="BL675" s="131"/>
      <c r="BM675" s="131"/>
      <c r="BN675" s="131"/>
      <c r="BO675" s="131"/>
      <c r="BP675" s="131"/>
      <c r="BQ675" s="131"/>
      <c r="BR675" s="131"/>
      <c r="BS675" s="131"/>
      <c r="BT675" s="131"/>
      <c r="BU675" s="131"/>
      <c r="BV675" s="131"/>
      <c r="BW675" s="131"/>
      <c r="BX675" s="131"/>
      <c r="BY675" s="131"/>
      <c r="BZ675" s="131"/>
      <c r="CA675" s="131"/>
      <c r="CB675" s="131"/>
      <c r="CC675" s="131"/>
      <c r="CD675" s="131"/>
      <c r="CE675" s="131"/>
      <c r="CF675" s="131"/>
      <c r="CG675" s="131"/>
      <c r="CH675" s="131"/>
      <c r="CI675" s="131"/>
      <c r="CJ675" s="131"/>
      <c r="CK675" s="131"/>
      <c r="CL675" s="131"/>
      <c r="CM675" s="131"/>
      <c r="CN675" s="131"/>
      <c r="CO675" s="131"/>
      <c r="CP675" s="131"/>
      <c r="CQ675" s="131"/>
      <c r="CR675" s="131"/>
      <c r="CS675" s="131"/>
      <c r="CT675" s="131"/>
      <c r="CU675" s="131"/>
      <c r="CV675" s="131"/>
      <c r="CW675" s="131"/>
      <c r="CX675" s="131"/>
      <c r="CY675" s="131"/>
      <c r="CZ675" s="131"/>
      <c r="DA675" s="131"/>
      <c r="DB675" s="131"/>
      <c r="DC675" s="131"/>
      <c r="DD675" s="131"/>
      <c r="DE675" s="131"/>
      <c r="DF675" s="131"/>
      <c r="DG675" s="131"/>
      <c r="DH675" s="131"/>
      <c r="DI675" s="131"/>
      <c r="DJ675" s="131"/>
      <c r="DK675" s="131"/>
      <c r="DL675" s="131"/>
      <c r="DM675" s="131"/>
      <c r="DN675" s="131"/>
      <c r="DO675" s="131"/>
      <c r="DP675" s="131"/>
      <c r="DQ675" s="131"/>
      <c r="DR675" s="131"/>
      <c r="DS675" s="131"/>
      <c r="DT675" s="131"/>
      <c r="DU675" s="131"/>
      <c r="DV675" s="131"/>
      <c r="DW675" s="131"/>
      <c r="DX675" s="131"/>
      <c r="DY675" s="131"/>
      <c r="DZ675" s="131"/>
      <c r="EA675" s="131"/>
      <c r="EB675" s="131"/>
      <c r="EC675" s="131"/>
      <c r="ED675" s="131"/>
      <c r="EE675" s="131"/>
      <c r="EF675" s="131"/>
      <c r="EG675" s="131"/>
      <c r="EH675" s="131"/>
      <c r="EI675" s="131"/>
      <c r="EJ675" s="131"/>
      <c r="EK675" s="131"/>
      <c r="EL675" s="131"/>
      <c r="EM675" s="131"/>
      <c r="EN675" s="131"/>
      <c r="EO675" s="131"/>
      <c r="EP675" s="131"/>
      <c r="EQ675" s="131"/>
      <c r="ER675" s="131"/>
      <c r="ES675" s="131"/>
      <c r="ET675" s="131"/>
      <c r="EU675" s="131"/>
      <c r="EV675" s="131"/>
      <c r="EW675" s="131"/>
      <c r="EX675" s="131"/>
      <c r="EY675" s="131"/>
      <c r="EZ675" s="131"/>
      <c r="FA675" s="131"/>
      <c r="FB675" s="131"/>
      <c r="FC675" s="131"/>
      <c r="FD675" s="131"/>
      <c r="FE675" s="131"/>
      <c r="FF675" s="131"/>
      <c r="FG675" s="131"/>
      <c r="FH675" s="131"/>
      <c r="FI675" s="131"/>
      <c r="FJ675" s="131"/>
      <c r="FK675" s="131"/>
      <c r="FL675" s="131"/>
      <c r="FM675" s="131"/>
      <c r="FN675" s="131"/>
      <c r="FO675" s="131"/>
      <c r="FP675" s="131"/>
      <c r="FQ675" s="131"/>
      <c r="FR675" s="131"/>
      <c r="FS675" s="131"/>
      <c r="FT675" s="131"/>
      <c r="FU675" s="131"/>
      <c r="FV675" s="131"/>
      <c r="FW675" s="131"/>
    </row>
    <row r="676">
      <c r="A676" s="131"/>
      <c r="B676" s="131"/>
      <c r="C676" s="131"/>
      <c r="D676" s="131"/>
      <c r="E676" s="131"/>
      <c r="F676" s="131"/>
      <c r="G676" s="131"/>
      <c r="H676" s="131"/>
      <c r="I676" s="131"/>
      <c r="J676" s="131"/>
      <c r="K676" s="131"/>
      <c r="L676" s="131"/>
      <c r="M676" s="131"/>
      <c r="N676" s="131"/>
      <c r="O676" s="131"/>
      <c r="P676" s="131"/>
      <c r="Q676" s="131"/>
      <c r="R676" s="131"/>
      <c r="S676" s="131"/>
      <c r="T676" s="131"/>
      <c r="U676" s="131"/>
      <c r="V676" s="131"/>
      <c r="W676" s="131"/>
      <c r="X676" s="131"/>
      <c r="Y676" s="131"/>
      <c r="Z676" s="131"/>
      <c r="AA676" s="131"/>
      <c r="AB676" s="131"/>
      <c r="AC676" s="131"/>
      <c r="AD676" s="131"/>
      <c r="AE676" s="131"/>
      <c r="AF676" s="131"/>
      <c r="AG676" s="131"/>
      <c r="AH676" s="131"/>
      <c r="AI676" s="131"/>
      <c r="AJ676" s="131"/>
      <c r="AK676" s="131"/>
      <c r="AL676" s="131"/>
      <c r="AM676" s="131"/>
      <c r="AN676" s="131"/>
      <c r="AO676" s="131"/>
      <c r="AP676" s="131"/>
      <c r="AQ676" s="131"/>
      <c r="AR676" s="131"/>
      <c r="AS676" s="131"/>
      <c r="AT676" s="131"/>
      <c r="AU676" s="131"/>
      <c r="AV676" s="131"/>
      <c r="AW676" s="131"/>
      <c r="AX676" s="131"/>
      <c r="AY676" s="131"/>
      <c r="AZ676" s="131"/>
      <c r="BA676" s="131"/>
      <c r="BB676" s="131"/>
      <c r="BC676" s="131"/>
      <c r="BD676" s="131"/>
      <c r="BE676" s="131"/>
      <c r="BF676" s="131"/>
      <c r="BG676" s="131"/>
      <c r="BH676" s="131"/>
      <c r="BI676" s="131"/>
      <c r="BJ676" s="131"/>
      <c r="BK676" s="131"/>
      <c r="BL676" s="131"/>
      <c r="BM676" s="131"/>
      <c r="BN676" s="131"/>
      <c r="BO676" s="131"/>
      <c r="BP676" s="131"/>
      <c r="BQ676" s="131"/>
      <c r="BR676" s="131"/>
      <c r="BS676" s="131"/>
      <c r="BT676" s="131"/>
      <c r="BU676" s="131"/>
      <c r="BV676" s="131"/>
      <c r="BW676" s="131"/>
      <c r="BX676" s="131"/>
      <c r="BY676" s="131"/>
      <c r="BZ676" s="131"/>
      <c r="CA676" s="131"/>
      <c r="CB676" s="131"/>
      <c r="CC676" s="131"/>
      <c r="CD676" s="131"/>
      <c r="CE676" s="131"/>
      <c r="CF676" s="131"/>
      <c r="CG676" s="131"/>
      <c r="CH676" s="131"/>
      <c r="CI676" s="131"/>
      <c r="CJ676" s="131"/>
      <c r="CK676" s="131"/>
      <c r="CL676" s="131"/>
      <c r="CM676" s="131"/>
      <c r="CN676" s="131"/>
      <c r="CO676" s="131"/>
      <c r="CP676" s="131"/>
      <c r="CQ676" s="131"/>
      <c r="CR676" s="131"/>
      <c r="CS676" s="131"/>
      <c r="CT676" s="131"/>
      <c r="CU676" s="131"/>
      <c r="CV676" s="131"/>
      <c r="CW676" s="131"/>
      <c r="CX676" s="131"/>
      <c r="CY676" s="131"/>
      <c r="CZ676" s="131"/>
      <c r="DA676" s="131"/>
      <c r="DB676" s="131"/>
      <c r="DC676" s="131"/>
      <c r="DD676" s="131"/>
      <c r="DE676" s="131"/>
      <c r="DF676" s="131"/>
      <c r="DG676" s="131"/>
      <c r="DH676" s="131"/>
      <c r="DI676" s="131"/>
      <c r="DJ676" s="131"/>
      <c r="DK676" s="131"/>
      <c r="DL676" s="131"/>
      <c r="DM676" s="131"/>
      <c r="DN676" s="131"/>
      <c r="DO676" s="131"/>
      <c r="DP676" s="131"/>
      <c r="DQ676" s="131"/>
      <c r="DR676" s="131"/>
      <c r="DS676" s="131"/>
      <c r="DT676" s="131"/>
      <c r="DU676" s="131"/>
      <c r="DV676" s="131"/>
      <c r="DW676" s="131"/>
      <c r="DX676" s="131"/>
      <c r="DY676" s="131"/>
      <c r="DZ676" s="131"/>
      <c r="EA676" s="131"/>
      <c r="EB676" s="131"/>
      <c r="EC676" s="131"/>
      <c r="ED676" s="131"/>
      <c r="EE676" s="131"/>
      <c r="EF676" s="131"/>
      <c r="EG676" s="131"/>
      <c r="EH676" s="131"/>
      <c r="EI676" s="131"/>
      <c r="EJ676" s="131"/>
      <c r="EK676" s="131"/>
      <c r="EL676" s="131"/>
      <c r="EM676" s="131"/>
      <c r="EN676" s="131"/>
      <c r="EO676" s="131"/>
      <c r="EP676" s="131"/>
      <c r="EQ676" s="131"/>
      <c r="ER676" s="131"/>
      <c r="ES676" s="131"/>
      <c r="ET676" s="131"/>
      <c r="EU676" s="131"/>
      <c r="EV676" s="131"/>
      <c r="EW676" s="131"/>
      <c r="EX676" s="131"/>
      <c r="EY676" s="131"/>
      <c r="EZ676" s="131"/>
      <c r="FA676" s="131"/>
      <c r="FB676" s="131"/>
      <c r="FC676" s="131"/>
      <c r="FD676" s="131"/>
      <c r="FE676" s="131"/>
      <c r="FF676" s="131"/>
      <c r="FG676" s="131"/>
      <c r="FH676" s="131"/>
      <c r="FI676" s="131"/>
      <c r="FJ676" s="131"/>
      <c r="FK676" s="131"/>
      <c r="FL676" s="131"/>
      <c r="FM676" s="131"/>
      <c r="FN676" s="131"/>
      <c r="FO676" s="131"/>
      <c r="FP676" s="131"/>
      <c r="FQ676" s="131"/>
      <c r="FR676" s="131"/>
      <c r="FS676" s="131"/>
      <c r="FT676" s="131"/>
      <c r="FU676" s="131"/>
      <c r="FV676" s="131"/>
      <c r="FW676" s="131"/>
    </row>
    <row r="677">
      <c r="A677" s="131"/>
      <c r="B677" s="131"/>
      <c r="C677" s="131"/>
      <c r="D677" s="131"/>
      <c r="E677" s="131"/>
      <c r="F677" s="131"/>
      <c r="G677" s="131"/>
      <c r="H677" s="131"/>
      <c r="I677" s="131"/>
      <c r="J677" s="131"/>
      <c r="K677" s="131"/>
      <c r="L677" s="131"/>
      <c r="M677" s="131"/>
      <c r="N677" s="131"/>
      <c r="O677" s="131"/>
      <c r="P677" s="131"/>
      <c r="Q677" s="131"/>
      <c r="R677" s="131"/>
      <c r="S677" s="131"/>
      <c r="T677" s="131"/>
      <c r="U677" s="131"/>
      <c r="V677" s="131"/>
      <c r="W677" s="131"/>
      <c r="X677" s="131"/>
      <c r="Y677" s="131"/>
      <c r="Z677" s="131"/>
      <c r="AA677" s="131"/>
      <c r="AB677" s="131"/>
      <c r="AC677" s="131"/>
      <c r="AD677" s="131"/>
      <c r="AE677" s="131"/>
      <c r="AF677" s="131"/>
      <c r="AG677" s="131"/>
      <c r="AH677" s="131"/>
      <c r="AI677" s="131"/>
      <c r="AJ677" s="131"/>
      <c r="AK677" s="131"/>
      <c r="AL677" s="131"/>
      <c r="AM677" s="131"/>
      <c r="AN677" s="131"/>
      <c r="AO677" s="131"/>
      <c r="AP677" s="131"/>
      <c r="AQ677" s="131"/>
      <c r="AR677" s="131"/>
      <c r="AS677" s="131"/>
      <c r="AT677" s="131"/>
      <c r="AU677" s="131"/>
      <c r="AV677" s="131"/>
      <c r="AW677" s="131"/>
      <c r="AX677" s="131"/>
      <c r="AY677" s="131"/>
      <c r="AZ677" s="131"/>
      <c r="BA677" s="131"/>
      <c r="BB677" s="131"/>
      <c r="BC677" s="131"/>
      <c r="BD677" s="131"/>
      <c r="BE677" s="131"/>
      <c r="BF677" s="131"/>
      <c r="BG677" s="131"/>
      <c r="BH677" s="131"/>
      <c r="BI677" s="131"/>
      <c r="BJ677" s="131"/>
      <c r="BK677" s="131"/>
      <c r="BL677" s="131"/>
      <c r="BM677" s="131"/>
      <c r="BN677" s="131"/>
      <c r="BO677" s="131"/>
      <c r="BP677" s="131"/>
      <c r="BQ677" s="131"/>
      <c r="BR677" s="131"/>
      <c r="BS677" s="131"/>
      <c r="BT677" s="131"/>
      <c r="BU677" s="131"/>
      <c r="BV677" s="131"/>
      <c r="BW677" s="131"/>
      <c r="BX677" s="131"/>
      <c r="BY677" s="131"/>
      <c r="BZ677" s="131"/>
      <c r="CA677" s="131"/>
      <c r="CB677" s="131"/>
      <c r="CC677" s="131"/>
      <c r="CD677" s="131"/>
      <c r="CE677" s="131"/>
      <c r="CF677" s="131"/>
      <c r="CG677" s="131"/>
      <c r="CH677" s="131"/>
      <c r="CI677" s="131"/>
      <c r="CJ677" s="131"/>
      <c r="CK677" s="131"/>
      <c r="CL677" s="131"/>
      <c r="CM677" s="131"/>
      <c r="CN677" s="131"/>
      <c r="CO677" s="131"/>
      <c r="CP677" s="131"/>
      <c r="CQ677" s="131"/>
      <c r="CR677" s="131"/>
      <c r="CS677" s="131"/>
      <c r="CT677" s="131"/>
      <c r="CU677" s="131"/>
      <c r="CV677" s="131"/>
      <c r="CW677" s="131"/>
      <c r="CX677" s="131"/>
      <c r="CY677" s="131"/>
      <c r="CZ677" s="131"/>
      <c r="DA677" s="131"/>
      <c r="DB677" s="131"/>
      <c r="DC677" s="131"/>
      <c r="DD677" s="131"/>
      <c r="DE677" s="131"/>
      <c r="DF677" s="131"/>
      <c r="DG677" s="131"/>
      <c r="DH677" s="131"/>
      <c r="DI677" s="131"/>
      <c r="DJ677" s="131"/>
      <c r="DK677" s="131"/>
      <c r="DL677" s="131"/>
      <c r="DM677" s="131"/>
      <c r="DN677" s="131"/>
      <c r="DO677" s="131"/>
      <c r="DP677" s="131"/>
      <c r="DQ677" s="131"/>
      <c r="DR677" s="131"/>
      <c r="DS677" s="131"/>
      <c r="DT677" s="131"/>
      <c r="DU677" s="131"/>
      <c r="DV677" s="131"/>
      <c r="DW677" s="131"/>
      <c r="DX677" s="131"/>
      <c r="DY677" s="131"/>
      <c r="DZ677" s="131"/>
      <c r="EA677" s="131"/>
      <c r="EB677" s="131"/>
      <c r="EC677" s="131"/>
      <c r="ED677" s="131"/>
      <c r="EE677" s="131"/>
      <c r="EF677" s="131"/>
      <c r="EG677" s="131"/>
      <c r="EH677" s="131"/>
      <c r="EI677" s="131"/>
      <c r="EJ677" s="131"/>
      <c r="EK677" s="131"/>
      <c r="EL677" s="131"/>
      <c r="EM677" s="131"/>
      <c r="EN677" s="131"/>
      <c r="EO677" s="131"/>
      <c r="EP677" s="131"/>
      <c r="EQ677" s="131"/>
      <c r="ER677" s="131"/>
      <c r="ES677" s="131"/>
      <c r="ET677" s="131"/>
      <c r="EU677" s="131"/>
      <c r="EV677" s="131"/>
      <c r="EW677" s="131"/>
      <c r="EX677" s="131"/>
      <c r="EY677" s="131"/>
      <c r="EZ677" s="131"/>
      <c r="FA677" s="131"/>
      <c r="FB677" s="131"/>
      <c r="FC677" s="131"/>
      <c r="FD677" s="131"/>
      <c r="FE677" s="131"/>
      <c r="FF677" s="131"/>
      <c r="FG677" s="131"/>
      <c r="FH677" s="131"/>
      <c r="FI677" s="131"/>
      <c r="FJ677" s="131"/>
      <c r="FK677" s="131"/>
      <c r="FL677" s="131"/>
      <c r="FM677" s="131"/>
      <c r="FN677" s="131"/>
      <c r="FO677" s="131"/>
      <c r="FP677" s="131"/>
      <c r="FQ677" s="131"/>
      <c r="FR677" s="131"/>
      <c r="FS677" s="131"/>
      <c r="FT677" s="131"/>
      <c r="FU677" s="131"/>
      <c r="FV677" s="131"/>
      <c r="FW677" s="131"/>
    </row>
    <row r="678">
      <c r="A678" s="131"/>
      <c r="B678" s="131"/>
      <c r="C678" s="131"/>
      <c r="D678" s="131"/>
      <c r="E678" s="131"/>
      <c r="F678" s="131"/>
      <c r="G678" s="131"/>
      <c r="H678" s="131"/>
      <c r="I678" s="131"/>
      <c r="J678" s="131"/>
      <c r="K678" s="131"/>
      <c r="L678" s="131"/>
      <c r="M678" s="131"/>
      <c r="N678" s="131"/>
      <c r="O678" s="131"/>
      <c r="P678" s="131"/>
      <c r="Q678" s="131"/>
      <c r="R678" s="131"/>
      <c r="S678" s="131"/>
      <c r="T678" s="131"/>
      <c r="U678" s="131"/>
      <c r="V678" s="131"/>
      <c r="W678" s="131"/>
      <c r="X678" s="131"/>
      <c r="Y678" s="131"/>
      <c r="Z678" s="131"/>
      <c r="AA678" s="131"/>
      <c r="AB678" s="131"/>
      <c r="AC678" s="131"/>
      <c r="AD678" s="131"/>
      <c r="AE678" s="131"/>
      <c r="AF678" s="131"/>
      <c r="AG678" s="131"/>
      <c r="AH678" s="131"/>
      <c r="AI678" s="131"/>
      <c r="AJ678" s="131"/>
      <c r="AK678" s="131"/>
      <c r="AL678" s="131"/>
      <c r="AM678" s="131"/>
      <c r="AN678" s="131"/>
      <c r="AO678" s="131"/>
      <c r="AP678" s="131"/>
      <c r="AQ678" s="131"/>
      <c r="AR678" s="131"/>
      <c r="AS678" s="131"/>
      <c r="AT678" s="131"/>
      <c r="AU678" s="131"/>
      <c r="AV678" s="131"/>
      <c r="AW678" s="131"/>
      <c r="AX678" s="131"/>
      <c r="AY678" s="131"/>
      <c r="AZ678" s="131"/>
      <c r="BA678" s="131"/>
      <c r="BB678" s="131"/>
      <c r="BC678" s="131"/>
      <c r="BD678" s="131"/>
      <c r="BE678" s="131"/>
      <c r="BF678" s="131"/>
      <c r="BG678" s="131"/>
      <c r="BH678" s="131"/>
      <c r="BI678" s="131"/>
      <c r="BJ678" s="131"/>
      <c r="BK678" s="131"/>
      <c r="BL678" s="131"/>
      <c r="BM678" s="131"/>
      <c r="BN678" s="131"/>
      <c r="BO678" s="131"/>
      <c r="BP678" s="131"/>
      <c r="BQ678" s="131"/>
      <c r="BR678" s="131"/>
      <c r="BS678" s="131"/>
      <c r="BT678" s="131"/>
      <c r="BU678" s="131"/>
      <c r="BV678" s="131"/>
      <c r="BW678" s="131"/>
      <c r="BX678" s="131"/>
      <c r="BY678" s="131"/>
      <c r="BZ678" s="131"/>
      <c r="CA678" s="131"/>
      <c r="CB678" s="131"/>
      <c r="CC678" s="131"/>
      <c r="CD678" s="131"/>
      <c r="CE678" s="131"/>
      <c r="CF678" s="131"/>
      <c r="CG678" s="131"/>
      <c r="CH678" s="131"/>
      <c r="CI678" s="131"/>
      <c r="CJ678" s="131"/>
      <c r="CK678" s="131"/>
      <c r="CL678" s="131"/>
      <c r="CM678" s="131"/>
      <c r="CN678" s="131"/>
      <c r="CO678" s="131"/>
      <c r="CP678" s="131"/>
      <c r="CQ678" s="131"/>
      <c r="CR678" s="131"/>
      <c r="CS678" s="131"/>
      <c r="CT678" s="131"/>
      <c r="CU678" s="131"/>
      <c r="CV678" s="131"/>
      <c r="CW678" s="131"/>
      <c r="CX678" s="131"/>
      <c r="CY678" s="131"/>
      <c r="CZ678" s="131"/>
      <c r="DA678" s="131"/>
      <c r="DB678" s="131"/>
      <c r="DC678" s="131"/>
      <c r="DD678" s="131"/>
      <c r="DE678" s="131"/>
      <c r="DF678" s="131"/>
      <c r="DG678" s="131"/>
      <c r="DH678" s="131"/>
      <c r="DI678" s="131"/>
      <c r="DJ678" s="131"/>
      <c r="DK678" s="131"/>
      <c r="DL678" s="131"/>
      <c r="DM678" s="131"/>
      <c r="DN678" s="131"/>
      <c r="DO678" s="131"/>
      <c r="DP678" s="131"/>
      <c r="DQ678" s="131"/>
      <c r="DR678" s="131"/>
      <c r="DS678" s="131"/>
      <c r="DT678" s="131"/>
      <c r="DU678" s="131"/>
      <c r="DV678" s="131"/>
      <c r="DW678" s="131"/>
      <c r="DX678" s="131"/>
      <c r="DY678" s="131"/>
      <c r="DZ678" s="131"/>
      <c r="EA678" s="131"/>
      <c r="EB678" s="131"/>
      <c r="EC678" s="131"/>
      <c r="ED678" s="131"/>
      <c r="EE678" s="131"/>
      <c r="EF678" s="131"/>
      <c r="EG678" s="131"/>
      <c r="EH678" s="131"/>
      <c r="EI678" s="131"/>
      <c r="EJ678" s="131"/>
      <c r="EK678" s="131"/>
      <c r="EL678" s="131"/>
      <c r="EM678" s="131"/>
      <c r="EN678" s="131"/>
      <c r="EO678" s="131"/>
      <c r="EP678" s="131"/>
      <c r="EQ678" s="131"/>
      <c r="ER678" s="131"/>
      <c r="ES678" s="131"/>
      <c r="ET678" s="131"/>
      <c r="EU678" s="131"/>
      <c r="EV678" s="131"/>
      <c r="EW678" s="131"/>
      <c r="EX678" s="131"/>
      <c r="EY678" s="131"/>
      <c r="EZ678" s="131"/>
      <c r="FA678" s="131"/>
      <c r="FB678" s="131"/>
      <c r="FC678" s="131"/>
      <c r="FD678" s="131"/>
      <c r="FE678" s="131"/>
      <c r="FF678" s="131"/>
      <c r="FG678" s="131"/>
      <c r="FH678" s="131"/>
      <c r="FI678" s="131"/>
      <c r="FJ678" s="131"/>
      <c r="FK678" s="131"/>
      <c r="FL678" s="131"/>
      <c r="FM678" s="131"/>
      <c r="FN678" s="131"/>
      <c r="FO678" s="131"/>
      <c r="FP678" s="131"/>
      <c r="FQ678" s="131"/>
      <c r="FR678" s="131"/>
      <c r="FS678" s="131"/>
      <c r="FT678" s="131"/>
      <c r="FU678" s="131"/>
      <c r="FV678" s="131"/>
      <c r="FW678" s="131"/>
    </row>
    <row r="679">
      <c r="A679" s="131"/>
      <c r="B679" s="131"/>
      <c r="C679" s="131"/>
      <c r="D679" s="131"/>
      <c r="E679" s="131"/>
      <c r="F679" s="131"/>
      <c r="G679" s="131"/>
      <c r="H679" s="131"/>
      <c r="I679" s="131"/>
      <c r="J679" s="131"/>
      <c r="K679" s="131"/>
      <c r="L679" s="131"/>
      <c r="M679" s="131"/>
      <c r="N679" s="131"/>
      <c r="O679" s="131"/>
      <c r="P679" s="131"/>
      <c r="Q679" s="131"/>
      <c r="R679" s="131"/>
      <c r="S679" s="131"/>
      <c r="T679" s="131"/>
      <c r="U679" s="131"/>
      <c r="V679" s="131"/>
      <c r="W679" s="131"/>
      <c r="X679" s="131"/>
      <c r="Y679" s="131"/>
      <c r="Z679" s="131"/>
      <c r="AA679" s="131"/>
      <c r="AB679" s="131"/>
      <c r="AC679" s="131"/>
      <c r="AD679" s="131"/>
      <c r="AE679" s="131"/>
      <c r="AF679" s="131"/>
      <c r="AG679" s="131"/>
      <c r="AH679" s="131"/>
      <c r="AI679" s="131"/>
      <c r="AJ679" s="131"/>
      <c r="AK679" s="131"/>
      <c r="AL679" s="131"/>
      <c r="AM679" s="131"/>
      <c r="AN679" s="131"/>
      <c r="AO679" s="131"/>
      <c r="AP679" s="131"/>
      <c r="AQ679" s="131"/>
      <c r="AR679" s="131"/>
      <c r="AS679" s="131"/>
      <c r="AT679" s="131"/>
      <c r="AU679" s="131"/>
      <c r="AV679" s="131"/>
      <c r="AW679" s="131"/>
      <c r="AX679" s="131"/>
      <c r="AY679" s="131"/>
      <c r="AZ679" s="131"/>
      <c r="BA679" s="131"/>
      <c r="BB679" s="131"/>
      <c r="BC679" s="131"/>
      <c r="BD679" s="131"/>
      <c r="BE679" s="131"/>
      <c r="BF679" s="131"/>
      <c r="BG679" s="131"/>
      <c r="BH679" s="131"/>
      <c r="BI679" s="131"/>
      <c r="BJ679" s="131"/>
      <c r="BK679" s="131"/>
      <c r="BL679" s="131"/>
      <c r="BM679" s="131"/>
      <c r="BN679" s="131"/>
      <c r="BO679" s="131"/>
      <c r="BP679" s="131"/>
      <c r="BQ679" s="131"/>
      <c r="BR679" s="131"/>
      <c r="BS679" s="131"/>
      <c r="BT679" s="131"/>
      <c r="BU679" s="131"/>
      <c r="BV679" s="131"/>
      <c r="BW679" s="131"/>
      <c r="BX679" s="131"/>
      <c r="BY679" s="131"/>
      <c r="BZ679" s="131"/>
      <c r="CA679" s="131"/>
      <c r="CB679" s="131"/>
      <c r="CC679" s="131"/>
      <c r="CD679" s="131"/>
      <c r="CE679" s="131"/>
      <c r="CF679" s="131"/>
      <c r="CG679" s="131"/>
      <c r="CH679" s="131"/>
      <c r="CI679" s="131"/>
      <c r="CJ679" s="131"/>
      <c r="CK679" s="131"/>
      <c r="CL679" s="131"/>
      <c r="CM679" s="131"/>
      <c r="CN679" s="131"/>
      <c r="CO679" s="131"/>
      <c r="CP679" s="131"/>
      <c r="CQ679" s="131"/>
      <c r="CR679" s="131"/>
      <c r="CS679" s="131"/>
      <c r="CT679" s="131"/>
      <c r="CU679" s="131"/>
      <c r="CV679" s="131"/>
      <c r="CW679" s="131"/>
      <c r="CX679" s="131"/>
      <c r="CY679" s="131"/>
      <c r="CZ679" s="131"/>
      <c r="DA679" s="131"/>
      <c r="DB679" s="131"/>
      <c r="DC679" s="131"/>
      <c r="DD679" s="131"/>
      <c r="DE679" s="131"/>
      <c r="DF679" s="131"/>
      <c r="DG679" s="131"/>
      <c r="DH679" s="131"/>
      <c r="DI679" s="131"/>
      <c r="DJ679" s="131"/>
      <c r="DK679" s="131"/>
      <c r="DL679" s="131"/>
      <c r="DM679" s="131"/>
      <c r="DN679" s="131"/>
      <c r="DO679" s="131"/>
      <c r="DP679" s="131"/>
      <c r="DQ679" s="131"/>
      <c r="DR679" s="131"/>
      <c r="DS679" s="131"/>
      <c r="DT679" s="131"/>
      <c r="DU679" s="131"/>
      <c r="DV679" s="131"/>
      <c r="DW679" s="131"/>
      <c r="DX679" s="131"/>
      <c r="DY679" s="131"/>
      <c r="DZ679" s="131"/>
      <c r="EA679" s="131"/>
      <c r="EB679" s="131"/>
      <c r="EC679" s="131"/>
      <c r="ED679" s="131"/>
      <c r="EE679" s="131"/>
      <c r="EF679" s="131"/>
      <c r="EG679" s="131"/>
      <c r="EH679" s="131"/>
      <c r="EI679" s="131"/>
      <c r="EJ679" s="131"/>
      <c r="EK679" s="131"/>
      <c r="EL679" s="131"/>
      <c r="EM679" s="131"/>
      <c r="EN679" s="131"/>
      <c r="EO679" s="131"/>
      <c r="EP679" s="131"/>
      <c r="EQ679" s="131"/>
      <c r="ER679" s="131"/>
      <c r="ES679" s="131"/>
      <c r="ET679" s="131"/>
      <c r="EU679" s="131"/>
      <c r="EV679" s="131"/>
      <c r="EW679" s="131"/>
      <c r="EX679" s="131"/>
      <c r="EY679" s="131"/>
      <c r="EZ679" s="131"/>
      <c r="FA679" s="131"/>
      <c r="FB679" s="131"/>
      <c r="FC679" s="131"/>
      <c r="FD679" s="131"/>
      <c r="FE679" s="131"/>
      <c r="FF679" s="131"/>
      <c r="FG679" s="131"/>
      <c r="FH679" s="131"/>
      <c r="FI679" s="131"/>
      <c r="FJ679" s="131"/>
      <c r="FK679" s="131"/>
      <c r="FL679" s="131"/>
      <c r="FM679" s="131"/>
      <c r="FN679" s="131"/>
      <c r="FO679" s="131"/>
      <c r="FP679" s="131"/>
      <c r="FQ679" s="131"/>
      <c r="FR679" s="131"/>
      <c r="FS679" s="131"/>
      <c r="FT679" s="131"/>
      <c r="FU679" s="131"/>
      <c r="FV679" s="131"/>
      <c r="FW679" s="131"/>
    </row>
    <row r="680">
      <c r="A680" s="131"/>
      <c r="B680" s="131"/>
      <c r="C680" s="131"/>
      <c r="D680" s="131"/>
      <c r="E680" s="131"/>
      <c r="F680" s="131"/>
      <c r="G680" s="131"/>
      <c r="H680" s="131"/>
      <c r="I680" s="131"/>
      <c r="J680" s="131"/>
      <c r="K680" s="131"/>
      <c r="L680" s="131"/>
      <c r="M680" s="131"/>
      <c r="N680" s="131"/>
      <c r="O680" s="131"/>
      <c r="P680" s="131"/>
      <c r="Q680" s="131"/>
      <c r="R680" s="131"/>
      <c r="S680" s="131"/>
      <c r="T680" s="131"/>
      <c r="U680" s="131"/>
      <c r="V680" s="131"/>
      <c r="W680" s="131"/>
      <c r="X680" s="131"/>
      <c r="Y680" s="131"/>
      <c r="Z680" s="131"/>
      <c r="AA680" s="131"/>
      <c r="AB680" s="131"/>
      <c r="AC680" s="131"/>
      <c r="AD680" s="131"/>
      <c r="AE680" s="131"/>
      <c r="AF680" s="131"/>
      <c r="AG680" s="131"/>
      <c r="AH680" s="131"/>
      <c r="AI680" s="131"/>
      <c r="AJ680" s="131"/>
      <c r="AK680" s="131"/>
      <c r="AL680" s="131"/>
      <c r="AM680" s="131"/>
      <c r="AN680" s="131"/>
      <c r="AO680" s="131"/>
      <c r="AP680" s="131"/>
      <c r="AQ680" s="131"/>
      <c r="AR680" s="131"/>
      <c r="AS680" s="131"/>
      <c r="AT680" s="131"/>
      <c r="AU680" s="131"/>
      <c r="AV680" s="131"/>
      <c r="AW680" s="131"/>
      <c r="AX680" s="131"/>
      <c r="AY680" s="131"/>
      <c r="AZ680" s="131"/>
      <c r="BA680" s="131"/>
      <c r="BB680" s="131"/>
      <c r="BC680" s="131"/>
      <c r="BD680" s="131"/>
      <c r="BE680" s="131"/>
      <c r="BF680" s="131"/>
      <c r="BG680" s="131"/>
      <c r="BH680" s="131"/>
      <c r="BI680" s="131"/>
      <c r="BJ680" s="131"/>
      <c r="BK680" s="131"/>
      <c r="BL680" s="131"/>
      <c r="BM680" s="131"/>
      <c r="BN680" s="131"/>
      <c r="BO680" s="131"/>
      <c r="BP680" s="131"/>
      <c r="BQ680" s="131"/>
      <c r="BR680" s="131"/>
      <c r="BS680" s="131"/>
      <c r="BT680" s="131"/>
      <c r="BU680" s="131"/>
      <c r="BV680" s="131"/>
      <c r="BW680" s="131"/>
      <c r="BX680" s="131"/>
      <c r="BY680" s="131"/>
      <c r="BZ680" s="131"/>
      <c r="CA680" s="131"/>
      <c r="CB680" s="131"/>
      <c r="CC680" s="131"/>
      <c r="CD680" s="131"/>
      <c r="CE680" s="131"/>
      <c r="CF680" s="131"/>
      <c r="CG680" s="131"/>
      <c r="CH680" s="131"/>
      <c r="CI680" s="131"/>
      <c r="CJ680" s="131"/>
      <c r="CK680" s="131"/>
      <c r="CL680" s="131"/>
      <c r="CM680" s="131"/>
      <c r="CN680" s="131"/>
      <c r="CO680" s="131"/>
      <c r="CP680" s="131"/>
      <c r="CQ680" s="131"/>
      <c r="CR680" s="131"/>
      <c r="CS680" s="131"/>
      <c r="CT680" s="131"/>
      <c r="CU680" s="131"/>
      <c r="CV680" s="131"/>
      <c r="CW680" s="131"/>
      <c r="CX680" s="131"/>
      <c r="CY680" s="131"/>
      <c r="CZ680" s="131"/>
      <c r="DA680" s="131"/>
      <c r="DB680" s="131"/>
      <c r="DC680" s="131"/>
      <c r="DD680" s="131"/>
      <c r="DE680" s="131"/>
      <c r="DF680" s="131"/>
      <c r="DG680" s="131"/>
      <c r="DH680" s="131"/>
      <c r="DI680" s="131"/>
      <c r="DJ680" s="131"/>
      <c r="DK680" s="131"/>
      <c r="DL680" s="131"/>
      <c r="DM680" s="131"/>
      <c r="DN680" s="131"/>
      <c r="DO680" s="131"/>
      <c r="DP680" s="131"/>
      <c r="DQ680" s="131"/>
      <c r="DR680" s="131"/>
      <c r="DS680" s="131"/>
      <c r="DT680" s="131"/>
      <c r="DU680" s="131"/>
      <c r="DV680" s="131"/>
      <c r="DW680" s="131"/>
      <c r="DX680" s="131"/>
      <c r="DY680" s="131"/>
      <c r="DZ680" s="131"/>
      <c r="EA680" s="131"/>
      <c r="EB680" s="131"/>
      <c r="EC680" s="131"/>
      <c r="ED680" s="131"/>
      <c r="EE680" s="131"/>
      <c r="EF680" s="131"/>
      <c r="EG680" s="131"/>
      <c r="EH680" s="131"/>
      <c r="EI680" s="131"/>
      <c r="EJ680" s="131"/>
      <c r="EK680" s="131"/>
      <c r="EL680" s="131"/>
      <c r="EM680" s="131"/>
      <c r="EN680" s="131"/>
      <c r="EO680" s="131"/>
      <c r="EP680" s="131"/>
      <c r="EQ680" s="131"/>
      <c r="ER680" s="131"/>
      <c r="ES680" s="131"/>
      <c r="ET680" s="131"/>
      <c r="EU680" s="131"/>
      <c r="EV680" s="131"/>
      <c r="EW680" s="131"/>
      <c r="EX680" s="131"/>
      <c r="EY680" s="131"/>
      <c r="EZ680" s="131"/>
      <c r="FA680" s="131"/>
      <c r="FB680" s="131"/>
      <c r="FC680" s="131"/>
      <c r="FD680" s="131"/>
      <c r="FE680" s="131"/>
      <c r="FF680" s="131"/>
      <c r="FG680" s="131"/>
      <c r="FH680" s="131"/>
      <c r="FI680" s="131"/>
      <c r="FJ680" s="131"/>
      <c r="FK680" s="131"/>
      <c r="FL680" s="131"/>
      <c r="FM680" s="131"/>
      <c r="FN680" s="131"/>
      <c r="FO680" s="131"/>
      <c r="FP680" s="131"/>
      <c r="FQ680" s="131"/>
      <c r="FR680" s="131"/>
      <c r="FS680" s="131"/>
      <c r="FT680" s="131"/>
      <c r="FU680" s="131"/>
      <c r="FV680" s="131"/>
      <c r="FW680" s="131"/>
    </row>
    <row r="681">
      <c r="A681" s="131"/>
      <c r="B681" s="131"/>
      <c r="C681" s="131"/>
      <c r="D681" s="131"/>
      <c r="E681" s="131"/>
      <c r="F681" s="131"/>
      <c r="G681" s="131"/>
      <c r="H681" s="131"/>
      <c r="I681" s="131"/>
      <c r="J681" s="131"/>
      <c r="K681" s="131"/>
      <c r="L681" s="131"/>
      <c r="M681" s="131"/>
      <c r="N681" s="131"/>
      <c r="O681" s="131"/>
      <c r="P681" s="131"/>
      <c r="Q681" s="131"/>
      <c r="R681" s="131"/>
      <c r="S681" s="131"/>
      <c r="T681" s="131"/>
      <c r="U681" s="131"/>
      <c r="V681" s="131"/>
      <c r="W681" s="131"/>
      <c r="X681" s="131"/>
      <c r="Y681" s="131"/>
      <c r="Z681" s="131"/>
      <c r="AA681" s="131"/>
      <c r="AB681" s="131"/>
      <c r="AC681" s="131"/>
      <c r="AD681" s="131"/>
      <c r="AE681" s="131"/>
      <c r="AF681" s="131"/>
      <c r="AG681" s="131"/>
      <c r="AH681" s="131"/>
      <c r="AI681" s="131"/>
      <c r="AJ681" s="131"/>
      <c r="AK681" s="131"/>
      <c r="AL681" s="131"/>
      <c r="AM681" s="131"/>
      <c r="AN681" s="131"/>
      <c r="AO681" s="131"/>
      <c r="AP681" s="131"/>
      <c r="AQ681" s="131"/>
      <c r="AR681" s="131"/>
      <c r="AS681" s="131"/>
      <c r="AT681" s="131"/>
      <c r="AU681" s="131"/>
      <c r="AV681" s="131"/>
      <c r="AW681" s="131"/>
      <c r="AX681" s="131"/>
      <c r="AY681" s="131"/>
      <c r="AZ681" s="131"/>
      <c r="BA681" s="131"/>
      <c r="BB681" s="131"/>
      <c r="BC681" s="131"/>
      <c r="BD681" s="131"/>
      <c r="BE681" s="131"/>
      <c r="BF681" s="131"/>
      <c r="BG681" s="131"/>
      <c r="BH681" s="131"/>
      <c r="BI681" s="131"/>
      <c r="BJ681" s="131"/>
      <c r="BK681" s="131"/>
      <c r="BL681" s="131"/>
      <c r="BM681" s="131"/>
      <c r="BN681" s="131"/>
      <c r="BO681" s="131"/>
      <c r="BP681" s="131"/>
      <c r="BQ681" s="131"/>
      <c r="BR681" s="131"/>
      <c r="BS681" s="131"/>
      <c r="BT681" s="131"/>
      <c r="BU681" s="131"/>
      <c r="BV681" s="131"/>
      <c r="BW681" s="131"/>
      <c r="BX681" s="131"/>
      <c r="BY681" s="131"/>
      <c r="BZ681" s="131"/>
      <c r="CA681" s="131"/>
      <c r="CB681" s="131"/>
      <c r="CC681" s="131"/>
      <c r="CD681" s="131"/>
      <c r="CE681" s="131"/>
      <c r="CF681" s="131"/>
      <c r="CG681" s="131"/>
      <c r="CH681" s="131"/>
      <c r="CI681" s="131"/>
      <c r="CJ681" s="131"/>
      <c r="CK681" s="131"/>
      <c r="CL681" s="131"/>
      <c r="CM681" s="131"/>
      <c r="CN681" s="131"/>
      <c r="CO681" s="131"/>
      <c r="CP681" s="131"/>
      <c r="CQ681" s="131"/>
      <c r="CR681" s="131"/>
      <c r="CS681" s="131"/>
      <c r="CT681" s="131"/>
      <c r="CU681" s="131"/>
      <c r="CV681" s="131"/>
      <c r="CW681" s="131"/>
      <c r="CX681" s="131"/>
      <c r="CY681" s="131"/>
      <c r="CZ681" s="131"/>
      <c r="DA681" s="131"/>
      <c r="DB681" s="131"/>
      <c r="DC681" s="131"/>
      <c r="DD681" s="131"/>
      <c r="DE681" s="131"/>
      <c r="DF681" s="131"/>
      <c r="DG681" s="131"/>
      <c r="DH681" s="131"/>
      <c r="DI681" s="131"/>
      <c r="DJ681" s="131"/>
      <c r="DK681" s="131"/>
      <c r="DL681" s="131"/>
      <c r="DM681" s="131"/>
      <c r="DN681" s="131"/>
      <c r="DO681" s="131"/>
      <c r="DP681" s="131"/>
      <c r="DQ681" s="131"/>
      <c r="DR681" s="131"/>
      <c r="DS681" s="131"/>
      <c r="DT681" s="131"/>
      <c r="DU681" s="131"/>
      <c r="DV681" s="131"/>
      <c r="DW681" s="131"/>
      <c r="DX681" s="131"/>
      <c r="DY681" s="131"/>
      <c r="DZ681" s="131"/>
      <c r="EA681" s="131"/>
      <c r="EB681" s="131"/>
      <c r="EC681" s="131"/>
      <c r="ED681" s="131"/>
      <c r="EE681" s="131"/>
      <c r="EF681" s="131"/>
      <c r="EG681" s="131"/>
      <c r="EH681" s="131"/>
      <c r="EI681" s="131"/>
      <c r="EJ681" s="131"/>
      <c r="EK681" s="131"/>
      <c r="EL681" s="131"/>
      <c r="EM681" s="131"/>
      <c r="EN681" s="131"/>
      <c r="EO681" s="131"/>
      <c r="EP681" s="131"/>
      <c r="EQ681" s="131"/>
      <c r="ER681" s="131"/>
      <c r="ES681" s="131"/>
      <c r="ET681" s="131"/>
      <c r="EU681" s="131"/>
      <c r="EV681" s="131"/>
      <c r="EW681" s="131"/>
      <c r="EX681" s="131"/>
      <c r="EY681" s="131"/>
      <c r="EZ681" s="131"/>
      <c r="FA681" s="131"/>
      <c r="FB681" s="131"/>
      <c r="FC681" s="131"/>
      <c r="FD681" s="131"/>
      <c r="FE681" s="131"/>
      <c r="FF681" s="131"/>
      <c r="FG681" s="131"/>
      <c r="FH681" s="131"/>
      <c r="FI681" s="131"/>
      <c r="FJ681" s="131"/>
      <c r="FK681" s="131"/>
      <c r="FL681" s="131"/>
      <c r="FM681" s="131"/>
      <c r="FN681" s="131"/>
      <c r="FO681" s="131"/>
      <c r="FP681" s="131"/>
      <c r="FQ681" s="131"/>
      <c r="FR681" s="131"/>
      <c r="FS681" s="131"/>
      <c r="FT681" s="131"/>
      <c r="FU681" s="131"/>
      <c r="FV681" s="131"/>
      <c r="FW681" s="131"/>
    </row>
    <row r="682">
      <c r="A682" s="131"/>
      <c r="B682" s="131"/>
      <c r="C682" s="131"/>
      <c r="D682" s="131"/>
      <c r="E682" s="131"/>
      <c r="F682" s="131"/>
      <c r="G682" s="131"/>
      <c r="H682" s="131"/>
      <c r="I682" s="131"/>
      <c r="J682" s="131"/>
      <c r="K682" s="131"/>
      <c r="L682" s="131"/>
      <c r="M682" s="131"/>
      <c r="N682" s="131"/>
      <c r="O682" s="131"/>
      <c r="P682" s="131"/>
      <c r="Q682" s="131"/>
      <c r="R682" s="131"/>
      <c r="S682" s="131"/>
      <c r="T682" s="131"/>
      <c r="U682" s="131"/>
      <c r="V682" s="131"/>
      <c r="W682" s="131"/>
      <c r="X682" s="131"/>
      <c r="Y682" s="131"/>
      <c r="Z682" s="131"/>
      <c r="AA682" s="131"/>
      <c r="AB682" s="131"/>
      <c r="AC682" s="131"/>
      <c r="AD682" s="131"/>
      <c r="AE682" s="131"/>
      <c r="AF682" s="131"/>
      <c r="AG682" s="131"/>
      <c r="AH682" s="131"/>
      <c r="AI682" s="131"/>
      <c r="AJ682" s="131"/>
      <c r="AK682" s="131"/>
      <c r="AL682" s="131"/>
      <c r="AM682" s="131"/>
      <c r="AN682" s="131"/>
      <c r="AO682" s="131"/>
      <c r="AP682" s="131"/>
      <c r="AQ682" s="131"/>
      <c r="AR682" s="131"/>
      <c r="AS682" s="131"/>
      <c r="AT682" s="131"/>
      <c r="AU682" s="131"/>
      <c r="AV682" s="131"/>
      <c r="AW682" s="131"/>
      <c r="AX682" s="131"/>
      <c r="AY682" s="131"/>
      <c r="AZ682" s="131"/>
      <c r="BA682" s="131"/>
      <c r="BB682" s="131"/>
      <c r="BC682" s="131"/>
      <c r="BD682" s="131"/>
      <c r="BE682" s="131"/>
      <c r="BF682" s="131"/>
      <c r="BG682" s="131"/>
      <c r="BH682" s="131"/>
      <c r="BI682" s="131"/>
      <c r="BJ682" s="131"/>
      <c r="BK682" s="131"/>
      <c r="BL682" s="131"/>
      <c r="BM682" s="131"/>
      <c r="BN682" s="131"/>
      <c r="BO682" s="131"/>
      <c r="BP682" s="131"/>
      <c r="BQ682" s="131"/>
      <c r="BR682" s="131"/>
      <c r="BS682" s="131"/>
      <c r="BT682" s="131"/>
      <c r="BU682" s="131"/>
      <c r="BV682" s="131"/>
      <c r="BW682" s="131"/>
      <c r="BX682" s="131"/>
      <c r="BY682" s="131"/>
      <c r="BZ682" s="131"/>
      <c r="CA682" s="131"/>
      <c r="CB682" s="131"/>
      <c r="CC682" s="131"/>
      <c r="CD682" s="131"/>
      <c r="CE682" s="131"/>
      <c r="CF682" s="131"/>
      <c r="CG682" s="131"/>
      <c r="CH682" s="131"/>
      <c r="CI682" s="131"/>
      <c r="CJ682" s="131"/>
      <c r="CK682" s="131"/>
      <c r="CL682" s="131"/>
      <c r="CM682" s="131"/>
      <c r="CN682" s="131"/>
      <c r="CO682" s="131"/>
      <c r="CP682" s="131"/>
      <c r="CQ682" s="131"/>
      <c r="CR682" s="131"/>
      <c r="CS682" s="131"/>
      <c r="CT682" s="131"/>
      <c r="CU682" s="131"/>
      <c r="CV682" s="131"/>
      <c r="CW682" s="131"/>
      <c r="CX682" s="131"/>
      <c r="CY682" s="131"/>
      <c r="CZ682" s="131"/>
      <c r="DA682" s="131"/>
      <c r="DB682" s="131"/>
      <c r="DC682" s="131"/>
      <c r="DD682" s="131"/>
      <c r="DE682" s="131"/>
      <c r="DF682" s="131"/>
      <c r="DG682" s="131"/>
      <c r="DH682" s="131"/>
      <c r="DI682" s="131"/>
      <c r="DJ682" s="131"/>
      <c r="DK682" s="131"/>
      <c r="DL682" s="131"/>
      <c r="DM682" s="131"/>
      <c r="DN682" s="131"/>
      <c r="DO682" s="131"/>
      <c r="DP682" s="131"/>
      <c r="DQ682" s="131"/>
      <c r="DR682" s="131"/>
      <c r="DS682" s="131"/>
      <c r="DT682" s="131"/>
      <c r="DU682" s="131"/>
      <c r="DV682" s="131"/>
      <c r="DW682" s="131"/>
      <c r="DX682" s="131"/>
      <c r="DY682" s="131"/>
      <c r="DZ682" s="131"/>
      <c r="EA682" s="131"/>
      <c r="EB682" s="131"/>
      <c r="EC682" s="131"/>
      <c r="ED682" s="131"/>
      <c r="EE682" s="131"/>
      <c r="EF682" s="131"/>
      <c r="EG682" s="131"/>
      <c r="EH682" s="131"/>
      <c r="EI682" s="131"/>
      <c r="EJ682" s="131"/>
      <c r="EK682" s="131"/>
      <c r="EL682" s="131"/>
      <c r="EM682" s="131"/>
      <c r="EN682" s="131"/>
      <c r="EO682" s="131"/>
      <c r="EP682" s="131"/>
      <c r="EQ682" s="131"/>
      <c r="ER682" s="131"/>
      <c r="ES682" s="131"/>
      <c r="ET682" s="131"/>
      <c r="EU682" s="131"/>
      <c r="EV682" s="131"/>
      <c r="EW682" s="131"/>
      <c r="EX682" s="131"/>
      <c r="EY682" s="131"/>
      <c r="EZ682" s="131"/>
      <c r="FA682" s="131"/>
      <c r="FB682" s="131"/>
      <c r="FC682" s="131"/>
      <c r="FD682" s="131"/>
      <c r="FE682" s="131"/>
      <c r="FF682" s="131"/>
      <c r="FG682" s="131"/>
      <c r="FH682" s="131"/>
      <c r="FI682" s="131"/>
      <c r="FJ682" s="131"/>
      <c r="FK682" s="131"/>
      <c r="FL682" s="131"/>
      <c r="FM682" s="131"/>
      <c r="FN682" s="131"/>
      <c r="FO682" s="131"/>
      <c r="FP682" s="131"/>
      <c r="FQ682" s="131"/>
      <c r="FR682" s="131"/>
      <c r="FS682" s="131"/>
      <c r="FT682" s="131"/>
      <c r="FU682" s="131"/>
      <c r="FV682" s="131"/>
      <c r="FW682" s="131"/>
    </row>
    <row r="683">
      <c r="A683" s="131"/>
      <c r="B683" s="131"/>
      <c r="C683" s="131"/>
      <c r="D683" s="131"/>
      <c r="E683" s="131"/>
      <c r="F683" s="131"/>
      <c r="G683" s="131"/>
      <c r="H683" s="131"/>
      <c r="I683" s="131"/>
      <c r="J683" s="131"/>
      <c r="K683" s="131"/>
      <c r="L683" s="131"/>
      <c r="M683" s="131"/>
      <c r="N683" s="131"/>
      <c r="O683" s="131"/>
      <c r="P683" s="131"/>
      <c r="Q683" s="131"/>
      <c r="R683" s="131"/>
      <c r="S683" s="131"/>
      <c r="T683" s="131"/>
      <c r="U683" s="131"/>
      <c r="V683" s="131"/>
      <c r="W683" s="131"/>
      <c r="X683" s="131"/>
      <c r="Y683" s="131"/>
      <c r="Z683" s="131"/>
      <c r="AA683" s="131"/>
      <c r="AB683" s="131"/>
      <c r="AC683" s="131"/>
      <c r="AD683" s="131"/>
      <c r="AE683" s="131"/>
      <c r="AF683" s="131"/>
      <c r="AG683" s="131"/>
      <c r="AH683" s="131"/>
      <c r="AI683" s="131"/>
      <c r="AJ683" s="131"/>
      <c r="AK683" s="131"/>
      <c r="AL683" s="131"/>
      <c r="AM683" s="131"/>
      <c r="AN683" s="131"/>
      <c r="AO683" s="131"/>
      <c r="AP683" s="131"/>
      <c r="AQ683" s="131"/>
      <c r="AR683" s="131"/>
      <c r="AS683" s="131"/>
      <c r="AT683" s="131"/>
      <c r="AU683" s="131"/>
      <c r="AV683" s="131"/>
      <c r="AW683" s="131"/>
      <c r="AX683" s="131"/>
      <c r="AY683" s="131"/>
      <c r="AZ683" s="131"/>
      <c r="BA683" s="131"/>
      <c r="BB683" s="131"/>
      <c r="BC683" s="131"/>
      <c r="BD683" s="131"/>
      <c r="BE683" s="131"/>
      <c r="BF683" s="131"/>
      <c r="BG683" s="131"/>
      <c r="BH683" s="131"/>
      <c r="BI683" s="131"/>
      <c r="BJ683" s="131"/>
      <c r="BK683" s="131"/>
      <c r="BL683" s="131"/>
      <c r="BM683" s="131"/>
      <c r="BN683" s="131"/>
      <c r="BO683" s="131"/>
      <c r="BP683" s="131"/>
      <c r="BQ683" s="131"/>
      <c r="BR683" s="131"/>
      <c r="BS683" s="131"/>
      <c r="BT683" s="131"/>
      <c r="BU683" s="131"/>
      <c r="BV683" s="131"/>
      <c r="BW683" s="131"/>
      <c r="BX683" s="131"/>
      <c r="BY683" s="131"/>
      <c r="BZ683" s="131"/>
      <c r="CA683" s="131"/>
      <c r="CB683" s="131"/>
      <c r="CC683" s="131"/>
      <c r="CD683" s="131"/>
      <c r="CE683" s="131"/>
      <c r="CF683" s="131"/>
      <c r="CG683" s="131"/>
      <c r="CH683" s="131"/>
      <c r="CI683" s="131"/>
      <c r="CJ683" s="131"/>
      <c r="CK683" s="131"/>
      <c r="CL683" s="131"/>
      <c r="CM683" s="131"/>
      <c r="CN683" s="131"/>
      <c r="CO683" s="131"/>
      <c r="CP683" s="131"/>
      <c r="CQ683" s="131"/>
      <c r="CR683" s="131"/>
      <c r="CS683" s="131"/>
      <c r="CT683" s="131"/>
      <c r="CU683" s="131"/>
      <c r="CV683" s="131"/>
      <c r="CW683" s="131"/>
      <c r="CX683" s="131"/>
      <c r="CY683" s="131"/>
      <c r="CZ683" s="131"/>
      <c r="DA683" s="131"/>
      <c r="DB683" s="131"/>
      <c r="DC683" s="131"/>
      <c r="DD683" s="131"/>
      <c r="DE683" s="131"/>
      <c r="DF683" s="131"/>
      <c r="DG683" s="131"/>
      <c r="DH683" s="131"/>
      <c r="DI683" s="131"/>
      <c r="DJ683" s="131"/>
      <c r="DK683" s="131"/>
      <c r="DL683" s="131"/>
      <c r="DM683" s="131"/>
      <c r="DN683" s="131"/>
      <c r="DO683" s="131"/>
      <c r="DP683" s="131"/>
      <c r="DQ683" s="131"/>
      <c r="DR683" s="131"/>
      <c r="DS683" s="131"/>
      <c r="DT683" s="131"/>
      <c r="DU683" s="131"/>
      <c r="DV683" s="131"/>
      <c r="DW683" s="131"/>
      <c r="DX683" s="131"/>
      <c r="DY683" s="131"/>
      <c r="DZ683" s="131"/>
      <c r="EA683" s="131"/>
      <c r="EB683" s="131"/>
      <c r="EC683" s="131"/>
      <c r="ED683" s="131"/>
      <c r="EE683" s="131"/>
      <c r="EF683" s="131"/>
      <c r="EG683" s="131"/>
      <c r="EH683" s="131"/>
      <c r="EI683" s="131"/>
      <c r="EJ683" s="131"/>
      <c r="EK683" s="131"/>
      <c r="EL683" s="131"/>
      <c r="EM683" s="131"/>
      <c r="EN683" s="131"/>
      <c r="EO683" s="131"/>
      <c r="EP683" s="131"/>
      <c r="EQ683" s="131"/>
      <c r="ER683" s="131"/>
      <c r="ES683" s="131"/>
      <c r="ET683" s="131"/>
      <c r="EU683" s="131"/>
      <c r="EV683" s="131"/>
      <c r="EW683" s="131"/>
      <c r="EX683" s="131"/>
      <c r="EY683" s="131"/>
      <c r="EZ683" s="131"/>
      <c r="FA683" s="131"/>
      <c r="FB683" s="131"/>
      <c r="FC683" s="131"/>
      <c r="FD683" s="131"/>
      <c r="FE683" s="131"/>
      <c r="FF683" s="131"/>
      <c r="FG683" s="131"/>
      <c r="FH683" s="131"/>
      <c r="FI683" s="131"/>
      <c r="FJ683" s="131"/>
      <c r="FK683" s="131"/>
      <c r="FL683" s="131"/>
      <c r="FM683" s="131"/>
      <c r="FN683" s="131"/>
      <c r="FO683" s="131"/>
      <c r="FP683" s="131"/>
      <c r="FQ683" s="131"/>
      <c r="FR683" s="131"/>
      <c r="FS683" s="131"/>
      <c r="FT683" s="131"/>
      <c r="FU683" s="131"/>
      <c r="FV683" s="131"/>
      <c r="FW683" s="131"/>
    </row>
    <row r="684">
      <c r="A684" s="131"/>
      <c r="B684" s="131"/>
      <c r="C684" s="131"/>
      <c r="D684" s="131"/>
      <c r="E684" s="131"/>
      <c r="F684" s="131"/>
      <c r="G684" s="131"/>
      <c r="H684" s="131"/>
      <c r="I684" s="131"/>
      <c r="J684" s="131"/>
      <c r="K684" s="131"/>
      <c r="L684" s="131"/>
      <c r="M684" s="131"/>
      <c r="N684" s="131"/>
      <c r="O684" s="131"/>
      <c r="P684" s="131"/>
      <c r="Q684" s="131"/>
      <c r="R684" s="131"/>
      <c r="S684" s="131"/>
      <c r="T684" s="131"/>
      <c r="U684" s="131"/>
      <c r="V684" s="131"/>
      <c r="W684" s="131"/>
      <c r="X684" s="131"/>
      <c r="Y684" s="131"/>
      <c r="Z684" s="131"/>
      <c r="AA684" s="131"/>
      <c r="AB684" s="131"/>
      <c r="AC684" s="131"/>
      <c r="AD684" s="131"/>
      <c r="AE684" s="131"/>
      <c r="AF684" s="131"/>
      <c r="AG684" s="131"/>
      <c r="AH684" s="131"/>
      <c r="AI684" s="131"/>
      <c r="AJ684" s="131"/>
      <c r="AK684" s="131"/>
      <c r="AL684" s="131"/>
      <c r="AM684" s="131"/>
      <c r="AN684" s="131"/>
      <c r="AO684" s="131"/>
      <c r="AP684" s="131"/>
      <c r="AQ684" s="131"/>
      <c r="AR684" s="131"/>
      <c r="AS684" s="131"/>
      <c r="AT684" s="131"/>
      <c r="AU684" s="131"/>
      <c r="AV684" s="131"/>
      <c r="AW684" s="131"/>
      <c r="AX684" s="131"/>
      <c r="AY684" s="131"/>
      <c r="AZ684" s="131"/>
      <c r="BA684" s="131"/>
      <c r="BB684" s="131"/>
      <c r="BC684" s="131"/>
      <c r="BD684" s="131"/>
      <c r="BE684" s="131"/>
      <c r="BF684" s="131"/>
      <c r="BG684" s="131"/>
      <c r="BH684" s="131"/>
      <c r="BI684" s="131"/>
      <c r="BJ684" s="131"/>
      <c r="BK684" s="131"/>
      <c r="BL684" s="131"/>
      <c r="BM684" s="131"/>
      <c r="BN684" s="131"/>
      <c r="BO684" s="131"/>
      <c r="BP684" s="131"/>
      <c r="BQ684" s="131"/>
      <c r="BR684" s="131"/>
      <c r="BS684" s="131"/>
      <c r="BT684" s="131"/>
      <c r="BU684" s="131"/>
      <c r="BV684" s="131"/>
      <c r="BW684" s="131"/>
      <c r="BX684" s="131"/>
      <c r="BY684" s="131"/>
      <c r="BZ684" s="131"/>
      <c r="CA684" s="131"/>
      <c r="CB684" s="131"/>
      <c r="CC684" s="131"/>
      <c r="CD684" s="131"/>
      <c r="CE684" s="131"/>
      <c r="CF684" s="131"/>
      <c r="CG684" s="131"/>
      <c r="CH684" s="131"/>
      <c r="CI684" s="131"/>
      <c r="CJ684" s="131"/>
      <c r="CK684" s="131"/>
      <c r="CL684" s="131"/>
      <c r="CM684" s="131"/>
      <c r="CN684" s="131"/>
      <c r="CO684" s="131"/>
      <c r="CP684" s="131"/>
      <c r="CQ684" s="131"/>
      <c r="CR684" s="131"/>
      <c r="CS684" s="131"/>
      <c r="CT684" s="131"/>
      <c r="CU684" s="131"/>
      <c r="CV684" s="131"/>
      <c r="CW684" s="131"/>
      <c r="CX684" s="131"/>
      <c r="CY684" s="131"/>
      <c r="CZ684" s="131"/>
      <c r="DA684" s="131"/>
      <c r="DB684" s="131"/>
      <c r="DC684" s="131"/>
      <c r="DD684" s="131"/>
      <c r="DE684" s="131"/>
      <c r="DF684" s="131"/>
      <c r="DG684" s="131"/>
      <c r="DH684" s="131"/>
      <c r="DI684" s="131"/>
      <c r="DJ684" s="131"/>
      <c r="DK684" s="131"/>
      <c r="DL684" s="131"/>
      <c r="DM684" s="131"/>
      <c r="DN684" s="131"/>
      <c r="DO684" s="131"/>
      <c r="DP684" s="131"/>
      <c r="DQ684" s="131"/>
      <c r="DR684" s="131"/>
      <c r="DS684" s="131"/>
      <c r="DT684" s="131"/>
      <c r="DU684" s="131"/>
      <c r="DV684" s="131"/>
      <c r="DW684" s="131"/>
      <c r="DX684" s="131"/>
      <c r="DY684" s="131"/>
      <c r="DZ684" s="131"/>
      <c r="EA684" s="131"/>
      <c r="EB684" s="131"/>
      <c r="EC684" s="131"/>
      <c r="ED684" s="131"/>
      <c r="EE684" s="131"/>
      <c r="EF684" s="131"/>
      <c r="EG684" s="131"/>
      <c r="EH684" s="131"/>
      <c r="EI684" s="131"/>
      <c r="EJ684" s="131"/>
      <c r="EK684" s="131"/>
      <c r="EL684" s="131"/>
      <c r="EM684" s="131"/>
      <c r="EN684" s="131"/>
      <c r="EO684" s="131"/>
      <c r="EP684" s="131"/>
      <c r="EQ684" s="131"/>
      <c r="ER684" s="131"/>
      <c r="ES684" s="131"/>
      <c r="ET684" s="131"/>
      <c r="EU684" s="131"/>
      <c r="EV684" s="131"/>
      <c r="EW684" s="131"/>
      <c r="EX684" s="131"/>
      <c r="EY684" s="131"/>
      <c r="EZ684" s="131"/>
      <c r="FA684" s="131"/>
      <c r="FB684" s="131"/>
      <c r="FC684" s="131"/>
      <c r="FD684" s="131"/>
      <c r="FE684" s="131"/>
      <c r="FF684" s="131"/>
      <c r="FG684" s="131"/>
      <c r="FH684" s="131"/>
      <c r="FI684" s="131"/>
      <c r="FJ684" s="131"/>
      <c r="FK684" s="131"/>
      <c r="FL684" s="131"/>
      <c r="FM684" s="131"/>
      <c r="FN684" s="131"/>
      <c r="FO684" s="131"/>
      <c r="FP684" s="131"/>
      <c r="FQ684" s="131"/>
      <c r="FR684" s="131"/>
      <c r="FS684" s="131"/>
      <c r="FT684" s="131"/>
      <c r="FU684" s="131"/>
      <c r="FV684" s="131"/>
      <c r="FW684" s="131"/>
    </row>
    <row r="685">
      <c r="A685" s="131"/>
      <c r="B685" s="131"/>
      <c r="C685" s="131"/>
      <c r="D685" s="131"/>
      <c r="E685" s="131"/>
      <c r="F685" s="131"/>
      <c r="G685" s="131"/>
      <c r="H685" s="131"/>
      <c r="I685" s="131"/>
      <c r="J685" s="131"/>
      <c r="K685" s="131"/>
      <c r="L685" s="131"/>
      <c r="M685" s="131"/>
      <c r="N685" s="131"/>
      <c r="O685" s="131"/>
      <c r="P685" s="131"/>
      <c r="Q685" s="131"/>
      <c r="R685" s="131"/>
      <c r="S685" s="131"/>
      <c r="T685" s="131"/>
      <c r="U685" s="131"/>
      <c r="V685" s="131"/>
      <c r="W685" s="131"/>
      <c r="X685" s="131"/>
      <c r="Y685" s="131"/>
      <c r="Z685" s="131"/>
      <c r="AA685" s="131"/>
      <c r="AB685" s="131"/>
      <c r="AC685" s="131"/>
      <c r="AD685" s="131"/>
      <c r="AE685" s="131"/>
      <c r="AF685" s="131"/>
      <c r="AG685" s="131"/>
      <c r="AH685" s="131"/>
      <c r="AI685" s="131"/>
      <c r="AJ685" s="131"/>
      <c r="AK685" s="131"/>
      <c r="AL685" s="131"/>
      <c r="AM685" s="131"/>
      <c r="AN685" s="131"/>
      <c r="AO685" s="131"/>
      <c r="AP685" s="131"/>
      <c r="AQ685" s="131"/>
      <c r="AR685" s="131"/>
      <c r="AS685" s="131"/>
      <c r="AT685" s="131"/>
      <c r="AU685" s="131"/>
      <c r="AV685" s="131"/>
      <c r="AW685" s="131"/>
      <c r="AX685" s="131"/>
      <c r="AY685" s="131"/>
      <c r="AZ685" s="131"/>
      <c r="BA685" s="131"/>
      <c r="BB685" s="131"/>
      <c r="BC685" s="131"/>
      <c r="BD685" s="131"/>
      <c r="BE685" s="131"/>
      <c r="BF685" s="131"/>
      <c r="BG685" s="131"/>
      <c r="BH685" s="131"/>
      <c r="BI685" s="131"/>
      <c r="BJ685" s="131"/>
      <c r="BK685" s="131"/>
      <c r="BL685" s="131"/>
      <c r="BM685" s="131"/>
      <c r="BN685" s="131"/>
      <c r="BO685" s="131"/>
      <c r="BP685" s="131"/>
      <c r="BQ685" s="131"/>
      <c r="BR685" s="131"/>
      <c r="BS685" s="131"/>
      <c r="BT685" s="131"/>
      <c r="BU685" s="131"/>
      <c r="BV685" s="131"/>
      <c r="BW685" s="131"/>
      <c r="BX685" s="131"/>
      <c r="BY685" s="131"/>
      <c r="BZ685" s="131"/>
      <c r="CA685" s="131"/>
      <c r="CB685" s="131"/>
      <c r="CC685" s="131"/>
      <c r="CD685" s="131"/>
      <c r="CE685" s="131"/>
      <c r="CF685" s="131"/>
      <c r="CG685" s="131"/>
      <c r="CH685" s="131"/>
      <c r="CI685" s="131"/>
      <c r="CJ685" s="131"/>
      <c r="CK685" s="131"/>
      <c r="CL685" s="131"/>
      <c r="CM685" s="131"/>
      <c r="CN685" s="131"/>
      <c r="CO685" s="131"/>
      <c r="CP685" s="131"/>
      <c r="CQ685" s="131"/>
      <c r="CR685" s="131"/>
      <c r="CS685" s="131"/>
      <c r="CT685" s="131"/>
      <c r="CU685" s="131"/>
      <c r="CV685" s="131"/>
      <c r="CW685" s="131"/>
      <c r="CX685" s="131"/>
      <c r="CY685" s="131"/>
      <c r="CZ685" s="131"/>
      <c r="DA685" s="131"/>
      <c r="DB685" s="131"/>
      <c r="DC685" s="131"/>
      <c r="DD685" s="131"/>
      <c r="DE685" s="131"/>
      <c r="DF685" s="131"/>
      <c r="DG685" s="131"/>
      <c r="DH685" s="131"/>
      <c r="DI685" s="131"/>
      <c r="DJ685" s="131"/>
      <c r="DK685" s="131"/>
      <c r="DL685" s="131"/>
      <c r="DM685" s="131"/>
      <c r="DN685" s="131"/>
      <c r="DO685" s="131"/>
      <c r="DP685" s="131"/>
      <c r="DQ685" s="131"/>
      <c r="DR685" s="131"/>
      <c r="DS685" s="131"/>
      <c r="DT685" s="131"/>
      <c r="DU685" s="131"/>
      <c r="DV685" s="131"/>
      <c r="DW685" s="131"/>
      <c r="DX685" s="131"/>
      <c r="DY685" s="131"/>
      <c r="DZ685" s="131"/>
      <c r="EA685" s="131"/>
      <c r="EB685" s="131"/>
      <c r="EC685" s="131"/>
      <c r="ED685" s="131"/>
      <c r="EE685" s="131"/>
      <c r="EF685" s="131"/>
      <c r="EG685" s="131"/>
      <c r="EH685" s="131"/>
      <c r="EI685" s="131"/>
      <c r="EJ685" s="131"/>
      <c r="EK685" s="131"/>
      <c r="EL685" s="131"/>
      <c r="EM685" s="131"/>
      <c r="EN685" s="131"/>
      <c r="EO685" s="131"/>
      <c r="EP685" s="131"/>
      <c r="EQ685" s="131"/>
      <c r="ER685" s="131"/>
      <c r="ES685" s="131"/>
      <c r="ET685" s="131"/>
      <c r="EU685" s="131"/>
      <c r="EV685" s="131"/>
      <c r="EW685" s="131"/>
      <c r="EX685" s="131"/>
      <c r="EY685" s="131"/>
      <c r="EZ685" s="131"/>
      <c r="FA685" s="131"/>
      <c r="FB685" s="131"/>
      <c r="FC685" s="131"/>
      <c r="FD685" s="131"/>
      <c r="FE685" s="131"/>
      <c r="FF685" s="131"/>
      <c r="FG685" s="131"/>
      <c r="FH685" s="131"/>
      <c r="FI685" s="131"/>
      <c r="FJ685" s="131"/>
      <c r="FK685" s="131"/>
      <c r="FL685" s="131"/>
      <c r="FM685" s="131"/>
      <c r="FN685" s="131"/>
      <c r="FO685" s="131"/>
      <c r="FP685" s="131"/>
      <c r="FQ685" s="131"/>
      <c r="FR685" s="131"/>
      <c r="FS685" s="131"/>
      <c r="FT685" s="131"/>
      <c r="FU685" s="131"/>
      <c r="FV685" s="131"/>
      <c r="FW685" s="131"/>
    </row>
    <row r="686">
      <c r="A686" s="131"/>
      <c r="B686" s="131"/>
      <c r="C686" s="131"/>
      <c r="D686" s="131"/>
      <c r="E686" s="131"/>
      <c r="F686" s="131"/>
      <c r="G686" s="131"/>
      <c r="H686" s="131"/>
      <c r="I686" s="131"/>
      <c r="J686" s="131"/>
      <c r="K686" s="131"/>
      <c r="L686" s="131"/>
      <c r="M686" s="131"/>
      <c r="N686" s="131"/>
      <c r="O686" s="131"/>
      <c r="P686" s="131"/>
      <c r="Q686" s="131"/>
      <c r="R686" s="131"/>
      <c r="S686" s="131"/>
      <c r="T686" s="131"/>
      <c r="U686" s="131"/>
      <c r="V686" s="131"/>
      <c r="W686" s="131"/>
      <c r="X686" s="131"/>
      <c r="Y686" s="131"/>
      <c r="Z686" s="131"/>
      <c r="AA686" s="131"/>
      <c r="AB686" s="131"/>
      <c r="AC686" s="131"/>
      <c r="AD686" s="131"/>
      <c r="AE686" s="131"/>
      <c r="AF686" s="131"/>
      <c r="AG686" s="131"/>
      <c r="AH686" s="131"/>
      <c r="AI686" s="131"/>
      <c r="AJ686" s="131"/>
      <c r="AK686" s="131"/>
      <c r="AL686" s="131"/>
      <c r="AM686" s="131"/>
      <c r="AN686" s="131"/>
      <c r="AO686" s="131"/>
      <c r="AP686" s="131"/>
      <c r="AQ686" s="131"/>
      <c r="AR686" s="131"/>
      <c r="AS686" s="131"/>
      <c r="AT686" s="131"/>
      <c r="AU686" s="131"/>
      <c r="AV686" s="131"/>
      <c r="AW686" s="131"/>
      <c r="AX686" s="131"/>
      <c r="AY686" s="131"/>
      <c r="AZ686" s="131"/>
      <c r="BA686" s="131"/>
      <c r="BB686" s="131"/>
      <c r="BC686" s="131"/>
      <c r="BD686" s="131"/>
      <c r="BE686" s="131"/>
      <c r="BF686" s="131"/>
      <c r="BG686" s="131"/>
      <c r="BH686" s="131"/>
      <c r="BI686" s="131"/>
      <c r="BJ686" s="131"/>
      <c r="BK686" s="131"/>
      <c r="BL686" s="131"/>
      <c r="BM686" s="131"/>
      <c r="BN686" s="131"/>
      <c r="BO686" s="131"/>
      <c r="BP686" s="131"/>
      <c r="BQ686" s="131"/>
      <c r="BR686" s="131"/>
      <c r="BS686" s="131"/>
      <c r="BT686" s="131"/>
      <c r="BU686" s="131"/>
      <c r="BV686" s="131"/>
      <c r="BW686" s="131"/>
      <c r="BX686" s="131"/>
      <c r="BY686" s="131"/>
      <c r="BZ686" s="131"/>
      <c r="CA686" s="131"/>
      <c r="CB686" s="131"/>
      <c r="CC686" s="131"/>
      <c r="CD686" s="131"/>
      <c r="CE686" s="131"/>
      <c r="CF686" s="131"/>
      <c r="CG686" s="131"/>
      <c r="CH686" s="131"/>
      <c r="CI686" s="131"/>
      <c r="CJ686" s="131"/>
      <c r="CK686" s="131"/>
      <c r="CL686" s="131"/>
      <c r="CM686" s="131"/>
      <c r="CN686" s="131"/>
      <c r="CO686" s="131"/>
      <c r="CP686" s="131"/>
      <c r="CQ686" s="131"/>
      <c r="CR686" s="131"/>
      <c r="CS686" s="131"/>
      <c r="CT686" s="131"/>
      <c r="CU686" s="131"/>
      <c r="CV686" s="131"/>
      <c r="CW686" s="131"/>
      <c r="CX686" s="131"/>
      <c r="CY686" s="131"/>
      <c r="CZ686" s="131"/>
      <c r="DA686" s="131"/>
      <c r="DB686" s="131"/>
      <c r="DC686" s="131"/>
      <c r="DD686" s="131"/>
      <c r="DE686" s="131"/>
      <c r="DF686" s="131"/>
      <c r="DG686" s="131"/>
      <c r="DH686" s="131"/>
      <c r="DI686" s="131"/>
      <c r="DJ686" s="131"/>
      <c r="DK686" s="131"/>
      <c r="DL686" s="131"/>
      <c r="DM686" s="131"/>
      <c r="DN686" s="131"/>
      <c r="DO686" s="131"/>
      <c r="DP686" s="131"/>
      <c r="DQ686" s="131"/>
      <c r="DR686" s="131"/>
      <c r="DS686" s="131"/>
      <c r="DT686" s="131"/>
      <c r="DU686" s="131"/>
      <c r="DV686" s="131"/>
      <c r="DW686" s="131"/>
      <c r="DX686" s="131"/>
      <c r="DY686" s="131"/>
      <c r="DZ686" s="131"/>
      <c r="EA686" s="131"/>
      <c r="EB686" s="131"/>
      <c r="EC686" s="131"/>
      <c r="ED686" s="131"/>
      <c r="EE686" s="131"/>
      <c r="EF686" s="131"/>
      <c r="EG686" s="131"/>
      <c r="EH686" s="131"/>
      <c r="EI686" s="131"/>
      <c r="EJ686" s="131"/>
      <c r="EK686" s="131"/>
      <c r="EL686" s="131"/>
      <c r="EM686" s="131"/>
      <c r="EN686" s="131"/>
      <c r="EO686" s="131"/>
      <c r="EP686" s="131"/>
      <c r="EQ686" s="131"/>
      <c r="ER686" s="131"/>
      <c r="ES686" s="131"/>
      <c r="ET686" s="131"/>
      <c r="EU686" s="131"/>
      <c r="EV686" s="131"/>
      <c r="EW686" s="131"/>
      <c r="EX686" s="131"/>
      <c r="EY686" s="131"/>
      <c r="EZ686" s="131"/>
      <c r="FA686" s="131"/>
      <c r="FB686" s="131"/>
      <c r="FC686" s="131"/>
      <c r="FD686" s="131"/>
      <c r="FE686" s="131"/>
      <c r="FF686" s="131"/>
      <c r="FG686" s="131"/>
      <c r="FH686" s="131"/>
      <c r="FI686" s="131"/>
      <c r="FJ686" s="131"/>
      <c r="FK686" s="131"/>
      <c r="FL686" s="131"/>
      <c r="FM686" s="131"/>
      <c r="FN686" s="131"/>
      <c r="FO686" s="131"/>
      <c r="FP686" s="131"/>
      <c r="FQ686" s="131"/>
      <c r="FR686" s="131"/>
      <c r="FS686" s="131"/>
      <c r="FT686" s="131"/>
      <c r="FU686" s="131"/>
      <c r="FV686" s="131"/>
      <c r="FW686" s="131"/>
    </row>
    <row r="687">
      <c r="A687" s="131"/>
      <c r="B687" s="131"/>
      <c r="C687" s="131"/>
      <c r="D687" s="131"/>
      <c r="E687" s="131"/>
      <c r="F687" s="131"/>
      <c r="G687" s="131"/>
      <c r="H687" s="131"/>
      <c r="I687" s="131"/>
      <c r="J687" s="131"/>
      <c r="K687" s="131"/>
      <c r="L687" s="131"/>
      <c r="M687" s="131"/>
      <c r="N687" s="131"/>
      <c r="O687" s="131"/>
      <c r="P687" s="131"/>
      <c r="Q687" s="131"/>
      <c r="R687" s="131"/>
      <c r="S687" s="131"/>
      <c r="T687" s="131"/>
      <c r="U687" s="131"/>
      <c r="V687" s="131"/>
      <c r="W687" s="131"/>
      <c r="X687" s="131"/>
      <c r="Y687" s="131"/>
      <c r="Z687" s="131"/>
      <c r="AA687" s="131"/>
      <c r="AB687" s="131"/>
      <c r="AC687" s="131"/>
      <c r="AD687" s="131"/>
      <c r="AE687" s="131"/>
      <c r="AF687" s="131"/>
      <c r="AG687" s="131"/>
      <c r="AH687" s="131"/>
      <c r="AI687" s="131"/>
      <c r="AJ687" s="131"/>
      <c r="AK687" s="131"/>
      <c r="AL687" s="131"/>
      <c r="AM687" s="131"/>
      <c r="AN687" s="131"/>
      <c r="AO687" s="131"/>
      <c r="AP687" s="131"/>
      <c r="AQ687" s="131"/>
      <c r="AR687" s="131"/>
      <c r="AS687" s="131"/>
      <c r="AT687" s="131"/>
      <c r="AU687" s="131"/>
      <c r="AV687" s="131"/>
      <c r="AW687" s="131"/>
      <c r="AX687" s="131"/>
      <c r="AY687" s="131"/>
      <c r="AZ687" s="131"/>
      <c r="BA687" s="131"/>
      <c r="BB687" s="131"/>
      <c r="BC687" s="131"/>
      <c r="BD687" s="131"/>
      <c r="BE687" s="131"/>
      <c r="BF687" s="131"/>
      <c r="BG687" s="131"/>
      <c r="BH687" s="131"/>
      <c r="BI687" s="131"/>
      <c r="BJ687" s="131"/>
      <c r="BK687" s="131"/>
      <c r="BL687" s="131"/>
      <c r="BM687" s="131"/>
      <c r="BN687" s="131"/>
      <c r="BO687" s="131"/>
      <c r="BP687" s="131"/>
      <c r="BQ687" s="131"/>
      <c r="BR687" s="131"/>
      <c r="BS687" s="131"/>
      <c r="BT687" s="131"/>
      <c r="BU687" s="131"/>
      <c r="BV687" s="131"/>
      <c r="BW687" s="131"/>
      <c r="BX687" s="131"/>
      <c r="BY687" s="131"/>
      <c r="BZ687" s="131"/>
      <c r="CA687" s="131"/>
      <c r="CB687" s="131"/>
      <c r="CC687" s="131"/>
      <c r="CD687" s="131"/>
      <c r="CE687" s="131"/>
      <c r="CF687" s="131"/>
      <c r="CG687" s="131"/>
      <c r="CH687" s="131"/>
      <c r="CI687" s="131"/>
      <c r="CJ687" s="131"/>
      <c r="CK687" s="131"/>
      <c r="CL687" s="131"/>
      <c r="CM687" s="131"/>
      <c r="CN687" s="131"/>
      <c r="CO687" s="131"/>
      <c r="CP687" s="131"/>
      <c r="CQ687" s="131"/>
      <c r="CR687" s="131"/>
      <c r="CS687" s="131"/>
      <c r="CT687" s="131"/>
      <c r="CU687" s="131"/>
      <c r="CV687" s="131"/>
      <c r="CW687" s="131"/>
      <c r="CX687" s="131"/>
      <c r="CY687" s="131"/>
      <c r="CZ687" s="131"/>
      <c r="DA687" s="131"/>
      <c r="DB687" s="131"/>
      <c r="DC687" s="131"/>
      <c r="DD687" s="131"/>
      <c r="DE687" s="131"/>
      <c r="DF687" s="131"/>
      <c r="DG687" s="131"/>
      <c r="DH687" s="131"/>
      <c r="DI687" s="131"/>
      <c r="DJ687" s="131"/>
      <c r="DK687" s="131"/>
      <c r="DL687" s="131"/>
      <c r="DM687" s="131"/>
      <c r="DN687" s="131"/>
      <c r="DO687" s="131"/>
      <c r="DP687" s="131"/>
      <c r="DQ687" s="131"/>
      <c r="DR687" s="131"/>
      <c r="DS687" s="131"/>
      <c r="DT687" s="131"/>
      <c r="DU687" s="131"/>
      <c r="DV687" s="131"/>
      <c r="DW687" s="131"/>
      <c r="DX687" s="131"/>
      <c r="DY687" s="131"/>
      <c r="DZ687" s="131"/>
      <c r="EA687" s="131"/>
      <c r="EB687" s="131"/>
      <c r="EC687" s="131"/>
      <c r="ED687" s="131"/>
      <c r="EE687" s="131"/>
      <c r="EF687" s="131"/>
      <c r="EG687" s="131"/>
      <c r="EH687" s="131"/>
      <c r="EI687" s="131"/>
      <c r="EJ687" s="131"/>
      <c r="EK687" s="131"/>
      <c r="EL687" s="131"/>
      <c r="EM687" s="131"/>
      <c r="EN687" s="131"/>
      <c r="EO687" s="131"/>
      <c r="EP687" s="131"/>
      <c r="EQ687" s="131"/>
      <c r="ER687" s="131"/>
      <c r="ES687" s="131"/>
      <c r="ET687" s="131"/>
      <c r="EU687" s="131"/>
      <c r="EV687" s="131"/>
      <c r="EW687" s="131"/>
      <c r="EX687" s="131"/>
      <c r="EY687" s="131"/>
      <c r="EZ687" s="131"/>
      <c r="FA687" s="131"/>
      <c r="FB687" s="131"/>
      <c r="FC687" s="131"/>
      <c r="FD687" s="131"/>
      <c r="FE687" s="131"/>
      <c r="FF687" s="131"/>
      <c r="FG687" s="131"/>
      <c r="FH687" s="131"/>
      <c r="FI687" s="131"/>
      <c r="FJ687" s="131"/>
      <c r="FK687" s="131"/>
      <c r="FL687" s="131"/>
      <c r="FM687" s="131"/>
      <c r="FN687" s="131"/>
      <c r="FO687" s="131"/>
      <c r="FP687" s="131"/>
      <c r="FQ687" s="131"/>
      <c r="FR687" s="131"/>
      <c r="FS687" s="131"/>
      <c r="FT687" s="131"/>
      <c r="FU687" s="131"/>
      <c r="FV687" s="131"/>
      <c r="FW687" s="131"/>
    </row>
    <row r="688">
      <c r="A688" s="131"/>
      <c r="B688" s="131"/>
      <c r="C688" s="131"/>
      <c r="D688" s="131"/>
      <c r="E688" s="131"/>
      <c r="F688" s="131"/>
      <c r="G688" s="131"/>
      <c r="H688" s="131"/>
      <c r="I688" s="131"/>
      <c r="J688" s="131"/>
      <c r="K688" s="131"/>
      <c r="L688" s="131"/>
      <c r="M688" s="131"/>
      <c r="N688" s="131"/>
      <c r="O688" s="131"/>
      <c r="P688" s="131"/>
      <c r="Q688" s="131"/>
      <c r="R688" s="131"/>
      <c r="S688" s="131"/>
      <c r="T688" s="131"/>
      <c r="U688" s="131"/>
      <c r="V688" s="131"/>
      <c r="W688" s="131"/>
      <c r="X688" s="131"/>
      <c r="Y688" s="131"/>
      <c r="Z688" s="131"/>
      <c r="AA688" s="131"/>
      <c r="AB688" s="131"/>
      <c r="AC688" s="131"/>
      <c r="AD688" s="131"/>
      <c r="AE688" s="131"/>
      <c r="AF688" s="131"/>
      <c r="AG688" s="131"/>
      <c r="AH688" s="131"/>
      <c r="AI688" s="131"/>
      <c r="AJ688" s="131"/>
      <c r="AK688" s="131"/>
      <c r="AL688" s="131"/>
      <c r="AM688" s="131"/>
      <c r="AN688" s="131"/>
      <c r="AO688" s="131"/>
      <c r="AP688" s="131"/>
      <c r="AQ688" s="131"/>
      <c r="AR688" s="131"/>
      <c r="AS688" s="131"/>
      <c r="AT688" s="131"/>
      <c r="AU688" s="131"/>
      <c r="AV688" s="131"/>
      <c r="AW688" s="131"/>
      <c r="AX688" s="131"/>
      <c r="AY688" s="131"/>
      <c r="AZ688" s="131"/>
      <c r="BA688" s="131"/>
      <c r="BB688" s="131"/>
      <c r="BC688" s="131"/>
      <c r="BD688" s="131"/>
      <c r="BE688" s="131"/>
      <c r="BF688" s="131"/>
      <c r="BG688" s="131"/>
      <c r="BH688" s="131"/>
      <c r="BI688" s="131"/>
      <c r="BJ688" s="131"/>
      <c r="BK688" s="131"/>
      <c r="BL688" s="131"/>
      <c r="BM688" s="131"/>
      <c r="BN688" s="131"/>
      <c r="BO688" s="131"/>
      <c r="BP688" s="131"/>
      <c r="BQ688" s="131"/>
      <c r="BR688" s="131"/>
      <c r="BS688" s="131"/>
      <c r="BT688" s="131"/>
      <c r="BU688" s="131"/>
      <c r="BV688" s="131"/>
      <c r="BW688" s="131"/>
      <c r="BX688" s="131"/>
      <c r="BY688" s="131"/>
      <c r="BZ688" s="131"/>
      <c r="CA688" s="131"/>
      <c r="CB688" s="131"/>
      <c r="CC688" s="131"/>
      <c r="CD688" s="131"/>
      <c r="CE688" s="131"/>
      <c r="CF688" s="131"/>
      <c r="CG688" s="131"/>
      <c r="CH688" s="131"/>
      <c r="CI688" s="131"/>
      <c r="CJ688" s="131"/>
      <c r="CK688" s="131"/>
      <c r="CL688" s="131"/>
      <c r="CM688" s="131"/>
      <c r="CN688" s="131"/>
      <c r="CO688" s="131"/>
      <c r="CP688" s="131"/>
      <c r="CQ688" s="131"/>
      <c r="CR688" s="131"/>
      <c r="CS688" s="131"/>
      <c r="CT688" s="131"/>
      <c r="CU688" s="131"/>
      <c r="CV688" s="131"/>
      <c r="CW688" s="131"/>
      <c r="CX688" s="131"/>
      <c r="CY688" s="131"/>
      <c r="CZ688" s="131"/>
      <c r="DA688" s="131"/>
      <c r="DB688" s="131"/>
      <c r="DC688" s="131"/>
      <c r="DD688" s="131"/>
      <c r="DE688" s="131"/>
      <c r="DF688" s="131"/>
      <c r="DG688" s="131"/>
      <c r="DH688" s="131"/>
      <c r="DI688" s="131"/>
      <c r="DJ688" s="131"/>
      <c r="DK688" s="131"/>
      <c r="DL688" s="131"/>
      <c r="DM688" s="131"/>
      <c r="DN688" s="131"/>
      <c r="DO688" s="131"/>
      <c r="DP688" s="131"/>
      <c r="DQ688" s="131"/>
      <c r="DR688" s="131"/>
      <c r="DS688" s="131"/>
      <c r="DT688" s="131"/>
      <c r="DU688" s="131"/>
      <c r="DV688" s="131"/>
      <c r="DW688" s="131"/>
      <c r="DX688" s="131"/>
      <c r="DY688" s="131"/>
      <c r="DZ688" s="131"/>
      <c r="EA688" s="131"/>
      <c r="EB688" s="131"/>
      <c r="EC688" s="131"/>
      <c r="ED688" s="131"/>
      <c r="EE688" s="131"/>
      <c r="EF688" s="131"/>
      <c r="EG688" s="131"/>
      <c r="EH688" s="131"/>
      <c r="EI688" s="131"/>
      <c r="EJ688" s="131"/>
      <c r="EK688" s="131"/>
      <c r="EL688" s="131"/>
      <c r="EM688" s="131"/>
      <c r="EN688" s="131"/>
      <c r="EO688" s="131"/>
      <c r="EP688" s="131"/>
      <c r="EQ688" s="131"/>
      <c r="ER688" s="131"/>
      <c r="ES688" s="131"/>
      <c r="ET688" s="131"/>
      <c r="EU688" s="131"/>
      <c r="EV688" s="131"/>
      <c r="EW688" s="131"/>
      <c r="EX688" s="131"/>
      <c r="EY688" s="131"/>
      <c r="EZ688" s="131"/>
      <c r="FA688" s="131"/>
      <c r="FB688" s="131"/>
      <c r="FC688" s="131"/>
      <c r="FD688" s="131"/>
      <c r="FE688" s="131"/>
      <c r="FF688" s="131"/>
      <c r="FG688" s="131"/>
      <c r="FH688" s="131"/>
      <c r="FI688" s="131"/>
      <c r="FJ688" s="131"/>
      <c r="FK688" s="131"/>
      <c r="FL688" s="131"/>
      <c r="FM688" s="131"/>
      <c r="FN688" s="131"/>
      <c r="FO688" s="131"/>
      <c r="FP688" s="131"/>
      <c r="FQ688" s="131"/>
      <c r="FR688" s="131"/>
      <c r="FS688" s="131"/>
      <c r="FT688" s="131"/>
      <c r="FU688" s="131"/>
      <c r="FV688" s="131"/>
      <c r="FW688" s="131"/>
    </row>
    <row r="689">
      <c r="A689" s="131"/>
      <c r="B689" s="131"/>
      <c r="C689" s="131"/>
      <c r="D689" s="131"/>
      <c r="E689" s="131"/>
      <c r="F689" s="131"/>
      <c r="G689" s="131"/>
      <c r="H689" s="131"/>
      <c r="I689" s="131"/>
      <c r="J689" s="131"/>
      <c r="K689" s="131"/>
      <c r="L689" s="131"/>
      <c r="M689" s="131"/>
      <c r="N689" s="131"/>
      <c r="O689" s="131"/>
      <c r="P689" s="131"/>
      <c r="Q689" s="131"/>
      <c r="R689" s="131"/>
      <c r="S689" s="131"/>
      <c r="T689" s="131"/>
      <c r="U689" s="131"/>
      <c r="V689" s="131"/>
      <c r="W689" s="131"/>
      <c r="X689" s="131"/>
      <c r="Y689" s="131"/>
      <c r="Z689" s="131"/>
      <c r="AA689" s="131"/>
      <c r="AB689" s="131"/>
      <c r="AC689" s="131"/>
      <c r="AD689" s="131"/>
      <c r="AE689" s="131"/>
      <c r="AF689" s="131"/>
      <c r="AG689" s="131"/>
      <c r="AH689" s="131"/>
      <c r="AI689" s="131"/>
      <c r="AJ689" s="131"/>
      <c r="AK689" s="131"/>
      <c r="AL689" s="131"/>
      <c r="AM689" s="131"/>
      <c r="AN689" s="131"/>
      <c r="AO689" s="131"/>
      <c r="AP689" s="131"/>
      <c r="AQ689" s="131"/>
      <c r="AR689" s="131"/>
      <c r="AS689" s="131"/>
      <c r="AT689" s="131"/>
      <c r="AU689" s="131"/>
      <c r="AV689" s="131"/>
      <c r="AW689" s="131"/>
      <c r="AX689" s="131"/>
      <c r="AY689" s="131"/>
      <c r="AZ689" s="131"/>
      <c r="BA689" s="131"/>
      <c r="BB689" s="131"/>
      <c r="BC689" s="131"/>
      <c r="BD689" s="131"/>
      <c r="BE689" s="131"/>
      <c r="BF689" s="131"/>
      <c r="BG689" s="131"/>
      <c r="BH689" s="131"/>
      <c r="BI689" s="131"/>
      <c r="BJ689" s="131"/>
      <c r="BK689" s="131"/>
      <c r="BL689" s="131"/>
      <c r="BM689" s="131"/>
      <c r="BN689" s="131"/>
      <c r="BO689" s="131"/>
      <c r="BP689" s="131"/>
      <c r="BQ689" s="131"/>
      <c r="BR689" s="131"/>
      <c r="BS689" s="131"/>
      <c r="BT689" s="131"/>
      <c r="BU689" s="131"/>
      <c r="BV689" s="131"/>
      <c r="BW689" s="131"/>
      <c r="BX689" s="131"/>
      <c r="BY689" s="131"/>
      <c r="BZ689" s="131"/>
      <c r="CA689" s="131"/>
      <c r="CB689" s="131"/>
      <c r="CC689" s="131"/>
      <c r="CD689" s="131"/>
      <c r="CE689" s="131"/>
      <c r="CF689" s="131"/>
      <c r="CG689" s="131"/>
      <c r="CH689" s="131"/>
      <c r="CI689" s="131"/>
      <c r="CJ689" s="131"/>
      <c r="CK689" s="131"/>
      <c r="CL689" s="131"/>
      <c r="CM689" s="131"/>
      <c r="CN689" s="131"/>
      <c r="CO689" s="131"/>
      <c r="CP689" s="131"/>
      <c r="CQ689" s="131"/>
      <c r="CR689" s="131"/>
      <c r="CS689" s="131"/>
      <c r="CT689" s="131"/>
      <c r="CU689" s="131"/>
      <c r="CV689" s="131"/>
      <c r="CW689" s="131"/>
      <c r="CX689" s="131"/>
      <c r="CY689" s="131"/>
      <c r="CZ689" s="131"/>
      <c r="DA689" s="131"/>
      <c r="DB689" s="131"/>
      <c r="DC689" s="131"/>
      <c r="DD689" s="131"/>
      <c r="DE689" s="131"/>
      <c r="DF689" s="131"/>
      <c r="DG689" s="131"/>
      <c r="DH689" s="131"/>
      <c r="DI689" s="131"/>
      <c r="DJ689" s="131"/>
      <c r="DK689" s="131"/>
      <c r="DL689" s="131"/>
      <c r="DM689" s="131"/>
      <c r="DN689" s="131"/>
      <c r="DO689" s="131"/>
      <c r="DP689" s="131"/>
      <c r="DQ689" s="131"/>
      <c r="DR689" s="131"/>
      <c r="DS689" s="131"/>
      <c r="DT689" s="131"/>
      <c r="DU689" s="131"/>
      <c r="DV689" s="131"/>
      <c r="DW689" s="131"/>
      <c r="DX689" s="131"/>
      <c r="DY689" s="131"/>
      <c r="DZ689" s="131"/>
      <c r="EA689" s="131"/>
      <c r="EB689" s="131"/>
      <c r="EC689" s="131"/>
      <c r="ED689" s="131"/>
      <c r="EE689" s="131"/>
      <c r="EF689" s="131"/>
      <c r="EG689" s="131"/>
      <c r="EH689" s="131"/>
      <c r="EI689" s="131"/>
      <c r="EJ689" s="131"/>
      <c r="EK689" s="131"/>
      <c r="EL689" s="131"/>
      <c r="EM689" s="131"/>
      <c r="EN689" s="131"/>
      <c r="EO689" s="131"/>
      <c r="EP689" s="131"/>
      <c r="EQ689" s="131"/>
      <c r="ER689" s="131"/>
      <c r="ES689" s="131"/>
      <c r="ET689" s="131"/>
      <c r="EU689" s="131"/>
      <c r="EV689" s="131"/>
      <c r="EW689" s="131"/>
      <c r="EX689" s="131"/>
      <c r="EY689" s="131"/>
      <c r="EZ689" s="131"/>
      <c r="FA689" s="131"/>
      <c r="FB689" s="131"/>
      <c r="FC689" s="131"/>
      <c r="FD689" s="131"/>
      <c r="FE689" s="131"/>
      <c r="FF689" s="131"/>
      <c r="FG689" s="131"/>
      <c r="FH689" s="131"/>
      <c r="FI689" s="131"/>
      <c r="FJ689" s="131"/>
      <c r="FK689" s="131"/>
      <c r="FL689" s="131"/>
      <c r="FM689" s="131"/>
      <c r="FN689" s="131"/>
      <c r="FO689" s="131"/>
      <c r="FP689" s="131"/>
      <c r="FQ689" s="131"/>
      <c r="FR689" s="131"/>
      <c r="FS689" s="131"/>
      <c r="FT689" s="131"/>
      <c r="FU689" s="131"/>
      <c r="FV689" s="131"/>
      <c r="FW689" s="131"/>
    </row>
    <row r="690">
      <c r="A690" s="131"/>
      <c r="B690" s="131"/>
      <c r="C690" s="131"/>
      <c r="D690" s="131"/>
      <c r="E690" s="131"/>
      <c r="F690" s="131"/>
      <c r="G690" s="131"/>
      <c r="H690" s="131"/>
      <c r="I690" s="131"/>
      <c r="J690" s="131"/>
      <c r="K690" s="131"/>
      <c r="L690" s="131"/>
      <c r="M690" s="131"/>
      <c r="N690" s="131"/>
      <c r="O690" s="131"/>
      <c r="P690" s="131"/>
      <c r="Q690" s="131"/>
      <c r="R690" s="131"/>
      <c r="S690" s="131"/>
      <c r="T690" s="131"/>
      <c r="U690" s="131"/>
      <c r="V690" s="131"/>
      <c r="W690" s="131"/>
      <c r="X690" s="131"/>
      <c r="Y690" s="131"/>
      <c r="Z690" s="131"/>
      <c r="AA690" s="131"/>
      <c r="AB690" s="131"/>
      <c r="AC690" s="131"/>
      <c r="AD690" s="131"/>
      <c r="AE690" s="131"/>
      <c r="AF690" s="131"/>
      <c r="AG690" s="131"/>
      <c r="AH690" s="131"/>
      <c r="AI690" s="131"/>
      <c r="AJ690" s="131"/>
      <c r="AK690" s="131"/>
      <c r="AL690" s="131"/>
      <c r="AM690" s="131"/>
      <c r="AN690" s="131"/>
      <c r="AO690" s="131"/>
      <c r="AP690" s="131"/>
      <c r="AQ690" s="131"/>
      <c r="AR690" s="131"/>
      <c r="AS690" s="131"/>
      <c r="AT690" s="131"/>
      <c r="AU690" s="131"/>
      <c r="AV690" s="131"/>
      <c r="AW690" s="131"/>
      <c r="AX690" s="131"/>
      <c r="AY690" s="131"/>
      <c r="AZ690" s="131"/>
      <c r="BA690" s="131"/>
      <c r="BB690" s="131"/>
      <c r="BC690" s="131"/>
      <c r="BD690" s="131"/>
      <c r="BE690" s="131"/>
      <c r="BF690" s="131"/>
      <c r="BG690" s="131"/>
      <c r="BH690" s="131"/>
      <c r="BI690" s="131"/>
      <c r="BJ690" s="131"/>
      <c r="BK690" s="131"/>
      <c r="BL690" s="131"/>
      <c r="BM690" s="131"/>
      <c r="BN690" s="131"/>
      <c r="BO690" s="131"/>
      <c r="BP690" s="131"/>
      <c r="BQ690" s="131"/>
      <c r="BR690" s="131"/>
      <c r="BS690" s="131"/>
      <c r="BT690" s="131"/>
      <c r="BU690" s="131"/>
      <c r="BV690" s="131"/>
      <c r="BW690" s="131"/>
      <c r="BX690" s="131"/>
      <c r="BY690" s="131"/>
      <c r="BZ690" s="131"/>
      <c r="CA690" s="131"/>
      <c r="CB690" s="131"/>
      <c r="CC690" s="131"/>
      <c r="CD690" s="131"/>
      <c r="CE690" s="131"/>
      <c r="CF690" s="131"/>
      <c r="CG690" s="131"/>
      <c r="CH690" s="131"/>
      <c r="CI690" s="131"/>
      <c r="CJ690" s="131"/>
      <c r="CK690" s="131"/>
      <c r="CL690" s="131"/>
      <c r="CM690" s="131"/>
      <c r="CN690" s="131"/>
      <c r="CO690" s="131"/>
      <c r="CP690" s="131"/>
      <c r="CQ690" s="131"/>
      <c r="CR690" s="131"/>
      <c r="CS690" s="131"/>
      <c r="CT690" s="131"/>
      <c r="CU690" s="131"/>
      <c r="CV690" s="131"/>
      <c r="CW690" s="131"/>
      <c r="CX690" s="131"/>
      <c r="CY690" s="131"/>
      <c r="CZ690" s="131"/>
      <c r="DA690" s="131"/>
      <c r="DB690" s="131"/>
      <c r="DC690" s="131"/>
      <c r="DD690" s="131"/>
      <c r="DE690" s="131"/>
      <c r="DF690" s="131"/>
      <c r="DG690" s="131"/>
      <c r="DH690" s="131"/>
      <c r="DI690" s="131"/>
      <c r="DJ690" s="131"/>
      <c r="DK690" s="131"/>
      <c r="DL690" s="131"/>
      <c r="DM690" s="131"/>
      <c r="DN690" s="131"/>
      <c r="DO690" s="131"/>
      <c r="DP690" s="131"/>
      <c r="DQ690" s="131"/>
      <c r="DR690" s="131"/>
      <c r="DS690" s="131"/>
      <c r="DT690" s="131"/>
      <c r="DU690" s="131"/>
      <c r="DV690" s="131"/>
      <c r="DW690" s="131"/>
      <c r="DX690" s="131"/>
      <c r="DY690" s="131"/>
      <c r="DZ690" s="131"/>
      <c r="EA690" s="131"/>
      <c r="EB690" s="131"/>
      <c r="EC690" s="131"/>
      <c r="ED690" s="131"/>
      <c r="EE690" s="131"/>
      <c r="EF690" s="131"/>
      <c r="EG690" s="131"/>
      <c r="EH690" s="131"/>
      <c r="EI690" s="131"/>
      <c r="EJ690" s="131"/>
      <c r="EK690" s="131"/>
      <c r="EL690" s="131"/>
      <c r="EM690" s="131"/>
      <c r="EN690" s="131"/>
      <c r="EO690" s="131"/>
      <c r="EP690" s="131"/>
      <c r="EQ690" s="131"/>
      <c r="ER690" s="131"/>
      <c r="ES690" s="131"/>
      <c r="ET690" s="131"/>
      <c r="EU690" s="131"/>
      <c r="EV690" s="131"/>
      <c r="EW690" s="131"/>
      <c r="EX690" s="131"/>
      <c r="EY690" s="131"/>
      <c r="EZ690" s="131"/>
      <c r="FA690" s="131"/>
      <c r="FB690" s="131"/>
      <c r="FC690" s="131"/>
      <c r="FD690" s="131"/>
      <c r="FE690" s="131"/>
      <c r="FF690" s="131"/>
      <c r="FG690" s="131"/>
      <c r="FH690" s="131"/>
      <c r="FI690" s="131"/>
      <c r="FJ690" s="131"/>
      <c r="FK690" s="131"/>
      <c r="FL690" s="131"/>
      <c r="FM690" s="131"/>
      <c r="FN690" s="131"/>
      <c r="FO690" s="131"/>
      <c r="FP690" s="131"/>
      <c r="FQ690" s="131"/>
      <c r="FR690" s="131"/>
      <c r="FS690" s="131"/>
      <c r="FT690" s="131"/>
      <c r="FU690" s="131"/>
      <c r="FV690" s="131"/>
      <c r="FW690" s="131"/>
    </row>
    <row r="691">
      <c r="A691" s="131"/>
      <c r="B691" s="131"/>
      <c r="C691" s="131"/>
      <c r="D691" s="131"/>
      <c r="E691" s="131"/>
      <c r="F691" s="131"/>
      <c r="G691" s="131"/>
      <c r="H691" s="131"/>
      <c r="I691" s="131"/>
      <c r="J691" s="131"/>
      <c r="K691" s="131"/>
      <c r="L691" s="131"/>
      <c r="M691" s="131"/>
      <c r="N691" s="131"/>
      <c r="O691" s="131"/>
      <c r="P691" s="131"/>
      <c r="Q691" s="131"/>
      <c r="R691" s="131"/>
      <c r="S691" s="131"/>
      <c r="T691" s="131"/>
      <c r="U691" s="131"/>
      <c r="V691" s="131"/>
      <c r="W691" s="131"/>
      <c r="X691" s="131"/>
      <c r="Y691" s="131"/>
      <c r="Z691" s="131"/>
      <c r="AA691" s="131"/>
      <c r="AB691" s="131"/>
      <c r="AC691" s="131"/>
      <c r="AD691" s="131"/>
      <c r="AE691" s="131"/>
      <c r="AF691" s="131"/>
      <c r="AG691" s="131"/>
      <c r="AH691" s="131"/>
      <c r="AI691" s="131"/>
      <c r="AJ691" s="131"/>
      <c r="AK691" s="131"/>
      <c r="AL691" s="131"/>
      <c r="AM691" s="131"/>
      <c r="AN691" s="131"/>
      <c r="AO691" s="131"/>
      <c r="AP691" s="131"/>
      <c r="AQ691" s="131"/>
      <c r="AR691" s="131"/>
      <c r="AS691" s="131"/>
      <c r="AT691" s="131"/>
      <c r="AU691" s="131"/>
      <c r="AV691" s="131"/>
      <c r="AW691" s="131"/>
      <c r="AX691" s="131"/>
      <c r="AY691" s="131"/>
      <c r="AZ691" s="131"/>
      <c r="BA691" s="131"/>
      <c r="BB691" s="131"/>
      <c r="BC691" s="131"/>
      <c r="BD691" s="131"/>
      <c r="BE691" s="131"/>
      <c r="BF691" s="131"/>
      <c r="BG691" s="131"/>
      <c r="BH691" s="131"/>
      <c r="BI691" s="131"/>
      <c r="BJ691" s="131"/>
      <c r="BK691" s="131"/>
      <c r="BL691" s="131"/>
      <c r="BM691" s="131"/>
      <c r="BN691" s="131"/>
      <c r="BO691" s="131"/>
      <c r="BP691" s="131"/>
      <c r="BQ691" s="131"/>
      <c r="BR691" s="131"/>
      <c r="BS691" s="131"/>
      <c r="BT691" s="131"/>
      <c r="BU691" s="131"/>
      <c r="BV691" s="131"/>
      <c r="BW691" s="131"/>
      <c r="BX691" s="131"/>
      <c r="BY691" s="131"/>
      <c r="BZ691" s="131"/>
      <c r="CA691" s="131"/>
      <c r="CB691" s="131"/>
      <c r="CC691" s="131"/>
      <c r="CD691" s="131"/>
      <c r="CE691" s="131"/>
      <c r="CF691" s="131"/>
      <c r="CG691" s="131"/>
      <c r="CH691" s="131"/>
      <c r="CI691" s="131"/>
      <c r="CJ691" s="131"/>
      <c r="CK691" s="131"/>
      <c r="CL691" s="131"/>
      <c r="CM691" s="131"/>
      <c r="CN691" s="131"/>
      <c r="CO691" s="131"/>
      <c r="CP691" s="131"/>
      <c r="CQ691" s="131"/>
      <c r="CR691" s="131"/>
      <c r="CS691" s="131"/>
      <c r="CT691" s="131"/>
      <c r="CU691" s="131"/>
      <c r="CV691" s="131"/>
      <c r="CW691" s="131"/>
      <c r="CX691" s="131"/>
      <c r="CY691" s="131"/>
      <c r="CZ691" s="131"/>
      <c r="DA691" s="131"/>
      <c r="DB691" s="131"/>
      <c r="DC691" s="131"/>
      <c r="DD691" s="131"/>
      <c r="DE691" s="131"/>
      <c r="DF691" s="131"/>
      <c r="DG691" s="131"/>
      <c r="DH691" s="131"/>
      <c r="DI691" s="131"/>
      <c r="DJ691" s="131"/>
      <c r="DK691" s="131"/>
      <c r="DL691" s="131"/>
      <c r="DM691" s="131"/>
      <c r="DN691" s="131"/>
      <c r="DO691" s="131"/>
      <c r="DP691" s="131"/>
      <c r="DQ691" s="131"/>
      <c r="DR691" s="131"/>
      <c r="DS691" s="131"/>
      <c r="DT691" s="131"/>
      <c r="DU691" s="131"/>
      <c r="DV691" s="131"/>
      <c r="DW691" s="131"/>
      <c r="DX691" s="131"/>
      <c r="DY691" s="131"/>
      <c r="DZ691" s="131"/>
      <c r="EA691" s="131"/>
      <c r="EB691" s="131"/>
      <c r="EC691" s="131"/>
      <c r="ED691" s="131"/>
      <c r="EE691" s="131"/>
      <c r="EF691" s="131"/>
      <c r="EG691" s="131"/>
      <c r="EH691" s="131"/>
      <c r="EI691" s="131"/>
      <c r="EJ691" s="131"/>
      <c r="EK691" s="131"/>
      <c r="EL691" s="131"/>
      <c r="EM691" s="131"/>
      <c r="EN691" s="131"/>
      <c r="EO691" s="131"/>
      <c r="EP691" s="131"/>
      <c r="EQ691" s="131"/>
      <c r="ER691" s="131"/>
      <c r="ES691" s="131"/>
      <c r="ET691" s="131"/>
      <c r="EU691" s="131"/>
      <c r="EV691" s="131"/>
      <c r="EW691" s="131"/>
      <c r="EX691" s="131"/>
      <c r="EY691" s="131"/>
      <c r="EZ691" s="131"/>
      <c r="FA691" s="131"/>
      <c r="FB691" s="131"/>
      <c r="FC691" s="131"/>
      <c r="FD691" s="131"/>
      <c r="FE691" s="131"/>
      <c r="FF691" s="131"/>
      <c r="FG691" s="131"/>
      <c r="FH691" s="131"/>
      <c r="FI691" s="131"/>
      <c r="FJ691" s="131"/>
      <c r="FK691" s="131"/>
      <c r="FL691" s="131"/>
      <c r="FM691" s="131"/>
      <c r="FN691" s="131"/>
      <c r="FO691" s="131"/>
      <c r="FP691" s="131"/>
      <c r="FQ691" s="131"/>
      <c r="FR691" s="131"/>
      <c r="FS691" s="131"/>
      <c r="FT691" s="131"/>
      <c r="FU691" s="131"/>
      <c r="FV691" s="131"/>
      <c r="FW691" s="131"/>
    </row>
    <row r="692">
      <c r="A692" s="131"/>
      <c r="B692" s="131"/>
      <c r="C692" s="131"/>
      <c r="D692" s="131"/>
      <c r="E692" s="131"/>
      <c r="F692" s="131"/>
      <c r="G692" s="131"/>
      <c r="H692" s="131"/>
      <c r="I692" s="131"/>
      <c r="J692" s="131"/>
      <c r="K692" s="131"/>
      <c r="L692" s="131"/>
      <c r="M692" s="131"/>
      <c r="N692" s="131"/>
      <c r="O692" s="131"/>
      <c r="P692" s="131"/>
      <c r="Q692" s="131"/>
      <c r="R692" s="131"/>
      <c r="S692" s="131"/>
      <c r="T692" s="131"/>
      <c r="U692" s="131"/>
      <c r="V692" s="131"/>
      <c r="W692" s="131"/>
      <c r="X692" s="131"/>
      <c r="Y692" s="131"/>
      <c r="Z692" s="131"/>
      <c r="AA692" s="131"/>
      <c r="AB692" s="131"/>
      <c r="AC692" s="131"/>
      <c r="AD692" s="131"/>
      <c r="AE692" s="131"/>
      <c r="AF692" s="131"/>
      <c r="AG692" s="131"/>
      <c r="AH692" s="131"/>
      <c r="AI692" s="131"/>
      <c r="AJ692" s="131"/>
      <c r="AK692" s="131"/>
      <c r="AL692" s="131"/>
      <c r="AM692" s="131"/>
      <c r="AN692" s="131"/>
      <c r="AO692" s="131"/>
      <c r="AP692" s="131"/>
      <c r="AQ692" s="131"/>
      <c r="AR692" s="131"/>
      <c r="AS692" s="131"/>
      <c r="AT692" s="131"/>
      <c r="AU692" s="131"/>
      <c r="AV692" s="131"/>
      <c r="AW692" s="131"/>
      <c r="AX692" s="131"/>
      <c r="AY692" s="131"/>
      <c r="AZ692" s="131"/>
      <c r="BA692" s="131"/>
      <c r="BB692" s="131"/>
      <c r="BC692" s="131"/>
      <c r="BD692" s="131"/>
      <c r="BE692" s="131"/>
      <c r="BF692" s="131"/>
      <c r="BG692" s="131"/>
      <c r="BH692" s="131"/>
      <c r="BI692" s="131"/>
      <c r="BJ692" s="131"/>
      <c r="BK692" s="131"/>
      <c r="BL692" s="131"/>
      <c r="BM692" s="131"/>
      <c r="BN692" s="131"/>
      <c r="BO692" s="131"/>
      <c r="BP692" s="131"/>
      <c r="BQ692" s="131"/>
      <c r="BR692" s="131"/>
      <c r="BS692" s="131"/>
      <c r="BT692" s="131"/>
      <c r="BU692" s="131"/>
      <c r="BV692" s="131"/>
      <c r="BW692" s="131"/>
      <c r="BX692" s="131"/>
      <c r="BY692" s="131"/>
      <c r="BZ692" s="131"/>
      <c r="CA692" s="131"/>
      <c r="CB692" s="131"/>
      <c r="CC692" s="131"/>
      <c r="CD692" s="131"/>
      <c r="CE692" s="131"/>
      <c r="CF692" s="131"/>
      <c r="CG692" s="131"/>
      <c r="CH692" s="131"/>
      <c r="CI692" s="131"/>
      <c r="CJ692" s="131"/>
      <c r="CK692" s="131"/>
      <c r="CL692" s="131"/>
      <c r="CM692" s="131"/>
      <c r="CN692" s="131"/>
      <c r="CO692" s="131"/>
      <c r="CP692" s="131"/>
      <c r="CQ692" s="131"/>
      <c r="CR692" s="131"/>
      <c r="CS692" s="131"/>
      <c r="CT692" s="131"/>
      <c r="CU692" s="131"/>
      <c r="CV692" s="131"/>
      <c r="CW692" s="131"/>
      <c r="CX692" s="131"/>
      <c r="CY692" s="131"/>
      <c r="CZ692" s="131"/>
      <c r="DA692" s="131"/>
      <c r="DB692" s="131"/>
      <c r="DC692" s="131"/>
      <c r="DD692" s="131"/>
      <c r="DE692" s="131"/>
      <c r="DF692" s="131"/>
      <c r="DG692" s="131"/>
      <c r="DH692" s="131"/>
      <c r="DI692" s="131"/>
      <c r="DJ692" s="131"/>
      <c r="DK692" s="131"/>
      <c r="DL692" s="131"/>
      <c r="DM692" s="131"/>
      <c r="DN692" s="131"/>
      <c r="DO692" s="131"/>
      <c r="DP692" s="131"/>
      <c r="DQ692" s="131"/>
      <c r="DR692" s="131"/>
      <c r="DS692" s="131"/>
      <c r="DT692" s="131"/>
      <c r="DU692" s="131"/>
      <c r="DV692" s="131"/>
      <c r="DW692" s="131"/>
      <c r="DX692" s="131"/>
      <c r="DY692" s="131"/>
      <c r="DZ692" s="131"/>
      <c r="EA692" s="131"/>
      <c r="EB692" s="131"/>
      <c r="EC692" s="131"/>
      <c r="ED692" s="131"/>
      <c r="EE692" s="131"/>
      <c r="EF692" s="131"/>
      <c r="EG692" s="131"/>
      <c r="EH692" s="131"/>
      <c r="EI692" s="131"/>
      <c r="EJ692" s="131"/>
      <c r="EK692" s="131"/>
      <c r="EL692" s="131"/>
      <c r="EM692" s="131"/>
      <c r="EN692" s="131"/>
      <c r="EO692" s="131"/>
      <c r="EP692" s="131"/>
      <c r="EQ692" s="131"/>
      <c r="ER692" s="131"/>
      <c r="ES692" s="131"/>
      <c r="ET692" s="131"/>
      <c r="EU692" s="131"/>
      <c r="EV692" s="131"/>
      <c r="EW692" s="131"/>
      <c r="EX692" s="131"/>
      <c r="EY692" s="131"/>
      <c r="EZ692" s="131"/>
      <c r="FA692" s="131"/>
      <c r="FB692" s="131"/>
      <c r="FC692" s="131"/>
      <c r="FD692" s="131"/>
      <c r="FE692" s="131"/>
      <c r="FF692" s="131"/>
      <c r="FG692" s="131"/>
      <c r="FH692" s="131"/>
      <c r="FI692" s="131"/>
      <c r="FJ692" s="131"/>
      <c r="FK692" s="131"/>
      <c r="FL692" s="131"/>
      <c r="FM692" s="131"/>
      <c r="FN692" s="131"/>
      <c r="FO692" s="131"/>
      <c r="FP692" s="131"/>
      <c r="FQ692" s="131"/>
      <c r="FR692" s="131"/>
      <c r="FS692" s="131"/>
      <c r="FT692" s="131"/>
      <c r="FU692" s="131"/>
      <c r="FV692" s="131"/>
      <c r="FW692" s="131"/>
    </row>
    <row r="693">
      <c r="A693" s="131"/>
      <c r="B693" s="131"/>
      <c r="C693" s="131"/>
      <c r="D693" s="131"/>
      <c r="E693" s="131"/>
      <c r="F693" s="131"/>
      <c r="G693" s="131"/>
      <c r="H693" s="131"/>
      <c r="I693" s="131"/>
      <c r="J693" s="131"/>
      <c r="K693" s="131"/>
      <c r="L693" s="131"/>
      <c r="M693" s="131"/>
      <c r="N693" s="131"/>
      <c r="O693" s="131"/>
      <c r="P693" s="131"/>
      <c r="Q693" s="131"/>
      <c r="R693" s="131"/>
      <c r="S693" s="131"/>
      <c r="T693" s="131"/>
      <c r="U693" s="131"/>
      <c r="V693" s="131"/>
      <c r="W693" s="131"/>
      <c r="X693" s="131"/>
      <c r="Y693" s="131"/>
      <c r="Z693" s="131"/>
      <c r="AA693" s="131"/>
      <c r="AB693" s="131"/>
      <c r="AC693" s="131"/>
      <c r="AD693" s="131"/>
      <c r="AE693" s="131"/>
      <c r="AF693" s="131"/>
      <c r="AG693" s="131"/>
      <c r="AH693" s="131"/>
      <c r="AI693" s="131"/>
      <c r="AJ693" s="131"/>
      <c r="AK693" s="131"/>
      <c r="AL693" s="131"/>
      <c r="AM693" s="131"/>
      <c r="AN693" s="131"/>
      <c r="AO693" s="131"/>
      <c r="AP693" s="131"/>
      <c r="AQ693" s="131"/>
      <c r="AR693" s="131"/>
      <c r="AS693" s="131"/>
      <c r="AT693" s="131"/>
      <c r="AU693" s="131"/>
      <c r="AV693" s="131"/>
      <c r="AW693" s="131"/>
      <c r="AX693" s="131"/>
      <c r="AY693" s="131"/>
      <c r="AZ693" s="131"/>
      <c r="BA693" s="131"/>
      <c r="BB693" s="131"/>
      <c r="BC693" s="131"/>
      <c r="BD693" s="131"/>
      <c r="BE693" s="131"/>
      <c r="BF693" s="131"/>
      <c r="BG693" s="131"/>
      <c r="BH693" s="131"/>
      <c r="BI693" s="131"/>
      <c r="BJ693" s="131"/>
      <c r="BK693" s="131"/>
      <c r="BL693" s="131"/>
      <c r="BM693" s="131"/>
      <c r="BN693" s="131"/>
      <c r="BO693" s="131"/>
      <c r="BP693" s="131"/>
      <c r="BQ693" s="131"/>
      <c r="BR693" s="131"/>
      <c r="BS693" s="131"/>
      <c r="BT693" s="131"/>
      <c r="BU693" s="131"/>
      <c r="BV693" s="131"/>
      <c r="BW693" s="131"/>
      <c r="BX693" s="131"/>
      <c r="BY693" s="131"/>
      <c r="BZ693" s="131"/>
      <c r="CA693" s="131"/>
      <c r="CB693" s="131"/>
      <c r="CC693" s="131"/>
      <c r="CD693" s="131"/>
      <c r="CE693" s="131"/>
      <c r="CF693" s="131"/>
      <c r="CG693" s="131"/>
      <c r="CH693" s="131"/>
      <c r="CI693" s="131"/>
      <c r="CJ693" s="131"/>
      <c r="CK693" s="131"/>
      <c r="CL693" s="131"/>
      <c r="CM693" s="131"/>
      <c r="CN693" s="131"/>
      <c r="CO693" s="131"/>
      <c r="CP693" s="131"/>
      <c r="CQ693" s="131"/>
      <c r="CR693" s="131"/>
      <c r="CS693" s="131"/>
      <c r="CT693" s="131"/>
      <c r="CU693" s="131"/>
      <c r="CV693" s="131"/>
      <c r="CW693" s="131"/>
      <c r="CX693" s="131"/>
      <c r="CY693" s="131"/>
      <c r="CZ693" s="131"/>
      <c r="DA693" s="131"/>
      <c r="DB693" s="131"/>
      <c r="DC693" s="131"/>
      <c r="DD693" s="131"/>
      <c r="DE693" s="131"/>
      <c r="DF693" s="131"/>
      <c r="DG693" s="131"/>
      <c r="DH693" s="131"/>
      <c r="DI693" s="131"/>
      <c r="DJ693" s="131"/>
      <c r="DK693" s="131"/>
      <c r="DL693" s="131"/>
      <c r="DM693" s="131"/>
      <c r="DN693" s="131"/>
      <c r="DO693" s="131"/>
      <c r="DP693" s="131"/>
      <c r="DQ693" s="131"/>
      <c r="DR693" s="131"/>
      <c r="DS693" s="131"/>
      <c r="DT693" s="131"/>
      <c r="DU693" s="131"/>
      <c r="DV693" s="131"/>
      <c r="DW693" s="131"/>
      <c r="DX693" s="131"/>
      <c r="DY693" s="131"/>
      <c r="DZ693" s="131"/>
      <c r="EA693" s="131"/>
      <c r="EB693" s="131"/>
      <c r="EC693" s="131"/>
      <c r="ED693" s="131"/>
      <c r="EE693" s="131"/>
      <c r="EF693" s="131"/>
      <c r="EG693" s="131"/>
      <c r="EH693" s="131"/>
      <c r="EI693" s="131"/>
      <c r="EJ693" s="131"/>
      <c r="EK693" s="131"/>
      <c r="EL693" s="131"/>
      <c r="EM693" s="131"/>
      <c r="EN693" s="131"/>
      <c r="EO693" s="131"/>
      <c r="EP693" s="131"/>
      <c r="EQ693" s="131"/>
      <c r="ER693" s="131"/>
      <c r="ES693" s="131"/>
      <c r="ET693" s="131"/>
      <c r="EU693" s="131"/>
      <c r="EV693" s="131"/>
      <c r="EW693" s="131"/>
      <c r="EX693" s="131"/>
      <c r="EY693" s="131"/>
      <c r="EZ693" s="131"/>
      <c r="FA693" s="131"/>
      <c r="FB693" s="131"/>
      <c r="FC693" s="131"/>
      <c r="FD693" s="131"/>
      <c r="FE693" s="131"/>
      <c r="FF693" s="131"/>
      <c r="FG693" s="131"/>
      <c r="FH693" s="131"/>
      <c r="FI693" s="131"/>
      <c r="FJ693" s="131"/>
      <c r="FK693" s="131"/>
      <c r="FL693" s="131"/>
      <c r="FM693" s="131"/>
      <c r="FN693" s="131"/>
      <c r="FO693" s="131"/>
      <c r="FP693" s="131"/>
      <c r="FQ693" s="131"/>
      <c r="FR693" s="131"/>
      <c r="FS693" s="131"/>
      <c r="FT693" s="131"/>
      <c r="FU693" s="131"/>
      <c r="FV693" s="131"/>
      <c r="FW693" s="131"/>
    </row>
    <row r="694">
      <c r="A694" s="131"/>
      <c r="B694" s="131"/>
      <c r="C694" s="131"/>
      <c r="D694" s="131"/>
      <c r="E694" s="131"/>
      <c r="F694" s="131"/>
      <c r="G694" s="131"/>
      <c r="H694" s="131"/>
      <c r="I694" s="131"/>
      <c r="J694" s="131"/>
      <c r="K694" s="131"/>
      <c r="L694" s="131"/>
      <c r="M694" s="131"/>
      <c r="N694" s="131"/>
      <c r="O694" s="131"/>
      <c r="P694" s="131"/>
      <c r="Q694" s="131"/>
      <c r="R694" s="131"/>
      <c r="S694" s="131"/>
      <c r="T694" s="131"/>
      <c r="U694" s="131"/>
      <c r="V694" s="131"/>
      <c r="W694" s="131"/>
      <c r="X694" s="131"/>
      <c r="Y694" s="131"/>
      <c r="Z694" s="131"/>
      <c r="AA694" s="131"/>
      <c r="AB694" s="131"/>
      <c r="AC694" s="131"/>
      <c r="AD694" s="131"/>
      <c r="AE694" s="131"/>
      <c r="AF694" s="131"/>
      <c r="AG694" s="131"/>
      <c r="AH694" s="131"/>
      <c r="AI694" s="131"/>
      <c r="AJ694" s="131"/>
      <c r="AK694" s="131"/>
      <c r="AL694" s="131"/>
      <c r="AM694" s="131"/>
      <c r="AN694" s="131"/>
      <c r="AO694" s="131"/>
      <c r="AP694" s="131"/>
      <c r="AQ694" s="131"/>
      <c r="AR694" s="131"/>
      <c r="AS694" s="131"/>
      <c r="AT694" s="131"/>
      <c r="AU694" s="131"/>
      <c r="AV694" s="131"/>
      <c r="AW694" s="131"/>
      <c r="AX694" s="131"/>
      <c r="AY694" s="131"/>
      <c r="AZ694" s="131"/>
      <c r="BA694" s="131"/>
      <c r="BB694" s="131"/>
      <c r="BC694" s="131"/>
      <c r="BD694" s="131"/>
      <c r="BE694" s="131"/>
      <c r="BF694" s="131"/>
      <c r="BG694" s="131"/>
      <c r="BH694" s="131"/>
      <c r="BI694" s="131"/>
      <c r="BJ694" s="131"/>
      <c r="BK694" s="131"/>
      <c r="BL694" s="131"/>
      <c r="BM694" s="131"/>
      <c r="BN694" s="131"/>
      <c r="BO694" s="131"/>
      <c r="BP694" s="131"/>
      <c r="BQ694" s="131"/>
      <c r="BR694" s="131"/>
      <c r="BS694" s="131"/>
      <c r="BT694" s="131"/>
      <c r="BU694" s="131"/>
      <c r="BV694" s="131"/>
      <c r="BW694" s="131"/>
      <c r="BX694" s="131"/>
      <c r="BY694" s="131"/>
      <c r="BZ694" s="131"/>
      <c r="CA694" s="131"/>
      <c r="CB694" s="131"/>
      <c r="CC694" s="131"/>
      <c r="CD694" s="131"/>
      <c r="CE694" s="131"/>
      <c r="CF694" s="131"/>
      <c r="CG694" s="131"/>
      <c r="CH694" s="131"/>
      <c r="CI694" s="131"/>
      <c r="CJ694" s="131"/>
      <c r="CK694" s="131"/>
      <c r="CL694" s="131"/>
      <c r="CM694" s="131"/>
      <c r="CN694" s="131"/>
      <c r="CO694" s="131"/>
      <c r="CP694" s="131"/>
      <c r="CQ694" s="131"/>
      <c r="CR694" s="131"/>
      <c r="CS694" s="131"/>
      <c r="CT694" s="131"/>
      <c r="CU694" s="131"/>
      <c r="CV694" s="131"/>
      <c r="CW694" s="131"/>
      <c r="CX694" s="131"/>
      <c r="CY694" s="131"/>
      <c r="CZ694" s="131"/>
      <c r="DA694" s="131"/>
      <c r="DB694" s="131"/>
      <c r="DC694" s="131"/>
      <c r="DD694" s="131"/>
      <c r="DE694" s="131"/>
      <c r="DF694" s="131"/>
      <c r="DG694" s="131"/>
      <c r="DH694" s="131"/>
      <c r="DI694" s="131"/>
      <c r="DJ694" s="131"/>
      <c r="DK694" s="131"/>
      <c r="DL694" s="131"/>
      <c r="DM694" s="131"/>
      <c r="DN694" s="131"/>
      <c r="DO694" s="131"/>
      <c r="DP694" s="131"/>
      <c r="DQ694" s="131"/>
      <c r="DR694" s="131"/>
      <c r="DS694" s="131"/>
      <c r="DT694" s="131"/>
      <c r="DU694" s="131"/>
      <c r="DV694" s="131"/>
      <c r="DW694" s="131"/>
      <c r="DX694" s="131"/>
      <c r="DY694" s="131"/>
      <c r="DZ694" s="131"/>
      <c r="EA694" s="131"/>
      <c r="EB694" s="131"/>
      <c r="EC694" s="131"/>
      <c r="ED694" s="131"/>
      <c r="EE694" s="131"/>
      <c r="EF694" s="131"/>
      <c r="EG694" s="131"/>
      <c r="EH694" s="131"/>
      <c r="EI694" s="131"/>
      <c r="EJ694" s="131"/>
      <c r="EK694" s="131"/>
      <c r="EL694" s="131"/>
      <c r="EM694" s="131"/>
      <c r="EN694" s="131"/>
      <c r="EO694" s="131"/>
      <c r="EP694" s="131"/>
      <c r="EQ694" s="131"/>
      <c r="ER694" s="131"/>
      <c r="ES694" s="131"/>
      <c r="ET694" s="131"/>
      <c r="EU694" s="131"/>
      <c r="EV694" s="131"/>
      <c r="EW694" s="131"/>
      <c r="EX694" s="131"/>
      <c r="EY694" s="131"/>
      <c r="EZ694" s="131"/>
      <c r="FA694" s="131"/>
      <c r="FB694" s="131"/>
      <c r="FC694" s="131"/>
      <c r="FD694" s="131"/>
      <c r="FE694" s="131"/>
      <c r="FF694" s="131"/>
      <c r="FG694" s="131"/>
      <c r="FH694" s="131"/>
      <c r="FI694" s="131"/>
      <c r="FJ694" s="131"/>
      <c r="FK694" s="131"/>
      <c r="FL694" s="131"/>
      <c r="FM694" s="131"/>
      <c r="FN694" s="131"/>
      <c r="FO694" s="131"/>
      <c r="FP694" s="131"/>
      <c r="FQ694" s="131"/>
      <c r="FR694" s="131"/>
      <c r="FS694" s="131"/>
      <c r="FT694" s="131"/>
      <c r="FU694" s="131"/>
      <c r="FV694" s="131"/>
      <c r="FW694" s="131"/>
    </row>
    <row r="695">
      <c r="A695" s="131"/>
      <c r="B695" s="131"/>
      <c r="C695" s="131"/>
      <c r="D695" s="131"/>
      <c r="E695" s="131"/>
      <c r="F695" s="131"/>
      <c r="G695" s="131"/>
      <c r="H695" s="131"/>
      <c r="I695" s="131"/>
      <c r="J695" s="131"/>
      <c r="K695" s="131"/>
      <c r="L695" s="131"/>
      <c r="M695" s="131"/>
      <c r="N695" s="131"/>
      <c r="O695" s="131"/>
      <c r="P695" s="131"/>
      <c r="Q695" s="131"/>
      <c r="R695" s="131"/>
      <c r="S695" s="131"/>
      <c r="T695" s="131"/>
      <c r="U695" s="131"/>
      <c r="V695" s="131"/>
      <c r="W695" s="131"/>
      <c r="X695" s="131"/>
      <c r="Y695" s="131"/>
      <c r="Z695" s="131"/>
      <c r="AA695" s="131"/>
      <c r="AB695" s="131"/>
      <c r="AC695" s="131"/>
      <c r="AD695" s="131"/>
      <c r="AE695" s="131"/>
      <c r="AF695" s="131"/>
      <c r="AG695" s="131"/>
      <c r="AH695" s="131"/>
      <c r="AI695" s="131"/>
      <c r="AJ695" s="131"/>
      <c r="AK695" s="131"/>
      <c r="AL695" s="131"/>
      <c r="AM695" s="131"/>
      <c r="AN695" s="131"/>
      <c r="AO695" s="131"/>
      <c r="AP695" s="131"/>
      <c r="AQ695" s="131"/>
      <c r="AR695" s="131"/>
      <c r="AS695" s="131"/>
      <c r="AT695" s="131"/>
      <c r="AU695" s="131"/>
      <c r="AV695" s="131"/>
      <c r="AW695" s="131"/>
      <c r="AX695" s="131"/>
      <c r="AY695" s="131"/>
      <c r="AZ695" s="131"/>
      <c r="BA695" s="131"/>
      <c r="BB695" s="131"/>
      <c r="BC695" s="131"/>
      <c r="BD695" s="131"/>
      <c r="BE695" s="131"/>
      <c r="BF695" s="131"/>
      <c r="BG695" s="131"/>
      <c r="BH695" s="131"/>
      <c r="BI695" s="131"/>
      <c r="BJ695" s="131"/>
      <c r="BK695" s="131"/>
      <c r="BL695" s="131"/>
      <c r="BM695" s="131"/>
      <c r="BN695" s="131"/>
      <c r="BO695" s="131"/>
      <c r="BP695" s="131"/>
      <c r="BQ695" s="131"/>
      <c r="BR695" s="131"/>
      <c r="BS695" s="131"/>
      <c r="BT695" s="131"/>
      <c r="BU695" s="131"/>
      <c r="BV695" s="131"/>
      <c r="BW695" s="131"/>
      <c r="BX695" s="131"/>
      <c r="BY695" s="131"/>
      <c r="BZ695" s="131"/>
      <c r="CA695" s="131"/>
      <c r="CB695" s="131"/>
      <c r="CC695" s="131"/>
      <c r="CD695" s="131"/>
      <c r="CE695" s="131"/>
      <c r="CF695" s="131"/>
      <c r="CG695" s="131"/>
      <c r="CH695" s="131"/>
      <c r="CI695" s="131"/>
      <c r="CJ695" s="131"/>
      <c r="CK695" s="131"/>
      <c r="CL695" s="131"/>
      <c r="CM695" s="131"/>
      <c r="CN695" s="131"/>
      <c r="CO695" s="131"/>
      <c r="CP695" s="131"/>
      <c r="CQ695" s="131"/>
      <c r="CR695" s="131"/>
      <c r="CS695" s="131"/>
      <c r="CT695" s="131"/>
      <c r="CU695" s="131"/>
      <c r="CV695" s="131"/>
      <c r="CW695" s="131"/>
      <c r="CX695" s="131"/>
      <c r="CY695" s="131"/>
      <c r="CZ695" s="131"/>
      <c r="DA695" s="131"/>
      <c r="DB695" s="131"/>
      <c r="DC695" s="131"/>
      <c r="DD695" s="131"/>
      <c r="DE695" s="131"/>
      <c r="DF695" s="131"/>
      <c r="DG695" s="131"/>
      <c r="DH695" s="131"/>
      <c r="DI695" s="131"/>
      <c r="DJ695" s="131"/>
      <c r="DK695" s="131"/>
      <c r="DL695" s="131"/>
      <c r="DM695" s="131"/>
      <c r="DN695" s="131"/>
      <c r="DO695" s="131"/>
      <c r="DP695" s="131"/>
      <c r="DQ695" s="131"/>
      <c r="DR695" s="131"/>
      <c r="DS695" s="131"/>
      <c r="DT695" s="131"/>
      <c r="DU695" s="131"/>
      <c r="DV695" s="131"/>
      <c r="DW695" s="131"/>
      <c r="DX695" s="131"/>
      <c r="DY695" s="131"/>
      <c r="DZ695" s="131"/>
      <c r="EA695" s="131"/>
      <c r="EB695" s="131"/>
      <c r="EC695" s="131"/>
      <c r="ED695" s="131"/>
      <c r="EE695" s="131"/>
      <c r="EF695" s="131"/>
      <c r="EG695" s="131"/>
      <c r="EH695" s="131"/>
      <c r="EI695" s="131"/>
      <c r="EJ695" s="131"/>
      <c r="EK695" s="131"/>
      <c r="EL695" s="131"/>
      <c r="EM695" s="131"/>
      <c r="EN695" s="131"/>
      <c r="EO695" s="131"/>
      <c r="EP695" s="131"/>
      <c r="EQ695" s="131"/>
      <c r="ER695" s="131"/>
      <c r="ES695" s="131"/>
      <c r="ET695" s="131"/>
      <c r="EU695" s="131"/>
      <c r="EV695" s="131"/>
      <c r="EW695" s="131"/>
      <c r="EX695" s="131"/>
      <c r="EY695" s="131"/>
      <c r="EZ695" s="131"/>
      <c r="FA695" s="131"/>
      <c r="FB695" s="131"/>
      <c r="FC695" s="131"/>
      <c r="FD695" s="131"/>
      <c r="FE695" s="131"/>
      <c r="FF695" s="131"/>
      <c r="FG695" s="131"/>
      <c r="FH695" s="131"/>
      <c r="FI695" s="131"/>
      <c r="FJ695" s="131"/>
      <c r="FK695" s="131"/>
      <c r="FL695" s="131"/>
      <c r="FM695" s="131"/>
      <c r="FN695" s="131"/>
      <c r="FO695" s="131"/>
      <c r="FP695" s="131"/>
      <c r="FQ695" s="131"/>
      <c r="FR695" s="131"/>
      <c r="FS695" s="131"/>
      <c r="FT695" s="131"/>
      <c r="FU695" s="131"/>
      <c r="FV695" s="131"/>
      <c r="FW695" s="131"/>
    </row>
    <row r="696">
      <c r="A696" s="131"/>
      <c r="B696" s="131"/>
      <c r="C696" s="131"/>
      <c r="D696" s="131"/>
      <c r="E696" s="131"/>
      <c r="F696" s="131"/>
      <c r="G696" s="131"/>
      <c r="H696" s="131"/>
      <c r="I696" s="131"/>
      <c r="J696" s="131"/>
      <c r="K696" s="131"/>
      <c r="L696" s="131"/>
      <c r="M696" s="131"/>
      <c r="N696" s="131"/>
      <c r="O696" s="131"/>
      <c r="P696" s="131"/>
      <c r="Q696" s="131"/>
      <c r="R696" s="131"/>
      <c r="S696" s="131"/>
      <c r="T696" s="131"/>
      <c r="U696" s="131"/>
      <c r="V696" s="131"/>
      <c r="W696" s="131"/>
      <c r="X696" s="131"/>
      <c r="Y696" s="131"/>
      <c r="Z696" s="131"/>
      <c r="AA696" s="131"/>
      <c r="AB696" s="131"/>
      <c r="AC696" s="131"/>
      <c r="AD696" s="131"/>
      <c r="AE696" s="131"/>
      <c r="AF696" s="131"/>
      <c r="AG696" s="131"/>
      <c r="AH696" s="131"/>
      <c r="AI696" s="131"/>
      <c r="AJ696" s="131"/>
      <c r="AK696" s="131"/>
      <c r="AL696" s="131"/>
      <c r="AM696" s="131"/>
      <c r="AN696" s="131"/>
      <c r="AO696" s="131"/>
      <c r="AP696" s="131"/>
      <c r="AQ696" s="131"/>
      <c r="AR696" s="131"/>
      <c r="AS696" s="131"/>
      <c r="AT696" s="131"/>
      <c r="AU696" s="131"/>
      <c r="AV696" s="131"/>
      <c r="AW696" s="131"/>
      <c r="AX696" s="131"/>
      <c r="AY696" s="131"/>
      <c r="AZ696" s="131"/>
      <c r="BA696" s="131"/>
      <c r="BB696" s="131"/>
      <c r="BC696" s="131"/>
      <c r="BD696" s="131"/>
      <c r="BE696" s="131"/>
      <c r="BF696" s="131"/>
      <c r="BG696" s="131"/>
      <c r="BH696" s="131"/>
      <c r="BI696" s="131"/>
      <c r="BJ696" s="131"/>
      <c r="BK696" s="131"/>
      <c r="BL696" s="131"/>
      <c r="BM696" s="131"/>
      <c r="BN696" s="131"/>
      <c r="BO696" s="131"/>
      <c r="BP696" s="131"/>
      <c r="BQ696" s="131"/>
      <c r="BR696" s="131"/>
      <c r="BS696" s="131"/>
      <c r="BT696" s="131"/>
      <c r="BU696" s="131"/>
      <c r="BV696" s="131"/>
      <c r="BW696" s="131"/>
      <c r="BX696" s="131"/>
      <c r="BY696" s="131"/>
      <c r="BZ696" s="131"/>
      <c r="CA696" s="131"/>
      <c r="CB696" s="131"/>
      <c r="CC696" s="131"/>
      <c r="CD696" s="131"/>
      <c r="CE696" s="131"/>
      <c r="CF696" s="131"/>
      <c r="CG696" s="131"/>
      <c r="CH696" s="131"/>
      <c r="CI696" s="131"/>
      <c r="CJ696" s="131"/>
      <c r="CK696" s="131"/>
      <c r="CL696" s="131"/>
      <c r="CM696" s="131"/>
      <c r="CN696" s="131"/>
      <c r="CO696" s="131"/>
      <c r="CP696" s="131"/>
      <c r="CQ696" s="131"/>
      <c r="CR696" s="131"/>
      <c r="CS696" s="131"/>
      <c r="CT696" s="131"/>
      <c r="CU696" s="131"/>
      <c r="CV696" s="131"/>
      <c r="CW696" s="131"/>
      <c r="CX696" s="131"/>
      <c r="CY696" s="131"/>
      <c r="CZ696" s="131"/>
      <c r="DA696" s="131"/>
      <c r="DB696" s="131"/>
      <c r="DC696" s="131"/>
      <c r="DD696" s="131"/>
      <c r="DE696" s="131"/>
      <c r="DF696" s="131"/>
      <c r="DG696" s="131"/>
      <c r="DH696" s="131"/>
      <c r="DI696" s="131"/>
      <c r="DJ696" s="131"/>
      <c r="DK696" s="131"/>
      <c r="DL696" s="131"/>
      <c r="DM696" s="131"/>
      <c r="DN696" s="131"/>
      <c r="DO696" s="131"/>
      <c r="DP696" s="131"/>
      <c r="DQ696" s="131"/>
      <c r="DR696" s="131"/>
      <c r="DS696" s="131"/>
      <c r="DT696" s="131"/>
      <c r="DU696" s="131"/>
      <c r="DV696" s="131"/>
      <c r="DW696" s="131"/>
      <c r="DX696" s="131"/>
      <c r="DY696" s="131"/>
      <c r="DZ696" s="131"/>
      <c r="EA696" s="131"/>
      <c r="EB696" s="131"/>
      <c r="EC696" s="131"/>
      <c r="ED696" s="131"/>
      <c r="EE696" s="131"/>
      <c r="EF696" s="131"/>
      <c r="EG696" s="131"/>
      <c r="EH696" s="131"/>
      <c r="EI696" s="131"/>
      <c r="EJ696" s="131"/>
      <c r="EK696" s="131"/>
      <c r="EL696" s="131"/>
      <c r="EM696" s="131"/>
      <c r="EN696" s="131"/>
      <c r="EO696" s="131"/>
      <c r="EP696" s="131"/>
      <c r="EQ696" s="131"/>
      <c r="ER696" s="131"/>
      <c r="ES696" s="131"/>
      <c r="ET696" s="131"/>
      <c r="EU696" s="131"/>
      <c r="EV696" s="131"/>
      <c r="EW696" s="131"/>
      <c r="EX696" s="131"/>
      <c r="EY696" s="131"/>
      <c r="EZ696" s="131"/>
      <c r="FA696" s="131"/>
      <c r="FB696" s="131"/>
      <c r="FC696" s="131"/>
      <c r="FD696" s="131"/>
      <c r="FE696" s="131"/>
      <c r="FF696" s="131"/>
      <c r="FG696" s="131"/>
      <c r="FH696" s="131"/>
      <c r="FI696" s="131"/>
      <c r="FJ696" s="131"/>
      <c r="FK696" s="131"/>
      <c r="FL696" s="131"/>
      <c r="FM696" s="131"/>
      <c r="FN696" s="131"/>
      <c r="FO696" s="131"/>
      <c r="FP696" s="131"/>
      <c r="FQ696" s="131"/>
      <c r="FR696" s="131"/>
      <c r="FS696" s="131"/>
      <c r="FT696" s="131"/>
      <c r="FU696" s="131"/>
      <c r="FV696" s="131"/>
      <c r="FW696" s="131"/>
    </row>
    <row r="697">
      <c r="A697" s="131"/>
      <c r="B697" s="131"/>
      <c r="C697" s="131"/>
      <c r="D697" s="131"/>
      <c r="E697" s="131"/>
      <c r="F697" s="131"/>
      <c r="G697" s="131"/>
      <c r="H697" s="131"/>
      <c r="I697" s="131"/>
      <c r="J697" s="131"/>
      <c r="K697" s="131"/>
      <c r="L697" s="131"/>
      <c r="M697" s="131"/>
      <c r="N697" s="131"/>
      <c r="O697" s="131"/>
      <c r="P697" s="131"/>
      <c r="Q697" s="131"/>
      <c r="R697" s="131"/>
      <c r="S697" s="131"/>
      <c r="T697" s="131"/>
      <c r="U697" s="131"/>
      <c r="V697" s="131"/>
      <c r="W697" s="131"/>
      <c r="X697" s="131"/>
      <c r="Y697" s="131"/>
      <c r="Z697" s="131"/>
      <c r="AA697" s="131"/>
      <c r="AB697" s="131"/>
      <c r="AC697" s="131"/>
      <c r="AD697" s="131"/>
      <c r="AE697" s="131"/>
      <c r="AF697" s="131"/>
      <c r="AG697" s="131"/>
      <c r="AH697" s="131"/>
      <c r="AI697" s="131"/>
      <c r="AJ697" s="131"/>
      <c r="AK697" s="131"/>
      <c r="AL697" s="131"/>
      <c r="AM697" s="131"/>
      <c r="AN697" s="131"/>
      <c r="AO697" s="131"/>
      <c r="AP697" s="131"/>
      <c r="AQ697" s="131"/>
      <c r="AR697" s="131"/>
      <c r="AS697" s="131"/>
      <c r="AT697" s="131"/>
      <c r="AU697" s="131"/>
      <c r="AV697" s="131"/>
      <c r="AW697" s="131"/>
      <c r="AX697" s="131"/>
      <c r="AY697" s="131"/>
      <c r="AZ697" s="131"/>
      <c r="BA697" s="131"/>
      <c r="BB697" s="131"/>
      <c r="BC697" s="131"/>
      <c r="BD697" s="131"/>
      <c r="BE697" s="131"/>
      <c r="BF697" s="131"/>
      <c r="BG697" s="131"/>
      <c r="BH697" s="131"/>
      <c r="BI697" s="131"/>
      <c r="BJ697" s="131"/>
      <c r="BK697" s="131"/>
      <c r="BL697" s="131"/>
      <c r="BM697" s="131"/>
      <c r="BN697" s="131"/>
      <c r="BO697" s="131"/>
      <c r="BP697" s="131"/>
      <c r="BQ697" s="131"/>
      <c r="BR697" s="131"/>
      <c r="BS697" s="131"/>
      <c r="BT697" s="131"/>
      <c r="BU697" s="131"/>
      <c r="BV697" s="131"/>
      <c r="BW697" s="131"/>
      <c r="BX697" s="131"/>
      <c r="BY697" s="131"/>
      <c r="BZ697" s="131"/>
      <c r="CA697" s="131"/>
      <c r="CB697" s="131"/>
      <c r="CC697" s="131"/>
      <c r="CD697" s="131"/>
      <c r="CE697" s="131"/>
      <c r="CF697" s="131"/>
      <c r="CG697" s="131"/>
      <c r="CH697" s="131"/>
      <c r="CI697" s="131"/>
      <c r="CJ697" s="131"/>
      <c r="CK697" s="131"/>
      <c r="CL697" s="131"/>
      <c r="CM697" s="131"/>
      <c r="CN697" s="131"/>
      <c r="CO697" s="131"/>
      <c r="CP697" s="131"/>
      <c r="CQ697" s="131"/>
      <c r="CR697" s="131"/>
      <c r="CS697" s="131"/>
      <c r="CT697" s="131"/>
      <c r="CU697" s="131"/>
      <c r="CV697" s="131"/>
      <c r="CW697" s="131"/>
      <c r="CX697" s="131"/>
      <c r="CY697" s="131"/>
      <c r="CZ697" s="131"/>
      <c r="DA697" s="131"/>
      <c r="DB697" s="131"/>
      <c r="DC697" s="131"/>
      <c r="DD697" s="131"/>
      <c r="DE697" s="131"/>
      <c r="DF697" s="131"/>
      <c r="DG697" s="131"/>
      <c r="DH697" s="131"/>
      <c r="DI697" s="131"/>
      <c r="DJ697" s="131"/>
      <c r="DK697" s="131"/>
      <c r="DL697" s="131"/>
      <c r="DM697" s="131"/>
      <c r="DN697" s="131"/>
      <c r="DO697" s="131"/>
      <c r="DP697" s="131"/>
      <c r="DQ697" s="131"/>
      <c r="DR697" s="131"/>
      <c r="DS697" s="131"/>
      <c r="DT697" s="131"/>
      <c r="DU697" s="131"/>
      <c r="DV697" s="131"/>
      <c r="DW697" s="131"/>
      <c r="DX697" s="131"/>
      <c r="DY697" s="131"/>
      <c r="DZ697" s="131"/>
      <c r="EA697" s="131"/>
      <c r="EB697" s="131"/>
      <c r="EC697" s="131"/>
      <c r="ED697" s="131"/>
      <c r="EE697" s="131"/>
      <c r="EF697" s="131"/>
      <c r="EG697" s="131"/>
      <c r="EH697" s="131"/>
      <c r="EI697" s="131"/>
      <c r="EJ697" s="131"/>
      <c r="EK697" s="131"/>
      <c r="EL697" s="131"/>
      <c r="EM697" s="131"/>
      <c r="EN697" s="131"/>
      <c r="EO697" s="131"/>
      <c r="EP697" s="131"/>
      <c r="EQ697" s="131"/>
      <c r="ER697" s="131"/>
      <c r="ES697" s="131"/>
      <c r="ET697" s="131"/>
      <c r="EU697" s="131"/>
      <c r="EV697" s="131"/>
      <c r="EW697" s="131"/>
      <c r="EX697" s="131"/>
      <c r="EY697" s="131"/>
      <c r="EZ697" s="131"/>
      <c r="FA697" s="131"/>
      <c r="FB697" s="131"/>
      <c r="FC697" s="131"/>
      <c r="FD697" s="131"/>
      <c r="FE697" s="131"/>
      <c r="FF697" s="131"/>
      <c r="FG697" s="131"/>
      <c r="FH697" s="131"/>
      <c r="FI697" s="131"/>
      <c r="FJ697" s="131"/>
      <c r="FK697" s="131"/>
      <c r="FL697" s="131"/>
      <c r="FM697" s="131"/>
      <c r="FN697" s="131"/>
      <c r="FO697" s="131"/>
      <c r="FP697" s="131"/>
      <c r="FQ697" s="131"/>
      <c r="FR697" s="131"/>
      <c r="FS697" s="131"/>
      <c r="FT697" s="131"/>
      <c r="FU697" s="131"/>
      <c r="FV697" s="131"/>
      <c r="FW697" s="131"/>
    </row>
    <row r="698">
      <c r="A698" s="131"/>
      <c r="B698" s="131"/>
      <c r="C698" s="131"/>
      <c r="D698" s="131"/>
      <c r="E698" s="131"/>
      <c r="F698" s="131"/>
      <c r="G698" s="131"/>
      <c r="H698" s="131"/>
      <c r="I698" s="131"/>
      <c r="J698" s="131"/>
      <c r="K698" s="131"/>
      <c r="L698" s="131"/>
      <c r="M698" s="131"/>
      <c r="N698" s="131"/>
      <c r="O698" s="131"/>
      <c r="P698" s="131"/>
      <c r="Q698" s="131"/>
      <c r="R698" s="131"/>
      <c r="S698" s="131"/>
      <c r="T698" s="131"/>
      <c r="U698" s="131"/>
      <c r="V698" s="131"/>
      <c r="W698" s="131"/>
      <c r="X698" s="131"/>
      <c r="Y698" s="131"/>
      <c r="Z698" s="131"/>
      <c r="AA698" s="131"/>
      <c r="AB698" s="131"/>
      <c r="AC698" s="131"/>
      <c r="AD698" s="131"/>
      <c r="AE698" s="131"/>
      <c r="AF698" s="131"/>
      <c r="AG698" s="131"/>
      <c r="AH698" s="131"/>
      <c r="AI698" s="131"/>
      <c r="AJ698" s="131"/>
      <c r="AK698" s="131"/>
      <c r="AL698" s="131"/>
      <c r="AM698" s="131"/>
      <c r="AN698" s="131"/>
      <c r="AO698" s="131"/>
      <c r="AP698" s="131"/>
      <c r="AQ698" s="131"/>
      <c r="AR698" s="131"/>
      <c r="AS698" s="131"/>
      <c r="AT698" s="131"/>
      <c r="AU698" s="131"/>
      <c r="AV698" s="131"/>
      <c r="AW698" s="131"/>
      <c r="AX698" s="131"/>
      <c r="AY698" s="131"/>
      <c r="AZ698" s="131"/>
      <c r="BA698" s="131"/>
      <c r="BB698" s="131"/>
      <c r="BC698" s="131"/>
      <c r="BD698" s="131"/>
      <c r="BE698" s="131"/>
      <c r="BF698" s="131"/>
      <c r="BG698" s="131"/>
      <c r="BH698" s="131"/>
      <c r="BI698" s="131"/>
      <c r="BJ698" s="131"/>
      <c r="BK698" s="131"/>
      <c r="BL698" s="131"/>
      <c r="BM698" s="131"/>
      <c r="BN698" s="131"/>
      <c r="BO698" s="131"/>
      <c r="BP698" s="131"/>
      <c r="BQ698" s="131"/>
      <c r="BR698" s="131"/>
      <c r="BS698" s="131"/>
      <c r="BT698" s="131"/>
      <c r="BU698" s="131"/>
      <c r="BV698" s="131"/>
      <c r="BW698" s="131"/>
      <c r="BX698" s="131"/>
      <c r="BY698" s="131"/>
      <c r="BZ698" s="131"/>
      <c r="CA698" s="131"/>
      <c r="CB698" s="131"/>
      <c r="CC698" s="131"/>
      <c r="CD698" s="131"/>
      <c r="CE698" s="131"/>
      <c r="CF698" s="131"/>
      <c r="CG698" s="131"/>
      <c r="CH698" s="131"/>
      <c r="CI698" s="131"/>
      <c r="CJ698" s="131"/>
      <c r="CK698" s="131"/>
      <c r="CL698" s="131"/>
      <c r="CM698" s="131"/>
      <c r="CN698" s="131"/>
      <c r="CO698" s="131"/>
      <c r="CP698" s="131"/>
      <c r="CQ698" s="131"/>
      <c r="CR698" s="131"/>
      <c r="CS698" s="131"/>
      <c r="CT698" s="131"/>
      <c r="CU698" s="131"/>
      <c r="CV698" s="131"/>
      <c r="CW698" s="131"/>
      <c r="CX698" s="131"/>
      <c r="CY698" s="131"/>
      <c r="CZ698" s="131"/>
      <c r="DA698" s="131"/>
      <c r="DB698" s="131"/>
      <c r="DC698" s="131"/>
      <c r="DD698" s="131"/>
      <c r="DE698" s="131"/>
      <c r="DF698" s="131"/>
      <c r="DG698" s="131"/>
      <c r="DH698" s="131"/>
      <c r="DI698" s="131"/>
      <c r="DJ698" s="131"/>
      <c r="DK698" s="131"/>
      <c r="DL698" s="131"/>
      <c r="DM698" s="131"/>
      <c r="DN698" s="131"/>
      <c r="DO698" s="131"/>
      <c r="DP698" s="131"/>
      <c r="DQ698" s="131"/>
      <c r="DR698" s="131"/>
      <c r="DS698" s="131"/>
      <c r="DT698" s="131"/>
      <c r="DU698" s="131"/>
      <c r="DV698" s="131"/>
      <c r="DW698" s="131"/>
      <c r="DX698" s="131"/>
      <c r="DY698" s="131"/>
      <c r="DZ698" s="131"/>
      <c r="EA698" s="131"/>
      <c r="EB698" s="131"/>
      <c r="EC698" s="131"/>
      <c r="ED698" s="131"/>
      <c r="EE698" s="131"/>
      <c r="EF698" s="131"/>
      <c r="EG698" s="131"/>
      <c r="EH698" s="131"/>
      <c r="EI698" s="131"/>
      <c r="EJ698" s="131"/>
      <c r="EK698" s="131"/>
      <c r="EL698" s="131"/>
      <c r="EM698" s="131"/>
      <c r="EN698" s="131"/>
      <c r="EO698" s="131"/>
      <c r="EP698" s="131"/>
      <c r="EQ698" s="131"/>
      <c r="ER698" s="131"/>
      <c r="ES698" s="131"/>
      <c r="ET698" s="131"/>
      <c r="EU698" s="131"/>
      <c r="EV698" s="131"/>
      <c r="EW698" s="131"/>
      <c r="EX698" s="131"/>
      <c r="EY698" s="131"/>
      <c r="EZ698" s="131"/>
      <c r="FA698" s="131"/>
      <c r="FB698" s="131"/>
      <c r="FC698" s="131"/>
      <c r="FD698" s="131"/>
      <c r="FE698" s="131"/>
      <c r="FF698" s="131"/>
      <c r="FG698" s="131"/>
      <c r="FH698" s="131"/>
      <c r="FI698" s="131"/>
      <c r="FJ698" s="131"/>
      <c r="FK698" s="131"/>
      <c r="FL698" s="131"/>
      <c r="FM698" s="131"/>
      <c r="FN698" s="131"/>
      <c r="FO698" s="131"/>
      <c r="FP698" s="131"/>
      <c r="FQ698" s="131"/>
      <c r="FR698" s="131"/>
      <c r="FS698" s="131"/>
      <c r="FT698" s="131"/>
      <c r="FU698" s="131"/>
      <c r="FV698" s="131"/>
      <c r="FW698" s="131"/>
    </row>
    <row r="699">
      <c r="A699" s="131"/>
      <c r="B699" s="131"/>
      <c r="C699" s="131"/>
      <c r="D699" s="131"/>
      <c r="E699" s="131"/>
      <c r="F699" s="131"/>
      <c r="G699" s="131"/>
      <c r="H699" s="131"/>
      <c r="I699" s="131"/>
      <c r="J699" s="131"/>
      <c r="K699" s="131"/>
      <c r="L699" s="131"/>
      <c r="M699" s="131"/>
      <c r="N699" s="131"/>
      <c r="O699" s="131"/>
      <c r="P699" s="131"/>
      <c r="Q699" s="131"/>
      <c r="R699" s="131"/>
      <c r="S699" s="131"/>
      <c r="T699" s="131"/>
      <c r="U699" s="131"/>
      <c r="V699" s="131"/>
      <c r="W699" s="131"/>
      <c r="X699" s="131"/>
      <c r="Y699" s="131"/>
      <c r="Z699" s="131"/>
      <c r="AA699" s="131"/>
      <c r="AB699" s="131"/>
      <c r="AC699" s="131"/>
      <c r="AD699" s="131"/>
      <c r="AE699" s="131"/>
      <c r="AF699" s="131"/>
      <c r="AG699" s="131"/>
      <c r="AH699" s="131"/>
      <c r="AI699" s="131"/>
      <c r="AJ699" s="131"/>
      <c r="AK699" s="131"/>
      <c r="AL699" s="131"/>
      <c r="AM699" s="131"/>
      <c r="AN699" s="131"/>
      <c r="AO699" s="131"/>
      <c r="AP699" s="131"/>
      <c r="AQ699" s="131"/>
      <c r="AR699" s="131"/>
      <c r="AS699" s="131"/>
      <c r="AT699" s="131"/>
      <c r="AU699" s="131"/>
      <c r="AV699" s="131"/>
      <c r="AW699" s="131"/>
      <c r="AX699" s="131"/>
      <c r="AY699" s="131"/>
      <c r="AZ699" s="131"/>
      <c r="BA699" s="131"/>
      <c r="BB699" s="131"/>
      <c r="BC699" s="131"/>
      <c r="BD699" s="131"/>
      <c r="BE699" s="131"/>
      <c r="BF699" s="131"/>
      <c r="BG699" s="131"/>
      <c r="BH699" s="131"/>
      <c r="BI699" s="131"/>
      <c r="BJ699" s="131"/>
      <c r="BK699" s="131"/>
      <c r="BL699" s="131"/>
      <c r="BM699" s="131"/>
      <c r="BN699" s="131"/>
      <c r="BO699" s="131"/>
      <c r="BP699" s="131"/>
      <c r="BQ699" s="131"/>
      <c r="BR699" s="131"/>
      <c r="BS699" s="131"/>
      <c r="BT699" s="131"/>
      <c r="BU699" s="131"/>
      <c r="BV699" s="131"/>
      <c r="BW699" s="131"/>
      <c r="BX699" s="131"/>
      <c r="BY699" s="131"/>
      <c r="BZ699" s="131"/>
      <c r="CA699" s="131"/>
      <c r="CB699" s="131"/>
      <c r="CC699" s="131"/>
      <c r="CD699" s="131"/>
      <c r="CE699" s="131"/>
      <c r="CF699" s="131"/>
      <c r="CG699" s="131"/>
      <c r="CH699" s="131"/>
      <c r="CI699" s="131"/>
      <c r="CJ699" s="131"/>
      <c r="CK699" s="131"/>
      <c r="CL699" s="131"/>
      <c r="CM699" s="131"/>
      <c r="CN699" s="131"/>
      <c r="CO699" s="131"/>
      <c r="CP699" s="131"/>
      <c r="CQ699" s="131"/>
      <c r="CR699" s="131"/>
      <c r="CS699" s="131"/>
      <c r="CT699" s="131"/>
      <c r="CU699" s="131"/>
      <c r="CV699" s="131"/>
      <c r="CW699" s="131"/>
      <c r="CX699" s="131"/>
      <c r="CY699" s="131"/>
      <c r="CZ699" s="131"/>
      <c r="DA699" s="131"/>
      <c r="DB699" s="131"/>
      <c r="DC699" s="131"/>
      <c r="DD699" s="131"/>
      <c r="DE699" s="131"/>
      <c r="DF699" s="131"/>
      <c r="DG699" s="131"/>
      <c r="DH699" s="131"/>
      <c r="DI699" s="131"/>
      <c r="DJ699" s="131"/>
      <c r="DK699" s="131"/>
      <c r="DL699" s="131"/>
      <c r="DM699" s="131"/>
      <c r="DN699" s="131"/>
      <c r="DO699" s="131"/>
      <c r="DP699" s="131"/>
      <c r="DQ699" s="131"/>
      <c r="DR699" s="131"/>
      <c r="DS699" s="131"/>
      <c r="DT699" s="131"/>
      <c r="DU699" s="131"/>
      <c r="DV699" s="131"/>
      <c r="DW699" s="131"/>
      <c r="DX699" s="131"/>
      <c r="DY699" s="131"/>
      <c r="DZ699" s="131"/>
      <c r="EA699" s="131"/>
      <c r="EB699" s="131"/>
      <c r="EC699" s="131"/>
      <c r="ED699" s="131"/>
      <c r="EE699" s="131"/>
      <c r="EF699" s="131"/>
      <c r="EG699" s="131"/>
      <c r="EH699" s="131"/>
      <c r="EI699" s="131"/>
      <c r="EJ699" s="131"/>
      <c r="EK699" s="131"/>
      <c r="EL699" s="131"/>
      <c r="EM699" s="131"/>
      <c r="EN699" s="131"/>
      <c r="EO699" s="131"/>
      <c r="EP699" s="131"/>
      <c r="EQ699" s="131"/>
      <c r="ER699" s="131"/>
      <c r="ES699" s="131"/>
      <c r="ET699" s="131"/>
      <c r="EU699" s="131"/>
      <c r="EV699" s="131"/>
      <c r="EW699" s="131"/>
      <c r="EX699" s="131"/>
      <c r="EY699" s="131"/>
      <c r="EZ699" s="131"/>
      <c r="FA699" s="131"/>
      <c r="FB699" s="131"/>
      <c r="FC699" s="131"/>
      <c r="FD699" s="131"/>
      <c r="FE699" s="131"/>
      <c r="FF699" s="131"/>
      <c r="FG699" s="131"/>
      <c r="FH699" s="131"/>
      <c r="FI699" s="131"/>
      <c r="FJ699" s="131"/>
      <c r="FK699" s="131"/>
      <c r="FL699" s="131"/>
      <c r="FM699" s="131"/>
      <c r="FN699" s="131"/>
      <c r="FO699" s="131"/>
      <c r="FP699" s="131"/>
      <c r="FQ699" s="131"/>
      <c r="FR699" s="131"/>
      <c r="FS699" s="131"/>
      <c r="FT699" s="131"/>
      <c r="FU699" s="131"/>
      <c r="FV699" s="131"/>
      <c r="FW699" s="131"/>
    </row>
    <row r="700">
      <c r="A700" s="131"/>
      <c r="B700" s="131"/>
      <c r="C700" s="131"/>
      <c r="D700" s="131"/>
      <c r="E700" s="131"/>
      <c r="F700" s="131"/>
      <c r="G700" s="131"/>
      <c r="H700" s="131"/>
      <c r="I700" s="131"/>
      <c r="J700" s="131"/>
      <c r="K700" s="131"/>
      <c r="L700" s="131"/>
      <c r="M700" s="131"/>
      <c r="N700" s="131"/>
      <c r="O700" s="131"/>
      <c r="P700" s="131"/>
      <c r="Q700" s="131"/>
      <c r="R700" s="131"/>
      <c r="S700" s="131"/>
      <c r="T700" s="131"/>
      <c r="U700" s="131"/>
      <c r="V700" s="131"/>
      <c r="W700" s="131"/>
      <c r="X700" s="131"/>
      <c r="Y700" s="131"/>
      <c r="Z700" s="131"/>
      <c r="AA700" s="131"/>
      <c r="AB700" s="131"/>
      <c r="AC700" s="131"/>
      <c r="AD700" s="131"/>
      <c r="AE700" s="131"/>
      <c r="AF700" s="131"/>
      <c r="AG700" s="131"/>
      <c r="AH700" s="131"/>
      <c r="AI700" s="131"/>
      <c r="AJ700" s="131"/>
      <c r="AK700" s="131"/>
      <c r="AL700" s="131"/>
      <c r="AM700" s="131"/>
      <c r="AN700" s="131"/>
      <c r="AO700" s="131"/>
      <c r="AP700" s="131"/>
      <c r="AQ700" s="131"/>
      <c r="AR700" s="131"/>
      <c r="AS700" s="131"/>
      <c r="AT700" s="131"/>
      <c r="AU700" s="131"/>
      <c r="AV700" s="131"/>
      <c r="AW700" s="131"/>
      <c r="AX700" s="131"/>
      <c r="AY700" s="131"/>
      <c r="AZ700" s="131"/>
      <c r="BA700" s="131"/>
      <c r="BB700" s="131"/>
      <c r="BC700" s="131"/>
      <c r="BD700" s="131"/>
      <c r="BE700" s="131"/>
      <c r="BF700" s="131"/>
      <c r="BG700" s="131"/>
      <c r="BH700" s="131"/>
      <c r="BI700" s="131"/>
      <c r="BJ700" s="131"/>
      <c r="BK700" s="131"/>
      <c r="BL700" s="131"/>
      <c r="BM700" s="131"/>
      <c r="BN700" s="131"/>
      <c r="BO700" s="131"/>
      <c r="BP700" s="131"/>
      <c r="BQ700" s="131"/>
      <c r="BR700" s="131"/>
      <c r="BS700" s="131"/>
      <c r="BT700" s="131"/>
      <c r="BU700" s="131"/>
      <c r="BV700" s="131"/>
      <c r="BW700" s="131"/>
      <c r="BX700" s="131"/>
      <c r="BY700" s="131"/>
      <c r="BZ700" s="131"/>
      <c r="CA700" s="131"/>
      <c r="CB700" s="131"/>
      <c r="CC700" s="131"/>
      <c r="CD700" s="131"/>
      <c r="CE700" s="131"/>
      <c r="CF700" s="131"/>
      <c r="CG700" s="131"/>
      <c r="CH700" s="131"/>
      <c r="CI700" s="131"/>
      <c r="CJ700" s="131"/>
      <c r="CK700" s="131"/>
      <c r="CL700" s="131"/>
      <c r="CM700" s="131"/>
      <c r="CN700" s="131"/>
      <c r="CO700" s="131"/>
      <c r="CP700" s="131"/>
      <c r="CQ700" s="131"/>
      <c r="CR700" s="131"/>
      <c r="CS700" s="131"/>
      <c r="CT700" s="131"/>
      <c r="CU700" s="131"/>
      <c r="CV700" s="131"/>
      <c r="CW700" s="131"/>
      <c r="CX700" s="131"/>
      <c r="CY700" s="131"/>
      <c r="CZ700" s="131"/>
      <c r="DA700" s="131"/>
      <c r="DB700" s="131"/>
      <c r="DC700" s="131"/>
      <c r="DD700" s="131"/>
      <c r="DE700" s="131"/>
      <c r="DF700" s="131"/>
      <c r="DG700" s="131"/>
      <c r="DH700" s="131"/>
      <c r="DI700" s="131"/>
      <c r="DJ700" s="131"/>
      <c r="DK700" s="131"/>
      <c r="DL700" s="131"/>
      <c r="DM700" s="131"/>
      <c r="DN700" s="131"/>
      <c r="DO700" s="131"/>
      <c r="DP700" s="131"/>
      <c r="DQ700" s="131"/>
      <c r="DR700" s="131"/>
      <c r="DS700" s="131"/>
      <c r="DT700" s="131"/>
      <c r="DU700" s="131"/>
      <c r="DV700" s="131"/>
      <c r="DW700" s="131"/>
      <c r="DX700" s="131"/>
      <c r="DY700" s="131"/>
      <c r="DZ700" s="131"/>
      <c r="EA700" s="131"/>
      <c r="EB700" s="131"/>
      <c r="EC700" s="131"/>
      <c r="ED700" s="131"/>
      <c r="EE700" s="131"/>
      <c r="EF700" s="131"/>
      <c r="EG700" s="131"/>
      <c r="EH700" s="131"/>
      <c r="EI700" s="131"/>
      <c r="EJ700" s="131"/>
      <c r="EK700" s="131"/>
      <c r="EL700" s="131"/>
      <c r="EM700" s="131"/>
      <c r="EN700" s="131"/>
      <c r="EO700" s="131"/>
      <c r="EP700" s="131"/>
      <c r="EQ700" s="131"/>
      <c r="ER700" s="131"/>
      <c r="ES700" s="131"/>
      <c r="ET700" s="131"/>
      <c r="EU700" s="131"/>
      <c r="EV700" s="131"/>
      <c r="EW700" s="131"/>
      <c r="EX700" s="131"/>
      <c r="EY700" s="131"/>
      <c r="EZ700" s="131"/>
      <c r="FA700" s="131"/>
      <c r="FB700" s="131"/>
      <c r="FC700" s="131"/>
      <c r="FD700" s="131"/>
      <c r="FE700" s="131"/>
      <c r="FF700" s="131"/>
      <c r="FG700" s="131"/>
      <c r="FH700" s="131"/>
      <c r="FI700" s="131"/>
      <c r="FJ700" s="131"/>
      <c r="FK700" s="131"/>
      <c r="FL700" s="131"/>
      <c r="FM700" s="131"/>
      <c r="FN700" s="131"/>
      <c r="FO700" s="131"/>
      <c r="FP700" s="131"/>
      <c r="FQ700" s="131"/>
      <c r="FR700" s="131"/>
      <c r="FS700" s="131"/>
      <c r="FT700" s="131"/>
      <c r="FU700" s="131"/>
      <c r="FV700" s="131"/>
      <c r="FW700" s="131"/>
    </row>
    <row r="701">
      <c r="A701" s="131"/>
      <c r="B701" s="131"/>
      <c r="C701" s="131"/>
      <c r="D701" s="131"/>
      <c r="E701" s="131"/>
      <c r="F701" s="131"/>
      <c r="G701" s="131"/>
      <c r="H701" s="131"/>
      <c r="I701" s="131"/>
      <c r="J701" s="131"/>
      <c r="K701" s="131"/>
      <c r="L701" s="131"/>
      <c r="M701" s="131"/>
      <c r="N701" s="131"/>
      <c r="O701" s="131"/>
      <c r="P701" s="131"/>
      <c r="Q701" s="131"/>
      <c r="R701" s="131"/>
      <c r="S701" s="131"/>
      <c r="T701" s="131"/>
      <c r="U701" s="131"/>
      <c r="V701" s="131"/>
      <c r="W701" s="131"/>
      <c r="X701" s="131"/>
      <c r="Y701" s="131"/>
      <c r="Z701" s="131"/>
      <c r="AA701" s="131"/>
      <c r="AB701" s="131"/>
      <c r="AC701" s="131"/>
      <c r="AD701" s="131"/>
      <c r="AE701" s="131"/>
      <c r="AF701" s="131"/>
      <c r="AG701" s="131"/>
      <c r="AH701" s="131"/>
      <c r="AI701" s="131"/>
      <c r="AJ701" s="131"/>
      <c r="AK701" s="131"/>
      <c r="AL701" s="131"/>
      <c r="AM701" s="131"/>
      <c r="AN701" s="131"/>
      <c r="AO701" s="131"/>
      <c r="AP701" s="131"/>
      <c r="AQ701" s="131"/>
      <c r="AR701" s="131"/>
      <c r="AS701" s="131"/>
      <c r="AT701" s="131"/>
      <c r="AU701" s="131"/>
      <c r="AV701" s="131"/>
      <c r="AW701" s="131"/>
      <c r="AX701" s="131"/>
      <c r="AY701" s="131"/>
      <c r="AZ701" s="131"/>
      <c r="BA701" s="131"/>
      <c r="BB701" s="131"/>
      <c r="BC701" s="131"/>
      <c r="BD701" s="131"/>
      <c r="BE701" s="131"/>
      <c r="BF701" s="131"/>
      <c r="BG701" s="131"/>
      <c r="BH701" s="131"/>
      <c r="BI701" s="131"/>
      <c r="BJ701" s="131"/>
      <c r="BK701" s="131"/>
      <c r="BL701" s="131"/>
      <c r="BM701" s="131"/>
      <c r="BN701" s="131"/>
      <c r="BO701" s="131"/>
      <c r="BP701" s="131"/>
      <c r="BQ701" s="131"/>
      <c r="BR701" s="131"/>
      <c r="BS701" s="131"/>
      <c r="BT701" s="131"/>
      <c r="BU701" s="131"/>
      <c r="BV701" s="131"/>
      <c r="BW701" s="131"/>
      <c r="BX701" s="131"/>
      <c r="BY701" s="131"/>
      <c r="BZ701" s="131"/>
      <c r="CA701" s="131"/>
      <c r="CB701" s="131"/>
      <c r="CC701" s="131"/>
      <c r="CD701" s="131"/>
      <c r="CE701" s="131"/>
      <c r="CF701" s="131"/>
      <c r="CG701" s="131"/>
      <c r="CH701" s="131"/>
      <c r="CI701" s="131"/>
      <c r="CJ701" s="131"/>
      <c r="CK701" s="131"/>
      <c r="CL701" s="131"/>
      <c r="CM701" s="131"/>
      <c r="CN701" s="131"/>
      <c r="CO701" s="131"/>
      <c r="CP701" s="131"/>
      <c r="CQ701" s="131"/>
      <c r="CR701" s="131"/>
      <c r="CS701" s="131"/>
      <c r="CT701" s="131"/>
      <c r="CU701" s="131"/>
      <c r="CV701" s="131"/>
      <c r="CW701" s="131"/>
      <c r="CX701" s="131"/>
      <c r="CY701" s="131"/>
      <c r="CZ701" s="131"/>
      <c r="DA701" s="131"/>
      <c r="DB701" s="131"/>
      <c r="DC701" s="131"/>
      <c r="DD701" s="131"/>
      <c r="DE701" s="131"/>
      <c r="DF701" s="131"/>
      <c r="DG701" s="131"/>
      <c r="DH701" s="131"/>
      <c r="DI701" s="131"/>
      <c r="DJ701" s="131"/>
      <c r="DK701" s="131"/>
      <c r="DL701" s="131"/>
      <c r="DM701" s="131"/>
      <c r="DN701" s="131"/>
      <c r="DO701" s="131"/>
      <c r="DP701" s="131"/>
      <c r="DQ701" s="131"/>
      <c r="DR701" s="131"/>
      <c r="DS701" s="131"/>
      <c r="DT701" s="131"/>
      <c r="DU701" s="131"/>
      <c r="DV701" s="131"/>
      <c r="DW701" s="131"/>
      <c r="DX701" s="131"/>
      <c r="DY701" s="131"/>
      <c r="DZ701" s="131"/>
      <c r="EA701" s="131"/>
      <c r="EB701" s="131"/>
      <c r="EC701" s="131"/>
      <c r="ED701" s="131"/>
      <c r="EE701" s="131"/>
      <c r="EF701" s="131"/>
      <c r="EG701" s="131"/>
      <c r="EH701" s="131"/>
      <c r="EI701" s="131"/>
      <c r="EJ701" s="131"/>
      <c r="EK701" s="131"/>
      <c r="EL701" s="131"/>
      <c r="EM701" s="131"/>
      <c r="EN701" s="131"/>
      <c r="EO701" s="131"/>
      <c r="EP701" s="131"/>
      <c r="EQ701" s="131"/>
      <c r="ER701" s="131"/>
      <c r="ES701" s="131"/>
      <c r="ET701" s="131"/>
      <c r="EU701" s="131"/>
      <c r="EV701" s="131"/>
      <c r="EW701" s="131"/>
      <c r="EX701" s="131"/>
      <c r="EY701" s="131"/>
      <c r="EZ701" s="131"/>
      <c r="FA701" s="131"/>
      <c r="FB701" s="131"/>
      <c r="FC701" s="131"/>
      <c r="FD701" s="131"/>
      <c r="FE701" s="131"/>
      <c r="FF701" s="131"/>
      <c r="FG701" s="131"/>
      <c r="FH701" s="131"/>
      <c r="FI701" s="131"/>
      <c r="FJ701" s="131"/>
      <c r="FK701" s="131"/>
      <c r="FL701" s="131"/>
      <c r="FM701" s="131"/>
      <c r="FN701" s="131"/>
      <c r="FO701" s="131"/>
      <c r="FP701" s="131"/>
      <c r="FQ701" s="131"/>
      <c r="FR701" s="131"/>
      <c r="FS701" s="131"/>
      <c r="FT701" s="131"/>
      <c r="FU701" s="131"/>
      <c r="FV701" s="131"/>
      <c r="FW701" s="131"/>
    </row>
    <row r="702">
      <c r="A702" s="131"/>
      <c r="B702" s="131"/>
      <c r="C702" s="131"/>
      <c r="D702" s="131"/>
      <c r="E702" s="131"/>
      <c r="F702" s="131"/>
      <c r="G702" s="131"/>
      <c r="H702" s="131"/>
      <c r="I702" s="131"/>
      <c r="J702" s="131"/>
      <c r="K702" s="131"/>
      <c r="L702" s="131"/>
      <c r="M702" s="131"/>
      <c r="N702" s="131"/>
      <c r="O702" s="131"/>
      <c r="P702" s="131"/>
      <c r="Q702" s="131"/>
      <c r="R702" s="131"/>
      <c r="S702" s="131"/>
      <c r="T702" s="131"/>
      <c r="U702" s="131"/>
      <c r="V702" s="131"/>
      <c r="W702" s="131"/>
      <c r="X702" s="131"/>
      <c r="Y702" s="131"/>
      <c r="Z702" s="131"/>
      <c r="AA702" s="131"/>
      <c r="AB702" s="131"/>
      <c r="AC702" s="131"/>
      <c r="AD702" s="131"/>
      <c r="AE702" s="131"/>
      <c r="AF702" s="131"/>
      <c r="AG702" s="131"/>
      <c r="AH702" s="131"/>
      <c r="AI702" s="131"/>
      <c r="AJ702" s="131"/>
      <c r="AK702" s="131"/>
      <c r="AL702" s="131"/>
      <c r="AM702" s="131"/>
      <c r="AN702" s="131"/>
      <c r="AO702" s="131"/>
      <c r="AP702" s="131"/>
      <c r="AQ702" s="131"/>
      <c r="AR702" s="131"/>
      <c r="AS702" s="131"/>
      <c r="AT702" s="131"/>
      <c r="AU702" s="131"/>
      <c r="AV702" s="131"/>
      <c r="AW702" s="131"/>
      <c r="AX702" s="131"/>
      <c r="AY702" s="131"/>
      <c r="AZ702" s="131"/>
      <c r="BA702" s="131"/>
      <c r="BB702" s="131"/>
      <c r="BC702" s="131"/>
      <c r="BD702" s="131"/>
      <c r="BE702" s="131"/>
      <c r="BF702" s="131"/>
      <c r="BG702" s="131"/>
      <c r="BH702" s="131"/>
      <c r="BI702" s="131"/>
      <c r="BJ702" s="131"/>
      <c r="BK702" s="131"/>
      <c r="BL702" s="131"/>
      <c r="BM702" s="131"/>
      <c r="BN702" s="131"/>
      <c r="BO702" s="131"/>
      <c r="BP702" s="131"/>
      <c r="BQ702" s="131"/>
      <c r="BR702" s="131"/>
      <c r="BS702" s="131"/>
      <c r="BT702" s="131"/>
      <c r="BU702" s="131"/>
      <c r="BV702" s="131"/>
      <c r="BW702" s="131"/>
      <c r="BX702" s="131"/>
      <c r="BY702" s="131"/>
      <c r="BZ702" s="131"/>
      <c r="CA702" s="131"/>
      <c r="CB702" s="131"/>
      <c r="CC702" s="131"/>
      <c r="CD702" s="131"/>
      <c r="CE702" s="131"/>
      <c r="CF702" s="131"/>
      <c r="CG702" s="131"/>
      <c r="CH702" s="131"/>
      <c r="CI702" s="131"/>
      <c r="CJ702" s="131"/>
      <c r="CK702" s="131"/>
      <c r="CL702" s="131"/>
      <c r="CM702" s="131"/>
      <c r="CN702" s="131"/>
      <c r="CO702" s="131"/>
      <c r="CP702" s="131"/>
      <c r="CQ702" s="131"/>
      <c r="CR702" s="131"/>
      <c r="CS702" s="131"/>
      <c r="CT702" s="131"/>
      <c r="CU702" s="131"/>
      <c r="CV702" s="131"/>
      <c r="CW702" s="131"/>
      <c r="CX702" s="131"/>
      <c r="CY702" s="131"/>
      <c r="CZ702" s="131"/>
      <c r="DA702" s="131"/>
      <c r="DB702" s="131"/>
      <c r="DC702" s="131"/>
      <c r="DD702" s="131"/>
      <c r="DE702" s="131"/>
      <c r="DF702" s="131"/>
      <c r="DG702" s="131"/>
      <c r="DH702" s="131"/>
      <c r="DI702" s="131"/>
      <c r="DJ702" s="131"/>
      <c r="DK702" s="131"/>
      <c r="DL702" s="131"/>
      <c r="DM702" s="131"/>
      <c r="DN702" s="131"/>
      <c r="DO702" s="131"/>
      <c r="DP702" s="131"/>
      <c r="DQ702" s="131"/>
      <c r="DR702" s="131"/>
      <c r="DS702" s="131"/>
      <c r="DT702" s="131"/>
      <c r="DU702" s="131"/>
      <c r="DV702" s="131"/>
      <c r="DW702" s="131"/>
      <c r="DX702" s="131"/>
      <c r="DY702" s="131"/>
      <c r="DZ702" s="131"/>
      <c r="EA702" s="131"/>
      <c r="EB702" s="131"/>
      <c r="EC702" s="131"/>
      <c r="ED702" s="131"/>
      <c r="EE702" s="131"/>
      <c r="EF702" s="131"/>
      <c r="EG702" s="131"/>
      <c r="EH702" s="131"/>
      <c r="EI702" s="131"/>
      <c r="EJ702" s="131"/>
      <c r="EK702" s="131"/>
      <c r="EL702" s="131"/>
      <c r="EM702" s="131"/>
      <c r="EN702" s="131"/>
      <c r="EO702" s="131"/>
      <c r="EP702" s="131"/>
      <c r="EQ702" s="131"/>
      <c r="ER702" s="131"/>
      <c r="ES702" s="131"/>
      <c r="ET702" s="131"/>
      <c r="EU702" s="131"/>
      <c r="EV702" s="131"/>
      <c r="EW702" s="131"/>
      <c r="EX702" s="131"/>
      <c r="EY702" s="131"/>
      <c r="EZ702" s="131"/>
      <c r="FA702" s="131"/>
      <c r="FB702" s="131"/>
      <c r="FC702" s="131"/>
      <c r="FD702" s="131"/>
      <c r="FE702" s="131"/>
      <c r="FF702" s="131"/>
      <c r="FG702" s="131"/>
      <c r="FH702" s="131"/>
      <c r="FI702" s="131"/>
      <c r="FJ702" s="131"/>
      <c r="FK702" s="131"/>
      <c r="FL702" s="131"/>
      <c r="FM702" s="131"/>
      <c r="FN702" s="131"/>
      <c r="FO702" s="131"/>
      <c r="FP702" s="131"/>
      <c r="FQ702" s="131"/>
      <c r="FR702" s="131"/>
      <c r="FS702" s="131"/>
      <c r="FT702" s="131"/>
      <c r="FU702" s="131"/>
      <c r="FV702" s="131"/>
      <c r="FW702" s="131"/>
    </row>
    <row r="703">
      <c r="A703" s="131"/>
      <c r="B703" s="131"/>
      <c r="C703" s="131"/>
      <c r="D703" s="131"/>
      <c r="E703" s="131"/>
      <c r="F703" s="131"/>
      <c r="G703" s="131"/>
      <c r="H703" s="131"/>
      <c r="I703" s="131"/>
      <c r="J703" s="131"/>
      <c r="K703" s="131"/>
      <c r="L703" s="131"/>
      <c r="M703" s="131"/>
      <c r="N703" s="131"/>
      <c r="O703" s="131"/>
      <c r="P703" s="131"/>
      <c r="Q703" s="131"/>
      <c r="R703" s="131"/>
      <c r="S703" s="131"/>
      <c r="T703" s="131"/>
      <c r="U703" s="131"/>
      <c r="V703" s="131"/>
      <c r="W703" s="131"/>
      <c r="X703" s="131"/>
      <c r="Y703" s="131"/>
      <c r="Z703" s="131"/>
      <c r="AA703" s="131"/>
      <c r="AB703" s="131"/>
      <c r="AC703" s="131"/>
      <c r="AD703" s="131"/>
      <c r="AE703" s="131"/>
      <c r="AF703" s="131"/>
      <c r="AG703" s="131"/>
      <c r="AH703" s="131"/>
      <c r="AI703" s="131"/>
      <c r="AJ703" s="131"/>
      <c r="AK703" s="131"/>
      <c r="AL703" s="131"/>
      <c r="AM703" s="131"/>
      <c r="AN703" s="131"/>
      <c r="AO703" s="131"/>
      <c r="AP703" s="131"/>
      <c r="AQ703" s="131"/>
      <c r="AR703" s="131"/>
      <c r="AS703" s="131"/>
      <c r="AT703" s="131"/>
      <c r="AU703" s="131"/>
      <c r="AV703" s="131"/>
      <c r="AW703" s="131"/>
      <c r="AX703" s="131"/>
      <c r="AY703" s="131"/>
      <c r="AZ703" s="131"/>
      <c r="BA703" s="131"/>
      <c r="BB703" s="131"/>
      <c r="BC703" s="131"/>
      <c r="BD703" s="131"/>
      <c r="BE703" s="131"/>
      <c r="BF703" s="131"/>
      <c r="BG703" s="131"/>
      <c r="BH703" s="131"/>
      <c r="BI703" s="131"/>
      <c r="BJ703" s="131"/>
      <c r="BK703" s="131"/>
      <c r="BL703" s="131"/>
      <c r="BM703" s="131"/>
      <c r="BN703" s="131"/>
      <c r="BO703" s="131"/>
      <c r="BP703" s="131"/>
      <c r="BQ703" s="131"/>
      <c r="BR703" s="131"/>
      <c r="BS703" s="131"/>
      <c r="BT703" s="131"/>
      <c r="BU703" s="131"/>
      <c r="BV703" s="131"/>
      <c r="BW703" s="131"/>
      <c r="BX703" s="131"/>
      <c r="BY703" s="131"/>
      <c r="BZ703" s="131"/>
      <c r="CA703" s="131"/>
      <c r="CB703" s="131"/>
      <c r="CC703" s="131"/>
      <c r="CD703" s="131"/>
      <c r="CE703" s="131"/>
      <c r="CF703" s="131"/>
      <c r="CG703" s="131"/>
      <c r="CH703" s="131"/>
      <c r="CI703" s="131"/>
      <c r="CJ703" s="131"/>
      <c r="CK703" s="131"/>
      <c r="CL703" s="131"/>
      <c r="CM703" s="131"/>
      <c r="CN703" s="131"/>
      <c r="CO703" s="131"/>
      <c r="CP703" s="131"/>
      <c r="CQ703" s="131"/>
      <c r="CR703" s="131"/>
      <c r="CS703" s="131"/>
      <c r="CT703" s="131"/>
      <c r="CU703" s="131"/>
      <c r="CV703" s="131"/>
      <c r="CW703" s="131"/>
      <c r="CX703" s="131"/>
      <c r="CY703" s="131"/>
      <c r="CZ703" s="131"/>
      <c r="DA703" s="131"/>
      <c r="DB703" s="131"/>
      <c r="DC703" s="131"/>
      <c r="DD703" s="131"/>
      <c r="DE703" s="131"/>
      <c r="DF703" s="131"/>
      <c r="DG703" s="131"/>
      <c r="DH703" s="131"/>
      <c r="DI703" s="131"/>
      <c r="DJ703" s="131"/>
      <c r="DK703" s="131"/>
      <c r="DL703" s="131"/>
      <c r="DM703" s="131"/>
      <c r="DN703" s="131"/>
      <c r="DO703" s="131"/>
      <c r="DP703" s="131"/>
      <c r="DQ703" s="131"/>
      <c r="DR703" s="131"/>
      <c r="DS703" s="131"/>
      <c r="DT703" s="131"/>
      <c r="DU703" s="131"/>
      <c r="DV703" s="131"/>
      <c r="DW703" s="131"/>
      <c r="DX703" s="131"/>
      <c r="DY703" s="131"/>
      <c r="DZ703" s="131"/>
      <c r="EA703" s="131"/>
      <c r="EB703" s="131"/>
      <c r="EC703" s="131"/>
      <c r="ED703" s="131"/>
      <c r="EE703" s="131"/>
      <c r="EF703" s="131"/>
      <c r="EG703" s="131"/>
      <c r="EH703" s="131"/>
      <c r="EI703" s="131"/>
      <c r="EJ703" s="131"/>
      <c r="EK703" s="131"/>
      <c r="EL703" s="131"/>
      <c r="EM703" s="131"/>
      <c r="EN703" s="131"/>
      <c r="EO703" s="131"/>
      <c r="EP703" s="131"/>
      <c r="EQ703" s="131"/>
      <c r="ER703" s="131"/>
      <c r="ES703" s="131"/>
      <c r="ET703" s="131"/>
      <c r="EU703" s="131"/>
      <c r="EV703" s="131"/>
      <c r="EW703" s="131"/>
      <c r="EX703" s="131"/>
      <c r="EY703" s="131"/>
      <c r="EZ703" s="131"/>
      <c r="FA703" s="131"/>
      <c r="FB703" s="131"/>
      <c r="FC703" s="131"/>
      <c r="FD703" s="131"/>
      <c r="FE703" s="131"/>
      <c r="FF703" s="131"/>
      <c r="FG703" s="131"/>
      <c r="FH703" s="131"/>
      <c r="FI703" s="131"/>
      <c r="FJ703" s="131"/>
      <c r="FK703" s="131"/>
      <c r="FL703" s="131"/>
      <c r="FM703" s="131"/>
      <c r="FN703" s="131"/>
      <c r="FO703" s="131"/>
      <c r="FP703" s="131"/>
      <c r="FQ703" s="131"/>
      <c r="FR703" s="131"/>
      <c r="FS703" s="131"/>
      <c r="FT703" s="131"/>
      <c r="FU703" s="131"/>
      <c r="FV703" s="131"/>
      <c r="FW703" s="131"/>
    </row>
    <row r="704">
      <c r="A704" s="131"/>
      <c r="B704" s="131"/>
      <c r="C704" s="131"/>
      <c r="D704" s="131"/>
      <c r="E704" s="131"/>
      <c r="F704" s="131"/>
      <c r="G704" s="131"/>
      <c r="H704" s="131"/>
      <c r="I704" s="131"/>
      <c r="J704" s="131"/>
      <c r="K704" s="131"/>
      <c r="L704" s="131"/>
      <c r="M704" s="131"/>
      <c r="N704" s="131"/>
      <c r="O704" s="131"/>
      <c r="P704" s="131"/>
      <c r="Q704" s="131"/>
      <c r="R704" s="131"/>
      <c r="S704" s="131"/>
      <c r="T704" s="131"/>
      <c r="U704" s="131"/>
      <c r="V704" s="131"/>
      <c r="W704" s="131"/>
      <c r="X704" s="131"/>
      <c r="Y704" s="131"/>
      <c r="Z704" s="131"/>
      <c r="AA704" s="131"/>
      <c r="AB704" s="131"/>
      <c r="AC704" s="131"/>
      <c r="AD704" s="131"/>
      <c r="AE704" s="131"/>
      <c r="AF704" s="131"/>
      <c r="AG704" s="131"/>
      <c r="AH704" s="131"/>
      <c r="AI704" s="131"/>
      <c r="AJ704" s="131"/>
      <c r="AK704" s="131"/>
      <c r="AL704" s="131"/>
      <c r="AM704" s="131"/>
      <c r="AN704" s="131"/>
      <c r="AO704" s="131"/>
      <c r="AP704" s="131"/>
      <c r="AQ704" s="131"/>
      <c r="AR704" s="131"/>
      <c r="AS704" s="131"/>
      <c r="AT704" s="131"/>
      <c r="AU704" s="131"/>
      <c r="AV704" s="131"/>
      <c r="AW704" s="131"/>
      <c r="AX704" s="131"/>
      <c r="AY704" s="131"/>
      <c r="AZ704" s="131"/>
      <c r="BA704" s="131"/>
      <c r="BB704" s="131"/>
      <c r="BC704" s="131"/>
      <c r="BD704" s="131"/>
      <c r="BE704" s="131"/>
      <c r="BF704" s="131"/>
      <c r="BG704" s="131"/>
      <c r="BH704" s="131"/>
      <c r="BI704" s="131"/>
      <c r="BJ704" s="131"/>
      <c r="BK704" s="131"/>
      <c r="BL704" s="131"/>
      <c r="BM704" s="131"/>
      <c r="BN704" s="131"/>
      <c r="BO704" s="131"/>
      <c r="BP704" s="131"/>
      <c r="BQ704" s="131"/>
      <c r="BR704" s="131"/>
      <c r="BS704" s="131"/>
      <c r="BT704" s="131"/>
      <c r="BU704" s="131"/>
      <c r="BV704" s="131"/>
      <c r="BW704" s="131"/>
      <c r="BX704" s="131"/>
      <c r="BY704" s="131"/>
      <c r="BZ704" s="131"/>
      <c r="CA704" s="131"/>
      <c r="CB704" s="131"/>
      <c r="CC704" s="131"/>
      <c r="CD704" s="131"/>
      <c r="CE704" s="131"/>
      <c r="CF704" s="131"/>
      <c r="CG704" s="131"/>
      <c r="CH704" s="131"/>
      <c r="CI704" s="131"/>
      <c r="CJ704" s="131"/>
      <c r="CK704" s="131"/>
      <c r="CL704" s="131"/>
      <c r="CM704" s="131"/>
      <c r="CN704" s="131"/>
      <c r="CO704" s="131"/>
      <c r="CP704" s="131"/>
      <c r="CQ704" s="131"/>
      <c r="CR704" s="131"/>
      <c r="CS704" s="131"/>
      <c r="CT704" s="131"/>
      <c r="CU704" s="131"/>
      <c r="CV704" s="131"/>
      <c r="CW704" s="131"/>
      <c r="CX704" s="131"/>
      <c r="CY704" s="131"/>
      <c r="CZ704" s="131"/>
      <c r="DA704" s="131"/>
      <c r="DB704" s="131"/>
      <c r="DC704" s="131"/>
      <c r="DD704" s="131"/>
      <c r="DE704" s="131"/>
      <c r="DF704" s="131"/>
      <c r="DG704" s="131"/>
      <c r="DH704" s="131"/>
      <c r="DI704" s="131"/>
      <c r="DJ704" s="131"/>
      <c r="DK704" s="131"/>
      <c r="DL704" s="131"/>
      <c r="DM704" s="131"/>
      <c r="DN704" s="131"/>
      <c r="DO704" s="131"/>
      <c r="DP704" s="131"/>
      <c r="DQ704" s="131"/>
      <c r="DR704" s="131"/>
      <c r="DS704" s="131"/>
      <c r="DT704" s="131"/>
      <c r="DU704" s="131"/>
      <c r="DV704" s="131"/>
      <c r="DW704" s="131"/>
      <c r="DX704" s="131"/>
      <c r="DY704" s="131"/>
      <c r="DZ704" s="131"/>
      <c r="EA704" s="131"/>
      <c r="EB704" s="131"/>
      <c r="EC704" s="131"/>
      <c r="ED704" s="131"/>
      <c r="EE704" s="131"/>
      <c r="EF704" s="131"/>
      <c r="EG704" s="131"/>
      <c r="EH704" s="131"/>
      <c r="EI704" s="131"/>
      <c r="EJ704" s="131"/>
      <c r="EK704" s="131"/>
      <c r="EL704" s="131"/>
      <c r="EM704" s="131"/>
      <c r="EN704" s="131"/>
      <c r="EO704" s="131"/>
      <c r="EP704" s="131"/>
      <c r="EQ704" s="131"/>
      <c r="ER704" s="131"/>
      <c r="ES704" s="131"/>
      <c r="ET704" s="131"/>
      <c r="EU704" s="131"/>
      <c r="EV704" s="131"/>
      <c r="EW704" s="131"/>
      <c r="EX704" s="131"/>
      <c r="EY704" s="131"/>
      <c r="EZ704" s="131"/>
      <c r="FA704" s="131"/>
      <c r="FB704" s="131"/>
      <c r="FC704" s="131"/>
      <c r="FD704" s="131"/>
      <c r="FE704" s="131"/>
      <c r="FF704" s="131"/>
      <c r="FG704" s="131"/>
      <c r="FH704" s="131"/>
      <c r="FI704" s="131"/>
      <c r="FJ704" s="131"/>
      <c r="FK704" s="131"/>
      <c r="FL704" s="131"/>
      <c r="FM704" s="131"/>
      <c r="FN704" s="131"/>
      <c r="FO704" s="131"/>
      <c r="FP704" s="131"/>
      <c r="FQ704" s="131"/>
      <c r="FR704" s="131"/>
      <c r="FS704" s="131"/>
      <c r="FT704" s="131"/>
      <c r="FU704" s="131"/>
      <c r="FV704" s="131"/>
      <c r="FW704" s="131"/>
    </row>
    <row r="705">
      <c r="A705" s="131"/>
      <c r="B705" s="131"/>
      <c r="C705" s="131"/>
      <c r="D705" s="131"/>
      <c r="E705" s="131"/>
      <c r="F705" s="131"/>
      <c r="G705" s="131"/>
      <c r="H705" s="131"/>
      <c r="I705" s="131"/>
      <c r="J705" s="131"/>
      <c r="K705" s="131"/>
      <c r="L705" s="131"/>
      <c r="M705" s="131"/>
      <c r="N705" s="131"/>
      <c r="O705" s="131"/>
      <c r="P705" s="131"/>
      <c r="Q705" s="131"/>
      <c r="R705" s="131"/>
      <c r="S705" s="131"/>
      <c r="T705" s="131"/>
      <c r="U705" s="131"/>
      <c r="V705" s="131"/>
      <c r="W705" s="131"/>
      <c r="X705" s="131"/>
      <c r="Y705" s="131"/>
      <c r="Z705" s="131"/>
      <c r="AA705" s="131"/>
      <c r="AB705" s="131"/>
      <c r="AC705" s="131"/>
      <c r="AD705" s="131"/>
      <c r="AE705" s="131"/>
      <c r="AF705" s="131"/>
      <c r="AG705" s="131"/>
      <c r="AH705" s="131"/>
      <c r="AI705" s="131"/>
      <c r="AJ705" s="131"/>
      <c r="AK705" s="131"/>
      <c r="AL705" s="131"/>
      <c r="AM705" s="131"/>
      <c r="AN705" s="131"/>
      <c r="AO705" s="131"/>
      <c r="AP705" s="131"/>
      <c r="AQ705" s="131"/>
      <c r="AR705" s="131"/>
      <c r="AS705" s="131"/>
      <c r="AT705" s="131"/>
      <c r="AU705" s="131"/>
      <c r="AV705" s="131"/>
      <c r="AW705" s="131"/>
      <c r="AX705" s="131"/>
      <c r="AY705" s="131"/>
      <c r="AZ705" s="131"/>
      <c r="BA705" s="131"/>
      <c r="BB705" s="131"/>
      <c r="BC705" s="131"/>
      <c r="BD705" s="131"/>
      <c r="BE705" s="131"/>
      <c r="BF705" s="131"/>
      <c r="BG705" s="131"/>
      <c r="BH705" s="131"/>
      <c r="BI705" s="131"/>
      <c r="BJ705" s="131"/>
      <c r="BK705" s="131"/>
      <c r="BL705" s="131"/>
      <c r="BM705" s="131"/>
      <c r="BN705" s="131"/>
      <c r="BO705" s="131"/>
      <c r="BP705" s="131"/>
      <c r="BQ705" s="131"/>
      <c r="BR705" s="131"/>
      <c r="BS705" s="131"/>
      <c r="BT705" s="131"/>
      <c r="BU705" s="131"/>
      <c r="BV705" s="131"/>
      <c r="BW705" s="131"/>
      <c r="BX705" s="131"/>
      <c r="BY705" s="131"/>
      <c r="BZ705" s="131"/>
      <c r="CA705" s="131"/>
      <c r="CB705" s="131"/>
      <c r="CC705" s="131"/>
      <c r="CD705" s="131"/>
      <c r="CE705" s="131"/>
      <c r="CF705" s="131"/>
      <c r="CG705" s="131"/>
      <c r="CH705" s="131"/>
      <c r="CI705" s="131"/>
      <c r="CJ705" s="131"/>
      <c r="CK705" s="131"/>
      <c r="CL705" s="131"/>
      <c r="CM705" s="131"/>
      <c r="CN705" s="131"/>
      <c r="CO705" s="131"/>
      <c r="CP705" s="131"/>
      <c r="CQ705" s="131"/>
      <c r="CR705" s="131"/>
      <c r="CS705" s="131"/>
      <c r="CT705" s="131"/>
      <c r="CU705" s="131"/>
      <c r="CV705" s="131"/>
      <c r="CW705" s="131"/>
      <c r="CX705" s="131"/>
      <c r="CY705" s="131"/>
      <c r="CZ705" s="131"/>
      <c r="DA705" s="131"/>
      <c r="DB705" s="131"/>
      <c r="DC705" s="131"/>
      <c r="DD705" s="131"/>
      <c r="DE705" s="131"/>
      <c r="DF705" s="131"/>
      <c r="DG705" s="131"/>
      <c r="DH705" s="131"/>
      <c r="DI705" s="131"/>
      <c r="DJ705" s="131"/>
      <c r="DK705" s="131"/>
      <c r="DL705" s="131"/>
      <c r="DM705" s="131"/>
      <c r="DN705" s="131"/>
      <c r="DO705" s="131"/>
      <c r="DP705" s="131"/>
      <c r="DQ705" s="131"/>
      <c r="DR705" s="131"/>
      <c r="DS705" s="131"/>
      <c r="DT705" s="131"/>
      <c r="DU705" s="131"/>
      <c r="DV705" s="131"/>
      <c r="DW705" s="131"/>
      <c r="DX705" s="131"/>
      <c r="DY705" s="131"/>
      <c r="DZ705" s="131"/>
      <c r="EA705" s="131"/>
      <c r="EB705" s="131"/>
      <c r="EC705" s="131"/>
      <c r="ED705" s="131"/>
      <c r="EE705" s="131"/>
      <c r="EF705" s="131"/>
      <c r="EG705" s="131"/>
      <c r="EH705" s="131"/>
      <c r="EI705" s="131"/>
      <c r="EJ705" s="131"/>
      <c r="EK705" s="131"/>
      <c r="EL705" s="131"/>
      <c r="EM705" s="131"/>
      <c r="EN705" s="131"/>
      <c r="EO705" s="131"/>
      <c r="EP705" s="131"/>
      <c r="EQ705" s="131"/>
      <c r="ER705" s="131"/>
      <c r="ES705" s="131"/>
      <c r="ET705" s="131"/>
      <c r="EU705" s="131"/>
      <c r="EV705" s="131"/>
      <c r="EW705" s="131"/>
      <c r="EX705" s="131"/>
      <c r="EY705" s="131"/>
      <c r="EZ705" s="131"/>
      <c r="FA705" s="131"/>
      <c r="FB705" s="131"/>
      <c r="FC705" s="131"/>
      <c r="FD705" s="131"/>
      <c r="FE705" s="131"/>
      <c r="FF705" s="131"/>
      <c r="FG705" s="131"/>
      <c r="FH705" s="131"/>
      <c r="FI705" s="131"/>
      <c r="FJ705" s="131"/>
      <c r="FK705" s="131"/>
      <c r="FL705" s="131"/>
      <c r="FM705" s="131"/>
      <c r="FN705" s="131"/>
      <c r="FO705" s="131"/>
      <c r="FP705" s="131"/>
      <c r="FQ705" s="131"/>
      <c r="FR705" s="131"/>
      <c r="FS705" s="131"/>
      <c r="FT705" s="131"/>
      <c r="FU705" s="131"/>
      <c r="FV705" s="131"/>
      <c r="FW705" s="131"/>
    </row>
    <row r="706">
      <c r="A706" s="131"/>
      <c r="B706" s="131"/>
      <c r="C706" s="131"/>
      <c r="D706" s="131"/>
      <c r="E706" s="131"/>
      <c r="F706" s="131"/>
      <c r="G706" s="131"/>
      <c r="H706" s="131"/>
      <c r="I706" s="131"/>
      <c r="J706" s="131"/>
      <c r="K706" s="131"/>
      <c r="L706" s="131"/>
      <c r="M706" s="131"/>
      <c r="N706" s="131"/>
      <c r="O706" s="131"/>
      <c r="P706" s="131"/>
      <c r="Q706" s="131"/>
      <c r="R706" s="131"/>
      <c r="S706" s="131"/>
      <c r="T706" s="131"/>
      <c r="U706" s="131"/>
      <c r="V706" s="131"/>
      <c r="W706" s="131"/>
      <c r="X706" s="131"/>
      <c r="Y706" s="131"/>
      <c r="Z706" s="131"/>
      <c r="AA706" s="131"/>
      <c r="AB706" s="131"/>
      <c r="AC706" s="131"/>
      <c r="AD706" s="131"/>
      <c r="AE706" s="131"/>
      <c r="AF706" s="131"/>
      <c r="AG706" s="131"/>
      <c r="AH706" s="131"/>
      <c r="AI706" s="131"/>
      <c r="AJ706" s="131"/>
      <c r="AK706" s="131"/>
      <c r="AL706" s="131"/>
      <c r="AM706" s="131"/>
      <c r="AN706" s="131"/>
      <c r="AO706" s="131"/>
      <c r="AP706" s="131"/>
      <c r="AQ706" s="131"/>
      <c r="AR706" s="131"/>
      <c r="AS706" s="131"/>
      <c r="AT706" s="131"/>
      <c r="AU706" s="131"/>
      <c r="AV706" s="131"/>
      <c r="AW706" s="131"/>
      <c r="AX706" s="131"/>
      <c r="AY706" s="131"/>
      <c r="AZ706" s="131"/>
      <c r="BA706" s="131"/>
      <c r="BB706" s="131"/>
      <c r="BC706" s="131"/>
      <c r="BD706" s="131"/>
      <c r="BE706" s="131"/>
      <c r="BF706" s="131"/>
      <c r="BG706" s="131"/>
      <c r="BH706" s="131"/>
      <c r="BI706" s="131"/>
      <c r="BJ706" s="131"/>
      <c r="BK706" s="131"/>
      <c r="BL706" s="131"/>
      <c r="BM706" s="131"/>
      <c r="BN706" s="131"/>
      <c r="BO706" s="131"/>
      <c r="BP706" s="131"/>
      <c r="BQ706" s="131"/>
      <c r="BR706" s="131"/>
      <c r="BS706" s="131"/>
      <c r="BT706" s="131"/>
      <c r="BU706" s="131"/>
      <c r="BV706" s="131"/>
      <c r="BW706" s="131"/>
      <c r="BX706" s="131"/>
      <c r="BY706" s="131"/>
      <c r="BZ706" s="131"/>
      <c r="CA706" s="131"/>
      <c r="CB706" s="131"/>
      <c r="CC706" s="131"/>
      <c r="CD706" s="131"/>
      <c r="CE706" s="131"/>
      <c r="CF706" s="131"/>
      <c r="CG706" s="131"/>
      <c r="CH706" s="131"/>
      <c r="CI706" s="131"/>
      <c r="CJ706" s="131"/>
      <c r="CK706" s="131"/>
      <c r="CL706" s="131"/>
      <c r="CM706" s="131"/>
      <c r="CN706" s="131"/>
      <c r="CO706" s="131"/>
      <c r="CP706" s="131"/>
      <c r="CQ706" s="131"/>
      <c r="CR706" s="131"/>
      <c r="CS706" s="131"/>
      <c r="CT706" s="131"/>
      <c r="CU706" s="131"/>
      <c r="CV706" s="131"/>
      <c r="CW706" s="131"/>
      <c r="CX706" s="131"/>
      <c r="CY706" s="131"/>
      <c r="CZ706" s="131"/>
      <c r="DA706" s="131"/>
      <c r="DB706" s="131"/>
      <c r="DC706" s="131"/>
      <c r="DD706" s="131"/>
      <c r="DE706" s="131"/>
      <c r="DF706" s="131"/>
      <c r="DG706" s="131"/>
      <c r="DH706" s="131"/>
      <c r="DI706" s="131"/>
      <c r="DJ706" s="131"/>
      <c r="DK706" s="131"/>
      <c r="DL706" s="131"/>
      <c r="DM706" s="131"/>
      <c r="DN706" s="131"/>
      <c r="DO706" s="131"/>
      <c r="DP706" s="131"/>
      <c r="DQ706" s="131"/>
      <c r="DR706" s="131"/>
      <c r="DS706" s="131"/>
      <c r="DT706" s="131"/>
      <c r="DU706" s="131"/>
      <c r="DV706" s="131"/>
      <c r="DW706" s="131"/>
      <c r="DX706" s="131"/>
      <c r="DY706" s="131"/>
      <c r="DZ706" s="131"/>
      <c r="EA706" s="131"/>
      <c r="EB706" s="131"/>
      <c r="EC706" s="131"/>
      <c r="ED706" s="131"/>
      <c r="EE706" s="131"/>
      <c r="EF706" s="131"/>
      <c r="EG706" s="131"/>
      <c r="EH706" s="131"/>
      <c r="EI706" s="131"/>
      <c r="EJ706" s="131"/>
      <c r="EK706" s="131"/>
      <c r="EL706" s="131"/>
      <c r="EM706" s="131"/>
      <c r="EN706" s="131"/>
      <c r="EO706" s="131"/>
      <c r="EP706" s="131"/>
      <c r="EQ706" s="131"/>
      <c r="ER706" s="131"/>
      <c r="ES706" s="131"/>
      <c r="ET706" s="131"/>
      <c r="EU706" s="131"/>
      <c r="EV706" s="131"/>
      <c r="EW706" s="131"/>
      <c r="EX706" s="131"/>
      <c r="EY706" s="131"/>
      <c r="EZ706" s="131"/>
      <c r="FA706" s="131"/>
      <c r="FB706" s="131"/>
      <c r="FC706" s="131"/>
      <c r="FD706" s="131"/>
      <c r="FE706" s="131"/>
      <c r="FF706" s="131"/>
      <c r="FG706" s="131"/>
      <c r="FH706" s="131"/>
      <c r="FI706" s="131"/>
      <c r="FJ706" s="131"/>
      <c r="FK706" s="131"/>
      <c r="FL706" s="131"/>
      <c r="FM706" s="131"/>
      <c r="FN706" s="131"/>
      <c r="FO706" s="131"/>
      <c r="FP706" s="131"/>
      <c r="FQ706" s="131"/>
      <c r="FR706" s="131"/>
      <c r="FS706" s="131"/>
      <c r="FT706" s="131"/>
      <c r="FU706" s="131"/>
      <c r="FV706" s="131"/>
      <c r="FW706" s="131"/>
    </row>
    <row r="707">
      <c r="A707" s="131"/>
      <c r="B707" s="131"/>
      <c r="C707" s="131"/>
      <c r="D707" s="131"/>
      <c r="E707" s="131"/>
      <c r="F707" s="131"/>
      <c r="G707" s="131"/>
      <c r="H707" s="131"/>
      <c r="I707" s="131"/>
      <c r="J707" s="131"/>
      <c r="K707" s="131"/>
      <c r="L707" s="131"/>
      <c r="M707" s="131"/>
      <c r="N707" s="131"/>
      <c r="O707" s="131"/>
      <c r="P707" s="131"/>
      <c r="Q707" s="131"/>
      <c r="R707" s="131"/>
      <c r="S707" s="131"/>
      <c r="T707" s="131"/>
      <c r="U707" s="131"/>
      <c r="V707" s="131"/>
      <c r="W707" s="131"/>
      <c r="X707" s="131"/>
      <c r="Y707" s="131"/>
      <c r="Z707" s="131"/>
      <c r="AA707" s="131"/>
      <c r="AB707" s="131"/>
      <c r="AC707" s="131"/>
      <c r="AD707" s="131"/>
      <c r="AE707" s="131"/>
      <c r="AF707" s="131"/>
      <c r="AG707" s="131"/>
      <c r="AH707" s="131"/>
      <c r="AI707" s="131"/>
      <c r="AJ707" s="131"/>
      <c r="AK707" s="131"/>
      <c r="AL707" s="131"/>
      <c r="AM707" s="131"/>
      <c r="AN707" s="131"/>
      <c r="AO707" s="131"/>
      <c r="AP707" s="131"/>
      <c r="AQ707" s="131"/>
      <c r="AR707" s="131"/>
      <c r="AS707" s="131"/>
      <c r="AT707" s="131"/>
      <c r="AU707" s="131"/>
      <c r="AV707" s="131"/>
      <c r="AW707" s="131"/>
      <c r="AX707" s="131"/>
      <c r="AY707" s="131"/>
      <c r="AZ707" s="131"/>
      <c r="BA707" s="131"/>
      <c r="BB707" s="131"/>
      <c r="BC707" s="131"/>
      <c r="BD707" s="131"/>
      <c r="BE707" s="131"/>
      <c r="BF707" s="131"/>
      <c r="BG707" s="131"/>
      <c r="BH707" s="131"/>
      <c r="BI707" s="131"/>
      <c r="BJ707" s="131"/>
      <c r="BK707" s="131"/>
      <c r="BL707" s="131"/>
      <c r="BM707" s="131"/>
      <c r="BN707" s="131"/>
      <c r="BO707" s="131"/>
      <c r="BP707" s="131"/>
      <c r="BQ707" s="131"/>
      <c r="BR707" s="131"/>
      <c r="BS707" s="131"/>
      <c r="BT707" s="131"/>
      <c r="BU707" s="131"/>
      <c r="BV707" s="131"/>
      <c r="BW707" s="131"/>
      <c r="BX707" s="131"/>
      <c r="BY707" s="131"/>
      <c r="BZ707" s="131"/>
      <c r="CA707" s="131"/>
      <c r="CB707" s="131"/>
      <c r="CC707" s="131"/>
      <c r="CD707" s="131"/>
      <c r="CE707" s="131"/>
      <c r="CF707" s="131"/>
      <c r="CG707" s="131"/>
      <c r="CH707" s="131"/>
      <c r="CI707" s="131"/>
      <c r="CJ707" s="131"/>
      <c r="CK707" s="131"/>
      <c r="CL707" s="131"/>
      <c r="CM707" s="131"/>
      <c r="CN707" s="131"/>
      <c r="CO707" s="131"/>
      <c r="CP707" s="131"/>
      <c r="CQ707" s="131"/>
      <c r="CR707" s="131"/>
      <c r="CS707" s="131"/>
      <c r="CT707" s="131"/>
      <c r="CU707" s="131"/>
      <c r="CV707" s="131"/>
      <c r="CW707" s="131"/>
      <c r="CX707" s="131"/>
      <c r="CY707" s="131"/>
      <c r="CZ707" s="131"/>
      <c r="DA707" s="131"/>
      <c r="DB707" s="131"/>
      <c r="DC707" s="131"/>
      <c r="DD707" s="131"/>
      <c r="DE707" s="131"/>
      <c r="DF707" s="131"/>
      <c r="DG707" s="131"/>
      <c r="DH707" s="131"/>
      <c r="DI707" s="131"/>
      <c r="DJ707" s="131"/>
      <c r="DK707" s="131"/>
      <c r="DL707" s="131"/>
      <c r="DM707" s="131"/>
      <c r="DN707" s="131"/>
      <c r="DO707" s="131"/>
      <c r="DP707" s="131"/>
      <c r="DQ707" s="131"/>
      <c r="DR707" s="131"/>
      <c r="DS707" s="131"/>
      <c r="DT707" s="131"/>
      <c r="DU707" s="131"/>
      <c r="DV707" s="131"/>
      <c r="DW707" s="131"/>
      <c r="DX707" s="131"/>
      <c r="DY707" s="131"/>
      <c r="DZ707" s="131"/>
      <c r="EA707" s="131"/>
      <c r="EB707" s="131"/>
      <c r="EC707" s="131"/>
      <c r="ED707" s="131"/>
      <c r="EE707" s="131"/>
      <c r="EF707" s="131"/>
      <c r="EG707" s="131"/>
      <c r="EH707" s="131"/>
      <c r="EI707" s="131"/>
      <c r="EJ707" s="131"/>
      <c r="EK707" s="131"/>
      <c r="EL707" s="131"/>
      <c r="EM707" s="131"/>
      <c r="EN707" s="131"/>
      <c r="EO707" s="131"/>
      <c r="EP707" s="131"/>
      <c r="EQ707" s="131"/>
      <c r="ER707" s="131"/>
      <c r="ES707" s="131"/>
      <c r="ET707" s="131"/>
      <c r="EU707" s="131"/>
      <c r="EV707" s="131"/>
      <c r="EW707" s="131"/>
      <c r="EX707" s="131"/>
      <c r="EY707" s="131"/>
      <c r="EZ707" s="131"/>
      <c r="FA707" s="131"/>
      <c r="FB707" s="131"/>
      <c r="FC707" s="131"/>
      <c r="FD707" s="131"/>
      <c r="FE707" s="131"/>
      <c r="FF707" s="131"/>
      <c r="FG707" s="131"/>
      <c r="FH707" s="131"/>
      <c r="FI707" s="131"/>
      <c r="FJ707" s="131"/>
      <c r="FK707" s="131"/>
      <c r="FL707" s="131"/>
      <c r="FM707" s="131"/>
      <c r="FN707" s="131"/>
      <c r="FO707" s="131"/>
      <c r="FP707" s="131"/>
      <c r="FQ707" s="131"/>
      <c r="FR707" s="131"/>
      <c r="FS707" s="131"/>
      <c r="FT707" s="131"/>
      <c r="FU707" s="131"/>
      <c r="FV707" s="131"/>
      <c r="FW707" s="131"/>
    </row>
    <row r="708">
      <c r="A708" s="131"/>
      <c r="B708" s="131"/>
      <c r="C708" s="131"/>
      <c r="D708" s="131"/>
      <c r="E708" s="131"/>
      <c r="F708" s="131"/>
      <c r="G708" s="131"/>
      <c r="H708" s="131"/>
      <c r="I708" s="131"/>
      <c r="J708" s="131"/>
      <c r="K708" s="131"/>
      <c r="L708" s="131"/>
      <c r="M708" s="131"/>
      <c r="N708" s="131"/>
      <c r="O708" s="131"/>
      <c r="P708" s="131"/>
      <c r="Q708" s="131"/>
      <c r="R708" s="131"/>
      <c r="S708" s="131"/>
      <c r="T708" s="131"/>
      <c r="U708" s="131"/>
      <c r="V708" s="131"/>
      <c r="W708" s="131"/>
      <c r="X708" s="131"/>
      <c r="Y708" s="131"/>
      <c r="Z708" s="131"/>
      <c r="AA708" s="131"/>
      <c r="AB708" s="131"/>
      <c r="AC708" s="131"/>
      <c r="AD708" s="131"/>
      <c r="AE708" s="131"/>
      <c r="AF708" s="131"/>
      <c r="AG708" s="131"/>
      <c r="AH708" s="131"/>
      <c r="AI708" s="131"/>
      <c r="AJ708" s="131"/>
      <c r="AK708" s="131"/>
      <c r="AL708" s="131"/>
      <c r="AM708" s="131"/>
      <c r="AN708" s="131"/>
      <c r="AO708" s="131"/>
      <c r="AP708" s="131"/>
      <c r="AQ708" s="131"/>
      <c r="AR708" s="131"/>
      <c r="AS708" s="131"/>
      <c r="AT708" s="131"/>
      <c r="AU708" s="131"/>
      <c r="AV708" s="131"/>
      <c r="AW708" s="131"/>
      <c r="AX708" s="131"/>
      <c r="AY708" s="131"/>
      <c r="AZ708" s="131"/>
      <c r="BA708" s="131"/>
      <c r="BB708" s="131"/>
      <c r="BC708" s="131"/>
      <c r="BD708" s="131"/>
      <c r="BE708" s="131"/>
      <c r="BF708" s="131"/>
      <c r="BG708" s="131"/>
      <c r="BH708" s="131"/>
      <c r="BI708" s="131"/>
      <c r="BJ708" s="131"/>
      <c r="BK708" s="131"/>
      <c r="BL708" s="131"/>
      <c r="BM708" s="131"/>
      <c r="BN708" s="131"/>
      <c r="BO708" s="131"/>
      <c r="BP708" s="131"/>
      <c r="BQ708" s="131"/>
      <c r="BR708" s="131"/>
      <c r="BS708" s="131"/>
      <c r="BT708" s="131"/>
      <c r="BU708" s="131"/>
      <c r="BV708" s="131"/>
      <c r="BW708" s="131"/>
      <c r="BX708" s="131"/>
      <c r="BY708" s="131"/>
      <c r="BZ708" s="131"/>
      <c r="CA708" s="131"/>
      <c r="CB708" s="131"/>
      <c r="CC708" s="131"/>
      <c r="CD708" s="131"/>
      <c r="CE708" s="131"/>
      <c r="CF708" s="131"/>
      <c r="CG708" s="131"/>
      <c r="CH708" s="131"/>
      <c r="CI708" s="131"/>
      <c r="CJ708" s="131"/>
      <c r="CK708" s="131"/>
      <c r="CL708" s="131"/>
      <c r="CM708" s="131"/>
      <c r="CN708" s="131"/>
      <c r="CO708" s="131"/>
      <c r="CP708" s="131"/>
      <c r="CQ708" s="131"/>
      <c r="CR708" s="131"/>
      <c r="CS708" s="131"/>
      <c r="CT708" s="131"/>
      <c r="CU708" s="131"/>
      <c r="CV708" s="131"/>
      <c r="CW708" s="131"/>
      <c r="CX708" s="131"/>
      <c r="CY708" s="131"/>
      <c r="CZ708" s="131"/>
      <c r="DA708" s="131"/>
      <c r="DB708" s="131"/>
      <c r="DC708" s="131"/>
      <c r="DD708" s="131"/>
      <c r="DE708" s="131"/>
      <c r="DF708" s="131"/>
      <c r="DG708" s="131"/>
      <c r="DH708" s="131"/>
      <c r="DI708" s="131"/>
      <c r="DJ708" s="131"/>
      <c r="DK708" s="131"/>
      <c r="DL708" s="131"/>
      <c r="DM708" s="131"/>
      <c r="DN708" s="131"/>
      <c r="DO708" s="131"/>
      <c r="DP708" s="131"/>
      <c r="DQ708" s="131"/>
      <c r="DR708" s="131"/>
      <c r="DS708" s="131"/>
      <c r="DT708" s="131"/>
      <c r="DU708" s="131"/>
      <c r="DV708" s="131"/>
      <c r="DW708" s="131"/>
      <c r="DX708" s="131"/>
      <c r="DY708" s="131"/>
      <c r="DZ708" s="131"/>
      <c r="EA708" s="131"/>
      <c r="EB708" s="131"/>
      <c r="EC708" s="131"/>
      <c r="ED708" s="131"/>
      <c r="EE708" s="131"/>
      <c r="EF708" s="131"/>
      <c r="EG708" s="131"/>
      <c r="EH708" s="131"/>
      <c r="EI708" s="131"/>
      <c r="EJ708" s="131"/>
      <c r="EK708" s="131"/>
      <c r="EL708" s="131"/>
      <c r="EM708" s="131"/>
      <c r="EN708" s="131"/>
      <c r="EO708" s="131"/>
      <c r="EP708" s="131"/>
      <c r="EQ708" s="131"/>
      <c r="ER708" s="131"/>
      <c r="ES708" s="131"/>
      <c r="ET708" s="131"/>
      <c r="EU708" s="131"/>
      <c r="EV708" s="131"/>
      <c r="EW708" s="131"/>
      <c r="EX708" s="131"/>
      <c r="EY708" s="131"/>
      <c r="EZ708" s="131"/>
      <c r="FA708" s="131"/>
      <c r="FB708" s="131"/>
      <c r="FC708" s="131"/>
      <c r="FD708" s="131"/>
      <c r="FE708" s="131"/>
      <c r="FF708" s="131"/>
      <c r="FG708" s="131"/>
      <c r="FH708" s="131"/>
      <c r="FI708" s="131"/>
      <c r="FJ708" s="131"/>
      <c r="FK708" s="131"/>
      <c r="FL708" s="131"/>
      <c r="FM708" s="131"/>
      <c r="FN708" s="131"/>
      <c r="FO708" s="131"/>
      <c r="FP708" s="131"/>
      <c r="FQ708" s="131"/>
      <c r="FR708" s="131"/>
      <c r="FS708" s="131"/>
      <c r="FT708" s="131"/>
      <c r="FU708" s="131"/>
      <c r="FV708" s="131"/>
      <c r="FW708" s="131"/>
    </row>
    <row r="709">
      <c r="A709" s="131"/>
      <c r="B709" s="131"/>
      <c r="C709" s="131"/>
      <c r="D709" s="131"/>
      <c r="E709" s="131"/>
      <c r="F709" s="131"/>
      <c r="G709" s="131"/>
      <c r="H709" s="131"/>
      <c r="I709" s="131"/>
      <c r="J709" s="131"/>
      <c r="K709" s="131"/>
      <c r="L709" s="131"/>
      <c r="M709" s="131"/>
      <c r="N709" s="131"/>
      <c r="O709" s="131"/>
      <c r="P709" s="131"/>
      <c r="Q709" s="131"/>
      <c r="R709" s="131"/>
      <c r="S709" s="131"/>
      <c r="T709" s="131"/>
      <c r="U709" s="131"/>
      <c r="V709" s="131"/>
      <c r="W709" s="131"/>
      <c r="X709" s="131"/>
      <c r="Y709" s="131"/>
      <c r="Z709" s="131"/>
      <c r="AA709" s="131"/>
      <c r="AB709" s="131"/>
      <c r="AC709" s="131"/>
      <c r="AD709" s="131"/>
      <c r="AE709" s="131"/>
      <c r="AF709" s="131"/>
      <c r="AG709" s="131"/>
      <c r="AH709" s="131"/>
      <c r="AI709" s="131"/>
      <c r="AJ709" s="131"/>
      <c r="AK709" s="131"/>
      <c r="AL709" s="131"/>
      <c r="AM709" s="131"/>
      <c r="AN709" s="131"/>
      <c r="AO709" s="131"/>
      <c r="AP709" s="131"/>
      <c r="AQ709" s="131"/>
      <c r="AR709" s="131"/>
      <c r="AS709" s="131"/>
      <c r="AT709" s="131"/>
      <c r="AU709" s="131"/>
      <c r="AV709" s="131"/>
      <c r="AW709" s="131"/>
      <c r="AX709" s="131"/>
      <c r="AY709" s="131"/>
      <c r="AZ709" s="131"/>
      <c r="BA709" s="131"/>
      <c r="BB709" s="131"/>
      <c r="BC709" s="131"/>
      <c r="BD709" s="131"/>
      <c r="BE709" s="131"/>
      <c r="BF709" s="131"/>
      <c r="BG709" s="131"/>
      <c r="BH709" s="131"/>
      <c r="BI709" s="131"/>
      <c r="BJ709" s="131"/>
      <c r="BK709" s="131"/>
      <c r="BL709" s="131"/>
      <c r="BM709" s="131"/>
      <c r="BN709" s="131"/>
      <c r="BO709" s="131"/>
      <c r="BP709" s="131"/>
      <c r="BQ709" s="131"/>
      <c r="BR709" s="131"/>
      <c r="BS709" s="131"/>
      <c r="BT709" s="131"/>
      <c r="BU709" s="131"/>
      <c r="BV709" s="131"/>
      <c r="BW709" s="131"/>
      <c r="BX709" s="131"/>
      <c r="BY709" s="131"/>
      <c r="BZ709" s="131"/>
      <c r="CA709" s="131"/>
      <c r="CB709" s="131"/>
      <c r="CC709" s="131"/>
      <c r="CD709" s="131"/>
      <c r="CE709" s="131"/>
      <c r="CF709" s="131"/>
      <c r="CG709" s="131"/>
      <c r="CH709" s="131"/>
      <c r="CI709" s="131"/>
      <c r="CJ709" s="131"/>
      <c r="CK709" s="131"/>
      <c r="CL709" s="131"/>
      <c r="CM709" s="131"/>
      <c r="CN709" s="131"/>
      <c r="CO709" s="131"/>
      <c r="CP709" s="131"/>
      <c r="CQ709" s="131"/>
      <c r="CR709" s="131"/>
      <c r="CS709" s="131"/>
      <c r="CT709" s="131"/>
      <c r="CU709" s="131"/>
      <c r="CV709" s="131"/>
      <c r="CW709" s="131"/>
      <c r="CX709" s="131"/>
      <c r="CY709" s="131"/>
      <c r="CZ709" s="131"/>
      <c r="DA709" s="131"/>
      <c r="DB709" s="131"/>
      <c r="DC709" s="131"/>
      <c r="DD709" s="131"/>
      <c r="DE709" s="131"/>
      <c r="DF709" s="131"/>
      <c r="DG709" s="131"/>
      <c r="DH709" s="131"/>
      <c r="DI709" s="131"/>
      <c r="DJ709" s="131"/>
      <c r="DK709" s="131"/>
      <c r="DL709" s="131"/>
      <c r="DM709" s="131"/>
      <c r="DN709" s="131"/>
      <c r="DO709" s="131"/>
      <c r="DP709" s="131"/>
      <c r="DQ709" s="131"/>
      <c r="DR709" s="131"/>
      <c r="DS709" s="131"/>
      <c r="DT709" s="131"/>
      <c r="DU709" s="131"/>
      <c r="DV709" s="131"/>
      <c r="DW709" s="131"/>
      <c r="DX709" s="131"/>
      <c r="DY709" s="131"/>
      <c r="DZ709" s="131"/>
      <c r="EA709" s="131"/>
      <c r="EB709" s="131"/>
      <c r="EC709" s="131"/>
      <c r="ED709" s="131"/>
      <c r="EE709" s="131"/>
      <c r="EF709" s="131"/>
      <c r="EG709" s="131"/>
      <c r="EH709" s="131"/>
      <c r="EI709" s="131"/>
      <c r="EJ709" s="131"/>
      <c r="EK709" s="131"/>
      <c r="EL709" s="131"/>
      <c r="EM709" s="131"/>
      <c r="EN709" s="131"/>
      <c r="EO709" s="131"/>
      <c r="EP709" s="131"/>
      <c r="EQ709" s="131"/>
      <c r="ER709" s="131"/>
      <c r="ES709" s="131"/>
      <c r="ET709" s="131"/>
      <c r="EU709" s="131"/>
      <c r="EV709" s="131"/>
      <c r="EW709" s="131"/>
      <c r="EX709" s="131"/>
      <c r="EY709" s="131"/>
      <c r="EZ709" s="131"/>
      <c r="FA709" s="131"/>
      <c r="FB709" s="131"/>
      <c r="FC709" s="131"/>
      <c r="FD709" s="131"/>
      <c r="FE709" s="131"/>
      <c r="FF709" s="131"/>
      <c r="FG709" s="131"/>
      <c r="FH709" s="131"/>
      <c r="FI709" s="131"/>
      <c r="FJ709" s="131"/>
      <c r="FK709" s="131"/>
      <c r="FL709" s="131"/>
      <c r="FM709" s="131"/>
      <c r="FN709" s="131"/>
      <c r="FO709" s="131"/>
      <c r="FP709" s="131"/>
      <c r="FQ709" s="131"/>
      <c r="FR709" s="131"/>
      <c r="FS709" s="131"/>
      <c r="FT709" s="131"/>
      <c r="FU709" s="131"/>
      <c r="FV709" s="131"/>
      <c r="FW709" s="131"/>
    </row>
    <row r="710">
      <c r="A710" s="131"/>
      <c r="B710" s="131"/>
      <c r="C710" s="131"/>
      <c r="D710" s="131"/>
      <c r="E710" s="131"/>
      <c r="F710" s="131"/>
      <c r="G710" s="131"/>
      <c r="H710" s="131"/>
      <c r="I710" s="131"/>
      <c r="J710" s="131"/>
      <c r="K710" s="131"/>
      <c r="L710" s="131"/>
      <c r="M710" s="131"/>
      <c r="N710" s="131"/>
      <c r="O710" s="131"/>
      <c r="P710" s="131"/>
      <c r="Q710" s="131"/>
      <c r="R710" s="131"/>
      <c r="S710" s="131"/>
      <c r="T710" s="131"/>
      <c r="U710" s="131"/>
      <c r="V710" s="131"/>
      <c r="W710" s="131"/>
      <c r="X710" s="131"/>
      <c r="Y710" s="131"/>
      <c r="Z710" s="131"/>
      <c r="AA710" s="131"/>
      <c r="AB710" s="131"/>
      <c r="AC710" s="131"/>
      <c r="AD710" s="131"/>
      <c r="AE710" s="131"/>
      <c r="AF710" s="131"/>
      <c r="AG710" s="131"/>
      <c r="AH710" s="131"/>
      <c r="AI710" s="131"/>
      <c r="AJ710" s="131"/>
      <c r="AK710" s="131"/>
      <c r="AL710" s="131"/>
      <c r="AM710" s="131"/>
      <c r="AN710" s="131"/>
      <c r="AO710" s="131"/>
      <c r="AP710" s="131"/>
      <c r="AQ710" s="131"/>
      <c r="AR710" s="131"/>
      <c r="AS710" s="131"/>
      <c r="AT710" s="131"/>
      <c r="AU710" s="131"/>
      <c r="AV710" s="131"/>
      <c r="AW710" s="131"/>
      <c r="AX710" s="131"/>
      <c r="AY710" s="131"/>
      <c r="AZ710" s="131"/>
      <c r="BA710" s="131"/>
      <c r="BB710" s="131"/>
      <c r="BC710" s="131"/>
      <c r="BD710" s="131"/>
      <c r="BE710" s="131"/>
      <c r="BF710" s="131"/>
      <c r="BG710" s="131"/>
      <c r="BH710" s="131"/>
      <c r="BI710" s="131"/>
      <c r="BJ710" s="131"/>
      <c r="BK710" s="131"/>
      <c r="BL710" s="131"/>
      <c r="BM710" s="131"/>
      <c r="BN710" s="131"/>
      <c r="BO710" s="131"/>
      <c r="BP710" s="131"/>
      <c r="BQ710" s="131"/>
      <c r="BR710" s="131"/>
      <c r="BS710" s="131"/>
      <c r="BT710" s="131"/>
      <c r="BU710" s="131"/>
      <c r="BV710" s="131"/>
      <c r="BW710" s="131"/>
      <c r="BX710" s="131"/>
      <c r="BY710" s="131"/>
      <c r="BZ710" s="131"/>
      <c r="CA710" s="131"/>
      <c r="CB710" s="131"/>
      <c r="CC710" s="131"/>
      <c r="CD710" s="131"/>
      <c r="CE710" s="131"/>
      <c r="CF710" s="131"/>
      <c r="CG710" s="131"/>
      <c r="CH710" s="131"/>
      <c r="CI710" s="131"/>
      <c r="CJ710" s="131"/>
      <c r="CK710" s="131"/>
      <c r="CL710" s="131"/>
      <c r="CM710" s="131"/>
      <c r="CN710" s="131"/>
      <c r="CO710" s="131"/>
      <c r="CP710" s="131"/>
      <c r="CQ710" s="131"/>
      <c r="CR710" s="131"/>
      <c r="CS710" s="131"/>
      <c r="CT710" s="131"/>
      <c r="CU710" s="131"/>
      <c r="CV710" s="131"/>
      <c r="CW710" s="131"/>
      <c r="CX710" s="131"/>
      <c r="CY710" s="131"/>
      <c r="CZ710" s="131"/>
      <c r="DA710" s="131"/>
      <c r="DB710" s="131"/>
      <c r="DC710" s="131"/>
      <c r="DD710" s="131"/>
      <c r="DE710" s="131"/>
      <c r="DF710" s="131"/>
      <c r="DG710" s="131"/>
      <c r="DH710" s="131"/>
      <c r="DI710" s="131"/>
      <c r="DJ710" s="131"/>
      <c r="DK710" s="131"/>
      <c r="DL710" s="131"/>
      <c r="DM710" s="131"/>
      <c r="DN710" s="131"/>
      <c r="DO710" s="131"/>
      <c r="DP710" s="131"/>
      <c r="DQ710" s="131"/>
      <c r="DR710" s="131"/>
      <c r="DS710" s="131"/>
      <c r="DT710" s="131"/>
      <c r="DU710" s="131"/>
      <c r="DV710" s="131"/>
      <c r="DW710" s="131"/>
      <c r="DX710" s="131"/>
      <c r="DY710" s="131"/>
      <c r="DZ710" s="131"/>
      <c r="EA710" s="131"/>
      <c r="EB710" s="131"/>
      <c r="EC710" s="131"/>
      <c r="ED710" s="131"/>
      <c r="EE710" s="131"/>
      <c r="EF710" s="131"/>
      <c r="EG710" s="131"/>
      <c r="EH710" s="131"/>
      <c r="EI710" s="131"/>
      <c r="EJ710" s="131"/>
      <c r="EK710" s="131"/>
      <c r="EL710" s="131"/>
      <c r="EM710" s="131"/>
      <c r="EN710" s="131"/>
      <c r="EO710" s="131"/>
      <c r="EP710" s="131"/>
      <c r="EQ710" s="131"/>
      <c r="ER710" s="131"/>
      <c r="ES710" s="131"/>
      <c r="ET710" s="131"/>
      <c r="EU710" s="131"/>
      <c r="EV710" s="131"/>
      <c r="EW710" s="131"/>
      <c r="EX710" s="131"/>
      <c r="EY710" s="131"/>
      <c r="EZ710" s="131"/>
      <c r="FA710" s="131"/>
      <c r="FB710" s="131"/>
      <c r="FC710" s="131"/>
      <c r="FD710" s="131"/>
      <c r="FE710" s="131"/>
      <c r="FF710" s="131"/>
      <c r="FG710" s="131"/>
      <c r="FH710" s="131"/>
      <c r="FI710" s="131"/>
      <c r="FJ710" s="131"/>
      <c r="FK710" s="131"/>
      <c r="FL710" s="131"/>
      <c r="FM710" s="131"/>
      <c r="FN710" s="131"/>
      <c r="FO710" s="131"/>
      <c r="FP710" s="131"/>
      <c r="FQ710" s="131"/>
      <c r="FR710" s="131"/>
      <c r="FS710" s="131"/>
      <c r="FT710" s="131"/>
      <c r="FU710" s="131"/>
      <c r="FV710" s="131"/>
      <c r="FW710" s="131"/>
    </row>
    <row r="711">
      <c r="A711" s="131"/>
      <c r="B711" s="131"/>
      <c r="C711" s="131"/>
      <c r="D711" s="131"/>
      <c r="E711" s="131"/>
      <c r="F711" s="131"/>
      <c r="G711" s="131"/>
      <c r="H711" s="131"/>
      <c r="I711" s="131"/>
      <c r="J711" s="131"/>
      <c r="K711" s="131"/>
      <c r="L711" s="131"/>
      <c r="M711" s="131"/>
      <c r="N711" s="131"/>
      <c r="O711" s="131"/>
      <c r="P711" s="131"/>
      <c r="Q711" s="131"/>
      <c r="R711" s="131"/>
      <c r="S711" s="131"/>
      <c r="T711" s="131"/>
      <c r="U711" s="131"/>
      <c r="V711" s="131"/>
      <c r="W711" s="131"/>
      <c r="X711" s="131"/>
      <c r="Y711" s="131"/>
      <c r="Z711" s="131"/>
      <c r="AA711" s="131"/>
      <c r="AB711" s="131"/>
      <c r="AC711" s="131"/>
      <c r="AD711" s="131"/>
      <c r="AE711" s="131"/>
      <c r="AF711" s="131"/>
      <c r="AG711" s="131"/>
      <c r="AH711" s="131"/>
      <c r="AI711" s="131"/>
      <c r="AJ711" s="131"/>
      <c r="AK711" s="131"/>
      <c r="AL711" s="131"/>
      <c r="AM711" s="131"/>
      <c r="AN711" s="131"/>
      <c r="AO711" s="131"/>
      <c r="AP711" s="131"/>
      <c r="AQ711" s="131"/>
      <c r="AR711" s="131"/>
      <c r="AS711" s="131"/>
      <c r="AT711" s="131"/>
      <c r="AU711" s="131"/>
      <c r="AV711" s="131"/>
      <c r="AW711" s="131"/>
      <c r="AX711" s="131"/>
      <c r="AY711" s="131"/>
      <c r="AZ711" s="131"/>
      <c r="BA711" s="131"/>
      <c r="BB711" s="131"/>
      <c r="BC711" s="131"/>
      <c r="BD711" s="131"/>
      <c r="BE711" s="131"/>
      <c r="BF711" s="131"/>
      <c r="BG711" s="131"/>
      <c r="BH711" s="131"/>
      <c r="BI711" s="131"/>
      <c r="BJ711" s="131"/>
      <c r="BK711" s="131"/>
      <c r="BL711" s="131"/>
      <c r="BM711" s="131"/>
      <c r="BN711" s="131"/>
      <c r="BO711" s="131"/>
      <c r="BP711" s="131"/>
      <c r="BQ711" s="131"/>
      <c r="BR711" s="131"/>
      <c r="BS711" s="131"/>
      <c r="BT711" s="131"/>
      <c r="BU711" s="131"/>
      <c r="BV711" s="131"/>
      <c r="BW711" s="131"/>
      <c r="BX711" s="131"/>
      <c r="BY711" s="131"/>
      <c r="BZ711" s="131"/>
      <c r="CA711" s="131"/>
      <c r="CB711" s="131"/>
      <c r="CC711" s="131"/>
      <c r="CD711" s="131"/>
      <c r="CE711" s="131"/>
      <c r="CF711" s="131"/>
      <c r="CG711" s="131"/>
      <c r="CH711" s="131"/>
      <c r="CI711" s="131"/>
      <c r="CJ711" s="131"/>
      <c r="CK711" s="131"/>
      <c r="CL711" s="131"/>
      <c r="CM711" s="131"/>
      <c r="CN711" s="131"/>
      <c r="CO711" s="131"/>
      <c r="CP711" s="131"/>
      <c r="CQ711" s="131"/>
      <c r="CR711" s="131"/>
      <c r="CS711" s="131"/>
      <c r="CT711" s="131"/>
      <c r="CU711" s="131"/>
      <c r="CV711" s="131"/>
      <c r="CW711" s="131"/>
      <c r="CX711" s="131"/>
      <c r="CY711" s="131"/>
      <c r="CZ711" s="131"/>
      <c r="DA711" s="131"/>
      <c r="DB711" s="131"/>
      <c r="DC711" s="131"/>
      <c r="DD711" s="131"/>
      <c r="DE711" s="131"/>
      <c r="DF711" s="131"/>
      <c r="DG711" s="131"/>
      <c r="DH711" s="131"/>
      <c r="DI711" s="131"/>
      <c r="DJ711" s="131"/>
      <c r="DK711" s="131"/>
      <c r="DL711" s="131"/>
      <c r="DM711" s="131"/>
      <c r="DN711" s="131"/>
      <c r="DO711" s="131"/>
      <c r="DP711" s="131"/>
      <c r="DQ711" s="131"/>
      <c r="DR711" s="131"/>
      <c r="DS711" s="131"/>
      <c r="DT711" s="131"/>
      <c r="DU711" s="131"/>
      <c r="DV711" s="131"/>
      <c r="DW711" s="131"/>
      <c r="DX711" s="131"/>
      <c r="DY711" s="131"/>
      <c r="DZ711" s="131"/>
      <c r="EA711" s="131"/>
      <c r="EB711" s="131"/>
      <c r="EC711" s="131"/>
      <c r="ED711" s="131"/>
      <c r="EE711" s="131"/>
      <c r="EF711" s="131"/>
      <c r="EG711" s="131"/>
      <c r="EH711" s="131"/>
      <c r="EI711" s="131"/>
      <c r="EJ711" s="131"/>
      <c r="EK711" s="131"/>
      <c r="EL711" s="131"/>
      <c r="EM711" s="131"/>
      <c r="EN711" s="131"/>
      <c r="EO711" s="131"/>
      <c r="EP711" s="131"/>
      <c r="EQ711" s="131"/>
      <c r="ER711" s="131"/>
      <c r="ES711" s="131"/>
      <c r="ET711" s="131"/>
      <c r="EU711" s="131"/>
      <c r="EV711" s="131"/>
      <c r="EW711" s="131"/>
      <c r="EX711" s="131"/>
      <c r="EY711" s="131"/>
      <c r="EZ711" s="131"/>
      <c r="FA711" s="131"/>
      <c r="FB711" s="131"/>
      <c r="FC711" s="131"/>
      <c r="FD711" s="131"/>
      <c r="FE711" s="131"/>
      <c r="FF711" s="131"/>
      <c r="FG711" s="131"/>
      <c r="FH711" s="131"/>
      <c r="FI711" s="131"/>
      <c r="FJ711" s="131"/>
      <c r="FK711" s="131"/>
      <c r="FL711" s="131"/>
      <c r="FM711" s="131"/>
      <c r="FN711" s="131"/>
      <c r="FO711" s="131"/>
      <c r="FP711" s="131"/>
      <c r="FQ711" s="131"/>
      <c r="FR711" s="131"/>
      <c r="FS711" s="131"/>
      <c r="FT711" s="131"/>
      <c r="FU711" s="131"/>
      <c r="FV711" s="131"/>
      <c r="FW711" s="131"/>
    </row>
    <row r="712">
      <c r="A712" s="131"/>
      <c r="B712" s="131"/>
      <c r="C712" s="131"/>
      <c r="D712" s="131"/>
      <c r="E712" s="131"/>
      <c r="F712" s="131"/>
      <c r="G712" s="131"/>
      <c r="H712" s="131"/>
      <c r="I712" s="131"/>
      <c r="J712" s="131"/>
      <c r="K712" s="131"/>
      <c r="L712" s="131"/>
      <c r="M712" s="131"/>
      <c r="N712" s="131"/>
      <c r="O712" s="131"/>
      <c r="P712" s="131"/>
      <c r="Q712" s="131"/>
      <c r="R712" s="131"/>
      <c r="S712" s="131"/>
      <c r="T712" s="131"/>
      <c r="U712" s="131"/>
      <c r="V712" s="131"/>
      <c r="W712" s="131"/>
      <c r="X712" s="131"/>
      <c r="Y712" s="131"/>
      <c r="Z712" s="131"/>
      <c r="AA712" s="131"/>
      <c r="AB712" s="131"/>
      <c r="AC712" s="131"/>
      <c r="AD712" s="131"/>
      <c r="AE712" s="131"/>
      <c r="AF712" s="131"/>
      <c r="AG712" s="131"/>
      <c r="AH712" s="131"/>
      <c r="AI712" s="131"/>
      <c r="AJ712" s="131"/>
      <c r="AK712" s="131"/>
      <c r="AL712" s="131"/>
      <c r="AM712" s="131"/>
      <c r="AN712" s="131"/>
      <c r="AO712" s="131"/>
      <c r="AP712" s="131"/>
      <c r="AQ712" s="131"/>
      <c r="AR712" s="131"/>
      <c r="AS712" s="131"/>
      <c r="AT712" s="131"/>
      <c r="AU712" s="131"/>
      <c r="AV712" s="131"/>
      <c r="AW712" s="131"/>
      <c r="AX712" s="131"/>
      <c r="AY712" s="131"/>
      <c r="AZ712" s="131"/>
      <c r="BA712" s="131"/>
      <c r="BB712" s="131"/>
      <c r="BC712" s="131"/>
      <c r="BD712" s="131"/>
      <c r="BE712" s="131"/>
      <c r="BF712" s="131"/>
      <c r="BG712" s="131"/>
      <c r="BH712" s="131"/>
      <c r="BI712" s="131"/>
      <c r="BJ712" s="131"/>
      <c r="BK712" s="131"/>
      <c r="BL712" s="131"/>
      <c r="BM712" s="131"/>
      <c r="BN712" s="131"/>
      <c r="BO712" s="131"/>
      <c r="BP712" s="131"/>
      <c r="BQ712" s="131"/>
      <c r="BR712" s="131"/>
      <c r="BS712" s="131"/>
      <c r="BT712" s="131"/>
      <c r="BU712" s="131"/>
      <c r="BV712" s="131"/>
      <c r="BW712" s="131"/>
      <c r="BX712" s="131"/>
      <c r="BY712" s="131"/>
      <c r="BZ712" s="131"/>
      <c r="CA712" s="131"/>
      <c r="CB712" s="131"/>
      <c r="CC712" s="131"/>
      <c r="CD712" s="131"/>
      <c r="CE712" s="131"/>
      <c r="CF712" s="131"/>
      <c r="CG712" s="131"/>
      <c r="CH712" s="131"/>
      <c r="CI712" s="131"/>
      <c r="CJ712" s="131"/>
      <c r="CK712" s="131"/>
      <c r="CL712" s="131"/>
      <c r="CM712" s="131"/>
      <c r="CN712" s="131"/>
      <c r="CO712" s="131"/>
      <c r="CP712" s="131"/>
      <c r="CQ712" s="131"/>
      <c r="CR712" s="131"/>
      <c r="CS712" s="131"/>
      <c r="CT712" s="131"/>
      <c r="CU712" s="131"/>
      <c r="CV712" s="131"/>
      <c r="CW712" s="131"/>
      <c r="CX712" s="131"/>
      <c r="CY712" s="131"/>
      <c r="CZ712" s="131"/>
      <c r="DA712" s="131"/>
      <c r="DB712" s="131"/>
      <c r="DC712" s="131"/>
      <c r="DD712" s="131"/>
      <c r="DE712" s="131"/>
      <c r="DF712" s="131"/>
      <c r="DG712" s="131"/>
      <c r="DH712" s="131"/>
      <c r="DI712" s="131"/>
      <c r="DJ712" s="131"/>
      <c r="DK712" s="131"/>
      <c r="DL712" s="131"/>
      <c r="DM712" s="131"/>
      <c r="DN712" s="131"/>
      <c r="DO712" s="131"/>
      <c r="DP712" s="131"/>
      <c r="DQ712" s="131"/>
      <c r="DR712" s="131"/>
      <c r="DS712" s="131"/>
      <c r="DT712" s="131"/>
      <c r="DU712" s="131"/>
      <c r="DV712" s="131"/>
      <c r="DW712" s="131"/>
      <c r="DX712" s="131"/>
      <c r="DY712" s="131"/>
      <c r="DZ712" s="131"/>
      <c r="EA712" s="131"/>
      <c r="EB712" s="131"/>
      <c r="EC712" s="131"/>
      <c r="ED712" s="131"/>
      <c r="EE712" s="131"/>
      <c r="EF712" s="131"/>
      <c r="EG712" s="131"/>
      <c r="EH712" s="131"/>
      <c r="EI712" s="131"/>
      <c r="EJ712" s="131"/>
      <c r="EK712" s="131"/>
      <c r="EL712" s="131"/>
      <c r="EM712" s="131"/>
      <c r="EN712" s="131"/>
      <c r="EO712" s="131"/>
      <c r="EP712" s="131"/>
      <c r="EQ712" s="131"/>
      <c r="ER712" s="131"/>
      <c r="ES712" s="131"/>
      <c r="ET712" s="131"/>
      <c r="EU712" s="131"/>
      <c r="EV712" s="131"/>
      <c r="EW712" s="131"/>
      <c r="EX712" s="131"/>
      <c r="EY712" s="131"/>
      <c r="EZ712" s="131"/>
      <c r="FA712" s="131"/>
      <c r="FB712" s="131"/>
      <c r="FC712" s="131"/>
      <c r="FD712" s="131"/>
      <c r="FE712" s="131"/>
      <c r="FF712" s="131"/>
      <c r="FG712" s="131"/>
      <c r="FH712" s="131"/>
      <c r="FI712" s="131"/>
      <c r="FJ712" s="131"/>
      <c r="FK712" s="131"/>
      <c r="FL712" s="131"/>
      <c r="FM712" s="131"/>
      <c r="FN712" s="131"/>
      <c r="FO712" s="131"/>
      <c r="FP712" s="131"/>
      <c r="FQ712" s="131"/>
      <c r="FR712" s="131"/>
      <c r="FS712" s="131"/>
      <c r="FT712" s="131"/>
      <c r="FU712" s="131"/>
      <c r="FV712" s="131"/>
      <c r="FW712" s="131"/>
    </row>
    <row r="713">
      <c r="A713" s="131"/>
      <c r="B713" s="131"/>
      <c r="C713" s="131"/>
      <c r="D713" s="131"/>
      <c r="E713" s="131"/>
      <c r="F713" s="131"/>
      <c r="G713" s="131"/>
      <c r="H713" s="131"/>
      <c r="I713" s="131"/>
      <c r="J713" s="131"/>
      <c r="K713" s="131"/>
      <c r="L713" s="131"/>
      <c r="M713" s="131"/>
      <c r="N713" s="131"/>
      <c r="O713" s="131"/>
      <c r="P713" s="131"/>
      <c r="Q713" s="131"/>
      <c r="R713" s="131"/>
      <c r="S713" s="131"/>
      <c r="T713" s="131"/>
      <c r="U713" s="131"/>
      <c r="V713" s="131"/>
      <c r="W713" s="131"/>
      <c r="X713" s="131"/>
      <c r="Y713" s="131"/>
      <c r="Z713" s="131"/>
      <c r="AA713" s="131"/>
      <c r="AB713" s="131"/>
      <c r="AC713" s="131"/>
      <c r="AD713" s="131"/>
      <c r="AE713" s="131"/>
      <c r="AF713" s="131"/>
      <c r="AG713" s="131"/>
      <c r="AH713" s="131"/>
      <c r="AI713" s="131"/>
      <c r="AJ713" s="131"/>
      <c r="AK713" s="131"/>
      <c r="AL713" s="131"/>
      <c r="AM713" s="131"/>
      <c r="AN713" s="131"/>
      <c r="AO713" s="131"/>
      <c r="AP713" s="131"/>
      <c r="AQ713" s="131"/>
      <c r="AR713" s="131"/>
      <c r="AS713" s="131"/>
      <c r="AT713" s="131"/>
      <c r="AU713" s="131"/>
      <c r="AV713" s="131"/>
      <c r="AW713" s="131"/>
      <c r="AX713" s="131"/>
      <c r="AY713" s="131"/>
      <c r="AZ713" s="131"/>
      <c r="BA713" s="131"/>
      <c r="BB713" s="131"/>
      <c r="BC713" s="131"/>
      <c r="BD713" s="131"/>
      <c r="BE713" s="131"/>
      <c r="BF713" s="131"/>
      <c r="BG713" s="131"/>
      <c r="BH713" s="131"/>
      <c r="BI713" s="131"/>
      <c r="BJ713" s="131"/>
      <c r="BK713" s="131"/>
      <c r="BL713" s="131"/>
      <c r="BM713" s="131"/>
      <c r="BN713" s="131"/>
      <c r="BO713" s="131"/>
      <c r="BP713" s="131"/>
      <c r="BQ713" s="131"/>
      <c r="BR713" s="131"/>
      <c r="BS713" s="131"/>
      <c r="BT713" s="131"/>
      <c r="BU713" s="131"/>
      <c r="BV713" s="131"/>
      <c r="BW713" s="131"/>
      <c r="BX713" s="131"/>
      <c r="BY713" s="131"/>
      <c r="BZ713" s="131"/>
      <c r="CA713" s="131"/>
      <c r="CB713" s="131"/>
      <c r="CC713" s="131"/>
      <c r="CD713" s="131"/>
      <c r="CE713" s="131"/>
      <c r="CF713" s="131"/>
      <c r="CG713" s="131"/>
      <c r="CH713" s="131"/>
      <c r="CI713" s="131"/>
      <c r="CJ713" s="131"/>
      <c r="CK713" s="131"/>
      <c r="CL713" s="131"/>
      <c r="CM713" s="131"/>
      <c r="CN713" s="131"/>
      <c r="CO713" s="131"/>
      <c r="CP713" s="131"/>
      <c r="CQ713" s="131"/>
      <c r="CR713" s="131"/>
      <c r="CS713" s="131"/>
      <c r="CT713" s="131"/>
      <c r="CU713" s="131"/>
      <c r="CV713" s="131"/>
      <c r="CW713" s="131"/>
      <c r="CX713" s="131"/>
      <c r="CY713" s="131"/>
      <c r="CZ713" s="131"/>
      <c r="DA713" s="131"/>
      <c r="DB713" s="131"/>
      <c r="DC713" s="131"/>
      <c r="DD713" s="131"/>
      <c r="DE713" s="131"/>
      <c r="DF713" s="131"/>
      <c r="DG713" s="131"/>
      <c r="DH713" s="131"/>
      <c r="DI713" s="131"/>
      <c r="DJ713" s="131"/>
      <c r="DK713" s="131"/>
      <c r="DL713" s="131"/>
      <c r="DM713" s="131"/>
      <c r="DN713" s="131"/>
      <c r="DO713" s="131"/>
      <c r="DP713" s="131"/>
      <c r="DQ713" s="131"/>
      <c r="DR713" s="131"/>
      <c r="DS713" s="131"/>
      <c r="DT713" s="131"/>
      <c r="DU713" s="131"/>
      <c r="DV713" s="131"/>
      <c r="DW713" s="131"/>
      <c r="DX713" s="131"/>
      <c r="DY713" s="131"/>
      <c r="DZ713" s="131"/>
      <c r="EA713" s="131"/>
      <c r="EB713" s="131"/>
      <c r="EC713" s="131"/>
      <c r="ED713" s="131"/>
      <c r="EE713" s="131"/>
      <c r="EF713" s="131"/>
      <c r="EG713" s="131"/>
      <c r="EH713" s="131"/>
      <c r="EI713" s="131"/>
      <c r="EJ713" s="131"/>
      <c r="EK713" s="131"/>
      <c r="EL713" s="131"/>
      <c r="EM713" s="131"/>
      <c r="EN713" s="131"/>
      <c r="EO713" s="131"/>
      <c r="EP713" s="131"/>
      <c r="EQ713" s="131"/>
      <c r="ER713" s="131"/>
      <c r="ES713" s="131"/>
      <c r="ET713" s="131"/>
      <c r="EU713" s="131"/>
      <c r="EV713" s="131"/>
      <c r="EW713" s="131"/>
      <c r="EX713" s="131"/>
      <c r="EY713" s="131"/>
      <c r="EZ713" s="131"/>
      <c r="FA713" s="131"/>
      <c r="FB713" s="131"/>
      <c r="FC713" s="131"/>
      <c r="FD713" s="131"/>
      <c r="FE713" s="131"/>
      <c r="FF713" s="131"/>
      <c r="FG713" s="131"/>
      <c r="FH713" s="131"/>
      <c r="FI713" s="131"/>
      <c r="FJ713" s="131"/>
      <c r="FK713" s="131"/>
      <c r="FL713" s="131"/>
      <c r="FM713" s="131"/>
      <c r="FN713" s="131"/>
      <c r="FO713" s="131"/>
      <c r="FP713" s="131"/>
      <c r="FQ713" s="131"/>
      <c r="FR713" s="131"/>
      <c r="FS713" s="131"/>
      <c r="FT713" s="131"/>
      <c r="FU713" s="131"/>
      <c r="FV713" s="131"/>
      <c r="FW713" s="131"/>
    </row>
    <row r="714">
      <c r="A714" s="131"/>
      <c r="B714" s="131"/>
      <c r="C714" s="131"/>
      <c r="D714" s="131"/>
      <c r="E714" s="131"/>
      <c r="F714" s="131"/>
      <c r="G714" s="131"/>
      <c r="H714" s="131"/>
      <c r="I714" s="131"/>
      <c r="J714" s="131"/>
      <c r="K714" s="131"/>
      <c r="L714" s="131"/>
      <c r="M714" s="131"/>
      <c r="N714" s="131"/>
      <c r="O714" s="131"/>
      <c r="P714" s="131"/>
      <c r="Q714" s="131"/>
      <c r="R714" s="131"/>
      <c r="S714" s="131"/>
      <c r="T714" s="131"/>
      <c r="U714" s="131"/>
      <c r="V714" s="131"/>
      <c r="W714" s="131"/>
      <c r="X714" s="131"/>
      <c r="Y714" s="131"/>
      <c r="Z714" s="131"/>
      <c r="AA714" s="131"/>
      <c r="AB714" s="131"/>
      <c r="AC714" s="131"/>
      <c r="AD714" s="131"/>
      <c r="AE714" s="131"/>
      <c r="AF714" s="131"/>
      <c r="AG714" s="131"/>
      <c r="AH714" s="131"/>
      <c r="AI714" s="131"/>
      <c r="AJ714" s="131"/>
      <c r="AK714" s="131"/>
      <c r="AL714" s="131"/>
      <c r="AM714" s="131"/>
      <c r="AN714" s="131"/>
      <c r="AO714" s="131"/>
      <c r="AP714" s="131"/>
      <c r="AQ714" s="131"/>
      <c r="AR714" s="131"/>
      <c r="AS714" s="131"/>
      <c r="AT714" s="131"/>
      <c r="AU714" s="131"/>
      <c r="AV714" s="131"/>
      <c r="AW714" s="131"/>
      <c r="AX714" s="131"/>
      <c r="AY714" s="131"/>
      <c r="AZ714" s="131"/>
      <c r="BA714" s="131"/>
      <c r="BB714" s="131"/>
      <c r="BC714" s="131"/>
      <c r="BD714" s="131"/>
      <c r="BE714" s="131"/>
      <c r="BF714" s="131"/>
      <c r="BG714" s="131"/>
      <c r="BH714" s="131"/>
      <c r="BI714" s="131"/>
      <c r="BJ714" s="131"/>
      <c r="BK714" s="131"/>
      <c r="BL714" s="131"/>
      <c r="BM714" s="131"/>
      <c r="BN714" s="131"/>
      <c r="BO714" s="131"/>
      <c r="BP714" s="131"/>
      <c r="BQ714" s="131"/>
      <c r="BR714" s="131"/>
      <c r="BS714" s="131"/>
      <c r="BT714" s="131"/>
      <c r="BU714" s="131"/>
      <c r="BV714" s="131"/>
      <c r="BW714" s="131"/>
      <c r="BX714" s="131"/>
      <c r="BY714" s="131"/>
      <c r="BZ714" s="131"/>
      <c r="CA714" s="131"/>
      <c r="CB714" s="131"/>
      <c r="CC714" s="131"/>
      <c r="CD714" s="131"/>
      <c r="CE714" s="131"/>
      <c r="CF714" s="131"/>
      <c r="CG714" s="131"/>
      <c r="CH714" s="131"/>
      <c r="CI714" s="131"/>
      <c r="CJ714" s="131"/>
      <c r="CK714" s="131"/>
      <c r="CL714" s="131"/>
      <c r="CM714" s="131"/>
      <c r="CN714" s="131"/>
      <c r="CO714" s="131"/>
      <c r="CP714" s="131"/>
      <c r="CQ714" s="131"/>
      <c r="CR714" s="131"/>
      <c r="CS714" s="131"/>
      <c r="CT714" s="131"/>
      <c r="CU714" s="131"/>
      <c r="CV714" s="131"/>
      <c r="CW714" s="131"/>
      <c r="CX714" s="131"/>
      <c r="CY714" s="131"/>
      <c r="CZ714" s="131"/>
      <c r="DA714" s="131"/>
      <c r="DB714" s="131"/>
      <c r="DC714" s="131"/>
      <c r="DD714" s="131"/>
      <c r="DE714" s="131"/>
      <c r="DF714" s="131"/>
      <c r="DG714" s="131"/>
      <c r="DH714" s="131"/>
      <c r="DI714" s="131"/>
      <c r="DJ714" s="131"/>
      <c r="DK714" s="131"/>
      <c r="DL714" s="131"/>
      <c r="DM714" s="131"/>
      <c r="DN714" s="131"/>
      <c r="DO714" s="131"/>
      <c r="DP714" s="131"/>
      <c r="DQ714" s="131"/>
      <c r="DR714" s="131"/>
      <c r="DS714" s="131"/>
      <c r="DT714" s="131"/>
      <c r="DU714" s="131"/>
      <c r="DV714" s="131"/>
      <c r="DW714" s="131"/>
      <c r="DX714" s="131"/>
      <c r="DY714" s="131"/>
      <c r="DZ714" s="131"/>
      <c r="EA714" s="131"/>
      <c r="EB714" s="131"/>
      <c r="EC714" s="131"/>
      <c r="ED714" s="131"/>
      <c r="EE714" s="131"/>
      <c r="EF714" s="131"/>
      <c r="EG714" s="131"/>
      <c r="EH714" s="131"/>
      <c r="EI714" s="131"/>
      <c r="EJ714" s="131"/>
      <c r="EK714" s="131"/>
      <c r="EL714" s="131"/>
      <c r="EM714" s="131"/>
      <c r="EN714" s="131"/>
      <c r="EO714" s="131"/>
      <c r="EP714" s="131"/>
      <c r="EQ714" s="131"/>
      <c r="ER714" s="131"/>
      <c r="ES714" s="131"/>
      <c r="ET714" s="131"/>
      <c r="EU714" s="131"/>
      <c r="EV714" s="131"/>
      <c r="EW714" s="131"/>
      <c r="EX714" s="131"/>
      <c r="EY714" s="131"/>
      <c r="EZ714" s="131"/>
      <c r="FA714" s="131"/>
      <c r="FB714" s="131"/>
      <c r="FC714" s="131"/>
      <c r="FD714" s="131"/>
      <c r="FE714" s="131"/>
      <c r="FF714" s="131"/>
      <c r="FG714" s="131"/>
      <c r="FH714" s="131"/>
      <c r="FI714" s="131"/>
      <c r="FJ714" s="131"/>
      <c r="FK714" s="131"/>
      <c r="FL714" s="131"/>
      <c r="FM714" s="131"/>
      <c r="FN714" s="131"/>
      <c r="FO714" s="131"/>
      <c r="FP714" s="131"/>
      <c r="FQ714" s="131"/>
      <c r="FR714" s="131"/>
      <c r="FS714" s="131"/>
      <c r="FT714" s="131"/>
      <c r="FU714" s="131"/>
      <c r="FV714" s="131"/>
      <c r="FW714" s="131"/>
    </row>
    <row r="715">
      <c r="A715" s="131"/>
      <c r="B715" s="131"/>
      <c r="C715" s="131"/>
      <c r="D715" s="131"/>
      <c r="E715" s="131"/>
      <c r="F715" s="131"/>
      <c r="G715" s="131"/>
      <c r="H715" s="131"/>
      <c r="I715" s="131"/>
      <c r="J715" s="131"/>
      <c r="K715" s="131"/>
      <c r="L715" s="131"/>
      <c r="M715" s="131"/>
      <c r="N715" s="131"/>
      <c r="O715" s="131"/>
      <c r="P715" s="131"/>
      <c r="Q715" s="131"/>
      <c r="R715" s="131"/>
      <c r="S715" s="131"/>
      <c r="T715" s="131"/>
      <c r="U715" s="131"/>
      <c r="V715" s="131"/>
      <c r="W715" s="131"/>
      <c r="X715" s="131"/>
      <c r="Y715" s="131"/>
      <c r="Z715" s="131"/>
      <c r="AA715" s="131"/>
      <c r="AB715" s="131"/>
      <c r="AC715" s="131"/>
      <c r="AD715" s="131"/>
      <c r="AE715" s="131"/>
      <c r="AF715" s="131"/>
      <c r="AG715" s="131"/>
      <c r="AH715" s="131"/>
      <c r="AI715" s="131"/>
      <c r="AJ715" s="131"/>
      <c r="AK715" s="131"/>
      <c r="AL715" s="131"/>
      <c r="AM715" s="131"/>
      <c r="AN715" s="131"/>
      <c r="AO715" s="131"/>
      <c r="AP715" s="131"/>
      <c r="AQ715" s="131"/>
      <c r="AR715" s="131"/>
      <c r="AS715" s="131"/>
      <c r="AT715" s="131"/>
      <c r="AU715" s="131"/>
      <c r="AV715" s="131"/>
      <c r="AW715" s="131"/>
      <c r="AX715" s="131"/>
      <c r="AY715" s="131"/>
      <c r="AZ715" s="131"/>
      <c r="BA715" s="131"/>
      <c r="BB715" s="131"/>
      <c r="BC715" s="131"/>
      <c r="BD715" s="131"/>
      <c r="BE715" s="131"/>
      <c r="BF715" s="131"/>
      <c r="BG715" s="131"/>
      <c r="BH715" s="131"/>
      <c r="BI715" s="131"/>
      <c r="BJ715" s="131"/>
      <c r="BK715" s="131"/>
      <c r="BL715" s="131"/>
      <c r="BM715" s="131"/>
      <c r="BN715" s="131"/>
      <c r="BO715" s="131"/>
      <c r="BP715" s="131"/>
      <c r="BQ715" s="131"/>
      <c r="BR715" s="131"/>
      <c r="BS715" s="131"/>
      <c r="BT715" s="131"/>
      <c r="BU715" s="131"/>
      <c r="BV715" s="131"/>
      <c r="BW715" s="131"/>
      <c r="BX715" s="131"/>
      <c r="BY715" s="131"/>
      <c r="BZ715" s="131"/>
      <c r="CA715" s="131"/>
      <c r="CB715" s="131"/>
      <c r="CC715" s="131"/>
      <c r="CD715" s="131"/>
      <c r="CE715" s="131"/>
      <c r="CF715" s="131"/>
      <c r="CG715" s="131"/>
      <c r="CH715" s="131"/>
      <c r="CI715" s="131"/>
      <c r="CJ715" s="131"/>
      <c r="CK715" s="131"/>
      <c r="CL715" s="131"/>
      <c r="CM715" s="131"/>
      <c r="CN715" s="131"/>
      <c r="CO715" s="131"/>
      <c r="CP715" s="131"/>
      <c r="CQ715" s="131"/>
      <c r="CR715" s="131"/>
      <c r="CS715" s="131"/>
      <c r="CT715" s="131"/>
      <c r="CU715" s="131"/>
      <c r="CV715" s="131"/>
      <c r="CW715" s="131"/>
      <c r="CX715" s="131"/>
      <c r="CY715" s="131"/>
      <c r="CZ715" s="131"/>
      <c r="DA715" s="131"/>
      <c r="DB715" s="131"/>
      <c r="DC715" s="131"/>
      <c r="DD715" s="131"/>
      <c r="DE715" s="131"/>
      <c r="DF715" s="131"/>
      <c r="DG715" s="131"/>
      <c r="DH715" s="131"/>
      <c r="DI715" s="131"/>
      <c r="DJ715" s="131"/>
      <c r="DK715" s="131"/>
      <c r="DL715" s="131"/>
      <c r="DM715" s="131"/>
      <c r="DN715" s="131"/>
      <c r="DO715" s="131"/>
      <c r="DP715" s="131"/>
      <c r="DQ715" s="131"/>
      <c r="DR715" s="131"/>
      <c r="DS715" s="131"/>
      <c r="DT715" s="131"/>
      <c r="DU715" s="131"/>
      <c r="DV715" s="131"/>
      <c r="DW715" s="131"/>
      <c r="DX715" s="131"/>
      <c r="DY715" s="131"/>
      <c r="DZ715" s="131"/>
      <c r="EA715" s="131"/>
      <c r="EB715" s="131"/>
      <c r="EC715" s="131"/>
      <c r="ED715" s="131"/>
      <c r="EE715" s="131"/>
      <c r="EF715" s="131"/>
      <c r="EG715" s="131"/>
      <c r="EH715" s="131"/>
      <c r="EI715" s="131"/>
      <c r="EJ715" s="131"/>
      <c r="EK715" s="131"/>
      <c r="EL715" s="131"/>
      <c r="EM715" s="131"/>
      <c r="EN715" s="131"/>
      <c r="EO715" s="131"/>
      <c r="EP715" s="131"/>
      <c r="EQ715" s="131"/>
      <c r="ER715" s="131"/>
      <c r="ES715" s="131"/>
      <c r="ET715" s="131"/>
      <c r="EU715" s="131"/>
      <c r="EV715" s="131"/>
      <c r="EW715" s="131"/>
      <c r="EX715" s="131"/>
      <c r="EY715" s="131"/>
      <c r="EZ715" s="131"/>
      <c r="FA715" s="131"/>
      <c r="FB715" s="131"/>
      <c r="FC715" s="131"/>
      <c r="FD715" s="131"/>
      <c r="FE715" s="131"/>
      <c r="FF715" s="131"/>
      <c r="FG715" s="131"/>
      <c r="FH715" s="131"/>
      <c r="FI715" s="131"/>
      <c r="FJ715" s="131"/>
      <c r="FK715" s="131"/>
      <c r="FL715" s="131"/>
      <c r="FM715" s="131"/>
      <c r="FN715" s="131"/>
      <c r="FO715" s="131"/>
      <c r="FP715" s="131"/>
      <c r="FQ715" s="131"/>
      <c r="FR715" s="131"/>
      <c r="FS715" s="131"/>
      <c r="FT715" s="131"/>
      <c r="FU715" s="131"/>
      <c r="FV715" s="131"/>
      <c r="FW715" s="131"/>
    </row>
    <row r="716">
      <c r="A716" s="131"/>
      <c r="B716" s="131"/>
      <c r="C716" s="131"/>
      <c r="D716" s="131"/>
      <c r="E716" s="131"/>
      <c r="F716" s="131"/>
      <c r="G716" s="131"/>
      <c r="H716" s="131"/>
      <c r="I716" s="131"/>
      <c r="J716" s="131"/>
      <c r="K716" s="131"/>
      <c r="L716" s="131"/>
      <c r="M716" s="131"/>
      <c r="N716" s="131"/>
      <c r="O716" s="131"/>
      <c r="P716" s="131"/>
      <c r="Q716" s="131"/>
      <c r="R716" s="131"/>
      <c r="S716" s="131"/>
      <c r="T716" s="131"/>
      <c r="U716" s="131"/>
      <c r="V716" s="131"/>
      <c r="W716" s="131"/>
      <c r="X716" s="131"/>
      <c r="Y716" s="131"/>
      <c r="Z716" s="131"/>
      <c r="AA716" s="131"/>
      <c r="AB716" s="131"/>
      <c r="AC716" s="131"/>
      <c r="AD716" s="131"/>
      <c r="AE716" s="131"/>
      <c r="AF716" s="131"/>
      <c r="AG716" s="131"/>
      <c r="AH716" s="131"/>
      <c r="AI716" s="131"/>
      <c r="AJ716" s="131"/>
      <c r="AK716" s="131"/>
      <c r="AL716" s="131"/>
      <c r="AM716" s="131"/>
      <c r="AN716" s="131"/>
      <c r="AO716" s="131"/>
      <c r="AP716" s="131"/>
      <c r="AQ716" s="131"/>
      <c r="AR716" s="131"/>
      <c r="AS716" s="131"/>
      <c r="AT716" s="131"/>
      <c r="AU716" s="131"/>
      <c r="AV716" s="131"/>
      <c r="AW716" s="131"/>
      <c r="AX716" s="131"/>
      <c r="AY716" s="131"/>
      <c r="AZ716" s="131"/>
      <c r="BA716" s="131"/>
      <c r="BB716" s="131"/>
      <c r="BC716" s="131"/>
      <c r="BD716" s="131"/>
      <c r="BE716" s="131"/>
      <c r="BF716" s="131"/>
      <c r="BG716" s="131"/>
      <c r="BH716" s="131"/>
      <c r="BI716" s="131"/>
      <c r="BJ716" s="131"/>
      <c r="BK716" s="131"/>
      <c r="BL716" s="131"/>
      <c r="BM716" s="131"/>
      <c r="BN716" s="131"/>
      <c r="BO716" s="131"/>
      <c r="BP716" s="131"/>
      <c r="BQ716" s="131"/>
      <c r="BR716" s="131"/>
      <c r="BS716" s="131"/>
      <c r="BT716" s="131"/>
      <c r="BU716" s="131"/>
      <c r="BV716" s="131"/>
      <c r="BW716" s="131"/>
      <c r="BX716" s="131"/>
      <c r="BY716" s="131"/>
      <c r="BZ716" s="131"/>
      <c r="CA716" s="131"/>
      <c r="CB716" s="131"/>
      <c r="CC716" s="131"/>
      <c r="CD716" s="131"/>
      <c r="CE716" s="131"/>
      <c r="CF716" s="131"/>
      <c r="CG716" s="131"/>
      <c r="CH716" s="131"/>
      <c r="CI716" s="131"/>
      <c r="CJ716" s="131"/>
      <c r="CK716" s="131"/>
      <c r="CL716" s="131"/>
      <c r="CM716" s="131"/>
      <c r="CN716" s="131"/>
      <c r="CO716" s="131"/>
      <c r="CP716" s="131"/>
      <c r="CQ716" s="131"/>
      <c r="CR716" s="131"/>
      <c r="CS716" s="131"/>
      <c r="CT716" s="131"/>
      <c r="CU716" s="131"/>
      <c r="CV716" s="131"/>
      <c r="CW716" s="131"/>
      <c r="CX716" s="131"/>
      <c r="CY716" s="131"/>
      <c r="CZ716" s="131"/>
      <c r="DA716" s="131"/>
      <c r="DB716" s="131"/>
      <c r="DC716" s="131"/>
      <c r="DD716" s="131"/>
      <c r="DE716" s="131"/>
      <c r="DF716" s="131"/>
      <c r="DG716" s="131"/>
      <c r="DH716" s="131"/>
      <c r="DI716" s="131"/>
      <c r="DJ716" s="131"/>
      <c r="DK716" s="131"/>
      <c r="DL716" s="131"/>
      <c r="DM716" s="131"/>
      <c r="DN716" s="131"/>
      <c r="DO716" s="131"/>
      <c r="DP716" s="131"/>
      <c r="DQ716" s="131"/>
      <c r="DR716" s="131"/>
      <c r="DS716" s="131"/>
      <c r="DT716" s="131"/>
      <c r="DU716" s="131"/>
      <c r="DV716" s="131"/>
      <c r="DW716" s="131"/>
      <c r="DX716" s="131"/>
      <c r="DY716" s="131"/>
      <c r="DZ716" s="131"/>
      <c r="EA716" s="131"/>
      <c r="EB716" s="131"/>
      <c r="EC716" s="131"/>
      <c r="ED716" s="131"/>
      <c r="EE716" s="131"/>
      <c r="EF716" s="131"/>
      <c r="EG716" s="131"/>
      <c r="EH716" s="131"/>
      <c r="EI716" s="131"/>
      <c r="EJ716" s="131"/>
      <c r="EK716" s="131"/>
      <c r="EL716" s="131"/>
      <c r="EM716" s="131"/>
      <c r="EN716" s="131"/>
      <c r="EO716" s="131"/>
      <c r="EP716" s="131"/>
      <c r="EQ716" s="131"/>
      <c r="ER716" s="131"/>
      <c r="ES716" s="131"/>
      <c r="ET716" s="131"/>
      <c r="EU716" s="131"/>
      <c r="EV716" s="131"/>
      <c r="EW716" s="131"/>
      <c r="EX716" s="131"/>
      <c r="EY716" s="131"/>
      <c r="EZ716" s="131"/>
      <c r="FA716" s="131"/>
      <c r="FB716" s="131"/>
      <c r="FC716" s="131"/>
      <c r="FD716" s="131"/>
      <c r="FE716" s="131"/>
      <c r="FF716" s="131"/>
      <c r="FG716" s="131"/>
      <c r="FH716" s="131"/>
      <c r="FI716" s="131"/>
      <c r="FJ716" s="131"/>
      <c r="FK716" s="131"/>
      <c r="FL716" s="131"/>
      <c r="FM716" s="131"/>
      <c r="FN716" s="131"/>
      <c r="FO716" s="131"/>
      <c r="FP716" s="131"/>
      <c r="FQ716" s="131"/>
      <c r="FR716" s="131"/>
      <c r="FS716" s="131"/>
      <c r="FT716" s="131"/>
      <c r="FU716" s="131"/>
      <c r="FV716" s="131"/>
      <c r="FW716" s="131"/>
    </row>
    <row r="717">
      <c r="A717" s="131"/>
      <c r="B717" s="131"/>
      <c r="C717" s="131"/>
      <c r="D717" s="131"/>
      <c r="E717" s="131"/>
      <c r="F717" s="131"/>
      <c r="G717" s="131"/>
      <c r="H717" s="131"/>
      <c r="I717" s="131"/>
      <c r="J717" s="131"/>
      <c r="K717" s="131"/>
      <c r="L717" s="131"/>
      <c r="M717" s="131"/>
      <c r="N717" s="131"/>
      <c r="O717" s="131"/>
      <c r="P717" s="131"/>
      <c r="Q717" s="131"/>
      <c r="R717" s="131"/>
      <c r="S717" s="131"/>
      <c r="T717" s="131"/>
      <c r="U717" s="131"/>
      <c r="V717" s="131"/>
      <c r="W717" s="131"/>
      <c r="X717" s="131"/>
      <c r="Y717" s="131"/>
      <c r="Z717" s="131"/>
      <c r="AA717" s="131"/>
      <c r="AB717" s="131"/>
      <c r="AC717" s="131"/>
      <c r="AD717" s="131"/>
      <c r="AE717" s="131"/>
      <c r="AF717" s="131"/>
      <c r="AG717" s="131"/>
      <c r="AH717" s="131"/>
      <c r="AI717" s="131"/>
      <c r="AJ717" s="131"/>
      <c r="AK717" s="131"/>
      <c r="AL717" s="131"/>
      <c r="AM717" s="131"/>
      <c r="AN717" s="131"/>
      <c r="AO717" s="131"/>
      <c r="AP717" s="131"/>
      <c r="AQ717" s="131"/>
      <c r="AR717" s="131"/>
      <c r="AS717" s="131"/>
      <c r="AT717" s="131"/>
      <c r="AU717" s="131"/>
      <c r="AV717" s="131"/>
      <c r="AW717" s="131"/>
      <c r="AX717" s="131"/>
      <c r="AY717" s="131"/>
      <c r="AZ717" s="131"/>
      <c r="BA717" s="131"/>
      <c r="BB717" s="131"/>
      <c r="BC717" s="131"/>
      <c r="BD717" s="131"/>
      <c r="BE717" s="131"/>
      <c r="BF717" s="131"/>
      <c r="BG717" s="131"/>
      <c r="BH717" s="131"/>
      <c r="BI717" s="131"/>
      <c r="BJ717" s="131"/>
      <c r="BK717" s="131"/>
      <c r="BL717" s="131"/>
      <c r="BM717" s="131"/>
      <c r="BN717" s="131"/>
      <c r="BO717" s="131"/>
      <c r="BP717" s="131"/>
      <c r="BQ717" s="131"/>
      <c r="BR717" s="131"/>
      <c r="BS717" s="131"/>
      <c r="BT717" s="131"/>
      <c r="BU717" s="131"/>
      <c r="BV717" s="131"/>
      <c r="BW717" s="131"/>
      <c r="BX717" s="131"/>
      <c r="BY717" s="131"/>
      <c r="BZ717" s="131"/>
      <c r="CA717" s="131"/>
      <c r="CB717" s="131"/>
      <c r="CC717" s="131"/>
      <c r="CD717" s="131"/>
      <c r="CE717" s="131"/>
      <c r="CF717" s="131"/>
      <c r="CG717" s="131"/>
      <c r="CH717" s="131"/>
      <c r="CI717" s="131"/>
      <c r="CJ717" s="131"/>
      <c r="CK717" s="131"/>
      <c r="CL717" s="131"/>
      <c r="CM717" s="131"/>
      <c r="CN717" s="131"/>
      <c r="CO717" s="131"/>
      <c r="CP717" s="131"/>
      <c r="CQ717" s="131"/>
      <c r="CR717" s="131"/>
      <c r="CS717" s="131"/>
      <c r="CT717" s="131"/>
      <c r="CU717" s="131"/>
      <c r="CV717" s="131"/>
      <c r="CW717" s="131"/>
      <c r="CX717" s="131"/>
      <c r="CY717" s="131"/>
      <c r="CZ717" s="131"/>
      <c r="DA717" s="131"/>
      <c r="DB717" s="131"/>
      <c r="DC717" s="131"/>
      <c r="DD717" s="131"/>
      <c r="DE717" s="131"/>
      <c r="DF717" s="131"/>
      <c r="DG717" s="131"/>
      <c r="DH717" s="131"/>
      <c r="DI717" s="131"/>
      <c r="DJ717" s="131"/>
      <c r="DK717" s="131"/>
      <c r="DL717" s="131"/>
      <c r="DM717" s="131"/>
      <c r="DN717" s="131"/>
      <c r="DO717" s="131"/>
      <c r="DP717" s="131"/>
      <c r="DQ717" s="131"/>
      <c r="DR717" s="131"/>
      <c r="DS717" s="131"/>
      <c r="DT717" s="131"/>
      <c r="DU717" s="131"/>
      <c r="DV717" s="131"/>
      <c r="DW717" s="131"/>
      <c r="DX717" s="131"/>
      <c r="DY717" s="131"/>
      <c r="DZ717" s="131"/>
      <c r="EA717" s="131"/>
      <c r="EB717" s="131"/>
      <c r="EC717" s="131"/>
      <c r="ED717" s="131"/>
      <c r="EE717" s="131"/>
      <c r="EF717" s="131"/>
      <c r="EG717" s="131"/>
      <c r="EH717" s="131"/>
      <c r="EI717" s="131"/>
      <c r="EJ717" s="131"/>
      <c r="EK717" s="131"/>
      <c r="EL717" s="131"/>
      <c r="EM717" s="131"/>
      <c r="EN717" s="131"/>
      <c r="EO717" s="131"/>
      <c r="EP717" s="131"/>
      <c r="EQ717" s="131"/>
      <c r="ER717" s="131"/>
      <c r="ES717" s="131"/>
      <c r="ET717" s="131"/>
      <c r="EU717" s="131"/>
      <c r="EV717" s="131"/>
      <c r="EW717" s="131"/>
      <c r="EX717" s="131"/>
      <c r="EY717" s="131"/>
      <c r="EZ717" s="131"/>
      <c r="FA717" s="131"/>
      <c r="FB717" s="131"/>
      <c r="FC717" s="131"/>
      <c r="FD717" s="131"/>
      <c r="FE717" s="131"/>
      <c r="FF717" s="131"/>
      <c r="FG717" s="131"/>
      <c r="FH717" s="131"/>
      <c r="FI717" s="131"/>
      <c r="FJ717" s="131"/>
      <c r="FK717" s="131"/>
      <c r="FL717" s="131"/>
      <c r="FM717" s="131"/>
      <c r="FN717" s="131"/>
      <c r="FO717" s="131"/>
      <c r="FP717" s="131"/>
      <c r="FQ717" s="131"/>
      <c r="FR717" s="131"/>
      <c r="FS717" s="131"/>
      <c r="FT717" s="131"/>
      <c r="FU717" s="131"/>
      <c r="FV717" s="131"/>
      <c r="FW717" s="131"/>
    </row>
    <row r="718">
      <c r="A718" s="131"/>
      <c r="B718" s="131"/>
      <c r="C718" s="131"/>
      <c r="D718" s="131"/>
      <c r="E718" s="131"/>
      <c r="F718" s="131"/>
      <c r="G718" s="131"/>
      <c r="H718" s="131"/>
      <c r="I718" s="131"/>
      <c r="J718" s="131"/>
      <c r="K718" s="131"/>
      <c r="L718" s="131"/>
      <c r="M718" s="131"/>
      <c r="N718" s="131"/>
      <c r="O718" s="131"/>
      <c r="P718" s="131"/>
      <c r="Q718" s="131"/>
      <c r="R718" s="131"/>
      <c r="S718" s="131"/>
      <c r="T718" s="131"/>
      <c r="U718" s="131"/>
      <c r="V718" s="131"/>
      <c r="W718" s="131"/>
      <c r="X718" s="131"/>
      <c r="Y718" s="131"/>
      <c r="Z718" s="131"/>
      <c r="AA718" s="131"/>
      <c r="AB718" s="131"/>
      <c r="AC718" s="131"/>
      <c r="AD718" s="131"/>
      <c r="AE718" s="131"/>
      <c r="AF718" s="131"/>
      <c r="AG718" s="131"/>
      <c r="AH718" s="131"/>
      <c r="AI718" s="131"/>
      <c r="AJ718" s="131"/>
      <c r="AK718" s="131"/>
      <c r="AL718" s="131"/>
      <c r="AM718" s="131"/>
      <c r="AN718" s="131"/>
      <c r="AO718" s="131"/>
      <c r="AP718" s="131"/>
      <c r="AQ718" s="131"/>
      <c r="AR718" s="131"/>
      <c r="AS718" s="131"/>
      <c r="AT718" s="131"/>
      <c r="AU718" s="131"/>
      <c r="AV718" s="131"/>
      <c r="AW718" s="131"/>
      <c r="AX718" s="131"/>
      <c r="AY718" s="131"/>
      <c r="AZ718" s="131"/>
      <c r="BA718" s="131"/>
      <c r="BB718" s="131"/>
      <c r="BC718" s="131"/>
      <c r="BD718" s="131"/>
      <c r="BE718" s="131"/>
      <c r="BF718" s="131"/>
      <c r="BG718" s="131"/>
      <c r="BH718" s="131"/>
      <c r="BI718" s="131"/>
      <c r="BJ718" s="131"/>
      <c r="BK718" s="131"/>
      <c r="BL718" s="131"/>
      <c r="BM718" s="131"/>
      <c r="BN718" s="131"/>
      <c r="BO718" s="131"/>
      <c r="BP718" s="131"/>
      <c r="BQ718" s="131"/>
      <c r="BR718" s="131"/>
      <c r="BS718" s="131"/>
      <c r="BT718" s="131"/>
      <c r="BU718" s="131"/>
      <c r="BV718" s="131"/>
      <c r="BW718" s="131"/>
      <c r="BX718" s="131"/>
      <c r="BY718" s="131"/>
      <c r="BZ718" s="131"/>
      <c r="CA718" s="131"/>
      <c r="CB718" s="131"/>
      <c r="CC718" s="131"/>
      <c r="CD718" s="131"/>
      <c r="CE718" s="131"/>
      <c r="CF718" s="131"/>
      <c r="CG718" s="131"/>
      <c r="CH718" s="131"/>
      <c r="CI718" s="131"/>
      <c r="CJ718" s="131"/>
      <c r="CK718" s="131"/>
      <c r="CL718" s="131"/>
      <c r="CM718" s="131"/>
      <c r="CN718" s="131"/>
      <c r="CO718" s="131"/>
      <c r="CP718" s="131"/>
      <c r="CQ718" s="131"/>
      <c r="CR718" s="131"/>
      <c r="CS718" s="131"/>
      <c r="CT718" s="131"/>
      <c r="CU718" s="131"/>
      <c r="CV718" s="131"/>
      <c r="CW718" s="131"/>
      <c r="CX718" s="131"/>
      <c r="CY718" s="131"/>
      <c r="CZ718" s="131"/>
      <c r="DA718" s="131"/>
      <c r="DB718" s="131"/>
      <c r="DC718" s="131"/>
      <c r="DD718" s="131"/>
      <c r="DE718" s="131"/>
      <c r="DF718" s="131"/>
      <c r="DG718" s="131"/>
      <c r="DH718" s="131"/>
      <c r="DI718" s="131"/>
      <c r="DJ718" s="131"/>
      <c r="DK718" s="131"/>
      <c r="DL718" s="131"/>
      <c r="DM718" s="131"/>
      <c r="DN718" s="131"/>
      <c r="DO718" s="131"/>
      <c r="DP718" s="131"/>
      <c r="DQ718" s="131"/>
      <c r="DR718" s="131"/>
      <c r="DS718" s="131"/>
      <c r="DT718" s="131"/>
      <c r="DU718" s="131"/>
      <c r="DV718" s="131"/>
      <c r="DW718" s="131"/>
      <c r="DX718" s="131"/>
      <c r="DY718" s="131"/>
      <c r="DZ718" s="131"/>
      <c r="EA718" s="131"/>
      <c r="EB718" s="131"/>
      <c r="EC718" s="131"/>
      <c r="ED718" s="131"/>
      <c r="EE718" s="131"/>
      <c r="EF718" s="131"/>
      <c r="EG718" s="131"/>
      <c r="EH718" s="131"/>
      <c r="EI718" s="131"/>
      <c r="EJ718" s="131"/>
      <c r="EK718" s="131"/>
      <c r="EL718" s="131"/>
      <c r="EM718" s="131"/>
      <c r="EN718" s="131"/>
      <c r="EO718" s="131"/>
      <c r="EP718" s="131"/>
      <c r="EQ718" s="131"/>
      <c r="ER718" s="131"/>
      <c r="ES718" s="131"/>
      <c r="ET718" s="131"/>
      <c r="EU718" s="131"/>
      <c r="EV718" s="131"/>
      <c r="EW718" s="131"/>
      <c r="EX718" s="131"/>
      <c r="EY718" s="131"/>
      <c r="EZ718" s="131"/>
      <c r="FA718" s="131"/>
      <c r="FB718" s="131"/>
      <c r="FC718" s="131"/>
      <c r="FD718" s="131"/>
      <c r="FE718" s="131"/>
      <c r="FF718" s="131"/>
      <c r="FG718" s="131"/>
      <c r="FH718" s="131"/>
      <c r="FI718" s="131"/>
      <c r="FJ718" s="131"/>
      <c r="FK718" s="131"/>
      <c r="FL718" s="131"/>
      <c r="FM718" s="131"/>
      <c r="FN718" s="131"/>
      <c r="FO718" s="131"/>
      <c r="FP718" s="131"/>
      <c r="FQ718" s="131"/>
      <c r="FR718" s="131"/>
      <c r="FS718" s="131"/>
      <c r="FT718" s="131"/>
      <c r="FU718" s="131"/>
      <c r="FV718" s="131"/>
      <c r="FW718" s="131"/>
    </row>
    <row r="719">
      <c r="A719" s="131"/>
      <c r="B719" s="131"/>
      <c r="C719" s="131"/>
      <c r="D719" s="131"/>
      <c r="E719" s="131"/>
      <c r="F719" s="131"/>
      <c r="G719" s="131"/>
      <c r="H719" s="131"/>
      <c r="I719" s="131"/>
      <c r="J719" s="131"/>
      <c r="K719" s="131"/>
      <c r="L719" s="131"/>
      <c r="M719" s="131"/>
      <c r="N719" s="131"/>
      <c r="O719" s="131"/>
      <c r="P719" s="131"/>
      <c r="Q719" s="131"/>
      <c r="R719" s="131"/>
      <c r="S719" s="131"/>
      <c r="T719" s="131"/>
      <c r="U719" s="131"/>
      <c r="V719" s="131"/>
      <c r="W719" s="131"/>
      <c r="X719" s="131"/>
      <c r="Y719" s="131"/>
      <c r="Z719" s="131"/>
      <c r="AA719" s="131"/>
      <c r="AB719" s="131"/>
      <c r="AC719" s="131"/>
      <c r="AD719" s="131"/>
      <c r="AE719" s="131"/>
      <c r="AF719" s="131"/>
      <c r="AG719" s="131"/>
      <c r="AH719" s="131"/>
      <c r="AI719" s="131"/>
      <c r="AJ719" s="131"/>
      <c r="AK719" s="131"/>
      <c r="AL719" s="131"/>
      <c r="AM719" s="131"/>
      <c r="AN719" s="131"/>
      <c r="AO719" s="131"/>
      <c r="AP719" s="131"/>
      <c r="AQ719" s="131"/>
      <c r="AR719" s="131"/>
      <c r="AS719" s="131"/>
      <c r="AT719" s="131"/>
      <c r="AU719" s="131"/>
      <c r="AV719" s="131"/>
      <c r="AW719" s="131"/>
      <c r="AX719" s="131"/>
      <c r="AY719" s="131"/>
      <c r="AZ719" s="131"/>
      <c r="BA719" s="131"/>
      <c r="BB719" s="131"/>
      <c r="BC719" s="131"/>
      <c r="BD719" s="131"/>
      <c r="BE719" s="131"/>
      <c r="BF719" s="131"/>
      <c r="BG719" s="131"/>
      <c r="BH719" s="131"/>
      <c r="BI719" s="131"/>
      <c r="BJ719" s="131"/>
      <c r="BK719" s="131"/>
      <c r="BL719" s="131"/>
      <c r="BM719" s="131"/>
      <c r="BN719" s="131"/>
      <c r="BO719" s="131"/>
      <c r="BP719" s="131"/>
      <c r="BQ719" s="131"/>
      <c r="BR719" s="131"/>
      <c r="BS719" s="131"/>
      <c r="BT719" s="131"/>
      <c r="BU719" s="131"/>
      <c r="BV719" s="131"/>
      <c r="BW719" s="131"/>
      <c r="BX719" s="131"/>
      <c r="BY719" s="131"/>
      <c r="BZ719" s="131"/>
      <c r="CA719" s="131"/>
      <c r="CB719" s="131"/>
      <c r="CC719" s="131"/>
      <c r="CD719" s="131"/>
      <c r="CE719" s="131"/>
      <c r="CF719" s="131"/>
      <c r="CG719" s="131"/>
      <c r="CH719" s="131"/>
      <c r="CI719" s="131"/>
      <c r="CJ719" s="131"/>
      <c r="CK719" s="131"/>
      <c r="CL719" s="131"/>
      <c r="CM719" s="131"/>
      <c r="CN719" s="131"/>
      <c r="CO719" s="131"/>
      <c r="CP719" s="131"/>
      <c r="CQ719" s="131"/>
      <c r="CR719" s="131"/>
      <c r="CS719" s="131"/>
      <c r="CT719" s="131"/>
      <c r="CU719" s="131"/>
      <c r="CV719" s="131"/>
      <c r="CW719" s="131"/>
      <c r="CX719" s="131"/>
      <c r="CY719" s="131"/>
      <c r="CZ719" s="131"/>
      <c r="DA719" s="131"/>
      <c r="DB719" s="131"/>
      <c r="DC719" s="131"/>
      <c r="DD719" s="131"/>
      <c r="DE719" s="131"/>
      <c r="DF719" s="131"/>
      <c r="DG719" s="131"/>
      <c r="DH719" s="131"/>
      <c r="DI719" s="131"/>
      <c r="DJ719" s="131"/>
      <c r="DK719" s="131"/>
      <c r="DL719" s="131"/>
      <c r="DM719" s="131"/>
      <c r="DN719" s="131"/>
      <c r="DO719" s="131"/>
      <c r="DP719" s="131"/>
      <c r="DQ719" s="131"/>
      <c r="DR719" s="131"/>
      <c r="DS719" s="131"/>
      <c r="DT719" s="131"/>
      <c r="DU719" s="131"/>
      <c r="DV719" s="131"/>
      <c r="DW719" s="131"/>
      <c r="DX719" s="131"/>
      <c r="DY719" s="131"/>
      <c r="DZ719" s="131"/>
      <c r="EA719" s="131"/>
      <c r="EB719" s="131"/>
      <c r="EC719" s="131"/>
      <c r="ED719" s="131"/>
      <c r="EE719" s="131"/>
      <c r="EF719" s="131"/>
      <c r="EG719" s="131"/>
      <c r="EH719" s="131"/>
      <c r="EI719" s="131"/>
      <c r="EJ719" s="131"/>
      <c r="EK719" s="131"/>
      <c r="EL719" s="131"/>
      <c r="EM719" s="131"/>
      <c r="EN719" s="131"/>
      <c r="EO719" s="131"/>
      <c r="EP719" s="131"/>
      <c r="EQ719" s="131"/>
      <c r="ER719" s="131"/>
      <c r="ES719" s="131"/>
      <c r="ET719" s="131"/>
      <c r="EU719" s="131"/>
      <c r="EV719" s="131"/>
      <c r="EW719" s="131"/>
      <c r="EX719" s="131"/>
      <c r="EY719" s="131"/>
      <c r="EZ719" s="131"/>
      <c r="FA719" s="131"/>
      <c r="FB719" s="131"/>
      <c r="FC719" s="131"/>
      <c r="FD719" s="131"/>
      <c r="FE719" s="131"/>
      <c r="FF719" s="131"/>
      <c r="FG719" s="131"/>
      <c r="FH719" s="131"/>
      <c r="FI719" s="131"/>
      <c r="FJ719" s="131"/>
      <c r="FK719" s="131"/>
      <c r="FL719" s="131"/>
      <c r="FM719" s="131"/>
      <c r="FN719" s="131"/>
      <c r="FO719" s="131"/>
      <c r="FP719" s="131"/>
      <c r="FQ719" s="131"/>
      <c r="FR719" s="131"/>
      <c r="FS719" s="131"/>
      <c r="FT719" s="131"/>
      <c r="FU719" s="131"/>
      <c r="FV719" s="131"/>
      <c r="FW719" s="131"/>
    </row>
    <row r="720">
      <c r="A720" s="131"/>
      <c r="B720" s="131"/>
      <c r="C720" s="131"/>
      <c r="D720" s="131"/>
      <c r="E720" s="131"/>
      <c r="F720" s="131"/>
      <c r="G720" s="131"/>
      <c r="H720" s="131"/>
      <c r="I720" s="131"/>
      <c r="J720" s="131"/>
      <c r="K720" s="131"/>
      <c r="L720" s="131"/>
      <c r="M720" s="131"/>
      <c r="N720" s="131"/>
      <c r="O720" s="131"/>
      <c r="P720" s="131"/>
      <c r="Q720" s="131"/>
      <c r="R720" s="131"/>
      <c r="S720" s="131"/>
      <c r="T720" s="131"/>
      <c r="U720" s="131"/>
      <c r="V720" s="131"/>
      <c r="W720" s="131"/>
      <c r="X720" s="131"/>
      <c r="Y720" s="131"/>
      <c r="Z720" s="131"/>
      <c r="AA720" s="131"/>
      <c r="AB720" s="131"/>
      <c r="AC720" s="131"/>
      <c r="AD720" s="131"/>
      <c r="AE720" s="131"/>
      <c r="AF720" s="131"/>
      <c r="AG720" s="131"/>
      <c r="AH720" s="131"/>
      <c r="AI720" s="131"/>
      <c r="AJ720" s="131"/>
      <c r="AK720" s="131"/>
      <c r="AL720" s="131"/>
      <c r="AM720" s="131"/>
      <c r="AN720" s="131"/>
      <c r="AO720" s="131"/>
      <c r="AP720" s="131"/>
      <c r="AQ720" s="131"/>
      <c r="AR720" s="131"/>
      <c r="AS720" s="131"/>
      <c r="AT720" s="131"/>
      <c r="AU720" s="131"/>
      <c r="AV720" s="131"/>
      <c r="AW720" s="131"/>
      <c r="AX720" s="131"/>
      <c r="AY720" s="131"/>
      <c r="AZ720" s="131"/>
      <c r="BA720" s="131"/>
      <c r="BB720" s="131"/>
      <c r="BC720" s="131"/>
      <c r="BD720" s="131"/>
      <c r="BE720" s="131"/>
      <c r="BF720" s="131"/>
      <c r="BG720" s="131"/>
      <c r="BH720" s="131"/>
      <c r="BI720" s="131"/>
      <c r="BJ720" s="131"/>
      <c r="BK720" s="131"/>
      <c r="BL720" s="131"/>
      <c r="BM720" s="131"/>
      <c r="BN720" s="131"/>
      <c r="BO720" s="131"/>
      <c r="BP720" s="131"/>
      <c r="BQ720" s="131"/>
      <c r="BR720" s="131"/>
      <c r="BS720" s="131"/>
      <c r="BT720" s="131"/>
      <c r="BU720" s="131"/>
      <c r="BV720" s="131"/>
      <c r="BW720" s="131"/>
      <c r="BX720" s="131"/>
      <c r="BY720" s="131"/>
      <c r="BZ720" s="131"/>
      <c r="CA720" s="131"/>
      <c r="CB720" s="131"/>
      <c r="CC720" s="131"/>
      <c r="CD720" s="131"/>
      <c r="CE720" s="131"/>
      <c r="CF720" s="131"/>
      <c r="CG720" s="131"/>
      <c r="CH720" s="131"/>
      <c r="CI720" s="131"/>
      <c r="CJ720" s="131"/>
      <c r="CK720" s="131"/>
      <c r="CL720" s="131"/>
      <c r="CM720" s="131"/>
      <c r="CN720" s="131"/>
      <c r="CO720" s="131"/>
      <c r="CP720" s="131"/>
      <c r="CQ720" s="131"/>
      <c r="CR720" s="131"/>
      <c r="CS720" s="131"/>
      <c r="CT720" s="131"/>
      <c r="CU720" s="131"/>
      <c r="CV720" s="131"/>
      <c r="CW720" s="131"/>
      <c r="CX720" s="131"/>
      <c r="CY720" s="131"/>
      <c r="CZ720" s="131"/>
      <c r="DA720" s="131"/>
      <c r="DB720" s="131"/>
      <c r="DC720" s="131"/>
      <c r="DD720" s="131"/>
      <c r="DE720" s="131"/>
      <c r="DF720" s="131"/>
      <c r="DG720" s="131"/>
      <c r="DH720" s="131"/>
      <c r="DI720" s="131"/>
      <c r="DJ720" s="131"/>
      <c r="DK720" s="131"/>
      <c r="DL720" s="131"/>
      <c r="DM720" s="131"/>
      <c r="DN720" s="131"/>
      <c r="DO720" s="131"/>
      <c r="DP720" s="131"/>
      <c r="DQ720" s="131"/>
      <c r="DR720" s="131"/>
      <c r="DS720" s="131"/>
      <c r="DT720" s="131"/>
      <c r="DU720" s="131"/>
      <c r="DV720" s="131"/>
      <c r="DW720" s="131"/>
      <c r="DX720" s="131"/>
      <c r="DY720" s="131"/>
      <c r="DZ720" s="131"/>
      <c r="EA720" s="131"/>
      <c r="EB720" s="131"/>
      <c r="EC720" s="131"/>
      <c r="ED720" s="131"/>
      <c r="EE720" s="131"/>
      <c r="EF720" s="131"/>
      <c r="EG720" s="131"/>
      <c r="EH720" s="131"/>
      <c r="EI720" s="131"/>
      <c r="EJ720" s="131"/>
      <c r="EK720" s="131"/>
      <c r="EL720" s="131"/>
      <c r="EM720" s="131"/>
      <c r="EN720" s="131"/>
      <c r="EO720" s="131"/>
      <c r="EP720" s="131"/>
      <c r="EQ720" s="131"/>
      <c r="ER720" s="131"/>
      <c r="ES720" s="131"/>
      <c r="ET720" s="131"/>
      <c r="EU720" s="131"/>
      <c r="EV720" s="131"/>
      <c r="EW720" s="131"/>
      <c r="EX720" s="131"/>
      <c r="EY720" s="131"/>
      <c r="EZ720" s="131"/>
      <c r="FA720" s="131"/>
      <c r="FB720" s="131"/>
      <c r="FC720" s="131"/>
      <c r="FD720" s="131"/>
      <c r="FE720" s="131"/>
      <c r="FF720" s="131"/>
      <c r="FG720" s="131"/>
      <c r="FH720" s="131"/>
      <c r="FI720" s="131"/>
      <c r="FJ720" s="131"/>
      <c r="FK720" s="131"/>
      <c r="FL720" s="131"/>
      <c r="FM720" s="131"/>
      <c r="FN720" s="131"/>
      <c r="FO720" s="131"/>
      <c r="FP720" s="131"/>
      <c r="FQ720" s="131"/>
      <c r="FR720" s="131"/>
      <c r="FS720" s="131"/>
      <c r="FT720" s="131"/>
      <c r="FU720" s="131"/>
      <c r="FV720" s="131"/>
      <c r="FW720" s="131"/>
    </row>
    <row r="721">
      <c r="A721" s="131"/>
      <c r="B721" s="131"/>
      <c r="C721" s="131"/>
      <c r="D721" s="131"/>
      <c r="E721" s="131"/>
      <c r="F721" s="131"/>
      <c r="G721" s="131"/>
      <c r="H721" s="131"/>
      <c r="I721" s="131"/>
      <c r="J721" s="131"/>
      <c r="K721" s="131"/>
      <c r="L721" s="131"/>
      <c r="M721" s="131"/>
      <c r="N721" s="131"/>
      <c r="O721" s="131"/>
      <c r="P721" s="131"/>
      <c r="Q721" s="131"/>
      <c r="R721" s="131"/>
      <c r="S721" s="131"/>
      <c r="T721" s="131"/>
      <c r="U721" s="131"/>
      <c r="V721" s="131"/>
      <c r="W721" s="131"/>
      <c r="X721" s="131"/>
      <c r="Y721" s="131"/>
      <c r="Z721" s="131"/>
      <c r="AA721" s="131"/>
      <c r="AB721" s="131"/>
      <c r="AC721" s="131"/>
      <c r="AD721" s="131"/>
      <c r="AE721" s="131"/>
      <c r="AF721" s="131"/>
      <c r="AG721" s="131"/>
      <c r="AH721" s="131"/>
      <c r="AI721" s="131"/>
      <c r="AJ721" s="131"/>
      <c r="AK721" s="131"/>
      <c r="AL721" s="131"/>
      <c r="AM721" s="131"/>
      <c r="AN721" s="131"/>
      <c r="AO721" s="131"/>
      <c r="AP721" s="131"/>
      <c r="AQ721" s="131"/>
      <c r="AR721" s="131"/>
      <c r="AS721" s="131"/>
      <c r="AT721" s="131"/>
      <c r="AU721" s="131"/>
      <c r="AV721" s="131"/>
      <c r="AW721" s="131"/>
      <c r="AX721" s="131"/>
      <c r="AY721" s="131"/>
      <c r="AZ721" s="131"/>
      <c r="BA721" s="131"/>
      <c r="BB721" s="131"/>
      <c r="BC721" s="131"/>
      <c r="BD721" s="131"/>
      <c r="BE721" s="131"/>
      <c r="BF721" s="131"/>
      <c r="BG721" s="131"/>
      <c r="BH721" s="131"/>
      <c r="BI721" s="131"/>
      <c r="BJ721" s="131"/>
      <c r="BK721" s="131"/>
      <c r="BL721" s="131"/>
      <c r="BM721" s="131"/>
      <c r="BN721" s="131"/>
      <c r="BO721" s="131"/>
      <c r="BP721" s="131"/>
      <c r="BQ721" s="131"/>
      <c r="BR721" s="131"/>
      <c r="BS721" s="131"/>
      <c r="BT721" s="131"/>
      <c r="BU721" s="131"/>
      <c r="BV721" s="131"/>
      <c r="BW721" s="131"/>
      <c r="BX721" s="131"/>
      <c r="BY721" s="131"/>
      <c r="BZ721" s="131"/>
      <c r="CA721" s="131"/>
      <c r="CB721" s="131"/>
      <c r="CC721" s="131"/>
      <c r="CD721" s="131"/>
      <c r="CE721" s="131"/>
      <c r="CF721" s="131"/>
      <c r="CG721" s="131"/>
      <c r="CH721" s="131"/>
      <c r="CI721" s="131"/>
      <c r="CJ721" s="131"/>
      <c r="CK721" s="131"/>
      <c r="CL721" s="131"/>
      <c r="CM721" s="131"/>
      <c r="CN721" s="131"/>
      <c r="CO721" s="131"/>
      <c r="CP721" s="131"/>
      <c r="CQ721" s="131"/>
      <c r="CR721" s="131"/>
      <c r="CS721" s="131"/>
      <c r="CT721" s="131"/>
      <c r="CU721" s="131"/>
      <c r="CV721" s="131"/>
      <c r="CW721" s="131"/>
      <c r="CX721" s="131"/>
      <c r="CY721" s="131"/>
      <c r="CZ721" s="131"/>
      <c r="DA721" s="131"/>
      <c r="DB721" s="131"/>
      <c r="DC721" s="131"/>
      <c r="DD721" s="131"/>
      <c r="DE721" s="131"/>
      <c r="DF721" s="131"/>
      <c r="DG721" s="131"/>
      <c r="DH721" s="131"/>
      <c r="DI721" s="131"/>
      <c r="DJ721" s="131"/>
      <c r="DK721" s="131"/>
      <c r="DL721" s="131"/>
      <c r="DM721" s="131"/>
      <c r="DN721" s="131"/>
      <c r="DO721" s="131"/>
      <c r="DP721" s="131"/>
      <c r="DQ721" s="131"/>
      <c r="DR721" s="131"/>
      <c r="DS721" s="131"/>
      <c r="DT721" s="131"/>
      <c r="DU721" s="131"/>
      <c r="DV721" s="131"/>
      <c r="DW721" s="131"/>
      <c r="DX721" s="131"/>
      <c r="DY721" s="131"/>
      <c r="DZ721" s="131"/>
      <c r="EA721" s="131"/>
      <c r="EB721" s="131"/>
      <c r="EC721" s="131"/>
      <c r="ED721" s="131"/>
      <c r="EE721" s="131"/>
      <c r="EF721" s="131"/>
      <c r="EG721" s="131"/>
      <c r="EH721" s="131"/>
      <c r="EI721" s="131"/>
      <c r="EJ721" s="131"/>
      <c r="EK721" s="131"/>
      <c r="EL721" s="131"/>
      <c r="EM721" s="131"/>
      <c r="EN721" s="131"/>
      <c r="EO721" s="131"/>
      <c r="EP721" s="131"/>
      <c r="EQ721" s="131"/>
      <c r="ER721" s="131"/>
      <c r="ES721" s="131"/>
      <c r="ET721" s="131"/>
      <c r="EU721" s="131"/>
      <c r="EV721" s="131"/>
      <c r="EW721" s="131"/>
      <c r="EX721" s="131"/>
      <c r="EY721" s="131"/>
      <c r="EZ721" s="131"/>
      <c r="FA721" s="131"/>
      <c r="FB721" s="131"/>
      <c r="FC721" s="131"/>
      <c r="FD721" s="131"/>
      <c r="FE721" s="131"/>
      <c r="FF721" s="131"/>
      <c r="FG721" s="131"/>
      <c r="FH721" s="131"/>
      <c r="FI721" s="131"/>
      <c r="FJ721" s="131"/>
      <c r="FK721" s="131"/>
      <c r="FL721" s="131"/>
      <c r="FM721" s="131"/>
      <c r="FN721" s="131"/>
      <c r="FO721" s="131"/>
      <c r="FP721" s="131"/>
      <c r="FQ721" s="131"/>
      <c r="FR721" s="131"/>
      <c r="FS721" s="131"/>
      <c r="FT721" s="131"/>
      <c r="FU721" s="131"/>
      <c r="FV721" s="131"/>
      <c r="FW721" s="131"/>
    </row>
    <row r="722">
      <c r="A722" s="131"/>
      <c r="B722" s="131"/>
      <c r="C722" s="131"/>
      <c r="D722" s="131"/>
      <c r="E722" s="131"/>
      <c r="F722" s="131"/>
      <c r="G722" s="131"/>
      <c r="H722" s="131"/>
      <c r="I722" s="131"/>
      <c r="J722" s="131"/>
      <c r="K722" s="131"/>
      <c r="L722" s="131"/>
      <c r="M722" s="131"/>
      <c r="N722" s="131"/>
      <c r="O722" s="131"/>
      <c r="P722" s="131"/>
      <c r="Q722" s="131"/>
      <c r="R722" s="131"/>
      <c r="S722" s="131"/>
      <c r="T722" s="131"/>
      <c r="U722" s="131"/>
      <c r="V722" s="131"/>
      <c r="W722" s="131"/>
      <c r="X722" s="131"/>
      <c r="Y722" s="131"/>
      <c r="Z722" s="131"/>
      <c r="AA722" s="131"/>
      <c r="AB722" s="131"/>
      <c r="AC722" s="131"/>
      <c r="AD722" s="131"/>
      <c r="AE722" s="131"/>
      <c r="AF722" s="131"/>
      <c r="AG722" s="131"/>
      <c r="AH722" s="131"/>
      <c r="AI722" s="131"/>
      <c r="AJ722" s="131"/>
      <c r="AK722" s="131"/>
      <c r="AL722" s="131"/>
      <c r="AM722" s="131"/>
      <c r="AN722" s="131"/>
      <c r="AO722" s="131"/>
      <c r="AP722" s="131"/>
      <c r="AQ722" s="131"/>
      <c r="AR722" s="131"/>
      <c r="AS722" s="131"/>
      <c r="AT722" s="131"/>
      <c r="AU722" s="131"/>
      <c r="AV722" s="131"/>
      <c r="AW722" s="131"/>
      <c r="AX722" s="131"/>
      <c r="AY722" s="131"/>
      <c r="AZ722" s="131"/>
      <c r="BA722" s="131"/>
      <c r="BB722" s="131"/>
      <c r="BC722" s="131"/>
      <c r="BD722" s="131"/>
      <c r="BE722" s="131"/>
      <c r="BF722" s="131"/>
      <c r="BG722" s="131"/>
      <c r="BH722" s="131"/>
      <c r="BI722" s="131"/>
      <c r="BJ722" s="131"/>
      <c r="BK722" s="131"/>
      <c r="BL722" s="131"/>
      <c r="BM722" s="131"/>
      <c r="BN722" s="131"/>
      <c r="BO722" s="131"/>
      <c r="BP722" s="131"/>
      <c r="BQ722" s="131"/>
      <c r="BR722" s="131"/>
      <c r="BS722" s="131"/>
      <c r="BT722" s="131"/>
      <c r="BU722" s="131"/>
      <c r="BV722" s="131"/>
      <c r="BW722" s="131"/>
      <c r="BX722" s="131"/>
      <c r="BY722" s="131"/>
      <c r="BZ722" s="131"/>
      <c r="CA722" s="131"/>
      <c r="CB722" s="131"/>
      <c r="CC722" s="131"/>
      <c r="CD722" s="131"/>
      <c r="CE722" s="131"/>
      <c r="CF722" s="131"/>
      <c r="CG722" s="131"/>
      <c r="CH722" s="131"/>
      <c r="CI722" s="131"/>
      <c r="CJ722" s="131"/>
      <c r="CK722" s="131"/>
      <c r="CL722" s="131"/>
      <c r="CM722" s="131"/>
      <c r="CN722" s="131"/>
      <c r="CO722" s="131"/>
      <c r="CP722" s="131"/>
      <c r="CQ722" s="131"/>
      <c r="CR722" s="131"/>
      <c r="CS722" s="131"/>
      <c r="CT722" s="131"/>
      <c r="CU722" s="131"/>
      <c r="CV722" s="131"/>
      <c r="CW722" s="131"/>
      <c r="CX722" s="131"/>
      <c r="CY722" s="131"/>
      <c r="CZ722" s="131"/>
      <c r="DA722" s="131"/>
      <c r="DB722" s="131"/>
      <c r="DC722" s="131"/>
      <c r="DD722" s="131"/>
      <c r="DE722" s="131"/>
      <c r="DF722" s="131"/>
      <c r="DG722" s="131"/>
      <c r="DH722" s="131"/>
      <c r="DI722" s="131"/>
      <c r="DJ722" s="131"/>
      <c r="DK722" s="131"/>
      <c r="DL722" s="131"/>
      <c r="DM722" s="131"/>
      <c r="DN722" s="131"/>
      <c r="DO722" s="131"/>
      <c r="DP722" s="131"/>
      <c r="DQ722" s="131"/>
      <c r="DR722" s="131"/>
      <c r="DS722" s="131"/>
      <c r="DT722" s="131"/>
      <c r="DU722" s="131"/>
      <c r="DV722" s="131"/>
      <c r="DW722" s="131"/>
      <c r="DX722" s="131"/>
      <c r="DY722" s="131"/>
      <c r="DZ722" s="131"/>
      <c r="EA722" s="131"/>
      <c r="EB722" s="131"/>
      <c r="EC722" s="131"/>
      <c r="ED722" s="131"/>
      <c r="EE722" s="131"/>
      <c r="EF722" s="131"/>
      <c r="EG722" s="131"/>
      <c r="EH722" s="131"/>
      <c r="EI722" s="131"/>
      <c r="EJ722" s="131"/>
      <c r="EK722" s="131"/>
      <c r="EL722" s="131"/>
      <c r="EM722" s="131"/>
      <c r="EN722" s="131"/>
      <c r="EO722" s="131"/>
      <c r="EP722" s="131"/>
      <c r="EQ722" s="131"/>
      <c r="ER722" s="131"/>
      <c r="ES722" s="131"/>
      <c r="ET722" s="131"/>
      <c r="EU722" s="131"/>
      <c r="EV722" s="131"/>
      <c r="EW722" s="131"/>
      <c r="EX722" s="131"/>
      <c r="EY722" s="131"/>
      <c r="EZ722" s="131"/>
      <c r="FA722" s="131"/>
      <c r="FB722" s="131"/>
      <c r="FC722" s="131"/>
      <c r="FD722" s="131"/>
      <c r="FE722" s="131"/>
      <c r="FF722" s="131"/>
      <c r="FG722" s="131"/>
      <c r="FH722" s="131"/>
      <c r="FI722" s="131"/>
      <c r="FJ722" s="131"/>
      <c r="FK722" s="131"/>
      <c r="FL722" s="131"/>
      <c r="FM722" s="131"/>
      <c r="FN722" s="131"/>
      <c r="FO722" s="131"/>
      <c r="FP722" s="131"/>
      <c r="FQ722" s="131"/>
      <c r="FR722" s="131"/>
      <c r="FS722" s="131"/>
      <c r="FT722" s="131"/>
      <c r="FU722" s="131"/>
      <c r="FV722" s="131"/>
      <c r="FW722" s="131"/>
    </row>
    <row r="723">
      <c r="A723" s="131"/>
      <c r="B723" s="131"/>
      <c r="C723" s="131"/>
      <c r="D723" s="131"/>
      <c r="E723" s="131"/>
      <c r="F723" s="131"/>
      <c r="G723" s="131"/>
      <c r="H723" s="131"/>
      <c r="I723" s="131"/>
      <c r="J723" s="131"/>
      <c r="K723" s="131"/>
      <c r="L723" s="131"/>
      <c r="M723" s="131"/>
      <c r="N723" s="131"/>
      <c r="O723" s="131"/>
      <c r="P723" s="131"/>
      <c r="Q723" s="131"/>
      <c r="R723" s="131"/>
      <c r="S723" s="131"/>
      <c r="T723" s="131"/>
      <c r="U723" s="131"/>
      <c r="V723" s="131"/>
      <c r="W723" s="131"/>
      <c r="X723" s="131"/>
      <c r="Y723" s="131"/>
      <c r="Z723" s="131"/>
      <c r="AA723" s="131"/>
      <c r="AB723" s="131"/>
      <c r="AC723" s="131"/>
      <c r="AD723" s="131"/>
      <c r="AE723" s="131"/>
      <c r="AF723" s="131"/>
      <c r="AG723" s="131"/>
      <c r="AH723" s="131"/>
      <c r="AI723" s="131"/>
      <c r="AJ723" s="131"/>
      <c r="AK723" s="131"/>
      <c r="AL723" s="131"/>
      <c r="AM723" s="131"/>
      <c r="AN723" s="131"/>
      <c r="AO723" s="131"/>
      <c r="AP723" s="131"/>
      <c r="AQ723" s="131"/>
      <c r="AR723" s="131"/>
      <c r="AS723" s="131"/>
      <c r="AT723" s="131"/>
      <c r="AU723" s="131"/>
      <c r="AV723" s="131"/>
      <c r="AW723" s="131"/>
      <c r="AX723" s="131"/>
      <c r="AY723" s="131"/>
      <c r="AZ723" s="131"/>
      <c r="BA723" s="131"/>
      <c r="BB723" s="131"/>
      <c r="BC723" s="131"/>
      <c r="BD723" s="131"/>
      <c r="BE723" s="131"/>
      <c r="BF723" s="131"/>
      <c r="BG723" s="131"/>
      <c r="BH723" s="131"/>
      <c r="BI723" s="131"/>
      <c r="BJ723" s="131"/>
      <c r="BK723" s="131"/>
      <c r="BL723" s="131"/>
      <c r="BM723" s="131"/>
      <c r="BN723" s="131"/>
      <c r="BO723" s="131"/>
      <c r="BP723" s="131"/>
      <c r="BQ723" s="131"/>
      <c r="BR723" s="131"/>
      <c r="BS723" s="131"/>
      <c r="BT723" s="131"/>
      <c r="BU723" s="131"/>
      <c r="BV723" s="131"/>
      <c r="BW723" s="131"/>
      <c r="BX723" s="131"/>
      <c r="BY723" s="131"/>
      <c r="BZ723" s="131"/>
      <c r="CA723" s="131"/>
      <c r="CB723" s="131"/>
      <c r="CC723" s="131"/>
      <c r="CD723" s="131"/>
      <c r="CE723" s="131"/>
      <c r="CF723" s="131"/>
      <c r="CG723" s="131"/>
      <c r="CH723" s="131"/>
      <c r="CI723" s="131"/>
      <c r="CJ723" s="131"/>
      <c r="CK723" s="131"/>
      <c r="CL723" s="131"/>
      <c r="CM723" s="131"/>
      <c r="CN723" s="131"/>
      <c r="CO723" s="131"/>
      <c r="CP723" s="131"/>
      <c r="CQ723" s="131"/>
      <c r="CR723" s="131"/>
      <c r="CS723" s="131"/>
      <c r="CT723" s="131"/>
      <c r="CU723" s="131"/>
      <c r="CV723" s="131"/>
      <c r="CW723" s="131"/>
      <c r="CX723" s="131"/>
      <c r="CY723" s="131"/>
      <c r="CZ723" s="131"/>
      <c r="DA723" s="131"/>
      <c r="DB723" s="131"/>
      <c r="DC723" s="131"/>
      <c r="DD723" s="131"/>
      <c r="DE723" s="131"/>
      <c r="DF723" s="131"/>
      <c r="DG723" s="131"/>
      <c r="DH723" s="131"/>
      <c r="DI723" s="131"/>
      <c r="DJ723" s="131"/>
      <c r="DK723" s="131"/>
      <c r="DL723" s="131"/>
      <c r="DM723" s="131"/>
      <c r="DN723" s="131"/>
      <c r="DO723" s="131"/>
      <c r="DP723" s="131"/>
      <c r="DQ723" s="131"/>
      <c r="DR723" s="131"/>
      <c r="DS723" s="131"/>
      <c r="DT723" s="131"/>
      <c r="DU723" s="131"/>
      <c r="DV723" s="131"/>
      <c r="DW723" s="131"/>
      <c r="DX723" s="131"/>
      <c r="DY723" s="131"/>
      <c r="DZ723" s="131"/>
      <c r="EA723" s="131"/>
      <c r="EB723" s="131"/>
      <c r="EC723" s="131"/>
      <c r="ED723" s="131"/>
      <c r="EE723" s="131"/>
      <c r="EF723" s="131"/>
      <c r="EG723" s="131"/>
      <c r="EH723" s="131"/>
      <c r="EI723" s="131"/>
      <c r="EJ723" s="131"/>
      <c r="EK723" s="131"/>
      <c r="EL723" s="131"/>
      <c r="EM723" s="131"/>
      <c r="EN723" s="131"/>
      <c r="EO723" s="131"/>
      <c r="EP723" s="131"/>
      <c r="EQ723" s="131"/>
      <c r="ER723" s="131"/>
      <c r="ES723" s="131"/>
      <c r="ET723" s="131"/>
      <c r="EU723" s="131"/>
      <c r="EV723" s="131"/>
      <c r="EW723" s="131"/>
      <c r="EX723" s="131"/>
      <c r="EY723" s="131"/>
      <c r="EZ723" s="131"/>
      <c r="FA723" s="131"/>
      <c r="FB723" s="131"/>
      <c r="FC723" s="131"/>
      <c r="FD723" s="131"/>
      <c r="FE723" s="131"/>
      <c r="FF723" s="131"/>
      <c r="FG723" s="131"/>
      <c r="FH723" s="131"/>
      <c r="FI723" s="131"/>
      <c r="FJ723" s="131"/>
      <c r="FK723" s="131"/>
      <c r="FL723" s="131"/>
      <c r="FM723" s="131"/>
      <c r="FN723" s="131"/>
      <c r="FO723" s="131"/>
      <c r="FP723" s="131"/>
      <c r="FQ723" s="131"/>
      <c r="FR723" s="131"/>
      <c r="FS723" s="131"/>
      <c r="FT723" s="131"/>
      <c r="FU723" s="131"/>
      <c r="FV723" s="131"/>
      <c r="FW723" s="131"/>
    </row>
    <row r="724">
      <c r="A724" s="131"/>
      <c r="B724" s="131"/>
      <c r="C724" s="131"/>
      <c r="D724" s="131"/>
      <c r="E724" s="131"/>
      <c r="F724" s="131"/>
      <c r="G724" s="131"/>
      <c r="H724" s="131"/>
      <c r="I724" s="131"/>
      <c r="J724" s="131"/>
      <c r="K724" s="131"/>
      <c r="L724" s="131"/>
      <c r="M724" s="131"/>
      <c r="N724" s="131"/>
      <c r="O724" s="131"/>
      <c r="P724" s="131"/>
      <c r="Q724" s="131"/>
      <c r="R724" s="131"/>
      <c r="S724" s="131"/>
      <c r="T724" s="131"/>
      <c r="U724" s="131"/>
      <c r="V724" s="131"/>
      <c r="W724" s="131"/>
      <c r="X724" s="131"/>
      <c r="Y724" s="131"/>
      <c r="Z724" s="131"/>
      <c r="AA724" s="131"/>
      <c r="AB724" s="131"/>
      <c r="AC724" s="131"/>
      <c r="AD724" s="131"/>
      <c r="AE724" s="131"/>
      <c r="AF724" s="131"/>
      <c r="AG724" s="131"/>
      <c r="AH724" s="131"/>
      <c r="AI724" s="131"/>
      <c r="AJ724" s="131"/>
      <c r="AK724" s="131"/>
      <c r="AL724" s="131"/>
      <c r="AM724" s="131"/>
      <c r="AN724" s="131"/>
      <c r="AO724" s="131"/>
      <c r="AP724" s="131"/>
      <c r="AQ724" s="131"/>
      <c r="AR724" s="131"/>
      <c r="AS724" s="131"/>
      <c r="AT724" s="131"/>
      <c r="AU724" s="131"/>
      <c r="AV724" s="131"/>
      <c r="AW724" s="131"/>
      <c r="AX724" s="131"/>
      <c r="AY724" s="131"/>
      <c r="AZ724" s="131"/>
      <c r="BA724" s="131"/>
      <c r="BB724" s="131"/>
      <c r="BC724" s="131"/>
      <c r="BD724" s="131"/>
      <c r="BE724" s="131"/>
      <c r="BF724" s="131"/>
      <c r="BG724" s="131"/>
      <c r="BH724" s="131"/>
      <c r="BI724" s="131"/>
      <c r="BJ724" s="131"/>
      <c r="BK724" s="131"/>
      <c r="BL724" s="131"/>
      <c r="BM724" s="131"/>
      <c r="BN724" s="131"/>
      <c r="BO724" s="131"/>
      <c r="BP724" s="131"/>
      <c r="BQ724" s="131"/>
      <c r="BR724" s="131"/>
      <c r="BS724" s="131"/>
      <c r="BT724" s="131"/>
      <c r="BU724" s="131"/>
      <c r="BV724" s="131"/>
      <c r="BW724" s="131"/>
      <c r="BX724" s="131"/>
      <c r="BY724" s="131"/>
      <c r="BZ724" s="131"/>
      <c r="CA724" s="131"/>
      <c r="CB724" s="131"/>
      <c r="CC724" s="131"/>
      <c r="CD724" s="131"/>
      <c r="CE724" s="131"/>
      <c r="CF724" s="131"/>
      <c r="CG724" s="131"/>
      <c r="CH724" s="131"/>
      <c r="CI724" s="131"/>
      <c r="CJ724" s="131"/>
      <c r="CK724" s="131"/>
      <c r="CL724" s="131"/>
      <c r="CM724" s="131"/>
      <c r="CN724" s="131"/>
      <c r="CO724" s="131"/>
      <c r="CP724" s="131"/>
      <c r="CQ724" s="131"/>
      <c r="CR724" s="131"/>
      <c r="CS724" s="131"/>
      <c r="CT724" s="131"/>
      <c r="CU724" s="131"/>
      <c r="CV724" s="131"/>
      <c r="CW724" s="131"/>
      <c r="CX724" s="131"/>
      <c r="CY724" s="131"/>
      <c r="CZ724" s="131"/>
      <c r="DA724" s="131"/>
      <c r="DB724" s="131"/>
      <c r="DC724" s="131"/>
      <c r="DD724" s="131"/>
      <c r="DE724" s="131"/>
      <c r="DF724" s="131"/>
      <c r="DG724" s="131"/>
      <c r="DH724" s="131"/>
      <c r="DI724" s="131"/>
      <c r="DJ724" s="131"/>
      <c r="DK724" s="131"/>
      <c r="DL724" s="131"/>
      <c r="DM724" s="131"/>
      <c r="DN724" s="131"/>
      <c r="DO724" s="131"/>
      <c r="DP724" s="131"/>
      <c r="DQ724" s="131"/>
      <c r="DR724" s="131"/>
      <c r="DS724" s="131"/>
      <c r="DT724" s="131"/>
      <c r="DU724" s="131"/>
      <c r="DV724" s="131"/>
      <c r="DW724" s="131"/>
      <c r="DX724" s="131"/>
      <c r="DY724" s="131"/>
      <c r="DZ724" s="131"/>
      <c r="EA724" s="131"/>
      <c r="EB724" s="131"/>
      <c r="EC724" s="131"/>
      <c r="ED724" s="131"/>
      <c r="EE724" s="131"/>
      <c r="EF724" s="131"/>
      <c r="EG724" s="131"/>
      <c r="EH724" s="131"/>
      <c r="EI724" s="131"/>
      <c r="EJ724" s="131"/>
      <c r="EK724" s="131"/>
      <c r="EL724" s="131"/>
      <c r="EM724" s="131"/>
      <c r="EN724" s="131"/>
      <c r="EO724" s="131"/>
      <c r="EP724" s="131"/>
      <c r="EQ724" s="131"/>
      <c r="ER724" s="131"/>
      <c r="ES724" s="131"/>
      <c r="ET724" s="131"/>
      <c r="EU724" s="131"/>
      <c r="EV724" s="131"/>
      <c r="EW724" s="131"/>
      <c r="EX724" s="131"/>
      <c r="EY724" s="131"/>
      <c r="EZ724" s="131"/>
      <c r="FA724" s="131"/>
      <c r="FB724" s="131"/>
      <c r="FC724" s="131"/>
      <c r="FD724" s="131"/>
      <c r="FE724" s="131"/>
      <c r="FF724" s="131"/>
      <c r="FG724" s="131"/>
      <c r="FH724" s="131"/>
      <c r="FI724" s="131"/>
      <c r="FJ724" s="131"/>
      <c r="FK724" s="131"/>
      <c r="FL724" s="131"/>
      <c r="FM724" s="131"/>
      <c r="FN724" s="131"/>
      <c r="FO724" s="131"/>
      <c r="FP724" s="131"/>
      <c r="FQ724" s="131"/>
      <c r="FR724" s="131"/>
      <c r="FS724" s="131"/>
      <c r="FT724" s="131"/>
      <c r="FU724" s="131"/>
      <c r="FV724" s="131"/>
      <c r="FW724" s="131"/>
    </row>
    <row r="725">
      <c r="A725" s="131"/>
      <c r="B725" s="131"/>
      <c r="C725" s="131"/>
      <c r="D725" s="131"/>
      <c r="E725" s="131"/>
      <c r="F725" s="131"/>
      <c r="G725" s="131"/>
      <c r="H725" s="131"/>
      <c r="I725" s="131"/>
      <c r="J725" s="131"/>
      <c r="K725" s="131"/>
      <c r="L725" s="131"/>
      <c r="M725" s="131"/>
      <c r="N725" s="131"/>
      <c r="O725" s="131"/>
      <c r="P725" s="131"/>
      <c r="Q725" s="131"/>
      <c r="R725" s="131"/>
      <c r="S725" s="131"/>
      <c r="T725" s="131"/>
      <c r="U725" s="131"/>
      <c r="V725" s="131"/>
      <c r="W725" s="131"/>
      <c r="X725" s="131"/>
      <c r="Y725" s="131"/>
      <c r="Z725" s="131"/>
      <c r="AA725" s="131"/>
      <c r="AB725" s="131"/>
      <c r="AC725" s="131"/>
      <c r="AD725" s="131"/>
      <c r="AE725" s="131"/>
      <c r="AF725" s="131"/>
      <c r="AG725" s="131"/>
      <c r="AH725" s="131"/>
      <c r="AI725" s="131"/>
      <c r="AJ725" s="131"/>
      <c r="AK725" s="131"/>
      <c r="AL725" s="131"/>
      <c r="AM725" s="131"/>
      <c r="AN725" s="131"/>
      <c r="AO725" s="131"/>
      <c r="AP725" s="131"/>
      <c r="AQ725" s="131"/>
      <c r="AR725" s="131"/>
      <c r="AS725" s="131"/>
      <c r="AT725" s="131"/>
      <c r="AU725" s="131"/>
      <c r="AV725" s="131"/>
      <c r="AW725" s="131"/>
      <c r="AX725" s="131"/>
      <c r="AY725" s="131"/>
      <c r="AZ725" s="131"/>
      <c r="BA725" s="131"/>
      <c r="BB725" s="131"/>
      <c r="BC725" s="131"/>
      <c r="BD725" s="131"/>
      <c r="BE725" s="131"/>
      <c r="BF725" s="131"/>
      <c r="BG725" s="131"/>
      <c r="BH725" s="131"/>
      <c r="BI725" s="131"/>
      <c r="BJ725" s="131"/>
      <c r="BK725" s="131"/>
      <c r="BL725" s="131"/>
      <c r="BM725" s="131"/>
      <c r="BN725" s="131"/>
      <c r="BO725" s="131"/>
      <c r="BP725" s="131"/>
      <c r="BQ725" s="131"/>
      <c r="BR725" s="131"/>
      <c r="BS725" s="131"/>
      <c r="BT725" s="131"/>
      <c r="BU725" s="131"/>
      <c r="BV725" s="131"/>
      <c r="BW725" s="131"/>
      <c r="BX725" s="131"/>
      <c r="BY725" s="131"/>
      <c r="BZ725" s="131"/>
      <c r="CA725" s="131"/>
      <c r="CB725" s="131"/>
      <c r="CC725" s="131"/>
      <c r="CD725" s="131"/>
      <c r="CE725" s="131"/>
      <c r="CF725" s="131"/>
      <c r="CG725" s="131"/>
      <c r="CH725" s="131"/>
      <c r="CI725" s="131"/>
      <c r="CJ725" s="131"/>
      <c r="CK725" s="131"/>
      <c r="CL725" s="131"/>
      <c r="CM725" s="131"/>
      <c r="CN725" s="131"/>
      <c r="CO725" s="131"/>
      <c r="CP725" s="131"/>
      <c r="CQ725" s="131"/>
      <c r="CR725" s="131"/>
      <c r="CS725" s="131"/>
      <c r="CT725" s="131"/>
      <c r="CU725" s="131"/>
      <c r="CV725" s="131"/>
      <c r="CW725" s="131"/>
      <c r="CX725" s="131"/>
      <c r="CY725" s="131"/>
      <c r="CZ725" s="131"/>
      <c r="DA725" s="131"/>
      <c r="DB725" s="131"/>
      <c r="DC725" s="131"/>
      <c r="DD725" s="131"/>
      <c r="DE725" s="131"/>
      <c r="DF725" s="131"/>
      <c r="DG725" s="131"/>
      <c r="DH725" s="131"/>
      <c r="DI725" s="131"/>
      <c r="DJ725" s="131"/>
      <c r="DK725" s="131"/>
      <c r="DL725" s="131"/>
      <c r="DM725" s="131"/>
      <c r="DN725" s="131"/>
      <c r="DO725" s="131"/>
      <c r="DP725" s="131"/>
      <c r="DQ725" s="131"/>
      <c r="DR725" s="131"/>
      <c r="DS725" s="131"/>
      <c r="DT725" s="131"/>
      <c r="DU725" s="131"/>
      <c r="DV725" s="131"/>
      <c r="DW725" s="131"/>
      <c r="DX725" s="131"/>
      <c r="DY725" s="131"/>
      <c r="DZ725" s="131"/>
      <c r="EA725" s="131"/>
      <c r="EB725" s="131"/>
      <c r="EC725" s="131"/>
      <c r="ED725" s="131"/>
      <c r="EE725" s="131"/>
      <c r="EF725" s="131"/>
      <c r="EG725" s="131"/>
      <c r="EH725" s="131"/>
      <c r="EI725" s="131"/>
      <c r="EJ725" s="131"/>
      <c r="EK725" s="131"/>
      <c r="EL725" s="131"/>
      <c r="EM725" s="131"/>
      <c r="EN725" s="131"/>
      <c r="EO725" s="131"/>
      <c r="EP725" s="131"/>
      <c r="EQ725" s="131"/>
      <c r="ER725" s="131"/>
      <c r="ES725" s="131"/>
      <c r="ET725" s="131"/>
      <c r="EU725" s="131"/>
      <c r="EV725" s="131"/>
      <c r="EW725" s="131"/>
      <c r="EX725" s="131"/>
      <c r="EY725" s="131"/>
      <c r="EZ725" s="131"/>
      <c r="FA725" s="131"/>
      <c r="FB725" s="131"/>
      <c r="FC725" s="131"/>
      <c r="FD725" s="131"/>
      <c r="FE725" s="131"/>
      <c r="FF725" s="131"/>
      <c r="FG725" s="131"/>
      <c r="FH725" s="131"/>
      <c r="FI725" s="131"/>
      <c r="FJ725" s="131"/>
      <c r="FK725" s="131"/>
      <c r="FL725" s="131"/>
      <c r="FM725" s="131"/>
      <c r="FN725" s="131"/>
      <c r="FO725" s="131"/>
      <c r="FP725" s="131"/>
      <c r="FQ725" s="131"/>
      <c r="FR725" s="131"/>
      <c r="FS725" s="131"/>
      <c r="FT725" s="131"/>
      <c r="FU725" s="131"/>
      <c r="FV725" s="131"/>
      <c r="FW725" s="131"/>
    </row>
    <row r="726">
      <c r="A726" s="131"/>
      <c r="B726" s="131"/>
      <c r="C726" s="131"/>
      <c r="D726" s="131"/>
      <c r="E726" s="131"/>
      <c r="F726" s="131"/>
      <c r="G726" s="131"/>
      <c r="H726" s="131"/>
      <c r="I726" s="131"/>
      <c r="J726" s="131"/>
      <c r="K726" s="131"/>
      <c r="L726" s="131"/>
      <c r="M726" s="131"/>
      <c r="N726" s="131"/>
      <c r="O726" s="131"/>
      <c r="P726" s="131"/>
      <c r="Q726" s="131"/>
      <c r="R726" s="131"/>
      <c r="S726" s="131"/>
      <c r="T726" s="131"/>
      <c r="U726" s="131"/>
      <c r="V726" s="131"/>
      <c r="W726" s="131"/>
      <c r="X726" s="131"/>
      <c r="Y726" s="131"/>
      <c r="Z726" s="131"/>
      <c r="AA726" s="131"/>
      <c r="AB726" s="131"/>
      <c r="AC726" s="131"/>
      <c r="AD726" s="131"/>
      <c r="AE726" s="131"/>
      <c r="AF726" s="131"/>
      <c r="AG726" s="131"/>
      <c r="AH726" s="131"/>
      <c r="AI726" s="131"/>
      <c r="AJ726" s="131"/>
      <c r="AK726" s="131"/>
      <c r="AL726" s="131"/>
      <c r="AM726" s="131"/>
      <c r="AN726" s="131"/>
      <c r="AO726" s="131"/>
      <c r="AP726" s="131"/>
      <c r="AQ726" s="131"/>
      <c r="AR726" s="131"/>
      <c r="AS726" s="131"/>
      <c r="AT726" s="131"/>
      <c r="AU726" s="131"/>
      <c r="AV726" s="131"/>
      <c r="AW726" s="131"/>
      <c r="AX726" s="131"/>
      <c r="AY726" s="131"/>
      <c r="AZ726" s="131"/>
      <c r="BA726" s="131"/>
      <c r="BB726" s="131"/>
      <c r="BC726" s="131"/>
      <c r="BD726" s="131"/>
      <c r="BE726" s="131"/>
      <c r="BF726" s="131"/>
      <c r="BG726" s="131"/>
      <c r="BH726" s="131"/>
      <c r="BI726" s="131"/>
      <c r="BJ726" s="131"/>
      <c r="BK726" s="131"/>
      <c r="BL726" s="131"/>
      <c r="BM726" s="131"/>
      <c r="BN726" s="131"/>
      <c r="BO726" s="131"/>
      <c r="BP726" s="131"/>
      <c r="BQ726" s="131"/>
      <c r="BR726" s="131"/>
      <c r="BS726" s="131"/>
      <c r="BT726" s="131"/>
      <c r="BU726" s="131"/>
      <c r="BV726" s="131"/>
      <c r="BW726" s="131"/>
      <c r="BX726" s="131"/>
      <c r="BY726" s="131"/>
      <c r="BZ726" s="131"/>
      <c r="CA726" s="131"/>
      <c r="CB726" s="131"/>
      <c r="CC726" s="131"/>
      <c r="CD726" s="131"/>
      <c r="CE726" s="131"/>
      <c r="CF726" s="131"/>
      <c r="CG726" s="131"/>
      <c r="CH726" s="131"/>
      <c r="CI726" s="131"/>
      <c r="CJ726" s="131"/>
      <c r="CK726" s="131"/>
      <c r="CL726" s="131"/>
      <c r="CM726" s="131"/>
      <c r="CN726" s="131"/>
      <c r="CO726" s="131"/>
      <c r="CP726" s="131"/>
      <c r="CQ726" s="131"/>
      <c r="CR726" s="131"/>
      <c r="CS726" s="131"/>
      <c r="CT726" s="131"/>
      <c r="CU726" s="131"/>
      <c r="CV726" s="131"/>
      <c r="CW726" s="131"/>
      <c r="CX726" s="131"/>
      <c r="CY726" s="131"/>
      <c r="CZ726" s="131"/>
      <c r="DA726" s="131"/>
      <c r="DB726" s="131"/>
      <c r="DC726" s="131"/>
      <c r="DD726" s="131"/>
      <c r="DE726" s="131"/>
      <c r="DF726" s="131"/>
      <c r="DG726" s="131"/>
      <c r="DH726" s="131"/>
      <c r="DI726" s="131"/>
      <c r="DJ726" s="131"/>
      <c r="DK726" s="131"/>
      <c r="DL726" s="131"/>
      <c r="DM726" s="131"/>
      <c r="DN726" s="131"/>
      <c r="DO726" s="131"/>
      <c r="DP726" s="131"/>
      <c r="DQ726" s="131"/>
      <c r="DR726" s="131"/>
      <c r="DS726" s="131"/>
      <c r="DT726" s="131"/>
      <c r="DU726" s="131"/>
      <c r="DV726" s="131"/>
      <c r="DW726" s="131"/>
      <c r="DX726" s="131"/>
      <c r="DY726" s="131"/>
      <c r="DZ726" s="131"/>
      <c r="EA726" s="131"/>
      <c r="EB726" s="131"/>
      <c r="EC726" s="131"/>
      <c r="ED726" s="131"/>
      <c r="EE726" s="131"/>
      <c r="EF726" s="131"/>
      <c r="EG726" s="131"/>
      <c r="EH726" s="131"/>
      <c r="EI726" s="131"/>
      <c r="EJ726" s="131"/>
      <c r="EK726" s="131"/>
      <c r="EL726" s="131"/>
      <c r="EM726" s="131"/>
      <c r="EN726" s="131"/>
      <c r="EO726" s="131"/>
      <c r="EP726" s="131"/>
      <c r="EQ726" s="131"/>
      <c r="ER726" s="131"/>
      <c r="ES726" s="131"/>
      <c r="ET726" s="131"/>
      <c r="EU726" s="131"/>
      <c r="EV726" s="131"/>
      <c r="EW726" s="131"/>
      <c r="EX726" s="131"/>
      <c r="EY726" s="131"/>
      <c r="EZ726" s="131"/>
      <c r="FA726" s="131"/>
      <c r="FB726" s="131"/>
      <c r="FC726" s="131"/>
      <c r="FD726" s="131"/>
      <c r="FE726" s="131"/>
      <c r="FF726" s="131"/>
      <c r="FG726" s="131"/>
      <c r="FH726" s="131"/>
      <c r="FI726" s="131"/>
      <c r="FJ726" s="131"/>
      <c r="FK726" s="131"/>
      <c r="FL726" s="131"/>
      <c r="FM726" s="131"/>
      <c r="FN726" s="131"/>
      <c r="FO726" s="131"/>
      <c r="FP726" s="131"/>
      <c r="FQ726" s="131"/>
      <c r="FR726" s="131"/>
      <c r="FS726" s="131"/>
      <c r="FT726" s="131"/>
      <c r="FU726" s="131"/>
      <c r="FV726" s="131"/>
      <c r="FW726" s="131"/>
    </row>
    <row r="727">
      <c r="A727" s="131"/>
      <c r="B727" s="131"/>
      <c r="C727" s="131"/>
      <c r="D727" s="131"/>
      <c r="E727" s="131"/>
      <c r="F727" s="131"/>
      <c r="G727" s="131"/>
      <c r="H727" s="131"/>
      <c r="I727" s="131"/>
      <c r="J727" s="131"/>
      <c r="K727" s="131"/>
      <c r="L727" s="131"/>
      <c r="M727" s="131"/>
      <c r="N727" s="131"/>
      <c r="O727" s="131"/>
      <c r="P727" s="131"/>
      <c r="Q727" s="131"/>
      <c r="R727" s="131"/>
      <c r="S727" s="131"/>
      <c r="T727" s="131"/>
      <c r="U727" s="131"/>
      <c r="V727" s="131"/>
      <c r="W727" s="131"/>
      <c r="X727" s="131"/>
      <c r="Y727" s="131"/>
      <c r="Z727" s="131"/>
      <c r="AA727" s="131"/>
      <c r="AB727" s="131"/>
      <c r="AC727" s="131"/>
      <c r="AD727" s="131"/>
      <c r="AE727" s="131"/>
      <c r="AF727" s="131"/>
      <c r="AG727" s="131"/>
      <c r="AH727" s="131"/>
      <c r="AI727" s="131"/>
      <c r="AJ727" s="131"/>
      <c r="AK727" s="131"/>
      <c r="AL727" s="131"/>
      <c r="AM727" s="131"/>
      <c r="AN727" s="131"/>
      <c r="AO727" s="131"/>
      <c r="AP727" s="131"/>
      <c r="AQ727" s="131"/>
      <c r="AR727" s="131"/>
      <c r="AS727" s="131"/>
      <c r="AT727" s="131"/>
      <c r="AU727" s="131"/>
      <c r="AV727" s="131"/>
      <c r="AW727" s="131"/>
      <c r="AX727" s="131"/>
      <c r="AY727" s="131"/>
      <c r="AZ727" s="131"/>
      <c r="BA727" s="131"/>
      <c r="BB727" s="131"/>
      <c r="BC727" s="131"/>
      <c r="BD727" s="131"/>
      <c r="BE727" s="131"/>
      <c r="BF727" s="131"/>
      <c r="BG727" s="131"/>
      <c r="BH727" s="131"/>
      <c r="BI727" s="131"/>
      <c r="BJ727" s="131"/>
      <c r="BK727" s="131"/>
      <c r="BL727" s="131"/>
      <c r="BM727" s="131"/>
      <c r="BN727" s="131"/>
      <c r="BO727" s="131"/>
      <c r="BP727" s="131"/>
      <c r="BQ727" s="131"/>
      <c r="BR727" s="131"/>
      <c r="BS727" s="131"/>
      <c r="BT727" s="131"/>
      <c r="BU727" s="131"/>
      <c r="BV727" s="131"/>
      <c r="BW727" s="131"/>
      <c r="BX727" s="131"/>
      <c r="BY727" s="131"/>
      <c r="BZ727" s="131"/>
      <c r="CA727" s="131"/>
      <c r="CB727" s="131"/>
      <c r="CC727" s="131"/>
      <c r="CD727" s="131"/>
      <c r="CE727" s="131"/>
      <c r="CF727" s="131"/>
      <c r="CG727" s="131"/>
      <c r="CH727" s="131"/>
      <c r="CI727" s="131"/>
      <c r="CJ727" s="131"/>
      <c r="CK727" s="131"/>
      <c r="CL727" s="131"/>
      <c r="CM727" s="131"/>
      <c r="CN727" s="131"/>
      <c r="CO727" s="131"/>
      <c r="CP727" s="131"/>
      <c r="CQ727" s="131"/>
      <c r="CR727" s="131"/>
      <c r="CS727" s="131"/>
      <c r="CT727" s="131"/>
      <c r="CU727" s="131"/>
      <c r="CV727" s="131"/>
      <c r="CW727" s="131"/>
      <c r="CX727" s="131"/>
      <c r="CY727" s="131"/>
      <c r="CZ727" s="131"/>
      <c r="DA727" s="131"/>
      <c r="DB727" s="131"/>
      <c r="DC727" s="131"/>
      <c r="DD727" s="131"/>
      <c r="DE727" s="131"/>
      <c r="DF727" s="131"/>
      <c r="DG727" s="131"/>
      <c r="DH727" s="131"/>
      <c r="DI727" s="131"/>
      <c r="DJ727" s="131"/>
      <c r="DK727" s="131"/>
      <c r="DL727" s="131"/>
      <c r="DM727" s="131"/>
      <c r="DN727" s="131"/>
      <c r="DO727" s="131"/>
      <c r="DP727" s="131"/>
      <c r="DQ727" s="131"/>
      <c r="DR727" s="131"/>
      <c r="DS727" s="131"/>
      <c r="DT727" s="131"/>
      <c r="DU727" s="131"/>
      <c r="DV727" s="131"/>
      <c r="DW727" s="131"/>
      <c r="DX727" s="131"/>
      <c r="DY727" s="131"/>
      <c r="DZ727" s="131"/>
      <c r="EA727" s="131"/>
      <c r="EB727" s="131"/>
      <c r="EC727" s="131"/>
      <c r="ED727" s="131"/>
      <c r="EE727" s="131"/>
      <c r="EF727" s="131"/>
      <c r="EG727" s="131"/>
      <c r="EH727" s="131"/>
      <c r="EI727" s="131"/>
      <c r="EJ727" s="131"/>
      <c r="EK727" s="131"/>
      <c r="EL727" s="131"/>
      <c r="EM727" s="131"/>
      <c r="EN727" s="131"/>
      <c r="EO727" s="131"/>
      <c r="EP727" s="131"/>
      <c r="EQ727" s="131"/>
      <c r="ER727" s="131"/>
      <c r="ES727" s="131"/>
      <c r="ET727" s="131"/>
      <c r="EU727" s="131"/>
      <c r="EV727" s="131"/>
      <c r="EW727" s="131"/>
      <c r="EX727" s="131"/>
      <c r="EY727" s="131"/>
      <c r="EZ727" s="131"/>
      <c r="FA727" s="131"/>
      <c r="FB727" s="131"/>
      <c r="FC727" s="131"/>
      <c r="FD727" s="131"/>
      <c r="FE727" s="131"/>
      <c r="FF727" s="131"/>
      <c r="FG727" s="131"/>
      <c r="FH727" s="131"/>
      <c r="FI727" s="131"/>
      <c r="FJ727" s="131"/>
      <c r="FK727" s="131"/>
      <c r="FL727" s="131"/>
      <c r="FM727" s="131"/>
      <c r="FN727" s="131"/>
      <c r="FO727" s="131"/>
      <c r="FP727" s="131"/>
      <c r="FQ727" s="131"/>
      <c r="FR727" s="131"/>
      <c r="FS727" s="131"/>
      <c r="FT727" s="131"/>
      <c r="FU727" s="131"/>
      <c r="FV727" s="131"/>
      <c r="FW727" s="131"/>
    </row>
    <row r="728">
      <c r="A728" s="131"/>
      <c r="B728" s="131"/>
      <c r="C728" s="131"/>
      <c r="D728" s="131"/>
      <c r="E728" s="131"/>
      <c r="F728" s="131"/>
      <c r="G728" s="131"/>
      <c r="H728" s="131"/>
      <c r="I728" s="131"/>
      <c r="J728" s="131"/>
      <c r="K728" s="131"/>
      <c r="L728" s="131"/>
      <c r="M728" s="131"/>
      <c r="N728" s="131"/>
      <c r="O728" s="131"/>
      <c r="P728" s="131"/>
      <c r="Q728" s="131"/>
      <c r="R728" s="131"/>
      <c r="S728" s="131"/>
      <c r="T728" s="131"/>
      <c r="U728" s="131"/>
      <c r="V728" s="131"/>
      <c r="W728" s="131"/>
      <c r="X728" s="131"/>
      <c r="Y728" s="131"/>
      <c r="Z728" s="131"/>
      <c r="AA728" s="131"/>
      <c r="AB728" s="131"/>
      <c r="AC728" s="131"/>
      <c r="AD728" s="131"/>
      <c r="AE728" s="131"/>
      <c r="AF728" s="131"/>
      <c r="AG728" s="131"/>
      <c r="AH728" s="131"/>
      <c r="AI728" s="131"/>
      <c r="AJ728" s="131"/>
      <c r="AK728" s="131"/>
      <c r="AL728" s="131"/>
      <c r="AM728" s="131"/>
      <c r="AN728" s="131"/>
      <c r="AO728" s="131"/>
      <c r="AP728" s="131"/>
      <c r="AQ728" s="131"/>
      <c r="AR728" s="131"/>
      <c r="AS728" s="131"/>
      <c r="AT728" s="131"/>
      <c r="AU728" s="131"/>
      <c r="AV728" s="131"/>
      <c r="AW728" s="131"/>
      <c r="AX728" s="131"/>
      <c r="AY728" s="131"/>
      <c r="AZ728" s="131"/>
      <c r="BA728" s="131"/>
      <c r="BB728" s="131"/>
      <c r="BC728" s="131"/>
      <c r="BD728" s="131"/>
      <c r="BE728" s="131"/>
      <c r="BF728" s="131"/>
      <c r="BG728" s="131"/>
      <c r="BH728" s="131"/>
      <c r="BI728" s="131"/>
      <c r="BJ728" s="131"/>
      <c r="BK728" s="131"/>
      <c r="BL728" s="131"/>
      <c r="BM728" s="131"/>
      <c r="BN728" s="131"/>
      <c r="BO728" s="131"/>
      <c r="BP728" s="131"/>
      <c r="BQ728" s="131"/>
      <c r="BR728" s="131"/>
      <c r="BS728" s="131"/>
      <c r="BT728" s="131"/>
      <c r="BU728" s="131"/>
      <c r="BV728" s="131"/>
      <c r="BW728" s="131"/>
      <c r="BX728" s="131"/>
      <c r="BY728" s="131"/>
      <c r="BZ728" s="131"/>
      <c r="CA728" s="131"/>
      <c r="CB728" s="131"/>
      <c r="CC728" s="131"/>
      <c r="CD728" s="131"/>
      <c r="CE728" s="131"/>
      <c r="CF728" s="131"/>
      <c r="CG728" s="131"/>
      <c r="CH728" s="131"/>
      <c r="CI728" s="131"/>
      <c r="CJ728" s="131"/>
      <c r="CK728" s="131"/>
      <c r="CL728" s="131"/>
      <c r="CM728" s="131"/>
      <c r="CN728" s="131"/>
      <c r="CO728" s="131"/>
      <c r="CP728" s="131"/>
      <c r="CQ728" s="131"/>
      <c r="CR728" s="131"/>
      <c r="CS728" s="131"/>
      <c r="CT728" s="131"/>
      <c r="CU728" s="131"/>
      <c r="CV728" s="131"/>
      <c r="CW728" s="131"/>
      <c r="CX728" s="131"/>
      <c r="CY728" s="131"/>
      <c r="CZ728" s="131"/>
      <c r="DA728" s="131"/>
      <c r="DB728" s="131"/>
      <c r="DC728" s="131"/>
      <c r="DD728" s="131"/>
      <c r="DE728" s="131"/>
      <c r="DF728" s="131"/>
      <c r="DG728" s="131"/>
      <c r="DH728" s="131"/>
      <c r="DI728" s="131"/>
      <c r="DJ728" s="131"/>
      <c r="DK728" s="131"/>
      <c r="DL728" s="131"/>
      <c r="DM728" s="131"/>
      <c r="DN728" s="131"/>
      <c r="DO728" s="131"/>
      <c r="DP728" s="131"/>
      <c r="DQ728" s="131"/>
      <c r="DR728" s="131"/>
      <c r="DS728" s="131"/>
      <c r="DT728" s="131"/>
      <c r="DU728" s="131"/>
      <c r="DV728" s="131"/>
      <c r="DW728" s="131"/>
      <c r="DX728" s="131"/>
      <c r="DY728" s="131"/>
      <c r="DZ728" s="131"/>
      <c r="EA728" s="131"/>
      <c r="EB728" s="131"/>
      <c r="EC728" s="131"/>
      <c r="ED728" s="131"/>
      <c r="EE728" s="131"/>
      <c r="EF728" s="131"/>
      <c r="EG728" s="131"/>
      <c r="EH728" s="131"/>
      <c r="EI728" s="131"/>
      <c r="EJ728" s="131"/>
      <c r="EK728" s="131"/>
      <c r="EL728" s="131"/>
      <c r="EM728" s="131"/>
      <c r="EN728" s="131"/>
      <c r="EO728" s="131"/>
      <c r="EP728" s="131"/>
      <c r="EQ728" s="131"/>
      <c r="ER728" s="131"/>
      <c r="ES728" s="131"/>
      <c r="ET728" s="131"/>
      <c r="EU728" s="131"/>
      <c r="EV728" s="131"/>
      <c r="EW728" s="131"/>
      <c r="EX728" s="131"/>
      <c r="EY728" s="131"/>
      <c r="EZ728" s="131"/>
      <c r="FA728" s="131"/>
      <c r="FB728" s="131"/>
      <c r="FC728" s="131"/>
      <c r="FD728" s="131"/>
      <c r="FE728" s="131"/>
      <c r="FF728" s="131"/>
      <c r="FG728" s="131"/>
      <c r="FH728" s="131"/>
      <c r="FI728" s="131"/>
      <c r="FJ728" s="131"/>
      <c r="FK728" s="131"/>
      <c r="FL728" s="131"/>
      <c r="FM728" s="131"/>
      <c r="FN728" s="131"/>
      <c r="FO728" s="131"/>
      <c r="FP728" s="131"/>
      <c r="FQ728" s="131"/>
      <c r="FR728" s="131"/>
      <c r="FS728" s="131"/>
      <c r="FT728" s="131"/>
      <c r="FU728" s="131"/>
      <c r="FV728" s="131"/>
      <c r="FW728" s="131"/>
    </row>
    <row r="729">
      <c r="A729" s="131"/>
      <c r="B729" s="131"/>
      <c r="C729" s="131"/>
      <c r="D729" s="131"/>
      <c r="E729" s="131"/>
      <c r="F729" s="131"/>
      <c r="G729" s="131"/>
      <c r="H729" s="131"/>
      <c r="I729" s="131"/>
      <c r="J729" s="131"/>
      <c r="K729" s="131"/>
      <c r="L729" s="131"/>
      <c r="M729" s="131"/>
      <c r="N729" s="131"/>
      <c r="O729" s="131"/>
      <c r="P729" s="131"/>
      <c r="Q729" s="131"/>
      <c r="R729" s="131"/>
      <c r="S729" s="131"/>
      <c r="T729" s="131"/>
      <c r="U729" s="131"/>
      <c r="V729" s="131"/>
      <c r="W729" s="131"/>
      <c r="X729" s="131"/>
      <c r="Y729" s="131"/>
      <c r="Z729" s="131"/>
      <c r="AA729" s="131"/>
      <c r="AB729" s="131"/>
      <c r="AC729" s="131"/>
      <c r="AD729" s="131"/>
      <c r="AE729" s="131"/>
      <c r="AF729" s="131"/>
      <c r="AG729" s="131"/>
      <c r="AH729" s="131"/>
      <c r="AI729" s="131"/>
      <c r="AJ729" s="131"/>
      <c r="AK729" s="131"/>
      <c r="AL729" s="131"/>
      <c r="AM729" s="131"/>
      <c r="AN729" s="131"/>
      <c r="AO729" s="131"/>
      <c r="AP729" s="131"/>
      <c r="AQ729" s="131"/>
      <c r="AR729" s="131"/>
      <c r="AS729" s="131"/>
      <c r="AT729" s="131"/>
      <c r="AU729" s="131"/>
      <c r="AV729" s="131"/>
      <c r="AW729" s="131"/>
      <c r="AX729" s="131"/>
      <c r="AY729" s="131"/>
      <c r="AZ729" s="131"/>
      <c r="BA729" s="131"/>
      <c r="BB729" s="131"/>
      <c r="BC729" s="131"/>
      <c r="BD729" s="131"/>
      <c r="BE729" s="131"/>
      <c r="BF729" s="131"/>
      <c r="BG729" s="131"/>
      <c r="BH729" s="131"/>
      <c r="BI729" s="131"/>
      <c r="BJ729" s="131"/>
      <c r="BK729" s="131"/>
      <c r="BL729" s="131"/>
      <c r="BM729" s="131"/>
      <c r="BN729" s="131"/>
      <c r="BO729" s="131"/>
      <c r="BP729" s="131"/>
      <c r="BQ729" s="131"/>
      <c r="BR729" s="131"/>
      <c r="BS729" s="131"/>
      <c r="BT729" s="131"/>
      <c r="BU729" s="131"/>
      <c r="BV729" s="131"/>
      <c r="BW729" s="131"/>
      <c r="BX729" s="131"/>
      <c r="BY729" s="131"/>
      <c r="BZ729" s="131"/>
      <c r="CA729" s="131"/>
      <c r="CB729" s="131"/>
      <c r="CC729" s="131"/>
      <c r="CD729" s="131"/>
      <c r="CE729" s="131"/>
      <c r="CF729" s="131"/>
      <c r="CG729" s="131"/>
      <c r="CH729" s="131"/>
      <c r="CI729" s="131"/>
      <c r="CJ729" s="131"/>
      <c r="CK729" s="131"/>
      <c r="CL729" s="131"/>
      <c r="CM729" s="131"/>
      <c r="CN729" s="131"/>
      <c r="CO729" s="131"/>
      <c r="CP729" s="131"/>
      <c r="CQ729" s="131"/>
      <c r="CR729" s="131"/>
      <c r="CS729" s="131"/>
      <c r="CT729" s="131"/>
      <c r="CU729" s="131"/>
      <c r="CV729" s="131"/>
      <c r="CW729" s="131"/>
      <c r="CX729" s="131"/>
      <c r="CY729" s="131"/>
      <c r="CZ729" s="131"/>
      <c r="DA729" s="131"/>
      <c r="DB729" s="131"/>
      <c r="DC729" s="131"/>
      <c r="DD729" s="131"/>
      <c r="DE729" s="131"/>
      <c r="DF729" s="131"/>
      <c r="DG729" s="131"/>
      <c r="DH729" s="131"/>
      <c r="DI729" s="131"/>
      <c r="DJ729" s="131"/>
      <c r="DK729" s="131"/>
      <c r="DL729" s="131"/>
      <c r="DM729" s="131"/>
      <c r="DN729" s="131"/>
      <c r="DO729" s="131"/>
      <c r="DP729" s="131"/>
      <c r="DQ729" s="131"/>
      <c r="DR729" s="131"/>
      <c r="DS729" s="131"/>
      <c r="DT729" s="131"/>
      <c r="DU729" s="131"/>
      <c r="DV729" s="131"/>
      <c r="DW729" s="131"/>
      <c r="DX729" s="131"/>
      <c r="DY729" s="131"/>
      <c r="DZ729" s="131"/>
      <c r="EA729" s="131"/>
      <c r="EB729" s="131"/>
      <c r="EC729" s="131"/>
      <c r="ED729" s="131"/>
      <c r="EE729" s="131"/>
      <c r="EF729" s="131"/>
      <c r="EG729" s="131"/>
      <c r="EH729" s="131"/>
      <c r="EI729" s="131"/>
      <c r="EJ729" s="131"/>
      <c r="EK729" s="131"/>
      <c r="EL729" s="131"/>
      <c r="EM729" s="131"/>
      <c r="EN729" s="131"/>
      <c r="EO729" s="131"/>
      <c r="EP729" s="131"/>
      <c r="EQ729" s="131"/>
      <c r="ER729" s="131"/>
      <c r="ES729" s="131"/>
      <c r="ET729" s="131"/>
      <c r="EU729" s="131"/>
      <c r="EV729" s="131"/>
      <c r="EW729" s="131"/>
      <c r="EX729" s="131"/>
      <c r="EY729" s="131"/>
      <c r="EZ729" s="131"/>
      <c r="FA729" s="131"/>
      <c r="FB729" s="131"/>
      <c r="FC729" s="131"/>
      <c r="FD729" s="131"/>
      <c r="FE729" s="131"/>
      <c r="FF729" s="131"/>
      <c r="FG729" s="131"/>
      <c r="FH729" s="131"/>
      <c r="FI729" s="131"/>
      <c r="FJ729" s="131"/>
      <c r="FK729" s="131"/>
      <c r="FL729" s="131"/>
      <c r="FM729" s="131"/>
      <c r="FN729" s="131"/>
      <c r="FO729" s="131"/>
      <c r="FP729" s="131"/>
      <c r="FQ729" s="131"/>
      <c r="FR729" s="131"/>
      <c r="FS729" s="131"/>
      <c r="FT729" s="131"/>
      <c r="FU729" s="131"/>
      <c r="FV729" s="131"/>
      <c r="FW729" s="131"/>
    </row>
    <row r="730">
      <c r="A730" s="131"/>
      <c r="B730" s="131"/>
      <c r="C730" s="131"/>
      <c r="D730" s="131"/>
      <c r="E730" s="131"/>
      <c r="F730" s="131"/>
      <c r="G730" s="131"/>
      <c r="H730" s="131"/>
      <c r="I730" s="131"/>
      <c r="J730" s="131"/>
      <c r="K730" s="131"/>
      <c r="L730" s="131"/>
      <c r="M730" s="131"/>
      <c r="N730" s="131"/>
      <c r="O730" s="131"/>
      <c r="P730" s="131"/>
      <c r="Q730" s="131"/>
      <c r="R730" s="131"/>
      <c r="S730" s="131"/>
      <c r="T730" s="131"/>
      <c r="U730" s="131"/>
      <c r="V730" s="131"/>
      <c r="W730" s="131"/>
      <c r="X730" s="131"/>
      <c r="Y730" s="131"/>
      <c r="Z730" s="131"/>
      <c r="AA730" s="131"/>
      <c r="AB730" s="131"/>
      <c r="AC730" s="131"/>
      <c r="AD730" s="131"/>
      <c r="AE730" s="131"/>
      <c r="AF730" s="131"/>
      <c r="AG730" s="131"/>
      <c r="AH730" s="131"/>
      <c r="AI730" s="131"/>
      <c r="AJ730" s="131"/>
      <c r="AK730" s="131"/>
      <c r="AL730" s="131"/>
      <c r="AM730" s="131"/>
      <c r="AN730" s="131"/>
      <c r="AO730" s="131"/>
      <c r="AP730" s="131"/>
      <c r="AQ730" s="131"/>
      <c r="AR730" s="131"/>
      <c r="AS730" s="131"/>
      <c r="AT730" s="131"/>
      <c r="AU730" s="131"/>
      <c r="AV730" s="131"/>
      <c r="AW730" s="131"/>
      <c r="AX730" s="131"/>
      <c r="AY730" s="131"/>
      <c r="AZ730" s="131"/>
      <c r="BA730" s="131"/>
      <c r="BB730" s="131"/>
      <c r="BC730" s="131"/>
      <c r="BD730" s="131"/>
      <c r="BE730" s="131"/>
      <c r="BF730" s="131"/>
      <c r="BG730" s="131"/>
      <c r="BH730" s="131"/>
      <c r="BI730" s="131"/>
      <c r="BJ730" s="131"/>
      <c r="BK730" s="131"/>
      <c r="BL730" s="131"/>
      <c r="BM730" s="131"/>
      <c r="BN730" s="131"/>
      <c r="BO730" s="131"/>
      <c r="BP730" s="131"/>
      <c r="BQ730" s="131"/>
      <c r="BR730" s="131"/>
      <c r="BS730" s="131"/>
      <c r="BT730" s="131"/>
      <c r="BU730" s="131"/>
      <c r="BV730" s="131"/>
      <c r="BW730" s="131"/>
      <c r="BX730" s="131"/>
      <c r="BY730" s="131"/>
      <c r="BZ730" s="131"/>
      <c r="CA730" s="131"/>
      <c r="CB730" s="131"/>
      <c r="CC730" s="131"/>
      <c r="CD730" s="131"/>
      <c r="CE730" s="131"/>
      <c r="CF730" s="131"/>
      <c r="CG730" s="131"/>
      <c r="CH730" s="131"/>
      <c r="CI730" s="131"/>
      <c r="CJ730" s="131"/>
      <c r="CK730" s="131"/>
      <c r="CL730" s="131"/>
      <c r="CM730" s="131"/>
      <c r="CN730" s="131"/>
      <c r="CO730" s="131"/>
      <c r="CP730" s="131"/>
      <c r="CQ730" s="131"/>
      <c r="CR730" s="131"/>
      <c r="CS730" s="131"/>
      <c r="CT730" s="131"/>
      <c r="CU730" s="131"/>
      <c r="CV730" s="131"/>
      <c r="CW730" s="131"/>
      <c r="CX730" s="131"/>
      <c r="CY730" s="131"/>
      <c r="CZ730" s="131"/>
      <c r="DA730" s="131"/>
      <c r="DB730" s="131"/>
      <c r="DC730" s="131"/>
      <c r="DD730" s="131"/>
      <c r="DE730" s="131"/>
      <c r="DF730" s="131"/>
      <c r="DG730" s="131"/>
      <c r="DH730" s="131"/>
      <c r="DI730" s="131"/>
      <c r="DJ730" s="131"/>
      <c r="DK730" s="131"/>
      <c r="DL730" s="131"/>
      <c r="DM730" s="131"/>
      <c r="DN730" s="131"/>
      <c r="DO730" s="131"/>
      <c r="DP730" s="131"/>
      <c r="DQ730" s="131"/>
      <c r="DR730" s="131"/>
      <c r="DS730" s="131"/>
      <c r="DT730" s="131"/>
      <c r="DU730" s="131"/>
      <c r="DV730" s="131"/>
      <c r="DW730" s="131"/>
      <c r="DX730" s="131"/>
      <c r="DY730" s="131"/>
      <c r="DZ730" s="131"/>
      <c r="EA730" s="131"/>
      <c r="EB730" s="131"/>
      <c r="EC730" s="131"/>
      <c r="ED730" s="131"/>
      <c r="EE730" s="131"/>
      <c r="EF730" s="131"/>
      <c r="EG730" s="131"/>
      <c r="EH730" s="131"/>
      <c r="EI730" s="131"/>
      <c r="EJ730" s="131"/>
      <c r="EK730" s="131"/>
      <c r="EL730" s="131"/>
      <c r="EM730" s="131"/>
      <c r="EN730" s="131"/>
      <c r="EO730" s="131"/>
      <c r="EP730" s="131"/>
      <c r="EQ730" s="131"/>
      <c r="ER730" s="131"/>
      <c r="ES730" s="131"/>
      <c r="ET730" s="131"/>
      <c r="EU730" s="131"/>
      <c r="EV730" s="131"/>
      <c r="EW730" s="131"/>
      <c r="EX730" s="131"/>
      <c r="EY730" s="131"/>
      <c r="EZ730" s="131"/>
      <c r="FA730" s="131"/>
      <c r="FB730" s="131"/>
      <c r="FC730" s="131"/>
      <c r="FD730" s="131"/>
      <c r="FE730" s="131"/>
      <c r="FF730" s="131"/>
      <c r="FG730" s="131"/>
      <c r="FH730" s="131"/>
      <c r="FI730" s="131"/>
      <c r="FJ730" s="131"/>
      <c r="FK730" s="131"/>
      <c r="FL730" s="131"/>
      <c r="FM730" s="131"/>
      <c r="FN730" s="131"/>
      <c r="FO730" s="131"/>
      <c r="FP730" s="131"/>
      <c r="FQ730" s="131"/>
      <c r="FR730" s="131"/>
      <c r="FS730" s="131"/>
      <c r="FT730" s="131"/>
      <c r="FU730" s="131"/>
      <c r="FV730" s="131"/>
      <c r="FW730" s="131"/>
    </row>
    <row r="731">
      <c r="A731" s="131"/>
      <c r="B731" s="131"/>
      <c r="C731" s="131"/>
      <c r="D731" s="131"/>
      <c r="E731" s="131"/>
      <c r="F731" s="131"/>
      <c r="G731" s="131"/>
      <c r="H731" s="131"/>
      <c r="I731" s="131"/>
      <c r="J731" s="131"/>
      <c r="K731" s="131"/>
      <c r="L731" s="131"/>
      <c r="M731" s="131"/>
      <c r="N731" s="131"/>
      <c r="O731" s="131"/>
      <c r="P731" s="131"/>
      <c r="Q731" s="131"/>
      <c r="R731" s="131"/>
      <c r="S731" s="131"/>
      <c r="T731" s="131"/>
      <c r="U731" s="131"/>
      <c r="V731" s="131"/>
      <c r="W731" s="131"/>
      <c r="X731" s="131"/>
      <c r="Y731" s="131"/>
      <c r="Z731" s="131"/>
      <c r="AA731" s="131"/>
      <c r="AB731" s="131"/>
      <c r="AC731" s="131"/>
      <c r="AD731" s="131"/>
      <c r="AE731" s="131"/>
      <c r="AF731" s="131"/>
      <c r="AG731" s="131"/>
      <c r="AH731" s="131"/>
      <c r="AI731" s="131"/>
      <c r="AJ731" s="131"/>
      <c r="AK731" s="131"/>
      <c r="AL731" s="131"/>
      <c r="AM731" s="131"/>
      <c r="AN731" s="131"/>
      <c r="AO731" s="131"/>
      <c r="AP731" s="131"/>
      <c r="AQ731" s="131"/>
      <c r="AR731" s="131"/>
      <c r="AS731" s="131"/>
      <c r="AT731" s="131"/>
      <c r="AU731" s="131"/>
      <c r="AV731" s="131"/>
      <c r="AW731" s="131"/>
      <c r="AX731" s="131"/>
      <c r="AY731" s="131"/>
      <c r="AZ731" s="131"/>
      <c r="BA731" s="131"/>
      <c r="BB731" s="131"/>
      <c r="BC731" s="131"/>
      <c r="BD731" s="131"/>
      <c r="BE731" s="131"/>
      <c r="BF731" s="131"/>
      <c r="BG731" s="131"/>
      <c r="BH731" s="131"/>
      <c r="BI731" s="131"/>
      <c r="BJ731" s="131"/>
      <c r="BK731" s="131"/>
      <c r="BL731" s="131"/>
      <c r="BM731" s="131"/>
      <c r="BN731" s="131"/>
      <c r="BO731" s="131"/>
      <c r="BP731" s="131"/>
      <c r="BQ731" s="131"/>
      <c r="BR731" s="131"/>
      <c r="BS731" s="131"/>
      <c r="BT731" s="131"/>
      <c r="BU731" s="131"/>
      <c r="BV731" s="131"/>
      <c r="BW731" s="131"/>
      <c r="BX731" s="131"/>
      <c r="BY731" s="131"/>
      <c r="BZ731" s="131"/>
      <c r="CA731" s="131"/>
      <c r="CB731" s="131"/>
      <c r="CC731" s="131"/>
      <c r="CD731" s="131"/>
      <c r="CE731" s="131"/>
      <c r="CF731" s="131"/>
      <c r="CG731" s="131"/>
      <c r="CH731" s="131"/>
      <c r="CI731" s="131"/>
      <c r="CJ731" s="131"/>
      <c r="CK731" s="131"/>
      <c r="CL731" s="131"/>
      <c r="CM731" s="131"/>
      <c r="CN731" s="131"/>
      <c r="CO731" s="131"/>
      <c r="CP731" s="131"/>
      <c r="CQ731" s="131"/>
      <c r="CR731" s="131"/>
      <c r="CS731" s="131"/>
      <c r="CT731" s="131"/>
      <c r="CU731" s="131"/>
      <c r="CV731" s="131"/>
      <c r="CW731" s="131"/>
      <c r="CX731" s="131"/>
      <c r="CY731" s="131"/>
      <c r="CZ731" s="131"/>
      <c r="DA731" s="131"/>
      <c r="DB731" s="131"/>
      <c r="DC731" s="131"/>
      <c r="DD731" s="131"/>
      <c r="DE731" s="131"/>
      <c r="DF731" s="131"/>
      <c r="DG731" s="131"/>
      <c r="DH731" s="131"/>
      <c r="DI731" s="131"/>
      <c r="DJ731" s="131"/>
      <c r="DK731" s="131"/>
      <c r="DL731" s="131"/>
      <c r="DM731" s="131"/>
      <c r="DN731" s="131"/>
      <c r="DO731" s="131"/>
      <c r="DP731" s="131"/>
      <c r="DQ731" s="131"/>
      <c r="DR731" s="131"/>
      <c r="DS731" s="131"/>
      <c r="DT731" s="131"/>
      <c r="DU731" s="131"/>
      <c r="DV731" s="131"/>
      <c r="DW731" s="131"/>
      <c r="DX731" s="131"/>
      <c r="DY731" s="131"/>
      <c r="DZ731" s="131"/>
      <c r="EA731" s="131"/>
      <c r="EB731" s="131"/>
      <c r="EC731" s="131"/>
      <c r="ED731" s="131"/>
      <c r="EE731" s="131"/>
      <c r="EF731" s="131"/>
      <c r="EG731" s="131"/>
      <c r="EH731" s="131"/>
      <c r="EI731" s="131"/>
      <c r="EJ731" s="131"/>
      <c r="EK731" s="131"/>
      <c r="EL731" s="131"/>
      <c r="EM731" s="131"/>
      <c r="EN731" s="131"/>
      <c r="EO731" s="131"/>
      <c r="EP731" s="131"/>
      <c r="EQ731" s="131"/>
      <c r="ER731" s="131"/>
      <c r="ES731" s="131"/>
      <c r="ET731" s="131"/>
      <c r="EU731" s="131"/>
      <c r="EV731" s="131"/>
      <c r="EW731" s="131"/>
      <c r="EX731" s="131"/>
      <c r="EY731" s="131"/>
      <c r="EZ731" s="131"/>
      <c r="FA731" s="131"/>
      <c r="FB731" s="131"/>
      <c r="FC731" s="131"/>
      <c r="FD731" s="131"/>
      <c r="FE731" s="131"/>
      <c r="FF731" s="131"/>
      <c r="FG731" s="131"/>
      <c r="FH731" s="131"/>
      <c r="FI731" s="131"/>
      <c r="FJ731" s="131"/>
      <c r="FK731" s="131"/>
      <c r="FL731" s="131"/>
      <c r="FM731" s="131"/>
      <c r="FN731" s="131"/>
      <c r="FO731" s="131"/>
      <c r="FP731" s="131"/>
      <c r="FQ731" s="131"/>
      <c r="FR731" s="131"/>
      <c r="FS731" s="131"/>
      <c r="FT731" s="131"/>
      <c r="FU731" s="131"/>
      <c r="FV731" s="131"/>
      <c r="FW731" s="131"/>
    </row>
    <row r="732">
      <c r="A732" s="131"/>
      <c r="B732" s="131"/>
      <c r="C732" s="131"/>
      <c r="D732" s="131"/>
      <c r="E732" s="131"/>
      <c r="F732" s="131"/>
      <c r="G732" s="131"/>
      <c r="H732" s="131"/>
      <c r="I732" s="131"/>
      <c r="J732" s="131"/>
      <c r="K732" s="131"/>
      <c r="L732" s="131"/>
      <c r="M732" s="131"/>
      <c r="N732" s="131"/>
      <c r="O732" s="131"/>
      <c r="P732" s="131"/>
      <c r="Q732" s="131"/>
      <c r="R732" s="131"/>
      <c r="S732" s="131"/>
      <c r="T732" s="131"/>
      <c r="U732" s="131"/>
      <c r="V732" s="131"/>
      <c r="W732" s="131"/>
      <c r="X732" s="131"/>
      <c r="Y732" s="131"/>
      <c r="Z732" s="131"/>
      <c r="AA732" s="131"/>
      <c r="AB732" s="131"/>
      <c r="AC732" s="131"/>
      <c r="AD732" s="131"/>
      <c r="AE732" s="131"/>
      <c r="AF732" s="131"/>
      <c r="AG732" s="131"/>
      <c r="AH732" s="131"/>
      <c r="AI732" s="131"/>
      <c r="AJ732" s="131"/>
      <c r="AK732" s="131"/>
      <c r="AL732" s="131"/>
      <c r="AM732" s="131"/>
      <c r="AN732" s="131"/>
      <c r="AO732" s="131"/>
      <c r="AP732" s="131"/>
      <c r="AQ732" s="131"/>
      <c r="AR732" s="131"/>
      <c r="AS732" s="131"/>
      <c r="AT732" s="131"/>
      <c r="AU732" s="131"/>
      <c r="AV732" s="131"/>
      <c r="AW732" s="131"/>
      <c r="AX732" s="131"/>
      <c r="AY732" s="131"/>
      <c r="AZ732" s="131"/>
      <c r="BA732" s="131"/>
      <c r="BB732" s="131"/>
      <c r="BC732" s="131"/>
      <c r="BD732" s="131"/>
      <c r="BE732" s="131"/>
      <c r="BF732" s="131"/>
      <c r="BG732" s="131"/>
      <c r="BH732" s="131"/>
      <c r="BI732" s="131"/>
      <c r="BJ732" s="131"/>
      <c r="BK732" s="131"/>
      <c r="BL732" s="131"/>
      <c r="BM732" s="131"/>
      <c r="BN732" s="131"/>
      <c r="BO732" s="131"/>
      <c r="BP732" s="131"/>
      <c r="BQ732" s="131"/>
      <c r="BR732" s="131"/>
      <c r="BS732" s="131"/>
      <c r="BT732" s="131"/>
      <c r="BU732" s="131"/>
      <c r="BV732" s="131"/>
      <c r="BW732" s="131"/>
      <c r="BX732" s="131"/>
      <c r="BY732" s="131"/>
      <c r="BZ732" s="131"/>
      <c r="CA732" s="131"/>
      <c r="CB732" s="131"/>
      <c r="CC732" s="131"/>
      <c r="CD732" s="131"/>
      <c r="CE732" s="131"/>
      <c r="CF732" s="131"/>
      <c r="CG732" s="131"/>
      <c r="CH732" s="131"/>
      <c r="CI732" s="131"/>
      <c r="CJ732" s="131"/>
      <c r="CK732" s="131"/>
      <c r="CL732" s="131"/>
      <c r="CM732" s="131"/>
      <c r="CN732" s="131"/>
      <c r="CO732" s="131"/>
      <c r="CP732" s="131"/>
      <c r="CQ732" s="131"/>
      <c r="CR732" s="131"/>
      <c r="CS732" s="131"/>
      <c r="CT732" s="131"/>
      <c r="CU732" s="131"/>
      <c r="CV732" s="131"/>
      <c r="CW732" s="131"/>
      <c r="CX732" s="131"/>
      <c r="CY732" s="131"/>
      <c r="CZ732" s="131"/>
      <c r="DA732" s="131"/>
      <c r="DB732" s="131"/>
      <c r="DC732" s="131"/>
      <c r="DD732" s="131"/>
      <c r="DE732" s="131"/>
      <c r="DF732" s="131"/>
      <c r="DG732" s="131"/>
      <c r="DH732" s="131"/>
      <c r="DI732" s="131"/>
      <c r="DJ732" s="131"/>
      <c r="DK732" s="131"/>
      <c r="DL732" s="131"/>
      <c r="DM732" s="131"/>
      <c r="DN732" s="131"/>
      <c r="DO732" s="131"/>
      <c r="DP732" s="131"/>
      <c r="DQ732" s="131"/>
      <c r="DR732" s="131"/>
      <c r="DS732" s="131"/>
      <c r="DT732" s="131"/>
      <c r="DU732" s="131"/>
      <c r="DV732" s="131"/>
      <c r="DW732" s="131"/>
      <c r="DX732" s="131"/>
      <c r="DY732" s="131"/>
      <c r="DZ732" s="131"/>
      <c r="EA732" s="131"/>
      <c r="EB732" s="131"/>
      <c r="EC732" s="131"/>
      <c r="ED732" s="131"/>
      <c r="EE732" s="131"/>
      <c r="EF732" s="131"/>
      <c r="EG732" s="131"/>
      <c r="EH732" s="131"/>
      <c r="EI732" s="131"/>
      <c r="EJ732" s="131"/>
      <c r="EK732" s="131"/>
      <c r="EL732" s="131"/>
      <c r="EM732" s="131"/>
      <c r="EN732" s="131"/>
      <c r="EO732" s="131"/>
      <c r="EP732" s="131"/>
      <c r="EQ732" s="131"/>
      <c r="ER732" s="131"/>
      <c r="ES732" s="131"/>
      <c r="ET732" s="131"/>
      <c r="EU732" s="131"/>
      <c r="EV732" s="131"/>
      <c r="EW732" s="131"/>
      <c r="EX732" s="131"/>
      <c r="EY732" s="131"/>
      <c r="EZ732" s="131"/>
      <c r="FA732" s="131"/>
      <c r="FB732" s="131"/>
      <c r="FC732" s="131"/>
      <c r="FD732" s="131"/>
      <c r="FE732" s="131"/>
      <c r="FF732" s="131"/>
      <c r="FG732" s="131"/>
      <c r="FH732" s="131"/>
      <c r="FI732" s="131"/>
      <c r="FJ732" s="131"/>
      <c r="FK732" s="131"/>
      <c r="FL732" s="131"/>
      <c r="FM732" s="131"/>
      <c r="FN732" s="131"/>
      <c r="FO732" s="131"/>
      <c r="FP732" s="131"/>
      <c r="FQ732" s="131"/>
      <c r="FR732" s="131"/>
      <c r="FS732" s="131"/>
      <c r="FT732" s="131"/>
      <c r="FU732" s="131"/>
      <c r="FV732" s="131"/>
      <c r="FW732" s="131"/>
    </row>
    <row r="733">
      <c r="A733" s="131"/>
      <c r="B733" s="131"/>
      <c r="C733" s="131"/>
      <c r="D733" s="131"/>
      <c r="E733" s="131"/>
      <c r="F733" s="131"/>
      <c r="G733" s="131"/>
      <c r="H733" s="131"/>
      <c r="I733" s="131"/>
      <c r="J733" s="131"/>
      <c r="K733" s="131"/>
      <c r="L733" s="131"/>
      <c r="M733" s="131"/>
      <c r="N733" s="131"/>
      <c r="O733" s="131"/>
      <c r="P733" s="131"/>
      <c r="Q733" s="131"/>
      <c r="R733" s="131"/>
      <c r="S733" s="131"/>
      <c r="T733" s="131"/>
      <c r="U733" s="131"/>
      <c r="V733" s="131"/>
      <c r="W733" s="131"/>
      <c r="X733" s="131"/>
      <c r="Y733" s="131"/>
      <c r="Z733" s="131"/>
      <c r="AA733" s="131"/>
      <c r="AB733" s="131"/>
      <c r="AC733" s="131"/>
      <c r="AD733" s="131"/>
      <c r="AE733" s="131"/>
      <c r="AF733" s="131"/>
      <c r="AG733" s="131"/>
      <c r="AH733" s="131"/>
      <c r="AI733" s="131"/>
      <c r="AJ733" s="131"/>
      <c r="AK733" s="131"/>
      <c r="AL733" s="131"/>
      <c r="AM733" s="131"/>
      <c r="AN733" s="131"/>
      <c r="AO733" s="131"/>
      <c r="AP733" s="131"/>
      <c r="AQ733" s="131"/>
      <c r="AR733" s="131"/>
      <c r="AS733" s="131"/>
      <c r="AT733" s="131"/>
      <c r="AU733" s="131"/>
      <c r="AV733" s="131"/>
      <c r="AW733" s="131"/>
      <c r="AX733" s="131"/>
      <c r="AY733" s="131"/>
      <c r="AZ733" s="131"/>
      <c r="BA733" s="131"/>
      <c r="BB733" s="131"/>
      <c r="BC733" s="131"/>
      <c r="BD733" s="131"/>
      <c r="BE733" s="131"/>
      <c r="BF733" s="131"/>
      <c r="BG733" s="131"/>
      <c r="BH733" s="131"/>
      <c r="BI733" s="131"/>
      <c r="BJ733" s="131"/>
      <c r="BK733" s="131"/>
      <c r="BL733" s="131"/>
      <c r="BM733" s="131"/>
      <c r="BN733" s="131"/>
      <c r="BO733" s="131"/>
      <c r="BP733" s="131"/>
      <c r="BQ733" s="131"/>
      <c r="BR733" s="131"/>
      <c r="BS733" s="131"/>
      <c r="BT733" s="131"/>
      <c r="BU733" s="131"/>
      <c r="BV733" s="131"/>
      <c r="BW733" s="131"/>
      <c r="BX733" s="131"/>
      <c r="BY733" s="131"/>
      <c r="BZ733" s="131"/>
      <c r="CA733" s="131"/>
      <c r="CB733" s="131"/>
      <c r="CC733" s="131"/>
      <c r="CD733" s="131"/>
      <c r="CE733" s="131"/>
      <c r="CF733" s="131"/>
      <c r="CG733" s="131"/>
      <c r="CH733" s="131"/>
      <c r="CI733" s="131"/>
      <c r="CJ733" s="131"/>
      <c r="CK733" s="131"/>
      <c r="CL733" s="131"/>
      <c r="CM733" s="131"/>
      <c r="CN733" s="131"/>
      <c r="CO733" s="131"/>
      <c r="CP733" s="131"/>
      <c r="CQ733" s="131"/>
      <c r="CR733" s="131"/>
      <c r="CS733" s="131"/>
      <c r="CT733" s="131"/>
      <c r="CU733" s="131"/>
      <c r="CV733" s="131"/>
      <c r="CW733" s="131"/>
      <c r="CX733" s="131"/>
      <c r="CY733" s="131"/>
      <c r="CZ733" s="131"/>
      <c r="DA733" s="131"/>
      <c r="DB733" s="131"/>
      <c r="DC733" s="131"/>
      <c r="DD733" s="131"/>
      <c r="DE733" s="131"/>
      <c r="DF733" s="131"/>
      <c r="DG733" s="131"/>
      <c r="DH733" s="131"/>
      <c r="DI733" s="131"/>
      <c r="DJ733" s="131"/>
      <c r="DK733" s="131"/>
      <c r="DL733" s="131"/>
      <c r="DM733" s="131"/>
      <c r="DN733" s="131"/>
      <c r="DO733" s="131"/>
      <c r="DP733" s="131"/>
      <c r="DQ733" s="131"/>
      <c r="DR733" s="131"/>
      <c r="DS733" s="131"/>
      <c r="DT733" s="131"/>
      <c r="DU733" s="131"/>
      <c r="DV733" s="131"/>
      <c r="DW733" s="131"/>
      <c r="DX733" s="131"/>
      <c r="DY733" s="131"/>
      <c r="DZ733" s="131"/>
      <c r="EA733" s="131"/>
      <c r="EB733" s="131"/>
      <c r="EC733" s="131"/>
      <c r="ED733" s="131"/>
      <c r="EE733" s="131"/>
      <c r="EF733" s="131"/>
      <c r="EG733" s="131"/>
      <c r="EH733" s="131"/>
      <c r="EI733" s="131"/>
      <c r="EJ733" s="131"/>
      <c r="EK733" s="131"/>
      <c r="EL733" s="131"/>
      <c r="EM733" s="131"/>
      <c r="EN733" s="131"/>
      <c r="EO733" s="131"/>
      <c r="EP733" s="131"/>
      <c r="EQ733" s="131"/>
      <c r="ER733" s="131"/>
      <c r="ES733" s="131"/>
      <c r="ET733" s="131"/>
      <c r="EU733" s="131"/>
      <c r="EV733" s="131"/>
      <c r="EW733" s="131"/>
      <c r="EX733" s="131"/>
      <c r="EY733" s="131"/>
      <c r="EZ733" s="131"/>
      <c r="FA733" s="131"/>
      <c r="FB733" s="131"/>
      <c r="FC733" s="131"/>
      <c r="FD733" s="131"/>
      <c r="FE733" s="131"/>
      <c r="FF733" s="131"/>
      <c r="FG733" s="131"/>
      <c r="FH733" s="131"/>
      <c r="FI733" s="131"/>
      <c r="FJ733" s="131"/>
      <c r="FK733" s="131"/>
      <c r="FL733" s="131"/>
      <c r="FM733" s="131"/>
      <c r="FN733" s="131"/>
      <c r="FO733" s="131"/>
      <c r="FP733" s="131"/>
      <c r="FQ733" s="131"/>
      <c r="FR733" s="131"/>
      <c r="FS733" s="131"/>
      <c r="FT733" s="131"/>
      <c r="FU733" s="131"/>
      <c r="FV733" s="131"/>
      <c r="FW733" s="131"/>
    </row>
    <row r="734">
      <c r="A734" s="131"/>
      <c r="B734" s="131"/>
      <c r="C734" s="131"/>
      <c r="D734" s="131"/>
      <c r="E734" s="131"/>
      <c r="F734" s="131"/>
      <c r="G734" s="131"/>
      <c r="H734" s="131"/>
      <c r="I734" s="131"/>
      <c r="J734" s="131"/>
      <c r="K734" s="131"/>
      <c r="L734" s="131"/>
      <c r="M734" s="131"/>
      <c r="N734" s="131"/>
      <c r="O734" s="131"/>
      <c r="P734" s="131"/>
      <c r="Q734" s="131"/>
      <c r="R734" s="131"/>
      <c r="S734" s="131"/>
      <c r="T734" s="131"/>
      <c r="U734" s="131"/>
      <c r="V734" s="131"/>
      <c r="W734" s="131"/>
      <c r="X734" s="131"/>
      <c r="Y734" s="131"/>
      <c r="Z734" s="131"/>
      <c r="AA734" s="131"/>
      <c r="AB734" s="131"/>
      <c r="AC734" s="131"/>
      <c r="AD734" s="131"/>
      <c r="AE734" s="131"/>
      <c r="AF734" s="131"/>
      <c r="AG734" s="131"/>
      <c r="AH734" s="131"/>
      <c r="AI734" s="131"/>
      <c r="AJ734" s="131"/>
      <c r="AK734" s="131"/>
      <c r="AL734" s="131"/>
      <c r="AM734" s="131"/>
      <c r="AN734" s="131"/>
      <c r="AO734" s="131"/>
      <c r="AP734" s="131"/>
      <c r="AQ734" s="131"/>
      <c r="AR734" s="131"/>
      <c r="AS734" s="131"/>
      <c r="AT734" s="131"/>
      <c r="AU734" s="131"/>
      <c r="AV734" s="131"/>
      <c r="AW734" s="131"/>
      <c r="AX734" s="131"/>
      <c r="AY734" s="131"/>
      <c r="AZ734" s="131"/>
      <c r="BA734" s="131"/>
      <c r="BB734" s="131"/>
      <c r="BC734" s="131"/>
      <c r="BD734" s="131"/>
      <c r="BE734" s="131"/>
      <c r="BF734" s="131"/>
      <c r="BG734" s="131"/>
      <c r="BH734" s="131"/>
      <c r="BI734" s="131"/>
      <c r="BJ734" s="131"/>
      <c r="BK734" s="131"/>
      <c r="BL734" s="131"/>
      <c r="BM734" s="131"/>
      <c r="BN734" s="131"/>
      <c r="BO734" s="131"/>
      <c r="BP734" s="131"/>
      <c r="BQ734" s="131"/>
      <c r="BR734" s="131"/>
      <c r="BS734" s="131"/>
      <c r="BT734" s="131"/>
      <c r="BU734" s="131"/>
      <c r="BV734" s="131"/>
      <c r="BW734" s="131"/>
      <c r="BX734" s="131"/>
      <c r="BY734" s="131"/>
      <c r="BZ734" s="131"/>
      <c r="CA734" s="131"/>
      <c r="CB734" s="131"/>
      <c r="CC734" s="131"/>
      <c r="CD734" s="131"/>
      <c r="CE734" s="131"/>
      <c r="CF734" s="131"/>
      <c r="CG734" s="131"/>
      <c r="CH734" s="131"/>
      <c r="CI734" s="131"/>
      <c r="CJ734" s="131"/>
      <c r="CK734" s="131"/>
      <c r="CL734" s="131"/>
      <c r="CM734" s="131"/>
      <c r="CN734" s="131"/>
      <c r="CO734" s="131"/>
      <c r="CP734" s="131"/>
      <c r="CQ734" s="131"/>
      <c r="CR734" s="131"/>
      <c r="CS734" s="131"/>
      <c r="CT734" s="131"/>
      <c r="CU734" s="131"/>
      <c r="CV734" s="131"/>
      <c r="CW734" s="131"/>
      <c r="CX734" s="131"/>
      <c r="CY734" s="131"/>
      <c r="CZ734" s="131"/>
      <c r="DA734" s="131"/>
      <c r="DB734" s="131"/>
      <c r="DC734" s="131"/>
      <c r="DD734" s="131"/>
      <c r="DE734" s="131"/>
      <c r="DF734" s="131"/>
      <c r="DG734" s="131"/>
      <c r="DH734" s="131"/>
      <c r="DI734" s="131"/>
      <c r="DJ734" s="131"/>
      <c r="DK734" s="131"/>
      <c r="DL734" s="131"/>
      <c r="DM734" s="131"/>
      <c r="DN734" s="131"/>
      <c r="DO734" s="131"/>
      <c r="DP734" s="131"/>
      <c r="DQ734" s="131"/>
      <c r="DR734" s="131"/>
      <c r="DS734" s="131"/>
      <c r="DT734" s="131"/>
      <c r="DU734" s="131"/>
      <c r="DV734" s="131"/>
      <c r="DW734" s="131"/>
      <c r="DX734" s="131"/>
      <c r="DY734" s="131"/>
      <c r="DZ734" s="131"/>
      <c r="EA734" s="131"/>
      <c r="EB734" s="131"/>
      <c r="EC734" s="131"/>
      <c r="ED734" s="131"/>
      <c r="EE734" s="131"/>
      <c r="EF734" s="131"/>
      <c r="EG734" s="131"/>
      <c r="EH734" s="131"/>
      <c r="EI734" s="131"/>
      <c r="EJ734" s="131"/>
      <c r="EK734" s="131"/>
      <c r="EL734" s="131"/>
      <c r="EM734" s="131"/>
      <c r="EN734" s="131"/>
      <c r="EO734" s="131"/>
      <c r="EP734" s="131"/>
      <c r="EQ734" s="131"/>
      <c r="ER734" s="131"/>
      <c r="ES734" s="131"/>
      <c r="ET734" s="131"/>
      <c r="EU734" s="131"/>
      <c r="EV734" s="131"/>
      <c r="EW734" s="131"/>
      <c r="EX734" s="131"/>
      <c r="EY734" s="131"/>
      <c r="EZ734" s="131"/>
      <c r="FA734" s="131"/>
      <c r="FB734" s="131"/>
      <c r="FC734" s="131"/>
      <c r="FD734" s="131"/>
      <c r="FE734" s="131"/>
      <c r="FF734" s="131"/>
      <c r="FG734" s="131"/>
      <c r="FH734" s="131"/>
      <c r="FI734" s="131"/>
      <c r="FJ734" s="131"/>
      <c r="FK734" s="131"/>
      <c r="FL734" s="131"/>
      <c r="FM734" s="131"/>
      <c r="FN734" s="131"/>
      <c r="FO734" s="131"/>
      <c r="FP734" s="131"/>
      <c r="FQ734" s="131"/>
      <c r="FR734" s="131"/>
      <c r="FS734" s="131"/>
      <c r="FT734" s="131"/>
      <c r="FU734" s="131"/>
      <c r="FV734" s="131"/>
      <c r="FW734" s="131"/>
    </row>
    <row r="735">
      <c r="A735" s="131"/>
      <c r="B735" s="131"/>
      <c r="C735" s="131"/>
      <c r="D735" s="131"/>
      <c r="E735" s="131"/>
      <c r="F735" s="131"/>
      <c r="G735" s="131"/>
      <c r="H735" s="131"/>
      <c r="I735" s="131"/>
      <c r="J735" s="131"/>
      <c r="K735" s="131"/>
      <c r="L735" s="131"/>
      <c r="M735" s="131"/>
      <c r="N735" s="131"/>
      <c r="O735" s="131"/>
      <c r="P735" s="131"/>
      <c r="Q735" s="131"/>
      <c r="R735" s="131"/>
      <c r="S735" s="131"/>
      <c r="T735" s="131"/>
      <c r="U735" s="131"/>
      <c r="V735" s="131"/>
      <c r="W735" s="131"/>
      <c r="X735" s="131"/>
      <c r="Y735" s="131"/>
      <c r="Z735" s="131"/>
      <c r="AA735" s="131"/>
      <c r="AB735" s="131"/>
      <c r="AC735" s="131"/>
      <c r="AD735" s="131"/>
      <c r="AE735" s="131"/>
      <c r="AF735" s="131"/>
      <c r="AG735" s="131"/>
      <c r="AH735" s="131"/>
      <c r="AI735" s="131"/>
      <c r="AJ735" s="131"/>
      <c r="AK735" s="131"/>
      <c r="AL735" s="131"/>
      <c r="AM735" s="131"/>
      <c r="AN735" s="131"/>
      <c r="AO735" s="131"/>
      <c r="AP735" s="131"/>
      <c r="AQ735" s="131"/>
      <c r="AR735" s="131"/>
      <c r="AS735" s="131"/>
      <c r="AT735" s="131"/>
      <c r="AU735" s="131"/>
      <c r="AV735" s="131"/>
      <c r="AW735" s="131"/>
      <c r="AX735" s="131"/>
      <c r="AY735" s="131"/>
      <c r="AZ735" s="131"/>
      <c r="BA735" s="131"/>
      <c r="BB735" s="131"/>
      <c r="BC735" s="131"/>
      <c r="BD735" s="131"/>
      <c r="BE735" s="131"/>
      <c r="BF735" s="131"/>
      <c r="BG735" s="131"/>
      <c r="BH735" s="131"/>
      <c r="BI735" s="131"/>
      <c r="BJ735" s="131"/>
      <c r="BK735" s="131"/>
      <c r="BL735" s="131"/>
      <c r="BM735" s="131"/>
      <c r="BN735" s="131"/>
      <c r="BO735" s="131"/>
      <c r="BP735" s="131"/>
      <c r="BQ735" s="131"/>
      <c r="BR735" s="131"/>
      <c r="BS735" s="131"/>
      <c r="BT735" s="131"/>
      <c r="BU735" s="131"/>
      <c r="BV735" s="131"/>
      <c r="BW735" s="131"/>
      <c r="BX735" s="131"/>
      <c r="BY735" s="131"/>
      <c r="BZ735" s="131"/>
      <c r="CA735" s="131"/>
      <c r="CB735" s="131"/>
      <c r="CC735" s="131"/>
      <c r="CD735" s="131"/>
      <c r="CE735" s="131"/>
      <c r="CF735" s="131"/>
      <c r="CG735" s="131"/>
      <c r="CH735" s="131"/>
      <c r="CI735" s="131"/>
      <c r="CJ735" s="131"/>
      <c r="CK735" s="131"/>
      <c r="CL735" s="131"/>
      <c r="CM735" s="131"/>
      <c r="CN735" s="131"/>
      <c r="CO735" s="131"/>
      <c r="CP735" s="131"/>
      <c r="CQ735" s="131"/>
      <c r="CR735" s="131"/>
      <c r="CS735" s="131"/>
      <c r="CT735" s="131"/>
      <c r="CU735" s="131"/>
      <c r="CV735" s="131"/>
      <c r="CW735" s="131"/>
      <c r="CX735" s="131"/>
      <c r="CY735" s="131"/>
      <c r="CZ735" s="131"/>
      <c r="DA735" s="131"/>
      <c r="DB735" s="131"/>
      <c r="DC735" s="131"/>
      <c r="DD735" s="131"/>
      <c r="DE735" s="131"/>
      <c r="DF735" s="131"/>
      <c r="DG735" s="131"/>
      <c r="DH735" s="131"/>
      <c r="DI735" s="131"/>
      <c r="DJ735" s="131"/>
      <c r="DK735" s="131"/>
      <c r="DL735" s="131"/>
      <c r="DM735" s="131"/>
      <c r="DN735" s="131"/>
      <c r="DO735" s="131"/>
      <c r="DP735" s="131"/>
      <c r="DQ735" s="131"/>
      <c r="DR735" s="131"/>
      <c r="DS735" s="131"/>
      <c r="DT735" s="131"/>
      <c r="DU735" s="131"/>
      <c r="DV735" s="131"/>
      <c r="DW735" s="131"/>
      <c r="DX735" s="131"/>
      <c r="DY735" s="131"/>
      <c r="DZ735" s="131"/>
      <c r="EA735" s="131"/>
      <c r="EB735" s="131"/>
      <c r="EC735" s="131"/>
      <c r="ED735" s="131"/>
      <c r="EE735" s="131"/>
      <c r="EF735" s="131"/>
      <c r="EG735" s="131"/>
      <c r="EH735" s="131"/>
      <c r="EI735" s="131"/>
      <c r="EJ735" s="131"/>
      <c r="EK735" s="131"/>
      <c r="EL735" s="131"/>
      <c r="EM735" s="131"/>
      <c r="EN735" s="131"/>
      <c r="EO735" s="131"/>
      <c r="EP735" s="131"/>
      <c r="EQ735" s="131"/>
      <c r="ER735" s="131"/>
      <c r="ES735" s="131"/>
      <c r="ET735" s="131"/>
      <c r="EU735" s="131"/>
      <c r="EV735" s="131"/>
      <c r="EW735" s="131"/>
      <c r="EX735" s="131"/>
      <c r="EY735" s="131"/>
      <c r="EZ735" s="131"/>
      <c r="FA735" s="131"/>
      <c r="FB735" s="131"/>
      <c r="FC735" s="131"/>
      <c r="FD735" s="131"/>
      <c r="FE735" s="131"/>
      <c r="FF735" s="131"/>
      <c r="FG735" s="131"/>
      <c r="FH735" s="131"/>
      <c r="FI735" s="131"/>
      <c r="FJ735" s="131"/>
      <c r="FK735" s="131"/>
      <c r="FL735" s="131"/>
      <c r="FM735" s="131"/>
      <c r="FN735" s="131"/>
      <c r="FO735" s="131"/>
      <c r="FP735" s="131"/>
      <c r="FQ735" s="131"/>
      <c r="FR735" s="131"/>
      <c r="FS735" s="131"/>
      <c r="FT735" s="131"/>
      <c r="FU735" s="131"/>
      <c r="FV735" s="131"/>
      <c r="FW735" s="131"/>
    </row>
    <row r="736">
      <c r="A736" s="131"/>
      <c r="B736" s="131"/>
      <c r="C736" s="131"/>
      <c r="D736" s="131"/>
      <c r="E736" s="131"/>
      <c r="F736" s="131"/>
      <c r="G736" s="131"/>
      <c r="H736" s="131"/>
      <c r="I736" s="131"/>
      <c r="J736" s="131"/>
      <c r="K736" s="131"/>
      <c r="L736" s="131"/>
      <c r="M736" s="131"/>
      <c r="N736" s="131"/>
      <c r="O736" s="131"/>
      <c r="P736" s="131"/>
      <c r="Q736" s="131"/>
      <c r="R736" s="131"/>
      <c r="S736" s="131"/>
      <c r="T736" s="131"/>
      <c r="U736" s="131"/>
      <c r="V736" s="131"/>
      <c r="W736" s="131"/>
      <c r="X736" s="131"/>
      <c r="Y736" s="131"/>
      <c r="Z736" s="131"/>
      <c r="AA736" s="131"/>
      <c r="AB736" s="131"/>
      <c r="AC736" s="131"/>
      <c r="AD736" s="131"/>
      <c r="AE736" s="131"/>
      <c r="AF736" s="131"/>
      <c r="AG736" s="131"/>
      <c r="AH736" s="131"/>
      <c r="AI736" s="131"/>
      <c r="AJ736" s="131"/>
      <c r="AK736" s="131"/>
      <c r="AL736" s="131"/>
      <c r="AM736" s="131"/>
      <c r="AN736" s="131"/>
      <c r="AO736" s="131"/>
      <c r="AP736" s="131"/>
      <c r="AQ736" s="131"/>
      <c r="AR736" s="131"/>
      <c r="AS736" s="131"/>
      <c r="AT736" s="131"/>
      <c r="AU736" s="131"/>
      <c r="AV736" s="131"/>
      <c r="AW736" s="131"/>
      <c r="AX736" s="131"/>
      <c r="AY736" s="131"/>
      <c r="AZ736" s="131"/>
      <c r="BA736" s="131"/>
      <c r="BB736" s="131"/>
      <c r="BC736" s="131"/>
      <c r="BD736" s="131"/>
      <c r="BE736" s="131"/>
      <c r="BF736" s="131"/>
      <c r="BG736" s="131"/>
      <c r="BH736" s="131"/>
      <c r="BI736" s="131"/>
      <c r="BJ736" s="131"/>
      <c r="BK736" s="131"/>
      <c r="BL736" s="131"/>
      <c r="BM736" s="131"/>
      <c r="BN736" s="131"/>
      <c r="BO736" s="131"/>
      <c r="BP736" s="131"/>
      <c r="BQ736" s="131"/>
      <c r="BR736" s="131"/>
      <c r="BS736" s="131"/>
      <c r="BT736" s="131"/>
      <c r="BU736" s="131"/>
      <c r="BV736" s="131"/>
      <c r="BW736" s="131"/>
      <c r="BX736" s="131"/>
      <c r="BY736" s="131"/>
      <c r="BZ736" s="131"/>
      <c r="CA736" s="131"/>
      <c r="CB736" s="131"/>
      <c r="CC736" s="131"/>
      <c r="CD736" s="131"/>
      <c r="CE736" s="131"/>
      <c r="CF736" s="131"/>
      <c r="CG736" s="131"/>
      <c r="CH736" s="131"/>
      <c r="CI736" s="131"/>
      <c r="CJ736" s="131"/>
      <c r="CK736" s="131"/>
      <c r="CL736" s="131"/>
      <c r="CM736" s="131"/>
      <c r="CN736" s="131"/>
      <c r="CO736" s="131"/>
      <c r="CP736" s="131"/>
      <c r="CQ736" s="131"/>
      <c r="CR736" s="131"/>
      <c r="CS736" s="131"/>
      <c r="CT736" s="131"/>
      <c r="CU736" s="131"/>
      <c r="CV736" s="131"/>
      <c r="CW736" s="131"/>
      <c r="CX736" s="131"/>
      <c r="CY736" s="131"/>
      <c r="CZ736" s="131"/>
      <c r="DA736" s="131"/>
      <c r="DB736" s="131"/>
      <c r="DC736" s="131"/>
      <c r="DD736" s="131"/>
      <c r="DE736" s="131"/>
      <c r="DF736" s="131"/>
      <c r="DG736" s="131"/>
      <c r="DH736" s="131"/>
      <c r="DI736" s="131"/>
      <c r="DJ736" s="131"/>
      <c r="DK736" s="131"/>
      <c r="DL736" s="131"/>
      <c r="DM736" s="131"/>
      <c r="DN736" s="131"/>
      <c r="DO736" s="131"/>
      <c r="DP736" s="131"/>
      <c r="DQ736" s="131"/>
      <c r="DR736" s="131"/>
      <c r="DS736" s="131"/>
      <c r="DT736" s="131"/>
      <c r="DU736" s="131"/>
      <c r="DV736" s="131"/>
      <c r="DW736" s="131"/>
      <c r="DX736" s="131"/>
      <c r="DY736" s="131"/>
      <c r="DZ736" s="131"/>
      <c r="EA736" s="131"/>
      <c r="EB736" s="131"/>
      <c r="EC736" s="131"/>
      <c r="ED736" s="131"/>
      <c r="EE736" s="131"/>
      <c r="EF736" s="131"/>
      <c r="EG736" s="131"/>
      <c r="EH736" s="131"/>
      <c r="EI736" s="131"/>
      <c r="EJ736" s="131"/>
      <c r="EK736" s="131"/>
      <c r="EL736" s="131"/>
      <c r="EM736" s="131"/>
      <c r="EN736" s="131"/>
      <c r="EO736" s="131"/>
      <c r="EP736" s="131"/>
      <c r="EQ736" s="131"/>
      <c r="ER736" s="131"/>
      <c r="ES736" s="131"/>
      <c r="ET736" s="131"/>
      <c r="EU736" s="131"/>
      <c r="EV736" s="131"/>
      <c r="EW736" s="131"/>
      <c r="EX736" s="131"/>
      <c r="EY736" s="131"/>
      <c r="EZ736" s="131"/>
      <c r="FA736" s="131"/>
      <c r="FB736" s="131"/>
      <c r="FC736" s="131"/>
      <c r="FD736" s="131"/>
      <c r="FE736" s="131"/>
      <c r="FF736" s="131"/>
      <c r="FG736" s="131"/>
      <c r="FH736" s="131"/>
      <c r="FI736" s="131"/>
      <c r="FJ736" s="131"/>
      <c r="FK736" s="131"/>
      <c r="FL736" s="131"/>
      <c r="FM736" s="131"/>
      <c r="FN736" s="131"/>
      <c r="FO736" s="131"/>
      <c r="FP736" s="131"/>
      <c r="FQ736" s="131"/>
      <c r="FR736" s="131"/>
      <c r="FS736" s="131"/>
      <c r="FT736" s="131"/>
      <c r="FU736" s="131"/>
      <c r="FV736" s="131"/>
      <c r="FW736" s="131"/>
    </row>
    <row r="737">
      <c r="A737" s="131"/>
      <c r="B737" s="131"/>
      <c r="C737" s="131"/>
      <c r="D737" s="131"/>
      <c r="E737" s="131"/>
      <c r="F737" s="131"/>
      <c r="G737" s="131"/>
      <c r="H737" s="131"/>
      <c r="I737" s="131"/>
      <c r="J737" s="131"/>
      <c r="K737" s="131"/>
      <c r="L737" s="131"/>
      <c r="M737" s="131"/>
      <c r="N737" s="131"/>
      <c r="O737" s="131"/>
      <c r="P737" s="131"/>
      <c r="Q737" s="131"/>
      <c r="R737" s="131"/>
      <c r="S737" s="131"/>
      <c r="T737" s="131"/>
      <c r="U737" s="131"/>
      <c r="V737" s="131"/>
      <c r="W737" s="131"/>
      <c r="X737" s="131"/>
      <c r="Y737" s="131"/>
      <c r="Z737" s="131"/>
      <c r="AA737" s="131"/>
      <c r="AB737" s="131"/>
      <c r="AC737" s="131"/>
      <c r="AD737" s="131"/>
      <c r="AE737" s="131"/>
      <c r="AF737" s="131"/>
      <c r="AG737" s="131"/>
      <c r="AH737" s="131"/>
      <c r="AI737" s="131"/>
      <c r="AJ737" s="131"/>
      <c r="AK737" s="131"/>
      <c r="AL737" s="131"/>
      <c r="AM737" s="131"/>
      <c r="AN737" s="131"/>
      <c r="AO737" s="131"/>
      <c r="AP737" s="131"/>
      <c r="AQ737" s="131"/>
      <c r="AR737" s="131"/>
      <c r="AS737" s="131"/>
      <c r="AT737" s="131"/>
      <c r="AU737" s="131"/>
      <c r="AV737" s="131"/>
      <c r="AW737" s="131"/>
      <c r="AX737" s="131"/>
      <c r="AY737" s="131"/>
      <c r="AZ737" s="131"/>
      <c r="BA737" s="131"/>
      <c r="BB737" s="131"/>
      <c r="BC737" s="131"/>
      <c r="BD737" s="131"/>
      <c r="BE737" s="131"/>
      <c r="BF737" s="131"/>
      <c r="BG737" s="131"/>
      <c r="BH737" s="131"/>
      <c r="BI737" s="131"/>
      <c r="BJ737" s="131"/>
      <c r="BK737" s="131"/>
      <c r="BL737" s="131"/>
      <c r="BM737" s="131"/>
      <c r="BN737" s="131"/>
      <c r="BO737" s="131"/>
      <c r="BP737" s="131"/>
      <c r="BQ737" s="131"/>
      <c r="BR737" s="131"/>
      <c r="BS737" s="131"/>
      <c r="BT737" s="131"/>
      <c r="BU737" s="131"/>
      <c r="BV737" s="131"/>
      <c r="BW737" s="131"/>
      <c r="BX737" s="131"/>
      <c r="BY737" s="131"/>
      <c r="BZ737" s="131"/>
      <c r="CA737" s="131"/>
      <c r="CB737" s="131"/>
      <c r="CC737" s="131"/>
      <c r="CD737" s="131"/>
      <c r="CE737" s="131"/>
      <c r="CF737" s="131"/>
      <c r="CG737" s="131"/>
      <c r="CH737" s="131"/>
      <c r="CI737" s="131"/>
      <c r="CJ737" s="131"/>
      <c r="CK737" s="131"/>
      <c r="CL737" s="131"/>
      <c r="CM737" s="131"/>
      <c r="CN737" s="131"/>
      <c r="CO737" s="131"/>
      <c r="CP737" s="131"/>
      <c r="CQ737" s="131"/>
      <c r="CR737" s="131"/>
      <c r="CS737" s="131"/>
      <c r="CT737" s="131"/>
      <c r="CU737" s="131"/>
      <c r="CV737" s="131"/>
      <c r="CW737" s="131"/>
      <c r="CX737" s="131"/>
      <c r="CY737" s="131"/>
      <c r="CZ737" s="131"/>
      <c r="DA737" s="131"/>
      <c r="DB737" s="131"/>
      <c r="DC737" s="131"/>
      <c r="DD737" s="131"/>
      <c r="DE737" s="131"/>
      <c r="DF737" s="131"/>
      <c r="DG737" s="131"/>
      <c r="DH737" s="131"/>
      <c r="DI737" s="131"/>
      <c r="DJ737" s="131"/>
      <c r="DK737" s="131"/>
      <c r="DL737" s="131"/>
      <c r="DM737" s="131"/>
      <c r="DN737" s="131"/>
      <c r="DO737" s="131"/>
      <c r="DP737" s="131"/>
      <c r="DQ737" s="131"/>
      <c r="DR737" s="131"/>
      <c r="DS737" s="131"/>
      <c r="DT737" s="131"/>
      <c r="DU737" s="131"/>
      <c r="DV737" s="131"/>
      <c r="DW737" s="131"/>
      <c r="DX737" s="131"/>
      <c r="DY737" s="131"/>
      <c r="DZ737" s="131"/>
      <c r="EA737" s="131"/>
      <c r="EB737" s="131"/>
      <c r="EC737" s="131"/>
      <c r="ED737" s="131"/>
      <c r="EE737" s="131"/>
      <c r="EF737" s="131"/>
      <c r="EG737" s="131"/>
      <c r="EH737" s="131"/>
      <c r="EI737" s="131"/>
      <c r="EJ737" s="131"/>
      <c r="EK737" s="131"/>
      <c r="EL737" s="131"/>
      <c r="EM737" s="131"/>
      <c r="EN737" s="131"/>
      <c r="EO737" s="131"/>
      <c r="EP737" s="131"/>
      <c r="EQ737" s="131"/>
      <c r="ER737" s="131"/>
      <c r="ES737" s="131"/>
      <c r="ET737" s="131"/>
      <c r="EU737" s="131"/>
      <c r="EV737" s="131"/>
      <c r="EW737" s="131"/>
      <c r="EX737" s="131"/>
      <c r="EY737" s="131"/>
      <c r="EZ737" s="131"/>
      <c r="FA737" s="131"/>
      <c r="FB737" s="131"/>
      <c r="FC737" s="131"/>
      <c r="FD737" s="131"/>
      <c r="FE737" s="131"/>
      <c r="FF737" s="131"/>
      <c r="FG737" s="131"/>
      <c r="FH737" s="131"/>
      <c r="FI737" s="131"/>
      <c r="FJ737" s="131"/>
      <c r="FK737" s="131"/>
      <c r="FL737" s="131"/>
      <c r="FM737" s="131"/>
      <c r="FN737" s="131"/>
      <c r="FO737" s="131"/>
      <c r="FP737" s="131"/>
      <c r="FQ737" s="131"/>
      <c r="FR737" s="131"/>
      <c r="FS737" s="131"/>
      <c r="FT737" s="131"/>
      <c r="FU737" s="131"/>
      <c r="FV737" s="131"/>
      <c r="FW737" s="131"/>
    </row>
    <row r="738">
      <c r="A738" s="131"/>
      <c r="B738" s="131"/>
      <c r="C738" s="131"/>
      <c r="D738" s="131"/>
      <c r="E738" s="131"/>
      <c r="F738" s="131"/>
      <c r="G738" s="131"/>
      <c r="H738" s="131"/>
      <c r="I738" s="131"/>
      <c r="J738" s="131"/>
      <c r="K738" s="131"/>
      <c r="L738" s="131"/>
      <c r="M738" s="131"/>
      <c r="N738" s="131"/>
      <c r="O738" s="131"/>
      <c r="P738" s="131"/>
      <c r="Q738" s="131"/>
      <c r="R738" s="131"/>
      <c r="S738" s="131"/>
      <c r="T738" s="131"/>
      <c r="U738" s="131"/>
      <c r="V738" s="131"/>
      <c r="W738" s="131"/>
      <c r="X738" s="131"/>
      <c r="Y738" s="131"/>
      <c r="Z738" s="131"/>
      <c r="AA738" s="131"/>
      <c r="AB738" s="131"/>
      <c r="AC738" s="131"/>
      <c r="AD738" s="131"/>
      <c r="AE738" s="131"/>
      <c r="AF738" s="131"/>
      <c r="AG738" s="131"/>
      <c r="AH738" s="131"/>
      <c r="AI738" s="131"/>
      <c r="AJ738" s="131"/>
      <c r="AK738" s="131"/>
      <c r="AL738" s="131"/>
      <c r="AM738" s="131"/>
      <c r="AN738" s="131"/>
      <c r="AO738" s="131"/>
      <c r="AP738" s="131"/>
      <c r="AQ738" s="131"/>
      <c r="AR738" s="131"/>
      <c r="AS738" s="131"/>
      <c r="AT738" s="131"/>
      <c r="AU738" s="131"/>
      <c r="AV738" s="131"/>
      <c r="AW738" s="131"/>
      <c r="AX738" s="131"/>
      <c r="AY738" s="131"/>
      <c r="AZ738" s="131"/>
      <c r="BA738" s="131"/>
      <c r="BB738" s="131"/>
      <c r="BC738" s="131"/>
      <c r="BD738" s="131"/>
      <c r="BE738" s="131"/>
      <c r="BF738" s="131"/>
      <c r="BG738" s="131"/>
      <c r="BH738" s="131"/>
      <c r="BI738" s="131"/>
      <c r="BJ738" s="131"/>
      <c r="BK738" s="131"/>
      <c r="BL738" s="131"/>
      <c r="BM738" s="131"/>
      <c r="BN738" s="131"/>
      <c r="BO738" s="131"/>
      <c r="BP738" s="131"/>
      <c r="BQ738" s="131"/>
      <c r="BR738" s="131"/>
      <c r="BS738" s="131"/>
      <c r="BT738" s="131"/>
      <c r="BU738" s="131"/>
      <c r="BV738" s="131"/>
      <c r="BW738" s="131"/>
      <c r="BX738" s="131"/>
      <c r="BY738" s="131"/>
      <c r="BZ738" s="131"/>
      <c r="CA738" s="131"/>
      <c r="CB738" s="131"/>
      <c r="CC738" s="131"/>
      <c r="CD738" s="131"/>
      <c r="CE738" s="131"/>
      <c r="CF738" s="131"/>
      <c r="CG738" s="131"/>
      <c r="CH738" s="131"/>
      <c r="CI738" s="131"/>
      <c r="CJ738" s="131"/>
      <c r="CK738" s="131"/>
      <c r="CL738" s="131"/>
      <c r="CM738" s="131"/>
      <c r="CN738" s="131"/>
      <c r="CO738" s="131"/>
      <c r="CP738" s="131"/>
      <c r="CQ738" s="131"/>
      <c r="CR738" s="131"/>
      <c r="CS738" s="131"/>
      <c r="CT738" s="131"/>
      <c r="CU738" s="131"/>
      <c r="CV738" s="131"/>
      <c r="CW738" s="131"/>
      <c r="CX738" s="131"/>
      <c r="CY738" s="131"/>
      <c r="CZ738" s="131"/>
      <c r="DA738" s="131"/>
      <c r="DB738" s="131"/>
      <c r="DC738" s="131"/>
      <c r="DD738" s="131"/>
      <c r="DE738" s="131"/>
      <c r="DF738" s="131"/>
      <c r="DG738" s="131"/>
      <c r="DH738" s="131"/>
      <c r="DI738" s="131"/>
      <c r="DJ738" s="131"/>
      <c r="DK738" s="131"/>
      <c r="DL738" s="131"/>
      <c r="DM738" s="131"/>
      <c r="DN738" s="131"/>
      <c r="DO738" s="131"/>
      <c r="DP738" s="131"/>
      <c r="DQ738" s="131"/>
      <c r="DR738" s="131"/>
      <c r="DS738" s="131"/>
      <c r="DT738" s="131"/>
      <c r="DU738" s="131"/>
      <c r="DV738" s="131"/>
      <c r="DW738" s="131"/>
      <c r="DX738" s="131"/>
      <c r="DY738" s="131"/>
      <c r="DZ738" s="131"/>
      <c r="EA738" s="131"/>
      <c r="EB738" s="131"/>
      <c r="EC738" s="131"/>
      <c r="ED738" s="131"/>
      <c r="EE738" s="131"/>
      <c r="EF738" s="131"/>
      <c r="EG738" s="131"/>
      <c r="EH738" s="131"/>
      <c r="EI738" s="131"/>
      <c r="EJ738" s="131"/>
      <c r="EK738" s="131"/>
      <c r="EL738" s="131"/>
      <c r="EM738" s="131"/>
      <c r="EN738" s="131"/>
      <c r="EO738" s="131"/>
      <c r="EP738" s="131"/>
      <c r="EQ738" s="131"/>
      <c r="ER738" s="131"/>
      <c r="ES738" s="131"/>
      <c r="ET738" s="131"/>
      <c r="EU738" s="131"/>
      <c r="EV738" s="131"/>
      <c r="EW738" s="131"/>
      <c r="EX738" s="131"/>
      <c r="EY738" s="131"/>
      <c r="EZ738" s="131"/>
      <c r="FA738" s="131"/>
      <c r="FB738" s="131"/>
      <c r="FC738" s="131"/>
      <c r="FD738" s="131"/>
      <c r="FE738" s="131"/>
      <c r="FF738" s="131"/>
      <c r="FG738" s="131"/>
      <c r="FH738" s="131"/>
      <c r="FI738" s="131"/>
      <c r="FJ738" s="131"/>
      <c r="FK738" s="131"/>
      <c r="FL738" s="131"/>
      <c r="FM738" s="131"/>
      <c r="FN738" s="131"/>
      <c r="FO738" s="131"/>
      <c r="FP738" s="131"/>
      <c r="FQ738" s="131"/>
      <c r="FR738" s="131"/>
      <c r="FS738" s="131"/>
      <c r="FT738" s="131"/>
      <c r="FU738" s="131"/>
      <c r="FV738" s="131"/>
      <c r="FW738" s="131"/>
    </row>
    <row r="739">
      <c r="A739" s="131"/>
      <c r="B739" s="131"/>
      <c r="C739" s="131"/>
      <c r="D739" s="131"/>
      <c r="E739" s="131"/>
      <c r="F739" s="131"/>
      <c r="G739" s="131"/>
      <c r="H739" s="131"/>
      <c r="I739" s="131"/>
      <c r="J739" s="131"/>
      <c r="K739" s="131"/>
      <c r="L739" s="131"/>
      <c r="M739" s="131"/>
      <c r="N739" s="131"/>
      <c r="O739" s="131"/>
      <c r="P739" s="131"/>
      <c r="Q739" s="131"/>
      <c r="R739" s="131"/>
      <c r="S739" s="131"/>
      <c r="T739" s="131"/>
      <c r="U739" s="131"/>
      <c r="V739" s="131"/>
      <c r="W739" s="131"/>
      <c r="X739" s="131"/>
      <c r="Y739" s="131"/>
      <c r="Z739" s="131"/>
      <c r="AA739" s="131"/>
      <c r="AB739" s="131"/>
      <c r="AC739" s="131"/>
      <c r="AD739" s="131"/>
      <c r="AE739" s="131"/>
      <c r="AF739" s="131"/>
      <c r="AG739" s="131"/>
      <c r="AH739" s="131"/>
      <c r="AI739" s="131"/>
      <c r="AJ739" s="131"/>
      <c r="AK739" s="131"/>
      <c r="AL739" s="131"/>
      <c r="AM739" s="131"/>
      <c r="AN739" s="131"/>
      <c r="AO739" s="131"/>
      <c r="AP739" s="131"/>
      <c r="AQ739" s="131"/>
      <c r="AR739" s="131"/>
      <c r="AS739" s="131"/>
      <c r="AT739" s="131"/>
      <c r="AU739" s="131"/>
      <c r="AV739" s="131"/>
      <c r="AW739" s="131"/>
      <c r="AX739" s="131"/>
      <c r="AY739" s="131"/>
      <c r="AZ739" s="131"/>
      <c r="BA739" s="131"/>
      <c r="BB739" s="131"/>
      <c r="BC739" s="131"/>
      <c r="BD739" s="131"/>
      <c r="BE739" s="131"/>
      <c r="BF739" s="131"/>
      <c r="BG739" s="131"/>
      <c r="BH739" s="131"/>
      <c r="BI739" s="131"/>
      <c r="BJ739" s="131"/>
      <c r="BK739" s="131"/>
      <c r="BL739" s="131"/>
      <c r="BM739" s="131"/>
      <c r="BN739" s="131"/>
      <c r="BO739" s="131"/>
      <c r="BP739" s="131"/>
      <c r="BQ739" s="131"/>
      <c r="BR739" s="131"/>
      <c r="BS739" s="131"/>
      <c r="BT739" s="131"/>
      <c r="BU739" s="131"/>
      <c r="BV739" s="131"/>
      <c r="BW739" s="131"/>
      <c r="BX739" s="131"/>
      <c r="BY739" s="131"/>
      <c r="BZ739" s="131"/>
      <c r="CA739" s="131"/>
      <c r="CB739" s="131"/>
      <c r="CC739" s="131"/>
      <c r="CD739" s="131"/>
      <c r="CE739" s="131"/>
      <c r="CF739" s="131"/>
      <c r="CG739" s="131"/>
      <c r="CH739" s="131"/>
      <c r="CI739" s="131"/>
      <c r="CJ739" s="131"/>
      <c r="CK739" s="131"/>
      <c r="CL739" s="131"/>
      <c r="CM739" s="131"/>
      <c r="CN739" s="131"/>
      <c r="CO739" s="131"/>
      <c r="CP739" s="131"/>
      <c r="CQ739" s="131"/>
      <c r="CR739" s="131"/>
      <c r="CS739" s="131"/>
      <c r="CT739" s="131"/>
      <c r="CU739" s="131"/>
      <c r="CV739" s="131"/>
      <c r="CW739" s="131"/>
      <c r="CX739" s="131"/>
      <c r="CY739" s="131"/>
      <c r="CZ739" s="131"/>
      <c r="DA739" s="131"/>
      <c r="DB739" s="131"/>
      <c r="DC739" s="131"/>
      <c r="DD739" s="131"/>
      <c r="DE739" s="131"/>
      <c r="DF739" s="131"/>
      <c r="DG739" s="131"/>
      <c r="DH739" s="131"/>
      <c r="DI739" s="131"/>
      <c r="DJ739" s="131"/>
      <c r="DK739" s="131"/>
      <c r="DL739" s="131"/>
      <c r="DM739" s="131"/>
      <c r="DN739" s="131"/>
      <c r="DO739" s="131"/>
      <c r="DP739" s="131"/>
      <c r="DQ739" s="131"/>
      <c r="DR739" s="131"/>
      <c r="DS739" s="131"/>
      <c r="DT739" s="131"/>
      <c r="DU739" s="131"/>
      <c r="DV739" s="131"/>
      <c r="DW739" s="131"/>
      <c r="DX739" s="131"/>
      <c r="DY739" s="131"/>
      <c r="DZ739" s="131"/>
      <c r="EA739" s="131"/>
      <c r="EB739" s="131"/>
      <c r="EC739" s="131"/>
      <c r="ED739" s="131"/>
      <c r="EE739" s="131"/>
      <c r="EF739" s="131"/>
      <c r="EG739" s="131"/>
      <c r="EH739" s="131"/>
      <c r="EI739" s="131"/>
      <c r="EJ739" s="131"/>
      <c r="EK739" s="131"/>
      <c r="EL739" s="131"/>
      <c r="EM739" s="131"/>
      <c r="EN739" s="131"/>
      <c r="EO739" s="131"/>
      <c r="EP739" s="131"/>
      <c r="EQ739" s="131"/>
      <c r="ER739" s="131"/>
      <c r="ES739" s="131"/>
      <c r="ET739" s="131"/>
      <c r="EU739" s="131"/>
      <c r="EV739" s="131"/>
      <c r="EW739" s="131"/>
      <c r="EX739" s="131"/>
      <c r="EY739" s="131"/>
      <c r="EZ739" s="131"/>
      <c r="FA739" s="131"/>
      <c r="FB739" s="131"/>
      <c r="FC739" s="131"/>
      <c r="FD739" s="131"/>
      <c r="FE739" s="131"/>
      <c r="FF739" s="131"/>
      <c r="FG739" s="131"/>
      <c r="FH739" s="131"/>
      <c r="FI739" s="131"/>
      <c r="FJ739" s="131"/>
      <c r="FK739" s="131"/>
      <c r="FL739" s="131"/>
      <c r="FM739" s="131"/>
      <c r="FN739" s="131"/>
      <c r="FO739" s="131"/>
      <c r="FP739" s="131"/>
      <c r="FQ739" s="131"/>
      <c r="FR739" s="131"/>
      <c r="FS739" s="131"/>
      <c r="FT739" s="131"/>
      <c r="FU739" s="131"/>
      <c r="FV739" s="131"/>
      <c r="FW739" s="131"/>
    </row>
    <row r="740">
      <c r="A740" s="131"/>
      <c r="B740" s="131"/>
      <c r="C740" s="131"/>
      <c r="D740" s="131"/>
      <c r="E740" s="131"/>
      <c r="F740" s="131"/>
      <c r="G740" s="131"/>
      <c r="H740" s="131"/>
      <c r="I740" s="131"/>
      <c r="J740" s="131"/>
      <c r="K740" s="131"/>
      <c r="L740" s="131"/>
      <c r="M740" s="131"/>
      <c r="N740" s="131"/>
      <c r="O740" s="131"/>
      <c r="P740" s="131"/>
      <c r="Q740" s="131"/>
      <c r="R740" s="131"/>
      <c r="S740" s="131"/>
      <c r="T740" s="131"/>
      <c r="U740" s="131"/>
      <c r="V740" s="131"/>
      <c r="W740" s="131"/>
      <c r="X740" s="131"/>
      <c r="Y740" s="131"/>
      <c r="Z740" s="131"/>
      <c r="AA740" s="131"/>
      <c r="AB740" s="131"/>
      <c r="AC740" s="131"/>
      <c r="AD740" s="131"/>
      <c r="AE740" s="131"/>
      <c r="AF740" s="131"/>
      <c r="AG740" s="131"/>
      <c r="AH740" s="131"/>
      <c r="AI740" s="131"/>
      <c r="AJ740" s="131"/>
      <c r="AK740" s="131"/>
      <c r="AL740" s="131"/>
      <c r="AM740" s="131"/>
      <c r="AN740" s="131"/>
      <c r="AO740" s="131"/>
      <c r="AP740" s="131"/>
      <c r="AQ740" s="131"/>
      <c r="AR740" s="131"/>
      <c r="AS740" s="131"/>
      <c r="AT740" s="131"/>
      <c r="AU740" s="131"/>
      <c r="AV740" s="131"/>
      <c r="AW740" s="131"/>
      <c r="AX740" s="131"/>
      <c r="AY740" s="131"/>
      <c r="AZ740" s="131"/>
      <c r="BA740" s="131"/>
      <c r="BB740" s="131"/>
      <c r="BC740" s="131"/>
      <c r="BD740" s="131"/>
      <c r="BE740" s="131"/>
      <c r="BF740" s="131"/>
      <c r="BG740" s="131"/>
      <c r="BH740" s="131"/>
      <c r="BI740" s="131"/>
      <c r="BJ740" s="131"/>
      <c r="BK740" s="131"/>
      <c r="BL740" s="131"/>
      <c r="BM740" s="131"/>
      <c r="BN740" s="131"/>
      <c r="BO740" s="131"/>
      <c r="BP740" s="131"/>
      <c r="BQ740" s="131"/>
      <c r="BR740" s="131"/>
      <c r="BS740" s="131"/>
      <c r="BT740" s="131"/>
      <c r="BU740" s="131"/>
      <c r="BV740" s="131"/>
      <c r="BW740" s="131"/>
      <c r="BX740" s="131"/>
      <c r="BY740" s="131"/>
      <c r="BZ740" s="131"/>
      <c r="CA740" s="131"/>
      <c r="CB740" s="131"/>
      <c r="CC740" s="131"/>
      <c r="CD740" s="131"/>
      <c r="CE740" s="131"/>
      <c r="CF740" s="131"/>
      <c r="CG740" s="131"/>
      <c r="CH740" s="131"/>
      <c r="CI740" s="131"/>
      <c r="CJ740" s="131"/>
      <c r="CK740" s="131"/>
      <c r="CL740" s="131"/>
      <c r="CM740" s="131"/>
      <c r="CN740" s="131"/>
      <c r="CO740" s="131"/>
      <c r="CP740" s="131"/>
      <c r="CQ740" s="131"/>
      <c r="CR740" s="131"/>
      <c r="CS740" s="131"/>
      <c r="CT740" s="131"/>
      <c r="CU740" s="131"/>
      <c r="CV740" s="131"/>
      <c r="CW740" s="131"/>
      <c r="CX740" s="131"/>
      <c r="CY740" s="131"/>
      <c r="CZ740" s="131"/>
      <c r="DA740" s="131"/>
      <c r="DB740" s="131"/>
      <c r="DC740" s="131"/>
      <c r="DD740" s="131"/>
      <c r="DE740" s="131"/>
      <c r="DF740" s="131"/>
      <c r="DG740" s="131"/>
      <c r="DH740" s="131"/>
      <c r="DI740" s="131"/>
      <c r="DJ740" s="131"/>
      <c r="DK740" s="131"/>
      <c r="DL740" s="131"/>
      <c r="DM740" s="131"/>
      <c r="DN740" s="131"/>
      <c r="DO740" s="131"/>
      <c r="DP740" s="131"/>
      <c r="DQ740" s="131"/>
      <c r="DR740" s="131"/>
      <c r="DS740" s="131"/>
      <c r="DT740" s="131"/>
      <c r="DU740" s="131"/>
      <c r="DV740" s="131"/>
      <c r="DW740" s="131"/>
      <c r="DX740" s="131"/>
      <c r="DY740" s="131"/>
      <c r="DZ740" s="131"/>
      <c r="EA740" s="131"/>
      <c r="EB740" s="131"/>
      <c r="EC740" s="131"/>
      <c r="ED740" s="131"/>
      <c r="EE740" s="131"/>
      <c r="EF740" s="131"/>
      <c r="EG740" s="131"/>
      <c r="EH740" s="131"/>
      <c r="EI740" s="131"/>
      <c r="EJ740" s="131"/>
      <c r="EK740" s="131"/>
      <c r="EL740" s="131"/>
      <c r="EM740" s="131"/>
      <c r="EN740" s="131"/>
      <c r="EO740" s="131"/>
      <c r="EP740" s="131"/>
      <c r="EQ740" s="131"/>
      <c r="ER740" s="131"/>
      <c r="ES740" s="131"/>
      <c r="ET740" s="131"/>
      <c r="EU740" s="131"/>
      <c r="EV740" s="131"/>
      <c r="EW740" s="131"/>
      <c r="EX740" s="131"/>
      <c r="EY740" s="131"/>
      <c r="EZ740" s="131"/>
      <c r="FA740" s="131"/>
      <c r="FB740" s="131"/>
      <c r="FC740" s="131"/>
      <c r="FD740" s="131"/>
      <c r="FE740" s="131"/>
      <c r="FF740" s="131"/>
      <c r="FG740" s="131"/>
      <c r="FH740" s="131"/>
      <c r="FI740" s="131"/>
      <c r="FJ740" s="131"/>
      <c r="FK740" s="131"/>
      <c r="FL740" s="131"/>
      <c r="FM740" s="131"/>
      <c r="FN740" s="131"/>
      <c r="FO740" s="131"/>
      <c r="FP740" s="131"/>
      <c r="FQ740" s="131"/>
      <c r="FR740" s="131"/>
      <c r="FS740" s="131"/>
      <c r="FT740" s="131"/>
      <c r="FU740" s="131"/>
      <c r="FV740" s="131"/>
      <c r="FW740" s="131"/>
    </row>
    <row r="741">
      <c r="A741" s="131"/>
      <c r="B741" s="131"/>
      <c r="C741" s="131"/>
      <c r="D741" s="131"/>
      <c r="E741" s="131"/>
      <c r="F741" s="131"/>
      <c r="G741" s="131"/>
      <c r="H741" s="131"/>
      <c r="I741" s="131"/>
      <c r="J741" s="131"/>
      <c r="K741" s="131"/>
      <c r="L741" s="131"/>
      <c r="M741" s="131"/>
      <c r="N741" s="131"/>
      <c r="O741" s="131"/>
      <c r="P741" s="131"/>
      <c r="Q741" s="131"/>
      <c r="R741" s="131"/>
      <c r="S741" s="131"/>
      <c r="T741" s="131"/>
      <c r="U741" s="131"/>
      <c r="V741" s="131"/>
      <c r="W741" s="131"/>
      <c r="X741" s="131"/>
      <c r="Y741" s="131"/>
      <c r="Z741" s="131"/>
      <c r="AA741" s="131"/>
      <c r="AB741" s="131"/>
      <c r="AC741" s="131"/>
      <c r="AD741" s="131"/>
      <c r="AE741" s="131"/>
      <c r="AF741" s="131"/>
      <c r="AG741" s="131"/>
      <c r="AH741" s="131"/>
      <c r="AI741" s="131"/>
      <c r="AJ741" s="131"/>
      <c r="AK741" s="131"/>
      <c r="AL741" s="131"/>
      <c r="AM741" s="131"/>
      <c r="AN741" s="131"/>
      <c r="AO741" s="131"/>
      <c r="AP741" s="131"/>
      <c r="AQ741" s="131"/>
      <c r="AR741" s="131"/>
      <c r="AS741" s="131"/>
      <c r="AT741" s="131"/>
      <c r="AU741" s="131"/>
      <c r="AV741" s="131"/>
      <c r="AW741" s="131"/>
      <c r="AX741" s="131"/>
      <c r="AY741" s="131"/>
      <c r="AZ741" s="131"/>
      <c r="BA741" s="131"/>
      <c r="BB741" s="131"/>
      <c r="BC741" s="131"/>
      <c r="BD741" s="131"/>
      <c r="BE741" s="131"/>
      <c r="BF741" s="131"/>
      <c r="BG741" s="131"/>
      <c r="BH741" s="131"/>
      <c r="BI741" s="131"/>
      <c r="BJ741" s="131"/>
      <c r="BK741" s="131"/>
      <c r="BL741" s="131"/>
      <c r="BM741" s="131"/>
      <c r="BN741" s="131"/>
      <c r="BO741" s="131"/>
      <c r="BP741" s="131"/>
      <c r="BQ741" s="131"/>
      <c r="BR741" s="131"/>
      <c r="BS741" s="131"/>
      <c r="BT741" s="131"/>
      <c r="BU741" s="131"/>
      <c r="BV741" s="131"/>
      <c r="BW741" s="131"/>
      <c r="BX741" s="131"/>
      <c r="BY741" s="131"/>
      <c r="BZ741" s="131"/>
      <c r="CA741" s="131"/>
      <c r="CB741" s="131"/>
      <c r="CC741" s="131"/>
      <c r="CD741" s="131"/>
      <c r="CE741" s="131"/>
      <c r="CF741" s="131"/>
      <c r="CG741" s="131"/>
      <c r="CH741" s="131"/>
      <c r="CI741" s="131"/>
      <c r="CJ741" s="131"/>
      <c r="CK741" s="131"/>
      <c r="CL741" s="131"/>
      <c r="CM741" s="131"/>
      <c r="CN741" s="131"/>
      <c r="CO741" s="131"/>
      <c r="CP741" s="131"/>
      <c r="CQ741" s="131"/>
      <c r="CR741" s="131"/>
      <c r="CS741" s="131"/>
      <c r="CT741" s="131"/>
      <c r="CU741" s="131"/>
      <c r="CV741" s="131"/>
      <c r="CW741" s="131"/>
      <c r="CX741" s="131"/>
      <c r="CY741" s="131"/>
      <c r="CZ741" s="131"/>
      <c r="DA741" s="131"/>
      <c r="DB741" s="131"/>
      <c r="DC741" s="131"/>
      <c r="DD741" s="131"/>
      <c r="DE741" s="131"/>
      <c r="DF741" s="131"/>
      <c r="DG741" s="131"/>
      <c r="DH741" s="131"/>
      <c r="DI741" s="131"/>
      <c r="DJ741" s="131"/>
      <c r="DK741" s="131"/>
      <c r="DL741" s="131"/>
      <c r="DM741" s="131"/>
      <c r="DN741" s="131"/>
      <c r="DO741" s="131"/>
      <c r="DP741" s="131"/>
      <c r="DQ741" s="131"/>
      <c r="DR741" s="131"/>
      <c r="DS741" s="131"/>
      <c r="DT741" s="131"/>
      <c r="DU741" s="131"/>
      <c r="DV741" s="131"/>
      <c r="DW741" s="131"/>
      <c r="DX741" s="131"/>
      <c r="DY741" s="131"/>
      <c r="DZ741" s="131"/>
      <c r="EA741" s="131"/>
      <c r="EB741" s="131"/>
      <c r="EC741" s="131"/>
      <c r="ED741" s="131"/>
      <c r="EE741" s="131"/>
      <c r="EF741" s="131"/>
      <c r="EG741" s="131"/>
      <c r="EH741" s="131"/>
      <c r="EI741" s="131"/>
      <c r="EJ741" s="131"/>
      <c r="EK741" s="131"/>
      <c r="EL741" s="131"/>
      <c r="EM741" s="131"/>
      <c r="EN741" s="131"/>
      <c r="EO741" s="131"/>
      <c r="EP741" s="131"/>
      <c r="EQ741" s="131"/>
      <c r="ER741" s="131"/>
      <c r="ES741" s="131"/>
      <c r="ET741" s="131"/>
      <c r="EU741" s="131"/>
      <c r="EV741" s="131"/>
      <c r="EW741" s="131"/>
      <c r="EX741" s="131"/>
      <c r="EY741" s="131"/>
      <c r="EZ741" s="131"/>
      <c r="FA741" s="131"/>
      <c r="FB741" s="131"/>
      <c r="FC741" s="131"/>
      <c r="FD741" s="131"/>
      <c r="FE741" s="131"/>
      <c r="FF741" s="131"/>
      <c r="FG741" s="131"/>
      <c r="FH741" s="131"/>
      <c r="FI741" s="131"/>
      <c r="FJ741" s="131"/>
      <c r="FK741" s="131"/>
      <c r="FL741" s="131"/>
      <c r="FM741" s="131"/>
      <c r="FN741" s="131"/>
      <c r="FO741" s="131"/>
      <c r="FP741" s="131"/>
      <c r="FQ741" s="131"/>
      <c r="FR741" s="131"/>
      <c r="FS741" s="131"/>
      <c r="FT741" s="131"/>
      <c r="FU741" s="131"/>
      <c r="FV741" s="131"/>
      <c r="FW741" s="131"/>
    </row>
    <row r="742">
      <c r="A742" s="131"/>
      <c r="B742" s="131"/>
      <c r="C742" s="131"/>
      <c r="D742" s="131"/>
      <c r="E742" s="131"/>
      <c r="F742" s="131"/>
      <c r="G742" s="131"/>
      <c r="H742" s="131"/>
      <c r="I742" s="131"/>
      <c r="J742" s="131"/>
      <c r="K742" s="131"/>
      <c r="L742" s="131"/>
      <c r="M742" s="131"/>
      <c r="N742" s="131"/>
      <c r="O742" s="131"/>
      <c r="P742" s="131"/>
      <c r="Q742" s="131"/>
      <c r="R742" s="131"/>
      <c r="S742" s="131"/>
      <c r="T742" s="131"/>
      <c r="U742" s="131"/>
      <c r="V742" s="131"/>
      <c r="W742" s="131"/>
      <c r="X742" s="131"/>
      <c r="Y742" s="131"/>
      <c r="Z742" s="131"/>
      <c r="AA742" s="131"/>
      <c r="AB742" s="131"/>
      <c r="AC742" s="131"/>
      <c r="AD742" s="131"/>
      <c r="AE742" s="131"/>
      <c r="AF742" s="131"/>
      <c r="AG742" s="131"/>
      <c r="AH742" s="131"/>
      <c r="AI742" s="131"/>
      <c r="AJ742" s="131"/>
      <c r="AK742" s="131"/>
      <c r="AL742" s="131"/>
      <c r="AM742" s="131"/>
      <c r="AN742" s="131"/>
      <c r="AO742" s="131"/>
      <c r="AP742" s="131"/>
      <c r="AQ742" s="131"/>
      <c r="AR742" s="131"/>
      <c r="AS742" s="131"/>
      <c r="AT742" s="131"/>
      <c r="AU742" s="131"/>
      <c r="AV742" s="131"/>
      <c r="AW742" s="131"/>
      <c r="AX742" s="131"/>
      <c r="AY742" s="131"/>
      <c r="AZ742" s="131"/>
      <c r="BA742" s="131"/>
      <c r="BB742" s="131"/>
      <c r="BC742" s="131"/>
      <c r="BD742" s="131"/>
      <c r="BE742" s="131"/>
      <c r="BF742" s="131"/>
      <c r="BG742" s="131"/>
      <c r="BH742" s="131"/>
      <c r="BI742" s="131"/>
      <c r="BJ742" s="131"/>
      <c r="BK742" s="131"/>
      <c r="BL742" s="131"/>
      <c r="BM742" s="131"/>
      <c r="BN742" s="131"/>
      <c r="BO742" s="131"/>
      <c r="BP742" s="131"/>
      <c r="BQ742" s="131"/>
      <c r="BR742" s="131"/>
      <c r="BS742" s="131"/>
      <c r="BT742" s="131"/>
      <c r="BU742" s="131"/>
      <c r="BV742" s="131"/>
      <c r="BW742" s="131"/>
      <c r="BX742" s="131"/>
      <c r="BY742" s="131"/>
      <c r="BZ742" s="131"/>
      <c r="CA742" s="131"/>
      <c r="CB742" s="131"/>
      <c r="CC742" s="131"/>
      <c r="CD742" s="131"/>
      <c r="CE742" s="131"/>
      <c r="CF742" s="131"/>
      <c r="CG742" s="131"/>
      <c r="CH742" s="131"/>
      <c r="CI742" s="131"/>
      <c r="CJ742" s="131"/>
      <c r="CK742" s="131"/>
      <c r="CL742" s="131"/>
      <c r="CM742" s="131"/>
      <c r="CN742" s="131"/>
      <c r="CO742" s="131"/>
      <c r="CP742" s="131"/>
      <c r="CQ742" s="131"/>
      <c r="CR742" s="131"/>
      <c r="CS742" s="131"/>
      <c r="CT742" s="131"/>
      <c r="CU742" s="131"/>
      <c r="CV742" s="131"/>
      <c r="CW742" s="131"/>
      <c r="CX742" s="131"/>
      <c r="CY742" s="131"/>
      <c r="CZ742" s="131"/>
      <c r="DA742" s="131"/>
      <c r="DB742" s="131"/>
      <c r="DC742" s="131"/>
      <c r="DD742" s="131"/>
      <c r="DE742" s="131"/>
      <c r="DF742" s="131"/>
      <c r="DG742" s="131"/>
      <c r="DH742" s="131"/>
      <c r="DI742" s="131"/>
      <c r="DJ742" s="131"/>
      <c r="DK742" s="131"/>
      <c r="DL742" s="131"/>
      <c r="DM742" s="131"/>
      <c r="DN742" s="131"/>
      <c r="DO742" s="131"/>
      <c r="DP742" s="131"/>
      <c r="DQ742" s="131"/>
      <c r="DR742" s="131"/>
      <c r="DS742" s="131"/>
      <c r="DT742" s="131"/>
      <c r="DU742" s="131"/>
      <c r="DV742" s="131"/>
      <c r="DW742" s="131"/>
      <c r="DX742" s="131"/>
      <c r="DY742" s="131"/>
      <c r="DZ742" s="131"/>
      <c r="EA742" s="131"/>
      <c r="EB742" s="131"/>
      <c r="EC742" s="131"/>
      <c r="ED742" s="131"/>
      <c r="EE742" s="131"/>
      <c r="EF742" s="131"/>
      <c r="EG742" s="131"/>
      <c r="EH742" s="131"/>
      <c r="EI742" s="131"/>
      <c r="EJ742" s="131"/>
      <c r="EK742" s="131"/>
      <c r="EL742" s="131"/>
      <c r="EM742" s="131"/>
      <c r="EN742" s="131"/>
      <c r="EO742" s="131"/>
      <c r="EP742" s="131"/>
      <c r="EQ742" s="131"/>
      <c r="ER742" s="131"/>
      <c r="ES742" s="131"/>
      <c r="ET742" s="131"/>
      <c r="EU742" s="131"/>
      <c r="EV742" s="131"/>
      <c r="EW742" s="131"/>
      <c r="EX742" s="131"/>
      <c r="EY742" s="131"/>
      <c r="EZ742" s="131"/>
      <c r="FA742" s="131"/>
      <c r="FB742" s="131"/>
      <c r="FC742" s="131"/>
      <c r="FD742" s="131"/>
      <c r="FE742" s="131"/>
      <c r="FF742" s="131"/>
      <c r="FG742" s="131"/>
      <c r="FH742" s="131"/>
      <c r="FI742" s="131"/>
      <c r="FJ742" s="131"/>
      <c r="FK742" s="131"/>
      <c r="FL742" s="131"/>
      <c r="FM742" s="131"/>
      <c r="FN742" s="131"/>
      <c r="FO742" s="131"/>
      <c r="FP742" s="131"/>
      <c r="FQ742" s="131"/>
      <c r="FR742" s="131"/>
      <c r="FS742" s="131"/>
      <c r="FT742" s="131"/>
      <c r="FU742" s="131"/>
      <c r="FV742" s="131"/>
      <c r="FW742" s="131"/>
    </row>
    <row r="743">
      <c r="A743" s="131"/>
      <c r="B743" s="131"/>
      <c r="C743" s="131"/>
      <c r="D743" s="131"/>
      <c r="E743" s="131"/>
      <c r="F743" s="131"/>
      <c r="G743" s="131"/>
      <c r="H743" s="131"/>
      <c r="I743" s="131"/>
      <c r="J743" s="131"/>
      <c r="K743" s="131"/>
      <c r="L743" s="131"/>
      <c r="M743" s="131"/>
      <c r="N743" s="131"/>
      <c r="O743" s="131"/>
      <c r="P743" s="131"/>
      <c r="Q743" s="131"/>
      <c r="R743" s="131"/>
      <c r="S743" s="131"/>
      <c r="T743" s="131"/>
      <c r="U743" s="131"/>
      <c r="V743" s="131"/>
      <c r="W743" s="131"/>
      <c r="X743" s="131"/>
      <c r="Y743" s="131"/>
      <c r="Z743" s="131"/>
      <c r="AA743" s="131"/>
      <c r="AB743" s="131"/>
      <c r="AC743" s="131"/>
      <c r="AD743" s="131"/>
      <c r="AE743" s="131"/>
      <c r="AF743" s="131"/>
      <c r="AG743" s="131"/>
      <c r="AH743" s="131"/>
      <c r="AI743" s="131"/>
      <c r="AJ743" s="131"/>
      <c r="AK743" s="131"/>
      <c r="AL743" s="131"/>
      <c r="AM743" s="131"/>
      <c r="AN743" s="131"/>
      <c r="AO743" s="131"/>
      <c r="AP743" s="131"/>
      <c r="AQ743" s="131"/>
      <c r="AR743" s="131"/>
      <c r="AS743" s="131"/>
      <c r="AT743" s="131"/>
      <c r="AU743" s="131"/>
      <c r="AV743" s="131"/>
      <c r="AW743" s="131"/>
      <c r="AX743" s="131"/>
      <c r="AY743" s="131"/>
      <c r="AZ743" s="131"/>
      <c r="BA743" s="131"/>
      <c r="BB743" s="131"/>
      <c r="BC743" s="131"/>
      <c r="BD743" s="131"/>
      <c r="BE743" s="131"/>
      <c r="BF743" s="131"/>
      <c r="BG743" s="131"/>
      <c r="BH743" s="131"/>
      <c r="BI743" s="131"/>
      <c r="BJ743" s="131"/>
      <c r="BK743" s="131"/>
      <c r="BL743" s="131"/>
      <c r="BM743" s="131"/>
      <c r="BN743" s="131"/>
      <c r="BO743" s="131"/>
      <c r="BP743" s="131"/>
      <c r="BQ743" s="131"/>
      <c r="BR743" s="131"/>
      <c r="BS743" s="131"/>
      <c r="BT743" s="131"/>
      <c r="BU743" s="131"/>
      <c r="BV743" s="131"/>
      <c r="BW743" s="131"/>
      <c r="BX743" s="131"/>
      <c r="BY743" s="131"/>
      <c r="BZ743" s="131"/>
      <c r="CA743" s="131"/>
      <c r="CB743" s="131"/>
      <c r="CC743" s="131"/>
      <c r="CD743" s="131"/>
      <c r="CE743" s="131"/>
      <c r="CF743" s="131"/>
      <c r="CG743" s="131"/>
      <c r="CH743" s="131"/>
      <c r="CI743" s="131"/>
      <c r="CJ743" s="131"/>
      <c r="CK743" s="131"/>
      <c r="CL743" s="131"/>
      <c r="CM743" s="131"/>
      <c r="CN743" s="131"/>
      <c r="CO743" s="131"/>
      <c r="CP743" s="131"/>
      <c r="CQ743" s="131"/>
      <c r="CR743" s="131"/>
      <c r="CS743" s="131"/>
      <c r="CT743" s="131"/>
      <c r="CU743" s="131"/>
      <c r="CV743" s="131"/>
      <c r="CW743" s="131"/>
      <c r="CX743" s="131"/>
      <c r="CY743" s="131"/>
      <c r="CZ743" s="131"/>
      <c r="DA743" s="131"/>
      <c r="DB743" s="131"/>
      <c r="DC743" s="131"/>
      <c r="DD743" s="131"/>
      <c r="DE743" s="131"/>
      <c r="DF743" s="131"/>
      <c r="DG743" s="131"/>
      <c r="DH743" s="131"/>
      <c r="DI743" s="131"/>
      <c r="DJ743" s="131"/>
      <c r="DK743" s="131"/>
      <c r="DL743" s="131"/>
      <c r="DM743" s="131"/>
      <c r="DN743" s="131"/>
      <c r="DO743" s="131"/>
      <c r="DP743" s="131"/>
      <c r="DQ743" s="131"/>
      <c r="DR743" s="131"/>
      <c r="DS743" s="131"/>
      <c r="DT743" s="131"/>
      <c r="DU743" s="131"/>
      <c r="DV743" s="131"/>
      <c r="DW743" s="131"/>
      <c r="DX743" s="131"/>
      <c r="DY743" s="131"/>
      <c r="DZ743" s="131"/>
      <c r="EA743" s="131"/>
      <c r="EB743" s="131"/>
      <c r="EC743" s="131"/>
      <c r="ED743" s="131"/>
      <c r="EE743" s="131"/>
      <c r="EF743" s="131"/>
      <c r="EG743" s="131"/>
      <c r="EH743" s="131"/>
      <c r="EI743" s="131"/>
      <c r="EJ743" s="131"/>
      <c r="EK743" s="131"/>
      <c r="EL743" s="131"/>
      <c r="EM743" s="131"/>
      <c r="EN743" s="131"/>
      <c r="EO743" s="131"/>
      <c r="EP743" s="131"/>
      <c r="EQ743" s="131"/>
      <c r="ER743" s="131"/>
      <c r="ES743" s="131"/>
      <c r="ET743" s="131"/>
      <c r="EU743" s="131"/>
      <c r="EV743" s="131"/>
      <c r="EW743" s="131"/>
      <c r="EX743" s="131"/>
      <c r="EY743" s="131"/>
      <c r="EZ743" s="131"/>
      <c r="FA743" s="131"/>
      <c r="FB743" s="131"/>
      <c r="FC743" s="131"/>
      <c r="FD743" s="131"/>
      <c r="FE743" s="131"/>
      <c r="FF743" s="131"/>
      <c r="FG743" s="131"/>
      <c r="FH743" s="131"/>
      <c r="FI743" s="131"/>
      <c r="FJ743" s="131"/>
      <c r="FK743" s="131"/>
      <c r="FL743" s="131"/>
      <c r="FM743" s="131"/>
      <c r="FN743" s="131"/>
      <c r="FO743" s="131"/>
      <c r="FP743" s="131"/>
      <c r="FQ743" s="131"/>
      <c r="FR743" s="131"/>
      <c r="FS743" s="131"/>
      <c r="FT743" s="131"/>
      <c r="FU743" s="131"/>
      <c r="FV743" s="131"/>
      <c r="FW743" s="131"/>
    </row>
    <row r="744">
      <c r="A744" s="131"/>
      <c r="B744" s="131"/>
      <c r="C744" s="131"/>
      <c r="D744" s="131"/>
      <c r="E744" s="131"/>
      <c r="F744" s="131"/>
      <c r="G744" s="131"/>
      <c r="H744" s="131"/>
      <c r="I744" s="131"/>
      <c r="J744" s="131"/>
      <c r="K744" s="131"/>
      <c r="L744" s="131"/>
      <c r="M744" s="131"/>
      <c r="N744" s="131"/>
      <c r="O744" s="131"/>
      <c r="P744" s="131"/>
      <c r="Q744" s="131"/>
      <c r="R744" s="131"/>
      <c r="S744" s="131"/>
      <c r="T744" s="131"/>
      <c r="U744" s="131"/>
      <c r="V744" s="131"/>
      <c r="W744" s="131"/>
      <c r="X744" s="131"/>
      <c r="Y744" s="131"/>
      <c r="Z744" s="131"/>
      <c r="AA744" s="131"/>
      <c r="AB744" s="131"/>
      <c r="AC744" s="131"/>
      <c r="AD744" s="131"/>
      <c r="AE744" s="131"/>
      <c r="AF744" s="131"/>
      <c r="AG744" s="131"/>
      <c r="AH744" s="131"/>
      <c r="AI744" s="131"/>
      <c r="AJ744" s="131"/>
      <c r="AK744" s="131"/>
      <c r="AL744" s="131"/>
      <c r="AM744" s="131"/>
      <c r="AN744" s="131"/>
      <c r="AO744" s="131"/>
      <c r="AP744" s="131"/>
      <c r="AQ744" s="131"/>
      <c r="AR744" s="131"/>
      <c r="AS744" s="131"/>
      <c r="AT744" s="131"/>
      <c r="AU744" s="131"/>
      <c r="AV744" s="131"/>
      <c r="AW744" s="131"/>
      <c r="AX744" s="131"/>
      <c r="AY744" s="131"/>
      <c r="AZ744" s="131"/>
      <c r="BA744" s="131"/>
      <c r="BB744" s="131"/>
      <c r="BC744" s="131"/>
      <c r="BD744" s="131"/>
      <c r="BE744" s="131"/>
      <c r="BF744" s="131"/>
      <c r="BG744" s="131"/>
      <c r="BH744" s="131"/>
      <c r="BI744" s="131"/>
      <c r="BJ744" s="131"/>
      <c r="BK744" s="131"/>
      <c r="BL744" s="131"/>
      <c r="BM744" s="131"/>
      <c r="BN744" s="131"/>
      <c r="BO744" s="131"/>
      <c r="BP744" s="131"/>
      <c r="BQ744" s="131"/>
      <c r="BR744" s="131"/>
      <c r="BS744" s="131"/>
      <c r="BT744" s="131"/>
      <c r="BU744" s="131"/>
      <c r="BV744" s="131"/>
      <c r="BW744" s="131"/>
      <c r="BX744" s="131"/>
      <c r="BY744" s="131"/>
      <c r="BZ744" s="131"/>
      <c r="CA744" s="131"/>
      <c r="CB744" s="131"/>
      <c r="CC744" s="131"/>
      <c r="CD744" s="131"/>
      <c r="CE744" s="131"/>
      <c r="CF744" s="131"/>
      <c r="CG744" s="131"/>
      <c r="CH744" s="131"/>
      <c r="CI744" s="131"/>
      <c r="CJ744" s="131"/>
      <c r="CK744" s="131"/>
      <c r="CL744" s="131"/>
      <c r="CM744" s="131"/>
      <c r="CN744" s="131"/>
      <c r="CO744" s="131"/>
      <c r="CP744" s="131"/>
      <c r="CQ744" s="131"/>
      <c r="CR744" s="131"/>
      <c r="CS744" s="131"/>
      <c r="CT744" s="131"/>
      <c r="CU744" s="131"/>
      <c r="CV744" s="131"/>
      <c r="CW744" s="131"/>
      <c r="CX744" s="131"/>
      <c r="CY744" s="131"/>
      <c r="CZ744" s="131"/>
      <c r="DA744" s="131"/>
      <c r="DB744" s="131"/>
      <c r="DC744" s="131"/>
      <c r="DD744" s="131"/>
      <c r="DE744" s="131"/>
      <c r="DF744" s="131"/>
      <c r="DG744" s="131"/>
      <c r="DH744" s="131"/>
      <c r="DI744" s="131"/>
      <c r="DJ744" s="131"/>
      <c r="DK744" s="131"/>
      <c r="DL744" s="131"/>
      <c r="DM744" s="131"/>
      <c r="DN744" s="131"/>
      <c r="DO744" s="131"/>
      <c r="DP744" s="131"/>
      <c r="DQ744" s="131"/>
      <c r="DR744" s="131"/>
      <c r="DS744" s="131"/>
      <c r="DT744" s="131"/>
      <c r="DU744" s="131"/>
      <c r="DV744" s="131"/>
      <c r="DW744" s="131"/>
      <c r="DX744" s="131"/>
      <c r="DY744" s="131"/>
      <c r="DZ744" s="131"/>
      <c r="EA744" s="131"/>
      <c r="EB744" s="131"/>
      <c r="EC744" s="131"/>
      <c r="ED744" s="131"/>
      <c r="EE744" s="131"/>
      <c r="EF744" s="131"/>
      <c r="EG744" s="131"/>
      <c r="EH744" s="131"/>
      <c r="EI744" s="131"/>
      <c r="EJ744" s="131"/>
      <c r="EK744" s="131"/>
      <c r="EL744" s="131"/>
      <c r="EM744" s="131"/>
      <c r="EN744" s="131"/>
      <c r="EO744" s="131"/>
      <c r="EP744" s="131"/>
      <c r="EQ744" s="131"/>
      <c r="ER744" s="131"/>
      <c r="ES744" s="131"/>
      <c r="ET744" s="131"/>
      <c r="EU744" s="131"/>
      <c r="EV744" s="131"/>
      <c r="EW744" s="131"/>
      <c r="EX744" s="131"/>
      <c r="EY744" s="131"/>
      <c r="EZ744" s="131"/>
      <c r="FA744" s="131"/>
      <c r="FB744" s="131"/>
      <c r="FC744" s="131"/>
      <c r="FD744" s="131"/>
      <c r="FE744" s="131"/>
      <c r="FF744" s="131"/>
      <c r="FG744" s="131"/>
      <c r="FH744" s="131"/>
      <c r="FI744" s="131"/>
      <c r="FJ744" s="131"/>
      <c r="FK744" s="131"/>
      <c r="FL744" s="131"/>
      <c r="FM744" s="131"/>
      <c r="FN744" s="131"/>
      <c r="FO744" s="131"/>
      <c r="FP744" s="131"/>
      <c r="FQ744" s="131"/>
      <c r="FR744" s="131"/>
      <c r="FS744" s="131"/>
      <c r="FT744" s="131"/>
      <c r="FU744" s="131"/>
      <c r="FV744" s="131"/>
      <c r="FW744" s="131"/>
    </row>
    <row r="745">
      <c r="A745" s="131"/>
      <c r="B745" s="131"/>
      <c r="C745" s="131"/>
      <c r="D745" s="131"/>
      <c r="E745" s="131"/>
      <c r="F745" s="131"/>
      <c r="G745" s="131"/>
      <c r="H745" s="131"/>
      <c r="I745" s="131"/>
      <c r="J745" s="131"/>
      <c r="K745" s="131"/>
      <c r="L745" s="131"/>
      <c r="M745" s="131"/>
      <c r="N745" s="131"/>
      <c r="O745" s="131"/>
      <c r="P745" s="131"/>
      <c r="Q745" s="131"/>
      <c r="R745" s="131"/>
      <c r="S745" s="131"/>
      <c r="T745" s="131"/>
      <c r="U745" s="131"/>
      <c r="V745" s="131"/>
      <c r="W745" s="131"/>
      <c r="X745" s="131"/>
      <c r="Y745" s="131"/>
      <c r="Z745" s="131"/>
      <c r="AA745" s="131"/>
      <c r="AB745" s="131"/>
      <c r="AC745" s="131"/>
      <c r="AD745" s="131"/>
      <c r="AE745" s="131"/>
      <c r="AF745" s="131"/>
      <c r="AG745" s="131"/>
      <c r="AH745" s="131"/>
      <c r="AI745" s="131"/>
      <c r="AJ745" s="131"/>
      <c r="AK745" s="131"/>
      <c r="AL745" s="131"/>
      <c r="AM745" s="131"/>
      <c r="AN745" s="131"/>
      <c r="AO745" s="131"/>
      <c r="AP745" s="131"/>
      <c r="AQ745" s="131"/>
      <c r="AR745" s="131"/>
      <c r="AS745" s="131"/>
      <c r="AT745" s="131"/>
      <c r="AU745" s="131"/>
      <c r="AV745" s="131"/>
      <c r="AW745" s="131"/>
      <c r="AX745" s="131"/>
      <c r="AY745" s="131"/>
      <c r="AZ745" s="131"/>
      <c r="BA745" s="131"/>
      <c r="BB745" s="131"/>
      <c r="BC745" s="131"/>
      <c r="BD745" s="131"/>
      <c r="BE745" s="131"/>
      <c r="BF745" s="131"/>
      <c r="BG745" s="131"/>
      <c r="BH745" s="131"/>
      <c r="BI745" s="131"/>
      <c r="BJ745" s="131"/>
      <c r="BK745" s="131"/>
      <c r="BL745" s="131"/>
      <c r="BM745" s="131"/>
      <c r="BN745" s="131"/>
      <c r="BO745" s="131"/>
      <c r="BP745" s="131"/>
      <c r="BQ745" s="131"/>
      <c r="BR745" s="131"/>
      <c r="BS745" s="131"/>
      <c r="BT745" s="131"/>
      <c r="BU745" s="131"/>
      <c r="BV745" s="131"/>
      <c r="BW745" s="131"/>
      <c r="BX745" s="131"/>
      <c r="BY745" s="131"/>
      <c r="BZ745" s="131"/>
      <c r="CA745" s="131"/>
      <c r="CB745" s="131"/>
      <c r="CC745" s="131"/>
      <c r="CD745" s="131"/>
      <c r="CE745" s="131"/>
      <c r="CF745" s="131"/>
      <c r="CG745" s="131"/>
      <c r="CH745" s="131"/>
      <c r="CI745" s="131"/>
      <c r="CJ745" s="131"/>
      <c r="CK745" s="131"/>
      <c r="CL745" s="131"/>
      <c r="CM745" s="131"/>
      <c r="CN745" s="131"/>
      <c r="CO745" s="131"/>
      <c r="CP745" s="131"/>
      <c r="CQ745" s="131"/>
      <c r="CR745" s="131"/>
      <c r="CS745" s="131"/>
      <c r="CT745" s="131"/>
      <c r="CU745" s="131"/>
      <c r="CV745" s="131"/>
      <c r="CW745" s="131"/>
      <c r="CX745" s="131"/>
      <c r="CY745" s="131"/>
      <c r="CZ745" s="131"/>
      <c r="DA745" s="131"/>
      <c r="DB745" s="131"/>
      <c r="DC745" s="131"/>
      <c r="DD745" s="131"/>
      <c r="DE745" s="131"/>
      <c r="DF745" s="131"/>
      <c r="DG745" s="131"/>
      <c r="DH745" s="131"/>
      <c r="DI745" s="131"/>
      <c r="DJ745" s="131"/>
      <c r="DK745" s="131"/>
      <c r="DL745" s="131"/>
      <c r="DM745" s="131"/>
      <c r="DN745" s="131"/>
      <c r="DO745" s="131"/>
      <c r="DP745" s="131"/>
      <c r="DQ745" s="131"/>
      <c r="DR745" s="131"/>
      <c r="DS745" s="131"/>
      <c r="DT745" s="131"/>
      <c r="DU745" s="131"/>
      <c r="DV745" s="131"/>
      <c r="DW745" s="131"/>
      <c r="DX745" s="131"/>
      <c r="DY745" s="131"/>
      <c r="DZ745" s="131"/>
      <c r="EA745" s="131"/>
      <c r="EB745" s="131"/>
      <c r="EC745" s="131"/>
      <c r="ED745" s="131"/>
      <c r="EE745" s="131"/>
      <c r="EF745" s="131"/>
      <c r="EG745" s="131"/>
      <c r="EH745" s="131"/>
      <c r="EI745" s="131"/>
      <c r="EJ745" s="131"/>
      <c r="EK745" s="131"/>
      <c r="EL745" s="131"/>
      <c r="EM745" s="131"/>
      <c r="EN745" s="131"/>
      <c r="EO745" s="131"/>
      <c r="EP745" s="131"/>
      <c r="EQ745" s="131"/>
      <c r="ER745" s="131"/>
      <c r="ES745" s="131"/>
      <c r="ET745" s="131"/>
      <c r="EU745" s="131"/>
      <c r="EV745" s="131"/>
      <c r="EW745" s="131"/>
      <c r="EX745" s="131"/>
      <c r="EY745" s="131"/>
      <c r="EZ745" s="131"/>
      <c r="FA745" s="131"/>
      <c r="FB745" s="131"/>
      <c r="FC745" s="131"/>
      <c r="FD745" s="131"/>
      <c r="FE745" s="131"/>
      <c r="FF745" s="131"/>
      <c r="FG745" s="131"/>
      <c r="FH745" s="131"/>
      <c r="FI745" s="131"/>
      <c r="FJ745" s="131"/>
      <c r="FK745" s="131"/>
      <c r="FL745" s="131"/>
      <c r="FM745" s="131"/>
      <c r="FN745" s="131"/>
      <c r="FO745" s="131"/>
      <c r="FP745" s="131"/>
      <c r="FQ745" s="131"/>
      <c r="FR745" s="131"/>
      <c r="FS745" s="131"/>
      <c r="FT745" s="131"/>
      <c r="FU745" s="131"/>
      <c r="FV745" s="131"/>
      <c r="FW745" s="131"/>
    </row>
    <row r="746">
      <c r="A746" s="131"/>
      <c r="B746" s="131"/>
      <c r="C746" s="131"/>
      <c r="D746" s="131"/>
      <c r="E746" s="131"/>
      <c r="F746" s="131"/>
      <c r="G746" s="131"/>
      <c r="H746" s="131"/>
      <c r="I746" s="131"/>
      <c r="J746" s="131"/>
      <c r="K746" s="131"/>
      <c r="L746" s="131"/>
      <c r="M746" s="131"/>
      <c r="N746" s="131"/>
      <c r="O746" s="131"/>
      <c r="P746" s="131"/>
      <c r="Q746" s="131"/>
      <c r="R746" s="131"/>
      <c r="S746" s="131"/>
      <c r="T746" s="131"/>
      <c r="U746" s="131"/>
      <c r="V746" s="131"/>
      <c r="W746" s="131"/>
      <c r="X746" s="131"/>
      <c r="Y746" s="131"/>
      <c r="Z746" s="131"/>
      <c r="AA746" s="131"/>
      <c r="AB746" s="131"/>
      <c r="AC746" s="131"/>
      <c r="AD746" s="131"/>
      <c r="AE746" s="131"/>
      <c r="AF746" s="131"/>
      <c r="AG746" s="131"/>
      <c r="AH746" s="131"/>
      <c r="AI746" s="131"/>
      <c r="AJ746" s="131"/>
      <c r="AK746" s="131"/>
      <c r="AL746" s="131"/>
      <c r="AM746" s="131"/>
      <c r="AN746" s="131"/>
      <c r="AO746" s="131"/>
      <c r="AP746" s="131"/>
      <c r="AQ746" s="131"/>
      <c r="AR746" s="131"/>
      <c r="AS746" s="131"/>
      <c r="AT746" s="131"/>
      <c r="AU746" s="131"/>
      <c r="AV746" s="131"/>
      <c r="AW746" s="131"/>
      <c r="AX746" s="131"/>
      <c r="AY746" s="131"/>
      <c r="AZ746" s="131"/>
      <c r="BA746" s="131"/>
      <c r="BB746" s="131"/>
      <c r="BC746" s="131"/>
      <c r="BD746" s="131"/>
      <c r="BE746" s="131"/>
      <c r="BF746" s="131"/>
      <c r="BG746" s="131"/>
      <c r="BH746" s="131"/>
      <c r="BI746" s="131"/>
      <c r="BJ746" s="131"/>
      <c r="BK746" s="131"/>
      <c r="BL746" s="131"/>
      <c r="BM746" s="131"/>
      <c r="BN746" s="131"/>
      <c r="BO746" s="131"/>
      <c r="BP746" s="131"/>
      <c r="BQ746" s="131"/>
      <c r="BR746" s="131"/>
      <c r="BS746" s="131"/>
      <c r="BT746" s="131"/>
      <c r="BU746" s="131"/>
      <c r="BV746" s="131"/>
      <c r="BW746" s="131"/>
      <c r="BX746" s="131"/>
      <c r="BY746" s="131"/>
      <c r="BZ746" s="131"/>
      <c r="CA746" s="131"/>
      <c r="CB746" s="131"/>
      <c r="CC746" s="131"/>
      <c r="CD746" s="131"/>
      <c r="CE746" s="131"/>
      <c r="CF746" s="131"/>
      <c r="CG746" s="131"/>
      <c r="CH746" s="131"/>
      <c r="CI746" s="131"/>
      <c r="CJ746" s="131"/>
      <c r="CK746" s="131"/>
      <c r="CL746" s="131"/>
      <c r="CM746" s="131"/>
      <c r="CN746" s="131"/>
      <c r="CO746" s="131"/>
      <c r="CP746" s="131"/>
      <c r="CQ746" s="131"/>
      <c r="CR746" s="131"/>
      <c r="CS746" s="131"/>
      <c r="CT746" s="131"/>
      <c r="CU746" s="131"/>
      <c r="CV746" s="131"/>
      <c r="CW746" s="131"/>
      <c r="CX746" s="131"/>
      <c r="CY746" s="131"/>
      <c r="CZ746" s="131"/>
      <c r="DA746" s="131"/>
      <c r="DB746" s="131"/>
      <c r="DC746" s="131"/>
      <c r="DD746" s="131"/>
      <c r="DE746" s="131"/>
      <c r="DF746" s="131"/>
      <c r="DG746" s="131"/>
      <c r="DH746" s="131"/>
      <c r="DI746" s="131"/>
      <c r="DJ746" s="131"/>
      <c r="DK746" s="131"/>
      <c r="DL746" s="131"/>
      <c r="DM746" s="131"/>
      <c r="DN746" s="131"/>
      <c r="DO746" s="131"/>
      <c r="DP746" s="131"/>
      <c r="DQ746" s="131"/>
      <c r="DR746" s="131"/>
      <c r="DS746" s="131"/>
      <c r="DT746" s="131"/>
      <c r="DU746" s="131"/>
      <c r="DV746" s="131"/>
      <c r="DW746" s="131"/>
      <c r="DX746" s="131"/>
      <c r="DY746" s="131"/>
      <c r="DZ746" s="131"/>
      <c r="EA746" s="131"/>
      <c r="EB746" s="131"/>
      <c r="EC746" s="131"/>
      <c r="ED746" s="131"/>
      <c r="EE746" s="131"/>
      <c r="EF746" s="131"/>
      <c r="EG746" s="131"/>
      <c r="EH746" s="131"/>
      <c r="EI746" s="131"/>
      <c r="EJ746" s="131"/>
      <c r="EK746" s="131"/>
      <c r="EL746" s="131"/>
      <c r="EM746" s="131"/>
      <c r="EN746" s="131"/>
      <c r="EO746" s="131"/>
      <c r="EP746" s="131"/>
      <c r="EQ746" s="131"/>
      <c r="ER746" s="131"/>
      <c r="ES746" s="131"/>
      <c r="ET746" s="131"/>
      <c r="EU746" s="131"/>
      <c r="EV746" s="131"/>
      <c r="EW746" s="131"/>
      <c r="EX746" s="131"/>
      <c r="EY746" s="131"/>
      <c r="EZ746" s="131"/>
      <c r="FA746" s="131"/>
      <c r="FB746" s="131"/>
      <c r="FC746" s="131"/>
      <c r="FD746" s="131"/>
      <c r="FE746" s="131"/>
      <c r="FF746" s="131"/>
      <c r="FG746" s="131"/>
      <c r="FH746" s="131"/>
      <c r="FI746" s="131"/>
      <c r="FJ746" s="131"/>
      <c r="FK746" s="131"/>
      <c r="FL746" s="131"/>
      <c r="FM746" s="131"/>
      <c r="FN746" s="131"/>
      <c r="FO746" s="131"/>
      <c r="FP746" s="131"/>
      <c r="FQ746" s="131"/>
      <c r="FR746" s="131"/>
      <c r="FS746" s="131"/>
      <c r="FT746" s="131"/>
      <c r="FU746" s="131"/>
      <c r="FV746" s="131"/>
      <c r="FW746" s="131"/>
    </row>
    <row r="747">
      <c r="A747" s="131"/>
      <c r="B747" s="131"/>
      <c r="C747" s="131"/>
      <c r="D747" s="131"/>
      <c r="E747" s="131"/>
      <c r="F747" s="131"/>
      <c r="G747" s="131"/>
      <c r="H747" s="131"/>
      <c r="I747" s="131"/>
      <c r="J747" s="131"/>
      <c r="K747" s="131"/>
      <c r="L747" s="131"/>
      <c r="M747" s="131"/>
      <c r="N747" s="131"/>
      <c r="O747" s="131"/>
      <c r="P747" s="131"/>
      <c r="Q747" s="131"/>
      <c r="R747" s="131"/>
      <c r="S747" s="131"/>
      <c r="T747" s="131"/>
      <c r="U747" s="131"/>
      <c r="V747" s="131"/>
      <c r="W747" s="131"/>
      <c r="X747" s="131"/>
      <c r="Y747" s="131"/>
      <c r="Z747" s="131"/>
      <c r="AA747" s="131"/>
      <c r="AB747" s="131"/>
      <c r="AC747" s="131"/>
      <c r="AD747" s="131"/>
      <c r="AE747" s="131"/>
      <c r="AF747" s="131"/>
      <c r="AG747" s="131"/>
      <c r="AH747" s="131"/>
      <c r="AI747" s="131"/>
      <c r="AJ747" s="131"/>
      <c r="AK747" s="131"/>
      <c r="AL747" s="131"/>
      <c r="AM747" s="131"/>
      <c r="AN747" s="131"/>
      <c r="AO747" s="131"/>
      <c r="AP747" s="131"/>
      <c r="AQ747" s="131"/>
      <c r="AR747" s="131"/>
      <c r="AS747" s="131"/>
      <c r="AT747" s="131"/>
      <c r="AU747" s="131"/>
      <c r="AV747" s="131"/>
      <c r="AW747" s="131"/>
      <c r="AX747" s="131"/>
      <c r="AY747" s="131"/>
      <c r="AZ747" s="131"/>
      <c r="BA747" s="131"/>
      <c r="BB747" s="131"/>
      <c r="BC747" s="131"/>
      <c r="BD747" s="131"/>
      <c r="BE747" s="131"/>
      <c r="BF747" s="131"/>
      <c r="BG747" s="131"/>
      <c r="BH747" s="131"/>
      <c r="BI747" s="131"/>
      <c r="BJ747" s="131"/>
      <c r="BK747" s="131"/>
      <c r="BL747" s="131"/>
      <c r="BM747" s="131"/>
      <c r="BN747" s="131"/>
      <c r="BO747" s="131"/>
      <c r="BP747" s="131"/>
      <c r="BQ747" s="131"/>
      <c r="BR747" s="131"/>
      <c r="BS747" s="131"/>
      <c r="BT747" s="131"/>
      <c r="BU747" s="131"/>
      <c r="BV747" s="131"/>
      <c r="BW747" s="131"/>
      <c r="BX747" s="131"/>
      <c r="BY747" s="131"/>
      <c r="BZ747" s="131"/>
      <c r="CA747" s="131"/>
      <c r="CB747" s="131"/>
      <c r="CC747" s="131"/>
      <c r="CD747" s="131"/>
      <c r="CE747" s="131"/>
      <c r="CF747" s="131"/>
      <c r="CG747" s="131"/>
      <c r="CH747" s="131"/>
      <c r="CI747" s="131"/>
      <c r="CJ747" s="131"/>
      <c r="CK747" s="131"/>
      <c r="CL747" s="131"/>
      <c r="CM747" s="131"/>
      <c r="CN747" s="131"/>
      <c r="CO747" s="131"/>
      <c r="CP747" s="131"/>
      <c r="CQ747" s="131"/>
      <c r="CR747" s="131"/>
      <c r="CS747" s="131"/>
      <c r="CT747" s="131"/>
      <c r="CU747" s="131"/>
      <c r="CV747" s="131"/>
      <c r="CW747" s="131"/>
      <c r="CX747" s="131"/>
      <c r="CY747" s="131"/>
      <c r="CZ747" s="131"/>
      <c r="DA747" s="131"/>
      <c r="DB747" s="131"/>
      <c r="DC747" s="131"/>
      <c r="DD747" s="131"/>
      <c r="DE747" s="131"/>
      <c r="DF747" s="131"/>
      <c r="DG747" s="131"/>
      <c r="DH747" s="131"/>
      <c r="DI747" s="131"/>
      <c r="DJ747" s="131"/>
      <c r="DK747" s="131"/>
      <c r="DL747" s="131"/>
      <c r="DM747" s="131"/>
      <c r="DN747" s="131"/>
      <c r="DO747" s="131"/>
      <c r="DP747" s="131"/>
      <c r="DQ747" s="131"/>
      <c r="DR747" s="131"/>
      <c r="DS747" s="131"/>
      <c r="DT747" s="131"/>
      <c r="DU747" s="131"/>
      <c r="DV747" s="131"/>
      <c r="DW747" s="131"/>
      <c r="DX747" s="131"/>
      <c r="DY747" s="131"/>
      <c r="DZ747" s="131"/>
      <c r="EA747" s="131"/>
      <c r="EB747" s="131"/>
      <c r="EC747" s="131"/>
      <c r="ED747" s="131"/>
      <c r="EE747" s="131"/>
      <c r="EF747" s="131"/>
      <c r="EG747" s="131"/>
      <c r="EH747" s="131"/>
      <c r="EI747" s="131"/>
      <c r="EJ747" s="131"/>
      <c r="EK747" s="131"/>
      <c r="EL747" s="131"/>
      <c r="EM747" s="131"/>
      <c r="EN747" s="131"/>
      <c r="EO747" s="131"/>
      <c r="EP747" s="131"/>
      <c r="EQ747" s="131"/>
      <c r="ER747" s="131"/>
      <c r="ES747" s="131"/>
      <c r="ET747" s="131"/>
      <c r="EU747" s="131"/>
      <c r="EV747" s="131"/>
      <c r="EW747" s="131"/>
      <c r="EX747" s="131"/>
      <c r="EY747" s="131"/>
      <c r="EZ747" s="131"/>
      <c r="FA747" s="131"/>
      <c r="FB747" s="131"/>
      <c r="FC747" s="131"/>
      <c r="FD747" s="131"/>
      <c r="FE747" s="131"/>
      <c r="FF747" s="131"/>
      <c r="FG747" s="131"/>
      <c r="FH747" s="131"/>
      <c r="FI747" s="131"/>
      <c r="FJ747" s="131"/>
      <c r="FK747" s="131"/>
      <c r="FL747" s="131"/>
      <c r="FM747" s="131"/>
      <c r="FN747" s="131"/>
      <c r="FO747" s="131"/>
      <c r="FP747" s="131"/>
      <c r="FQ747" s="131"/>
      <c r="FR747" s="131"/>
      <c r="FS747" s="131"/>
      <c r="FT747" s="131"/>
      <c r="FU747" s="131"/>
      <c r="FV747" s="131"/>
      <c r="FW747" s="131"/>
    </row>
    <row r="748">
      <c r="A748" s="131"/>
      <c r="B748" s="131"/>
      <c r="C748" s="131"/>
      <c r="D748" s="131"/>
      <c r="E748" s="131"/>
      <c r="F748" s="131"/>
      <c r="G748" s="131"/>
      <c r="H748" s="131"/>
      <c r="I748" s="131"/>
      <c r="J748" s="131"/>
      <c r="K748" s="131"/>
      <c r="L748" s="131"/>
      <c r="M748" s="131"/>
      <c r="N748" s="131"/>
      <c r="O748" s="131"/>
      <c r="P748" s="131"/>
      <c r="Q748" s="131"/>
      <c r="R748" s="131"/>
      <c r="S748" s="131"/>
      <c r="T748" s="131"/>
      <c r="U748" s="131"/>
      <c r="V748" s="131"/>
      <c r="W748" s="131"/>
      <c r="X748" s="131"/>
      <c r="Y748" s="131"/>
      <c r="Z748" s="131"/>
      <c r="AA748" s="131"/>
      <c r="AB748" s="131"/>
      <c r="AC748" s="131"/>
      <c r="AD748" s="131"/>
      <c r="AE748" s="131"/>
      <c r="AF748" s="131"/>
      <c r="AG748" s="131"/>
      <c r="AH748" s="131"/>
      <c r="AI748" s="131"/>
      <c r="AJ748" s="131"/>
      <c r="AK748" s="131"/>
      <c r="AL748" s="131"/>
      <c r="AM748" s="131"/>
      <c r="AN748" s="131"/>
      <c r="AO748" s="131"/>
      <c r="AP748" s="131"/>
      <c r="AQ748" s="131"/>
      <c r="AR748" s="131"/>
      <c r="AS748" s="131"/>
      <c r="AT748" s="131"/>
      <c r="AU748" s="131"/>
      <c r="AV748" s="131"/>
      <c r="AW748" s="131"/>
      <c r="AX748" s="131"/>
      <c r="AY748" s="131"/>
      <c r="AZ748" s="131"/>
      <c r="BA748" s="131"/>
      <c r="BB748" s="131"/>
      <c r="BC748" s="131"/>
      <c r="BD748" s="131"/>
      <c r="BE748" s="131"/>
      <c r="BF748" s="131"/>
      <c r="BG748" s="131"/>
      <c r="BH748" s="131"/>
      <c r="BI748" s="131"/>
      <c r="BJ748" s="131"/>
      <c r="BK748" s="131"/>
      <c r="BL748" s="131"/>
      <c r="BM748" s="131"/>
      <c r="BN748" s="131"/>
      <c r="BO748" s="131"/>
      <c r="BP748" s="131"/>
      <c r="BQ748" s="131"/>
      <c r="BR748" s="131"/>
      <c r="BS748" s="131"/>
      <c r="BT748" s="131"/>
      <c r="BU748" s="131"/>
      <c r="BV748" s="131"/>
      <c r="BW748" s="131"/>
      <c r="BX748" s="131"/>
      <c r="BY748" s="131"/>
      <c r="BZ748" s="131"/>
      <c r="CA748" s="131"/>
      <c r="CB748" s="131"/>
      <c r="CC748" s="131"/>
      <c r="CD748" s="131"/>
      <c r="CE748" s="131"/>
      <c r="CF748" s="131"/>
      <c r="CG748" s="131"/>
      <c r="CH748" s="131"/>
      <c r="CI748" s="131"/>
      <c r="CJ748" s="131"/>
      <c r="CK748" s="131"/>
      <c r="CL748" s="131"/>
      <c r="CM748" s="131"/>
      <c r="CN748" s="131"/>
      <c r="CO748" s="131"/>
      <c r="CP748" s="131"/>
      <c r="CQ748" s="131"/>
      <c r="CR748" s="131"/>
      <c r="CS748" s="131"/>
      <c r="CT748" s="131"/>
      <c r="CU748" s="131"/>
      <c r="CV748" s="131"/>
      <c r="CW748" s="131"/>
      <c r="CX748" s="131"/>
      <c r="CY748" s="131"/>
      <c r="CZ748" s="131"/>
      <c r="DA748" s="131"/>
      <c r="DB748" s="131"/>
      <c r="DC748" s="131"/>
      <c r="DD748" s="131"/>
      <c r="DE748" s="131"/>
      <c r="DF748" s="131"/>
      <c r="DG748" s="131"/>
      <c r="DH748" s="131"/>
      <c r="DI748" s="131"/>
      <c r="DJ748" s="131"/>
      <c r="DK748" s="131"/>
      <c r="DL748" s="131"/>
      <c r="DM748" s="131"/>
      <c r="DN748" s="131"/>
      <c r="DO748" s="131"/>
      <c r="DP748" s="131"/>
      <c r="DQ748" s="131"/>
      <c r="DR748" s="131"/>
      <c r="DS748" s="131"/>
      <c r="DT748" s="131"/>
      <c r="DU748" s="131"/>
      <c r="DV748" s="131"/>
      <c r="DW748" s="131"/>
      <c r="DX748" s="131"/>
      <c r="DY748" s="131"/>
      <c r="DZ748" s="131"/>
      <c r="EA748" s="131"/>
      <c r="EB748" s="131"/>
      <c r="EC748" s="131"/>
      <c r="ED748" s="131"/>
      <c r="EE748" s="131"/>
      <c r="EF748" s="131"/>
      <c r="EG748" s="131"/>
      <c r="EH748" s="131"/>
      <c r="EI748" s="131"/>
      <c r="EJ748" s="131"/>
      <c r="EK748" s="131"/>
      <c r="EL748" s="131"/>
      <c r="EM748" s="131"/>
      <c r="EN748" s="131"/>
      <c r="EO748" s="131"/>
      <c r="EP748" s="131"/>
      <c r="EQ748" s="131"/>
      <c r="ER748" s="131"/>
      <c r="ES748" s="131"/>
      <c r="ET748" s="131"/>
      <c r="EU748" s="131"/>
      <c r="EV748" s="131"/>
      <c r="EW748" s="131"/>
      <c r="EX748" s="131"/>
      <c r="EY748" s="131"/>
      <c r="EZ748" s="131"/>
      <c r="FA748" s="131"/>
      <c r="FB748" s="131"/>
      <c r="FC748" s="131"/>
      <c r="FD748" s="131"/>
      <c r="FE748" s="131"/>
      <c r="FF748" s="131"/>
      <c r="FG748" s="131"/>
      <c r="FH748" s="131"/>
      <c r="FI748" s="131"/>
      <c r="FJ748" s="131"/>
      <c r="FK748" s="131"/>
      <c r="FL748" s="131"/>
      <c r="FM748" s="131"/>
      <c r="FN748" s="131"/>
      <c r="FO748" s="131"/>
      <c r="FP748" s="131"/>
      <c r="FQ748" s="131"/>
      <c r="FR748" s="131"/>
      <c r="FS748" s="131"/>
      <c r="FT748" s="131"/>
      <c r="FU748" s="131"/>
      <c r="FV748" s="131"/>
      <c r="FW748" s="131"/>
    </row>
    <row r="749">
      <c r="A749" s="131"/>
      <c r="B749" s="131"/>
      <c r="C749" s="131"/>
      <c r="D749" s="131"/>
      <c r="E749" s="131"/>
      <c r="F749" s="131"/>
      <c r="G749" s="131"/>
      <c r="H749" s="131"/>
      <c r="I749" s="131"/>
      <c r="J749" s="131"/>
      <c r="K749" s="131"/>
      <c r="L749" s="131"/>
      <c r="M749" s="131"/>
      <c r="N749" s="131"/>
      <c r="O749" s="131"/>
      <c r="P749" s="131"/>
      <c r="Q749" s="131"/>
      <c r="R749" s="131"/>
      <c r="S749" s="131"/>
      <c r="T749" s="131"/>
      <c r="U749" s="131"/>
      <c r="V749" s="131"/>
      <c r="W749" s="131"/>
      <c r="X749" s="131"/>
      <c r="Y749" s="131"/>
      <c r="Z749" s="131"/>
      <c r="AA749" s="131"/>
      <c r="AB749" s="131"/>
      <c r="AC749" s="131"/>
      <c r="AD749" s="131"/>
      <c r="AE749" s="131"/>
      <c r="AF749" s="131"/>
      <c r="AG749" s="131"/>
      <c r="AH749" s="131"/>
      <c r="AI749" s="131"/>
      <c r="AJ749" s="131"/>
      <c r="AK749" s="131"/>
      <c r="AL749" s="131"/>
      <c r="AM749" s="131"/>
      <c r="AN749" s="131"/>
      <c r="AO749" s="131"/>
      <c r="AP749" s="131"/>
      <c r="AQ749" s="131"/>
      <c r="AR749" s="131"/>
      <c r="AS749" s="131"/>
      <c r="AT749" s="131"/>
      <c r="AU749" s="131"/>
      <c r="AV749" s="131"/>
      <c r="AW749" s="131"/>
      <c r="AX749" s="131"/>
      <c r="AY749" s="131"/>
      <c r="AZ749" s="131"/>
      <c r="BA749" s="131"/>
      <c r="BB749" s="131"/>
      <c r="BC749" s="131"/>
      <c r="BD749" s="131"/>
      <c r="BE749" s="131"/>
      <c r="BF749" s="131"/>
      <c r="BG749" s="131"/>
      <c r="BH749" s="131"/>
      <c r="BI749" s="131"/>
      <c r="BJ749" s="131"/>
      <c r="BK749" s="131"/>
      <c r="BL749" s="131"/>
      <c r="BM749" s="131"/>
      <c r="BN749" s="131"/>
      <c r="BO749" s="131"/>
      <c r="BP749" s="131"/>
      <c r="BQ749" s="131"/>
      <c r="BR749" s="131"/>
      <c r="BS749" s="131"/>
      <c r="BT749" s="131"/>
      <c r="BU749" s="131"/>
      <c r="BV749" s="131"/>
      <c r="BW749" s="131"/>
      <c r="BX749" s="131"/>
      <c r="BY749" s="131"/>
      <c r="BZ749" s="131"/>
      <c r="CA749" s="131"/>
      <c r="CB749" s="131"/>
      <c r="CC749" s="131"/>
      <c r="CD749" s="131"/>
      <c r="CE749" s="131"/>
      <c r="CF749" s="131"/>
      <c r="CG749" s="131"/>
      <c r="CH749" s="131"/>
      <c r="CI749" s="131"/>
      <c r="CJ749" s="131"/>
      <c r="CK749" s="131"/>
      <c r="CL749" s="131"/>
      <c r="CM749" s="131"/>
      <c r="CN749" s="131"/>
      <c r="CO749" s="131"/>
      <c r="CP749" s="131"/>
      <c r="CQ749" s="131"/>
      <c r="CR749" s="131"/>
      <c r="CS749" s="131"/>
      <c r="CT749" s="131"/>
      <c r="CU749" s="131"/>
      <c r="CV749" s="131"/>
      <c r="CW749" s="131"/>
      <c r="CX749" s="131"/>
      <c r="CY749" s="131"/>
      <c r="CZ749" s="131"/>
      <c r="DA749" s="131"/>
      <c r="DB749" s="131"/>
      <c r="DC749" s="131"/>
      <c r="DD749" s="131"/>
      <c r="DE749" s="131"/>
      <c r="DF749" s="131"/>
      <c r="DG749" s="131"/>
      <c r="DH749" s="131"/>
      <c r="DI749" s="131"/>
      <c r="DJ749" s="131"/>
      <c r="DK749" s="131"/>
      <c r="DL749" s="131"/>
      <c r="DM749" s="131"/>
      <c r="DN749" s="131"/>
      <c r="DO749" s="131"/>
      <c r="DP749" s="131"/>
      <c r="DQ749" s="131"/>
      <c r="DR749" s="131"/>
      <c r="DS749" s="131"/>
      <c r="DT749" s="131"/>
      <c r="DU749" s="131"/>
      <c r="DV749" s="131"/>
      <c r="DW749" s="131"/>
      <c r="DX749" s="131"/>
      <c r="DY749" s="131"/>
      <c r="DZ749" s="131"/>
      <c r="EA749" s="131"/>
      <c r="EB749" s="131"/>
      <c r="EC749" s="131"/>
      <c r="ED749" s="131"/>
      <c r="EE749" s="131"/>
      <c r="EF749" s="131"/>
      <c r="EG749" s="131"/>
      <c r="EH749" s="131"/>
      <c r="EI749" s="131"/>
      <c r="EJ749" s="131"/>
      <c r="EK749" s="131"/>
      <c r="EL749" s="131"/>
      <c r="EM749" s="131"/>
      <c r="EN749" s="131"/>
      <c r="EO749" s="131"/>
      <c r="EP749" s="131"/>
      <c r="EQ749" s="131"/>
      <c r="ER749" s="131"/>
      <c r="ES749" s="131"/>
      <c r="ET749" s="131"/>
      <c r="EU749" s="131"/>
      <c r="EV749" s="131"/>
      <c r="EW749" s="131"/>
      <c r="EX749" s="131"/>
      <c r="EY749" s="131"/>
      <c r="EZ749" s="131"/>
      <c r="FA749" s="131"/>
      <c r="FB749" s="131"/>
      <c r="FC749" s="131"/>
      <c r="FD749" s="131"/>
      <c r="FE749" s="131"/>
      <c r="FF749" s="131"/>
      <c r="FG749" s="131"/>
      <c r="FH749" s="131"/>
      <c r="FI749" s="131"/>
      <c r="FJ749" s="131"/>
      <c r="FK749" s="131"/>
      <c r="FL749" s="131"/>
      <c r="FM749" s="131"/>
      <c r="FN749" s="131"/>
      <c r="FO749" s="131"/>
      <c r="FP749" s="131"/>
      <c r="FQ749" s="131"/>
      <c r="FR749" s="131"/>
      <c r="FS749" s="131"/>
      <c r="FT749" s="131"/>
      <c r="FU749" s="131"/>
      <c r="FV749" s="131"/>
      <c r="FW749" s="131"/>
    </row>
    <row r="750">
      <c r="A750" s="131"/>
      <c r="B750" s="131"/>
      <c r="C750" s="131"/>
      <c r="D750" s="131"/>
      <c r="E750" s="131"/>
      <c r="F750" s="131"/>
      <c r="G750" s="131"/>
      <c r="H750" s="131"/>
      <c r="I750" s="131"/>
      <c r="J750" s="131"/>
      <c r="K750" s="131"/>
      <c r="L750" s="131"/>
      <c r="M750" s="131"/>
      <c r="N750" s="131"/>
      <c r="O750" s="131"/>
      <c r="P750" s="131"/>
      <c r="Q750" s="131"/>
      <c r="R750" s="131"/>
      <c r="S750" s="131"/>
      <c r="T750" s="131"/>
      <c r="U750" s="131"/>
      <c r="V750" s="131"/>
      <c r="W750" s="131"/>
      <c r="X750" s="131"/>
      <c r="Y750" s="131"/>
      <c r="Z750" s="131"/>
      <c r="AA750" s="131"/>
      <c r="AB750" s="131"/>
      <c r="AC750" s="131"/>
      <c r="AD750" s="131"/>
      <c r="AE750" s="131"/>
      <c r="AF750" s="131"/>
      <c r="AG750" s="131"/>
      <c r="AH750" s="131"/>
      <c r="AI750" s="131"/>
      <c r="AJ750" s="131"/>
      <c r="AK750" s="131"/>
      <c r="AL750" s="131"/>
      <c r="AM750" s="131"/>
      <c r="AN750" s="131"/>
      <c r="AO750" s="131"/>
      <c r="AP750" s="131"/>
      <c r="AQ750" s="131"/>
      <c r="AR750" s="131"/>
      <c r="AS750" s="131"/>
      <c r="AT750" s="131"/>
      <c r="AU750" s="131"/>
      <c r="AV750" s="131"/>
      <c r="AW750" s="131"/>
      <c r="AX750" s="131"/>
      <c r="AY750" s="131"/>
      <c r="AZ750" s="131"/>
      <c r="BA750" s="131"/>
      <c r="BB750" s="131"/>
      <c r="BC750" s="131"/>
      <c r="BD750" s="131"/>
      <c r="BE750" s="131"/>
      <c r="BF750" s="131"/>
      <c r="BG750" s="131"/>
      <c r="BH750" s="131"/>
      <c r="BI750" s="131"/>
      <c r="BJ750" s="131"/>
      <c r="BK750" s="131"/>
      <c r="BL750" s="131"/>
      <c r="BM750" s="131"/>
      <c r="BN750" s="131"/>
      <c r="BO750" s="131"/>
      <c r="BP750" s="131"/>
      <c r="BQ750" s="131"/>
      <c r="BR750" s="131"/>
      <c r="BS750" s="131"/>
      <c r="BT750" s="131"/>
      <c r="BU750" s="131"/>
      <c r="BV750" s="131"/>
      <c r="BW750" s="131"/>
      <c r="BX750" s="131"/>
      <c r="BY750" s="131"/>
      <c r="BZ750" s="131"/>
      <c r="CA750" s="131"/>
      <c r="CB750" s="131"/>
      <c r="CC750" s="131"/>
      <c r="CD750" s="131"/>
      <c r="CE750" s="131"/>
      <c r="CF750" s="131"/>
      <c r="CG750" s="131"/>
      <c r="CH750" s="131"/>
      <c r="CI750" s="131"/>
      <c r="CJ750" s="131"/>
      <c r="CK750" s="131"/>
      <c r="CL750" s="131"/>
      <c r="CM750" s="131"/>
      <c r="CN750" s="131"/>
      <c r="CO750" s="131"/>
      <c r="CP750" s="131"/>
      <c r="CQ750" s="131"/>
      <c r="CR750" s="131"/>
      <c r="CS750" s="131"/>
      <c r="CT750" s="131"/>
      <c r="CU750" s="131"/>
      <c r="CV750" s="131"/>
      <c r="CW750" s="131"/>
      <c r="CX750" s="131"/>
      <c r="CY750" s="131"/>
      <c r="CZ750" s="131"/>
      <c r="DA750" s="131"/>
      <c r="DB750" s="131"/>
      <c r="DC750" s="131"/>
      <c r="DD750" s="131"/>
      <c r="DE750" s="131"/>
      <c r="DF750" s="131"/>
      <c r="DG750" s="131"/>
      <c r="DH750" s="131"/>
      <c r="DI750" s="131"/>
      <c r="DJ750" s="131"/>
      <c r="DK750" s="131"/>
      <c r="DL750" s="131"/>
      <c r="DM750" s="131"/>
      <c r="DN750" s="131"/>
      <c r="DO750" s="131"/>
      <c r="DP750" s="131"/>
      <c r="DQ750" s="131"/>
      <c r="DR750" s="131"/>
      <c r="DS750" s="131"/>
      <c r="DT750" s="131"/>
      <c r="DU750" s="131"/>
      <c r="DV750" s="131"/>
      <c r="DW750" s="131"/>
      <c r="DX750" s="131"/>
      <c r="DY750" s="131"/>
      <c r="DZ750" s="131"/>
      <c r="EA750" s="131"/>
      <c r="EB750" s="131"/>
      <c r="EC750" s="131"/>
      <c r="ED750" s="131"/>
      <c r="EE750" s="131"/>
      <c r="EF750" s="131"/>
      <c r="EG750" s="131"/>
      <c r="EH750" s="131"/>
      <c r="EI750" s="131"/>
      <c r="EJ750" s="131"/>
      <c r="EK750" s="131"/>
      <c r="EL750" s="131"/>
      <c r="EM750" s="131"/>
      <c r="EN750" s="131"/>
      <c r="EO750" s="131"/>
      <c r="EP750" s="131"/>
      <c r="EQ750" s="131"/>
      <c r="ER750" s="131"/>
      <c r="ES750" s="131"/>
      <c r="ET750" s="131"/>
      <c r="EU750" s="131"/>
      <c r="EV750" s="131"/>
      <c r="EW750" s="131"/>
      <c r="EX750" s="131"/>
      <c r="EY750" s="131"/>
      <c r="EZ750" s="131"/>
      <c r="FA750" s="131"/>
      <c r="FB750" s="131"/>
      <c r="FC750" s="131"/>
      <c r="FD750" s="131"/>
      <c r="FE750" s="131"/>
      <c r="FF750" s="131"/>
      <c r="FG750" s="131"/>
      <c r="FH750" s="131"/>
      <c r="FI750" s="131"/>
      <c r="FJ750" s="131"/>
      <c r="FK750" s="131"/>
      <c r="FL750" s="131"/>
      <c r="FM750" s="131"/>
      <c r="FN750" s="131"/>
      <c r="FO750" s="131"/>
      <c r="FP750" s="131"/>
      <c r="FQ750" s="131"/>
      <c r="FR750" s="131"/>
      <c r="FS750" s="131"/>
      <c r="FT750" s="131"/>
      <c r="FU750" s="131"/>
      <c r="FV750" s="131"/>
      <c r="FW750" s="131"/>
    </row>
    <row r="751">
      <c r="A751" s="131"/>
      <c r="B751" s="131"/>
      <c r="C751" s="131"/>
      <c r="D751" s="131"/>
      <c r="E751" s="131"/>
      <c r="F751" s="131"/>
      <c r="G751" s="131"/>
      <c r="H751" s="131"/>
      <c r="I751" s="131"/>
      <c r="J751" s="131"/>
      <c r="K751" s="131"/>
      <c r="L751" s="131"/>
      <c r="M751" s="131"/>
      <c r="N751" s="131"/>
      <c r="O751" s="131"/>
      <c r="P751" s="131"/>
      <c r="Q751" s="131"/>
      <c r="R751" s="131"/>
      <c r="S751" s="131"/>
      <c r="T751" s="131"/>
      <c r="U751" s="131"/>
      <c r="V751" s="131"/>
      <c r="W751" s="131"/>
      <c r="X751" s="131"/>
      <c r="Y751" s="131"/>
      <c r="Z751" s="131"/>
      <c r="AA751" s="131"/>
      <c r="AB751" s="131"/>
      <c r="AC751" s="131"/>
      <c r="AD751" s="131"/>
      <c r="AE751" s="131"/>
      <c r="AF751" s="131"/>
      <c r="AG751" s="131"/>
      <c r="AH751" s="131"/>
      <c r="AI751" s="131"/>
      <c r="AJ751" s="131"/>
      <c r="AK751" s="131"/>
      <c r="AL751" s="131"/>
      <c r="AM751" s="131"/>
      <c r="AN751" s="131"/>
      <c r="AO751" s="131"/>
      <c r="AP751" s="131"/>
      <c r="AQ751" s="131"/>
      <c r="AR751" s="131"/>
      <c r="AS751" s="131"/>
      <c r="AT751" s="131"/>
      <c r="AU751" s="131"/>
      <c r="AV751" s="131"/>
      <c r="AW751" s="131"/>
      <c r="AX751" s="131"/>
      <c r="AY751" s="131"/>
      <c r="AZ751" s="131"/>
      <c r="BA751" s="131"/>
      <c r="BB751" s="131"/>
      <c r="BC751" s="131"/>
      <c r="BD751" s="131"/>
      <c r="BE751" s="131"/>
      <c r="BF751" s="131"/>
      <c r="BG751" s="131"/>
      <c r="BH751" s="131"/>
      <c r="BI751" s="131"/>
      <c r="BJ751" s="131"/>
      <c r="BK751" s="131"/>
      <c r="BL751" s="131"/>
      <c r="BM751" s="131"/>
      <c r="BN751" s="131"/>
      <c r="BO751" s="131"/>
      <c r="BP751" s="131"/>
      <c r="BQ751" s="131"/>
      <c r="BR751" s="131"/>
      <c r="BS751" s="131"/>
      <c r="BT751" s="131"/>
      <c r="BU751" s="131"/>
      <c r="BV751" s="131"/>
      <c r="BW751" s="131"/>
      <c r="BX751" s="131"/>
      <c r="BY751" s="131"/>
      <c r="BZ751" s="131"/>
      <c r="CA751" s="131"/>
      <c r="CB751" s="131"/>
      <c r="CC751" s="131"/>
      <c r="CD751" s="131"/>
      <c r="CE751" s="131"/>
      <c r="CF751" s="131"/>
      <c r="CG751" s="131"/>
      <c r="CH751" s="131"/>
      <c r="CI751" s="131"/>
      <c r="CJ751" s="131"/>
      <c r="CK751" s="131"/>
      <c r="CL751" s="131"/>
      <c r="CM751" s="131"/>
      <c r="CN751" s="131"/>
      <c r="CO751" s="131"/>
      <c r="CP751" s="131"/>
      <c r="CQ751" s="131"/>
      <c r="CR751" s="131"/>
      <c r="CS751" s="131"/>
      <c r="CT751" s="131"/>
      <c r="CU751" s="131"/>
      <c r="CV751" s="131"/>
      <c r="CW751" s="131"/>
      <c r="CX751" s="131"/>
      <c r="CY751" s="131"/>
      <c r="CZ751" s="131"/>
      <c r="DA751" s="131"/>
      <c r="DB751" s="131"/>
      <c r="DC751" s="131"/>
      <c r="DD751" s="131"/>
      <c r="DE751" s="131"/>
      <c r="DF751" s="131"/>
      <c r="DG751" s="131"/>
      <c r="DH751" s="131"/>
      <c r="DI751" s="131"/>
      <c r="DJ751" s="131"/>
      <c r="DK751" s="131"/>
      <c r="DL751" s="131"/>
      <c r="DM751" s="131"/>
      <c r="DN751" s="131"/>
      <c r="DO751" s="131"/>
      <c r="DP751" s="131"/>
      <c r="DQ751" s="131"/>
      <c r="DR751" s="131"/>
      <c r="DS751" s="131"/>
      <c r="DT751" s="131"/>
      <c r="DU751" s="131"/>
      <c r="DV751" s="131"/>
      <c r="DW751" s="131"/>
      <c r="DX751" s="131"/>
      <c r="DY751" s="131"/>
      <c r="DZ751" s="131"/>
      <c r="EA751" s="131"/>
      <c r="EB751" s="131"/>
      <c r="EC751" s="131"/>
      <c r="ED751" s="131"/>
      <c r="EE751" s="131"/>
      <c r="EF751" s="131"/>
      <c r="EG751" s="131"/>
      <c r="EH751" s="131"/>
      <c r="EI751" s="131"/>
      <c r="EJ751" s="131"/>
      <c r="EK751" s="131"/>
      <c r="EL751" s="131"/>
      <c r="EM751" s="131"/>
      <c r="EN751" s="131"/>
      <c r="EO751" s="131"/>
      <c r="EP751" s="131"/>
      <c r="EQ751" s="131"/>
      <c r="ER751" s="131"/>
      <c r="ES751" s="131"/>
      <c r="ET751" s="131"/>
      <c r="EU751" s="131"/>
      <c r="EV751" s="131"/>
      <c r="EW751" s="131"/>
      <c r="EX751" s="131"/>
      <c r="EY751" s="131"/>
      <c r="EZ751" s="131"/>
      <c r="FA751" s="131"/>
      <c r="FB751" s="131"/>
      <c r="FC751" s="131"/>
      <c r="FD751" s="131"/>
      <c r="FE751" s="131"/>
      <c r="FF751" s="131"/>
      <c r="FG751" s="131"/>
      <c r="FH751" s="131"/>
      <c r="FI751" s="131"/>
      <c r="FJ751" s="131"/>
      <c r="FK751" s="131"/>
      <c r="FL751" s="131"/>
      <c r="FM751" s="131"/>
      <c r="FN751" s="131"/>
      <c r="FO751" s="131"/>
      <c r="FP751" s="131"/>
      <c r="FQ751" s="131"/>
      <c r="FR751" s="131"/>
      <c r="FS751" s="131"/>
      <c r="FT751" s="131"/>
      <c r="FU751" s="131"/>
      <c r="FV751" s="131"/>
      <c r="FW751" s="131"/>
    </row>
    <row r="752">
      <c r="A752" s="131"/>
      <c r="B752" s="131"/>
      <c r="C752" s="131"/>
      <c r="D752" s="131"/>
      <c r="E752" s="131"/>
      <c r="F752" s="131"/>
      <c r="G752" s="131"/>
      <c r="H752" s="131"/>
      <c r="I752" s="131"/>
      <c r="J752" s="131"/>
      <c r="K752" s="131"/>
      <c r="L752" s="131"/>
      <c r="M752" s="131"/>
      <c r="N752" s="131"/>
      <c r="O752" s="131"/>
      <c r="P752" s="131"/>
      <c r="Q752" s="131"/>
      <c r="R752" s="131"/>
      <c r="S752" s="131"/>
      <c r="T752" s="131"/>
      <c r="U752" s="131"/>
      <c r="V752" s="131"/>
      <c r="W752" s="131"/>
      <c r="X752" s="131"/>
      <c r="Y752" s="131"/>
      <c r="Z752" s="131"/>
      <c r="AA752" s="131"/>
      <c r="AB752" s="131"/>
      <c r="AC752" s="131"/>
      <c r="AD752" s="131"/>
      <c r="AE752" s="131"/>
      <c r="AF752" s="131"/>
      <c r="AG752" s="131"/>
      <c r="AH752" s="131"/>
      <c r="AI752" s="131"/>
      <c r="AJ752" s="131"/>
      <c r="AK752" s="131"/>
      <c r="AL752" s="131"/>
      <c r="AM752" s="131"/>
      <c r="AN752" s="131"/>
      <c r="AO752" s="131"/>
      <c r="AP752" s="131"/>
      <c r="AQ752" s="131"/>
      <c r="AR752" s="131"/>
      <c r="AS752" s="131"/>
      <c r="AT752" s="131"/>
      <c r="AU752" s="131"/>
      <c r="AV752" s="131"/>
      <c r="AW752" s="131"/>
      <c r="AX752" s="131"/>
      <c r="AY752" s="131"/>
      <c r="AZ752" s="131"/>
      <c r="BA752" s="131"/>
      <c r="BB752" s="131"/>
      <c r="BC752" s="131"/>
      <c r="BD752" s="131"/>
      <c r="BE752" s="131"/>
      <c r="BF752" s="131"/>
      <c r="BG752" s="131"/>
      <c r="BH752" s="131"/>
      <c r="BI752" s="131"/>
      <c r="BJ752" s="131"/>
      <c r="BK752" s="131"/>
      <c r="BL752" s="131"/>
      <c r="BM752" s="131"/>
      <c r="BN752" s="131"/>
      <c r="BO752" s="131"/>
      <c r="BP752" s="131"/>
      <c r="BQ752" s="131"/>
      <c r="BR752" s="131"/>
      <c r="BS752" s="131"/>
      <c r="BT752" s="131"/>
      <c r="BU752" s="131"/>
      <c r="BV752" s="131"/>
      <c r="BW752" s="131"/>
      <c r="BX752" s="131"/>
      <c r="BY752" s="131"/>
      <c r="BZ752" s="131"/>
      <c r="CA752" s="131"/>
      <c r="CB752" s="131"/>
      <c r="CC752" s="131"/>
      <c r="CD752" s="131"/>
      <c r="CE752" s="131"/>
      <c r="CF752" s="131"/>
      <c r="CG752" s="131"/>
      <c r="CH752" s="131"/>
      <c r="CI752" s="131"/>
      <c r="CJ752" s="131"/>
      <c r="CK752" s="131"/>
      <c r="CL752" s="131"/>
      <c r="CM752" s="131"/>
      <c r="CN752" s="131"/>
      <c r="CO752" s="131"/>
      <c r="CP752" s="131"/>
      <c r="CQ752" s="131"/>
      <c r="CR752" s="131"/>
      <c r="CS752" s="131"/>
      <c r="CT752" s="131"/>
      <c r="CU752" s="131"/>
      <c r="CV752" s="131"/>
      <c r="CW752" s="131"/>
      <c r="CX752" s="131"/>
      <c r="CY752" s="131"/>
      <c r="CZ752" s="131"/>
      <c r="DA752" s="131"/>
      <c r="DB752" s="131"/>
      <c r="DC752" s="131"/>
      <c r="DD752" s="131"/>
      <c r="DE752" s="131"/>
      <c r="DF752" s="131"/>
      <c r="DG752" s="131"/>
      <c r="DH752" s="131"/>
      <c r="DI752" s="131"/>
      <c r="DJ752" s="131"/>
      <c r="DK752" s="131"/>
      <c r="DL752" s="131"/>
      <c r="DM752" s="131"/>
      <c r="DN752" s="131"/>
      <c r="DO752" s="131"/>
      <c r="DP752" s="131"/>
      <c r="DQ752" s="131"/>
      <c r="DR752" s="131"/>
      <c r="DS752" s="131"/>
      <c r="DT752" s="131"/>
      <c r="DU752" s="131"/>
      <c r="DV752" s="131"/>
      <c r="DW752" s="131"/>
      <c r="DX752" s="131"/>
      <c r="DY752" s="131"/>
      <c r="DZ752" s="131"/>
      <c r="EA752" s="131"/>
      <c r="EB752" s="131"/>
      <c r="EC752" s="131"/>
      <c r="ED752" s="131"/>
      <c r="EE752" s="131"/>
      <c r="EF752" s="131"/>
      <c r="EG752" s="131"/>
      <c r="EH752" s="131"/>
      <c r="EI752" s="131"/>
      <c r="EJ752" s="131"/>
      <c r="EK752" s="131"/>
      <c r="EL752" s="131"/>
      <c r="EM752" s="131"/>
      <c r="EN752" s="131"/>
      <c r="EO752" s="131"/>
      <c r="EP752" s="131"/>
      <c r="EQ752" s="131"/>
      <c r="ER752" s="131"/>
      <c r="ES752" s="131"/>
      <c r="ET752" s="131"/>
      <c r="EU752" s="131"/>
      <c r="EV752" s="131"/>
      <c r="EW752" s="131"/>
      <c r="EX752" s="131"/>
      <c r="EY752" s="131"/>
      <c r="EZ752" s="131"/>
      <c r="FA752" s="131"/>
      <c r="FB752" s="131"/>
      <c r="FC752" s="131"/>
      <c r="FD752" s="131"/>
      <c r="FE752" s="131"/>
      <c r="FF752" s="131"/>
      <c r="FG752" s="131"/>
      <c r="FH752" s="131"/>
      <c r="FI752" s="131"/>
      <c r="FJ752" s="131"/>
      <c r="FK752" s="131"/>
      <c r="FL752" s="131"/>
      <c r="FM752" s="131"/>
      <c r="FN752" s="131"/>
      <c r="FO752" s="131"/>
      <c r="FP752" s="131"/>
      <c r="FQ752" s="131"/>
      <c r="FR752" s="131"/>
      <c r="FS752" s="131"/>
      <c r="FT752" s="131"/>
      <c r="FU752" s="131"/>
      <c r="FV752" s="131"/>
      <c r="FW752" s="131"/>
    </row>
    <row r="753">
      <c r="A753" s="131"/>
      <c r="B753" s="131"/>
      <c r="C753" s="131"/>
      <c r="D753" s="131"/>
      <c r="E753" s="131"/>
      <c r="F753" s="131"/>
      <c r="G753" s="131"/>
      <c r="H753" s="131"/>
      <c r="I753" s="131"/>
      <c r="J753" s="131"/>
      <c r="K753" s="131"/>
      <c r="L753" s="131"/>
      <c r="M753" s="131"/>
      <c r="N753" s="131"/>
      <c r="O753" s="131"/>
      <c r="P753" s="131"/>
      <c r="Q753" s="131"/>
      <c r="R753" s="131"/>
      <c r="S753" s="131"/>
      <c r="T753" s="131"/>
      <c r="U753" s="131"/>
      <c r="V753" s="131"/>
      <c r="W753" s="131"/>
      <c r="X753" s="131"/>
      <c r="Y753" s="131"/>
      <c r="Z753" s="131"/>
      <c r="AA753" s="131"/>
      <c r="AB753" s="131"/>
      <c r="AC753" s="131"/>
      <c r="AD753" s="131"/>
      <c r="AE753" s="131"/>
      <c r="AF753" s="131"/>
      <c r="AG753" s="131"/>
      <c r="AH753" s="131"/>
      <c r="AI753" s="131"/>
      <c r="AJ753" s="131"/>
      <c r="AK753" s="131"/>
      <c r="AL753" s="131"/>
      <c r="AM753" s="131"/>
      <c r="AN753" s="131"/>
      <c r="AO753" s="131"/>
      <c r="AP753" s="131"/>
      <c r="AQ753" s="131"/>
      <c r="AR753" s="131"/>
      <c r="AS753" s="131"/>
      <c r="AT753" s="131"/>
      <c r="AU753" s="131"/>
      <c r="AV753" s="131"/>
      <c r="AW753" s="131"/>
      <c r="AX753" s="131"/>
      <c r="AY753" s="131"/>
      <c r="AZ753" s="131"/>
      <c r="BA753" s="131"/>
      <c r="BB753" s="131"/>
      <c r="BC753" s="131"/>
      <c r="BD753" s="131"/>
      <c r="BE753" s="131"/>
      <c r="BF753" s="131"/>
      <c r="BG753" s="131"/>
      <c r="BH753" s="131"/>
      <c r="BI753" s="131"/>
      <c r="BJ753" s="131"/>
      <c r="BK753" s="131"/>
      <c r="BL753" s="131"/>
      <c r="BM753" s="131"/>
      <c r="BN753" s="131"/>
      <c r="BO753" s="131"/>
      <c r="BP753" s="131"/>
      <c r="BQ753" s="131"/>
      <c r="BR753" s="131"/>
      <c r="BS753" s="131"/>
      <c r="BT753" s="131"/>
      <c r="BU753" s="131"/>
      <c r="BV753" s="131"/>
      <c r="BW753" s="131"/>
      <c r="BX753" s="131"/>
      <c r="BY753" s="131"/>
      <c r="BZ753" s="131"/>
      <c r="CA753" s="131"/>
      <c r="CB753" s="131"/>
      <c r="CC753" s="131"/>
      <c r="CD753" s="131"/>
      <c r="CE753" s="131"/>
      <c r="CF753" s="131"/>
      <c r="CG753" s="131"/>
      <c r="CH753" s="131"/>
      <c r="CI753" s="131"/>
      <c r="CJ753" s="131"/>
      <c r="CK753" s="131"/>
      <c r="CL753" s="131"/>
      <c r="CM753" s="131"/>
      <c r="CN753" s="131"/>
      <c r="CO753" s="131"/>
      <c r="CP753" s="131"/>
      <c r="CQ753" s="131"/>
      <c r="CR753" s="131"/>
      <c r="CS753" s="131"/>
      <c r="CT753" s="131"/>
      <c r="CU753" s="131"/>
      <c r="CV753" s="131"/>
      <c r="CW753" s="131"/>
      <c r="CX753" s="131"/>
      <c r="CY753" s="131"/>
      <c r="CZ753" s="131"/>
      <c r="DA753" s="131"/>
      <c r="DB753" s="131"/>
      <c r="DC753" s="131"/>
      <c r="DD753" s="131"/>
      <c r="DE753" s="131"/>
      <c r="DF753" s="131"/>
      <c r="DG753" s="131"/>
      <c r="DH753" s="131"/>
      <c r="DI753" s="131"/>
      <c r="DJ753" s="131"/>
      <c r="DK753" s="131"/>
      <c r="DL753" s="131"/>
      <c r="DM753" s="131"/>
      <c r="DN753" s="131"/>
      <c r="DO753" s="131"/>
      <c r="DP753" s="131"/>
      <c r="DQ753" s="131"/>
      <c r="DR753" s="131"/>
      <c r="DS753" s="131"/>
      <c r="DT753" s="131"/>
      <c r="DU753" s="131"/>
      <c r="DV753" s="131"/>
      <c r="DW753" s="131"/>
      <c r="DX753" s="131"/>
      <c r="DY753" s="131"/>
      <c r="DZ753" s="131"/>
      <c r="EA753" s="131"/>
      <c r="EB753" s="131"/>
      <c r="EC753" s="131"/>
      <c r="ED753" s="131"/>
      <c r="EE753" s="131"/>
      <c r="EF753" s="131"/>
      <c r="EG753" s="131"/>
      <c r="EH753" s="131"/>
      <c r="EI753" s="131"/>
      <c r="EJ753" s="131"/>
      <c r="EK753" s="131"/>
      <c r="EL753" s="131"/>
      <c r="EM753" s="131"/>
      <c r="EN753" s="131"/>
      <c r="EO753" s="131"/>
      <c r="EP753" s="131"/>
      <c r="EQ753" s="131"/>
      <c r="ER753" s="131"/>
      <c r="ES753" s="131"/>
      <c r="ET753" s="131"/>
      <c r="EU753" s="131"/>
      <c r="EV753" s="131"/>
      <c r="EW753" s="131"/>
      <c r="EX753" s="131"/>
      <c r="EY753" s="131"/>
      <c r="EZ753" s="131"/>
      <c r="FA753" s="131"/>
      <c r="FB753" s="131"/>
      <c r="FC753" s="131"/>
      <c r="FD753" s="131"/>
      <c r="FE753" s="131"/>
      <c r="FF753" s="131"/>
      <c r="FG753" s="131"/>
      <c r="FH753" s="131"/>
      <c r="FI753" s="131"/>
      <c r="FJ753" s="131"/>
      <c r="FK753" s="131"/>
      <c r="FL753" s="131"/>
      <c r="FM753" s="131"/>
      <c r="FN753" s="131"/>
      <c r="FO753" s="131"/>
      <c r="FP753" s="131"/>
      <c r="FQ753" s="131"/>
      <c r="FR753" s="131"/>
      <c r="FS753" s="131"/>
      <c r="FT753" s="131"/>
      <c r="FU753" s="131"/>
      <c r="FV753" s="131"/>
      <c r="FW753" s="131"/>
    </row>
    <row r="754">
      <c r="A754" s="131"/>
      <c r="B754" s="131"/>
      <c r="C754" s="131"/>
      <c r="D754" s="131"/>
      <c r="E754" s="131"/>
      <c r="F754" s="131"/>
      <c r="G754" s="131"/>
      <c r="H754" s="131"/>
      <c r="I754" s="131"/>
      <c r="J754" s="131"/>
      <c r="K754" s="131"/>
      <c r="L754" s="131"/>
      <c r="M754" s="131"/>
      <c r="N754" s="131"/>
      <c r="O754" s="131"/>
      <c r="P754" s="131"/>
      <c r="Q754" s="131"/>
      <c r="R754" s="131"/>
      <c r="S754" s="131"/>
      <c r="T754" s="131"/>
      <c r="U754" s="131"/>
      <c r="V754" s="131"/>
      <c r="W754" s="131"/>
      <c r="X754" s="131"/>
      <c r="Y754" s="131"/>
      <c r="Z754" s="131"/>
      <c r="AA754" s="131"/>
      <c r="AB754" s="131"/>
      <c r="AC754" s="131"/>
      <c r="AD754" s="131"/>
      <c r="AE754" s="131"/>
      <c r="AF754" s="131"/>
      <c r="AG754" s="131"/>
      <c r="AH754" s="131"/>
      <c r="AI754" s="131"/>
      <c r="AJ754" s="131"/>
      <c r="AK754" s="131"/>
      <c r="AL754" s="131"/>
      <c r="AM754" s="131"/>
      <c r="AN754" s="131"/>
      <c r="AO754" s="131"/>
      <c r="AP754" s="131"/>
      <c r="AQ754" s="131"/>
      <c r="AR754" s="131"/>
      <c r="AS754" s="131"/>
      <c r="AT754" s="131"/>
      <c r="AU754" s="131"/>
      <c r="AV754" s="131"/>
      <c r="AW754" s="131"/>
      <c r="AX754" s="131"/>
      <c r="AY754" s="131"/>
      <c r="AZ754" s="131"/>
      <c r="BA754" s="131"/>
      <c r="BB754" s="131"/>
      <c r="BC754" s="131"/>
      <c r="BD754" s="131"/>
      <c r="BE754" s="131"/>
      <c r="BF754" s="131"/>
      <c r="BG754" s="131"/>
      <c r="BH754" s="131"/>
      <c r="BI754" s="131"/>
      <c r="BJ754" s="131"/>
      <c r="BK754" s="131"/>
      <c r="BL754" s="131"/>
      <c r="BM754" s="131"/>
      <c r="BN754" s="131"/>
      <c r="BO754" s="131"/>
      <c r="BP754" s="131"/>
      <c r="BQ754" s="131"/>
      <c r="BR754" s="131"/>
      <c r="BS754" s="131"/>
      <c r="BT754" s="131"/>
      <c r="BU754" s="131"/>
      <c r="BV754" s="131"/>
      <c r="BW754" s="131"/>
      <c r="BX754" s="131"/>
      <c r="BY754" s="131"/>
      <c r="BZ754" s="131"/>
      <c r="CA754" s="131"/>
      <c r="CB754" s="131"/>
      <c r="CC754" s="131"/>
      <c r="CD754" s="131"/>
      <c r="CE754" s="131"/>
      <c r="CF754" s="131"/>
      <c r="CG754" s="131"/>
      <c r="CH754" s="131"/>
      <c r="CI754" s="131"/>
      <c r="CJ754" s="131"/>
      <c r="CK754" s="131"/>
      <c r="CL754" s="131"/>
      <c r="CM754" s="131"/>
      <c r="CN754" s="131"/>
      <c r="CO754" s="131"/>
      <c r="CP754" s="131"/>
      <c r="CQ754" s="131"/>
      <c r="CR754" s="131"/>
      <c r="CS754" s="131"/>
      <c r="CT754" s="131"/>
      <c r="CU754" s="131"/>
      <c r="CV754" s="131"/>
      <c r="CW754" s="131"/>
      <c r="CX754" s="131"/>
      <c r="CY754" s="131"/>
      <c r="CZ754" s="131"/>
      <c r="DA754" s="131"/>
      <c r="DB754" s="131"/>
      <c r="DC754" s="131"/>
      <c r="DD754" s="131"/>
      <c r="DE754" s="131"/>
      <c r="DF754" s="131"/>
      <c r="DG754" s="131"/>
      <c r="DH754" s="131"/>
      <c r="DI754" s="131"/>
      <c r="DJ754" s="131"/>
      <c r="DK754" s="131"/>
      <c r="DL754" s="131"/>
      <c r="DM754" s="131"/>
      <c r="DN754" s="131"/>
      <c r="DO754" s="131"/>
      <c r="DP754" s="131"/>
      <c r="DQ754" s="131"/>
      <c r="DR754" s="131"/>
      <c r="DS754" s="131"/>
      <c r="DT754" s="131"/>
      <c r="DU754" s="131"/>
      <c r="DV754" s="131"/>
      <c r="DW754" s="131"/>
      <c r="DX754" s="131"/>
      <c r="DY754" s="131"/>
      <c r="DZ754" s="131"/>
      <c r="EA754" s="131"/>
      <c r="EB754" s="131"/>
      <c r="EC754" s="131"/>
      <c r="ED754" s="131"/>
      <c r="EE754" s="131"/>
      <c r="EF754" s="131"/>
      <c r="EG754" s="131"/>
      <c r="EH754" s="131"/>
      <c r="EI754" s="131"/>
      <c r="EJ754" s="131"/>
      <c r="EK754" s="131"/>
      <c r="EL754" s="131"/>
      <c r="EM754" s="131"/>
      <c r="EN754" s="131"/>
      <c r="EO754" s="131"/>
      <c r="EP754" s="131"/>
      <c r="EQ754" s="131"/>
      <c r="ER754" s="131"/>
      <c r="ES754" s="131"/>
      <c r="ET754" s="131"/>
      <c r="EU754" s="131"/>
      <c r="EV754" s="131"/>
      <c r="EW754" s="131"/>
      <c r="EX754" s="131"/>
      <c r="EY754" s="131"/>
      <c r="EZ754" s="131"/>
      <c r="FA754" s="131"/>
      <c r="FB754" s="131"/>
      <c r="FC754" s="131"/>
      <c r="FD754" s="131"/>
      <c r="FE754" s="131"/>
      <c r="FF754" s="131"/>
      <c r="FG754" s="131"/>
      <c r="FH754" s="131"/>
      <c r="FI754" s="131"/>
      <c r="FJ754" s="131"/>
      <c r="FK754" s="131"/>
      <c r="FL754" s="131"/>
      <c r="FM754" s="131"/>
      <c r="FN754" s="131"/>
      <c r="FO754" s="131"/>
      <c r="FP754" s="131"/>
      <c r="FQ754" s="131"/>
      <c r="FR754" s="131"/>
      <c r="FS754" s="131"/>
      <c r="FT754" s="131"/>
      <c r="FU754" s="131"/>
      <c r="FV754" s="131"/>
      <c r="FW754" s="131"/>
    </row>
    <row r="755">
      <c r="A755" s="131"/>
      <c r="B755" s="131"/>
      <c r="C755" s="131"/>
      <c r="D755" s="131"/>
      <c r="E755" s="131"/>
      <c r="F755" s="131"/>
      <c r="G755" s="131"/>
      <c r="H755" s="131"/>
      <c r="I755" s="131"/>
      <c r="J755" s="131"/>
      <c r="K755" s="131"/>
      <c r="L755" s="131"/>
      <c r="M755" s="131"/>
      <c r="N755" s="131"/>
      <c r="O755" s="131"/>
      <c r="P755" s="131"/>
      <c r="Q755" s="131"/>
      <c r="R755" s="131"/>
      <c r="S755" s="131"/>
      <c r="T755" s="131"/>
      <c r="U755" s="131"/>
      <c r="V755" s="131"/>
      <c r="W755" s="131"/>
      <c r="X755" s="131"/>
      <c r="Y755" s="131"/>
      <c r="Z755" s="131"/>
      <c r="AA755" s="131"/>
      <c r="AB755" s="131"/>
      <c r="AC755" s="131"/>
      <c r="AD755" s="131"/>
      <c r="AE755" s="131"/>
      <c r="AF755" s="131"/>
      <c r="AG755" s="131"/>
      <c r="AH755" s="131"/>
      <c r="AI755" s="131"/>
      <c r="AJ755" s="131"/>
      <c r="AK755" s="131"/>
      <c r="AL755" s="131"/>
      <c r="AM755" s="131"/>
      <c r="AN755" s="131"/>
      <c r="AO755" s="131"/>
      <c r="AP755" s="131"/>
      <c r="AQ755" s="131"/>
      <c r="AR755" s="131"/>
      <c r="AS755" s="131"/>
      <c r="AT755" s="131"/>
      <c r="AU755" s="131"/>
      <c r="AV755" s="131"/>
      <c r="AW755" s="131"/>
      <c r="AX755" s="131"/>
      <c r="AY755" s="131"/>
      <c r="AZ755" s="131"/>
      <c r="BA755" s="131"/>
      <c r="BB755" s="131"/>
      <c r="BC755" s="131"/>
      <c r="BD755" s="131"/>
      <c r="BE755" s="131"/>
      <c r="BF755" s="131"/>
      <c r="BG755" s="131"/>
      <c r="BH755" s="131"/>
      <c r="BI755" s="131"/>
      <c r="BJ755" s="131"/>
      <c r="BK755" s="131"/>
      <c r="BL755" s="131"/>
      <c r="BM755" s="131"/>
      <c r="BN755" s="131"/>
      <c r="BO755" s="131"/>
      <c r="BP755" s="131"/>
      <c r="BQ755" s="131"/>
      <c r="BR755" s="131"/>
      <c r="BS755" s="131"/>
      <c r="BT755" s="131"/>
      <c r="BU755" s="131"/>
      <c r="BV755" s="131"/>
      <c r="BW755" s="131"/>
      <c r="BX755" s="131"/>
      <c r="BY755" s="131"/>
      <c r="BZ755" s="131"/>
      <c r="CA755" s="131"/>
      <c r="CB755" s="131"/>
      <c r="CC755" s="131"/>
      <c r="CD755" s="131"/>
      <c r="CE755" s="131"/>
      <c r="CF755" s="131"/>
      <c r="CG755" s="131"/>
      <c r="CH755" s="131"/>
      <c r="CI755" s="131"/>
      <c r="CJ755" s="131"/>
      <c r="CK755" s="131"/>
      <c r="CL755" s="131"/>
      <c r="CM755" s="131"/>
      <c r="CN755" s="131"/>
      <c r="CO755" s="131"/>
      <c r="CP755" s="131"/>
      <c r="CQ755" s="131"/>
      <c r="CR755" s="131"/>
      <c r="CS755" s="131"/>
      <c r="CT755" s="131"/>
      <c r="CU755" s="131"/>
      <c r="CV755" s="131"/>
      <c r="CW755" s="131"/>
      <c r="CX755" s="131"/>
      <c r="CY755" s="131"/>
      <c r="CZ755" s="131"/>
      <c r="DA755" s="131"/>
      <c r="DB755" s="131"/>
      <c r="DC755" s="131"/>
      <c r="DD755" s="131"/>
      <c r="DE755" s="131"/>
      <c r="DF755" s="131"/>
      <c r="DG755" s="131"/>
      <c r="DH755" s="131"/>
      <c r="DI755" s="131"/>
      <c r="DJ755" s="131"/>
      <c r="DK755" s="131"/>
      <c r="DL755" s="131"/>
      <c r="DM755" s="131"/>
      <c r="DN755" s="131"/>
      <c r="DO755" s="131"/>
      <c r="DP755" s="131"/>
      <c r="DQ755" s="131"/>
      <c r="DR755" s="131"/>
      <c r="DS755" s="131"/>
      <c r="DT755" s="131"/>
      <c r="DU755" s="131"/>
      <c r="DV755" s="131"/>
      <c r="DW755" s="131"/>
      <c r="DX755" s="131"/>
      <c r="DY755" s="131"/>
      <c r="DZ755" s="131"/>
      <c r="EA755" s="131"/>
      <c r="EB755" s="131"/>
      <c r="EC755" s="131"/>
      <c r="ED755" s="131"/>
      <c r="EE755" s="131"/>
      <c r="EF755" s="131"/>
      <c r="EG755" s="131"/>
      <c r="EH755" s="131"/>
      <c r="EI755" s="131"/>
      <c r="EJ755" s="131"/>
      <c r="EK755" s="131"/>
      <c r="EL755" s="131"/>
      <c r="EM755" s="131"/>
      <c r="EN755" s="131"/>
      <c r="EO755" s="131"/>
      <c r="EP755" s="131"/>
      <c r="EQ755" s="131"/>
      <c r="ER755" s="131"/>
      <c r="ES755" s="131"/>
      <c r="ET755" s="131"/>
      <c r="EU755" s="131"/>
      <c r="EV755" s="131"/>
      <c r="EW755" s="131"/>
      <c r="EX755" s="131"/>
      <c r="EY755" s="131"/>
      <c r="EZ755" s="131"/>
      <c r="FA755" s="131"/>
      <c r="FB755" s="131"/>
      <c r="FC755" s="131"/>
      <c r="FD755" s="131"/>
      <c r="FE755" s="131"/>
      <c r="FF755" s="131"/>
      <c r="FG755" s="131"/>
      <c r="FH755" s="131"/>
      <c r="FI755" s="131"/>
      <c r="FJ755" s="131"/>
      <c r="FK755" s="131"/>
      <c r="FL755" s="131"/>
      <c r="FM755" s="131"/>
      <c r="FN755" s="131"/>
      <c r="FO755" s="131"/>
      <c r="FP755" s="131"/>
      <c r="FQ755" s="131"/>
      <c r="FR755" s="131"/>
      <c r="FS755" s="131"/>
      <c r="FT755" s="131"/>
      <c r="FU755" s="131"/>
      <c r="FV755" s="131"/>
      <c r="FW755" s="131"/>
    </row>
    <row r="756">
      <c r="A756" s="131"/>
      <c r="B756" s="131"/>
      <c r="C756" s="131"/>
      <c r="D756" s="131"/>
      <c r="E756" s="131"/>
      <c r="F756" s="131"/>
      <c r="G756" s="131"/>
      <c r="H756" s="131"/>
      <c r="I756" s="131"/>
      <c r="J756" s="131"/>
      <c r="K756" s="131"/>
      <c r="L756" s="131"/>
      <c r="M756" s="131"/>
      <c r="N756" s="131"/>
      <c r="O756" s="131"/>
      <c r="P756" s="131"/>
      <c r="Q756" s="131"/>
      <c r="R756" s="131"/>
      <c r="S756" s="131"/>
      <c r="T756" s="131"/>
      <c r="U756" s="131"/>
      <c r="V756" s="131"/>
      <c r="W756" s="131"/>
      <c r="X756" s="131"/>
      <c r="Y756" s="131"/>
      <c r="Z756" s="131"/>
      <c r="AA756" s="131"/>
      <c r="AB756" s="131"/>
      <c r="AC756" s="131"/>
      <c r="AD756" s="131"/>
      <c r="AE756" s="131"/>
      <c r="AF756" s="131"/>
      <c r="AG756" s="131"/>
      <c r="AH756" s="131"/>
      <c r="AI756" s="131"/>
      <c r="AJ756" s="131"/>
      <c r="AK756" s="131"/>
      <c r="AL756" s="131"/>
      <c r="AM756" s="131"/>
      <c r="AN756" s="131"/>
      <c r="AO756" s="131"/>
      <c r="AP756" s="131"/>
      <c r="AQ756" s="131"/>
      <c r="AR756" s="131"/>
      <c r="AS756" s="131"/>
      <c r="AT756" s="131"/>
      <c r="AU756" s="131"/>
      <c r="AV756" s="131"/>
      <c r="AW756" s="131"/>
      <c r="AX756" s="131"/>
      <c r="AY756" s="131"/>
      <c r="AZ756" s="131"/>
      <c r="BA756" s="131"/>
      <c r="BB756" s="131"/>
      <c r="BC756" s="131"/>
      <c r="BD756" s="131"/>
      <c r="BE756" s="131"/>
      <c r="BF756" s="131"/>
      <c r="BG756" s="131"/>
      <c r="BH756" s="131"/>
      <c r="BI756" s="131"/>
      <c r="BJ756" s="131"/>
      <c r="BK756" s="131"/>
      <c r="BL756" s="131"/>
      <c r="BM756" s="131"/>
      <c r="BN756" s="131"/>
      <c r="BO756" s="131"/>
      <c r="BP756" s="131"/>
      <c r="BQ756" s="131"/>
      <c r="BR756" s="131"/>
      <c r="BS756" s="131"/>
      <c r="BT756" s="131"/>
      <c r="BU756" s="131"/>
      <c r="BV756" s="131"/>
      <c r="BW756" s="131"/>
      <c r="BX756" s="131"/>
      <c r="BY756" s="131"/>
      <c r="BZ756" s="131"/>
      <c r="CA756" s="131"/>
      <c r="CB756" s="131"/>
      <c r="CC756" s="131"/>
      <c r="CD756" s="131"/>
      <c r="CE756" s="131"/>
      <c r="CF756" s="131"/>
      <c r="CG756" s="131"/>
      <c r="CH756" s="131"/>
      <c r="CI756" s="131"/>
      <c r="CJ756" s="131"/>
      <c r="CK756" s="131"/>
      <c r="CL756" s="131"/>
      <c r="CM756" s="131"/>
      <c r="CN756" s="131"/>
      <c r="CO756" s="131"/>
      <c r="CP756" s="131"/>
      <c r="CQ756" s="131"/>
      <c r="CR756" s="131"/>
      <c r="CS756" s="131"/>
      <c r="CT756" s="131"/>
      <c r="CU756" s="131"/>
      <c r="CV756" s="131"/>
      <c r="CW756" s="131"/>
      <c r="CX756" s="131"/>
      <c r="CY756" s="131"/>
      <c r="CZ756" s="131"/>
      <c r="DA756" s="131"/>
      <c r="DB756" s="131"/>
      <c r="DC756" s="131"/>
      <c r="DD756" s="131"/>
      <c r="DE756" s="131"/>
      <c r="DF756" s="131"/>
      <c r="DG756" s="131"/>
      <c r="DH756" s="131"/>
      <c r="DI756" s="131"/>
      <c r="DJ756" s="131"/>
      <c r="DK756" s="131"/>
      <c r="DL756" s="131"/>
      <c r="DM756" s="131"/>
      <c r="DN756" s="131"/>
      <c r="DO756" s="131"/>
      <c r="DP756" s="131"/>
      <c r="DQ756" s="131"/>
      <c r="DR756" s="131"/>
      <c r="DS756" s="131"/>
      <c r="DT756" s="131"/>
      <c r="DU756" s="131"/>
      <c r="DV756" s="131"/>
      <c r="DW756" s="131"/>
      <c r="DX756" s="131"/>
      <c r="DY756" s="131"/>
      <c r="DZ756" s="131"/>
      <c r="EA756" s="131"/>
      <c r="EB756" s="131"/>
      <c r="EC756" s="131"/>
      <c r="ED756" s="131"/>
      <c r="EE756" s="131"/>
      <c r="EF756" s="131"/>
      <c r="EG756" s="131"/>
      <c r="EH756" s="131"/>
      <c r="EI756" s="131"/>
      <c r="EJ756" s="131"/>
      <c r="EK756" s="131"/>
      <c r="EL756" s="131"/>
      <c r="EM756" s="131"/>
      <c r="EN756" s="131"/>
      <c r="EO756" s="131"/>
      <c r="EP756" s="131"/>
      <c r="EQ756" s="131"/>
      <c r="ER756" s="131"/>
      <c r="ES756" s="131"/>
      <c r="ET756" s="131"/>
      <c r="EU756" s="131"/>
      <c r="EV756" s="131"/>
      <c r="EW756" s="131"/>
      <c r="EX756" s="131"/>
      <c r="EY756" s="131"/>
      <c r="EZ756" s="131"/>
      <c r="FA756" s="131"/>
      <c r="FB756" s="131"/>
      <c r="FC756" s="131"/>
      <c r="FD756" s="131"/>
      <c r="FE756" s="131"/>
      <c r="FF756" s="131"/>
      <c r="FG756" s="131"/>
      <c r="FH756" s="131"/>
      <c r="FI756" s="131"/>
      <c r="FJ756" s="131"/>
      <c r="FK756" s="131"/>
      <c r="FL756" s="131"/>
      <c r="FM756" s="131"/>
      <c r="FN756" s="131"/>
      <c r="FO756" s="131"/>
      <c r="FP756" s="131"/>
      <c r="FQ756" s="131"/>
      <c r="FR756" s="131"/>
      <c r="FS756" s="131"/>
      <c r="FT756" s="131"/>
      <c r="FU756" s="131"/>
      <c r="FV756" s="131"/>
      <c r="FW756" s="131"/>
    </row>
    <row r="757">
      <c r="A757" s="131"/>
      <c r="B757" s="131"/>
      <c r="C757" s="131"/>
      <c r="D757" s="131"/>
      <c r="E757" s="131"/>
      <c r="F757" s="131"/>
      <c r="G757" s="131"/>
      <c r="H757" s="131"/>
      <c r="I757" s="131"/>
      <c r="J757" s="131"/>
      <c r="K757" s="131"/>
      <c r="L757" s="131"/>
      <c r="M757" s="131"/>
      <c r="N757" s="131"/>
      <c r="O757" s="131"/>
      <c r="P757" s="131"/>
      <c r="Q757" s="131"/>
      <c r="R757" s="131"/>
      <c r="S757" s="131"/>
      <c r="T757" s="131"/>
      <c r="U757" s="131"/>
      <c r="V757" s="131"/>
      <c r="W757" s="131"/>
      <c r="X757" s="131"/>
      <c r="Y757" s="131"/>
      <c r="Z757" s="131"/>
      <c r="AA757" s="131"/>
      <c r="AB757" s="131"/>
      <c r="AC757" s="131"/>
      <c r="AD757" s="131"/>
      <c r="AE757" s="131"/>
      <c r="AF757" s="131"/>
      <c r="AG757" s="131"/>
      <c r="AH757" s="131"/>
      <c r="AI757" s="131"/>
      <c r="AJ757" s="131"/>
      <c r="AK757" s="131"/>
      <c r="AL757" s="131"/>
      <c r="AM757" s="131"/>
      <c r="AN757" s="131"/>
      <c r="AO757" s="131"/>
      <c r="AP757" s="131"/>
      <c r="AQ757" s="131"/>
      <c r="AR757" s="131"/>
      <c r="AS757" s="131"/>
      <c r="AT757" s="131"/>
      <c r="AU757" s="131"/>
      <c r="AV757" s="131"/>
      <c r="AW757" s="131"/>
      <c r="AX757" s="131"/>
      <c r="AY757" s="131"/>
      <c r="AZ757" s="131"/>
      <c r="BA757" s="131"/>
      <c r="BB757" s="131"/>
      <c r="BC757" s="131"/>
      <c r="BD757" s="131"/>
      <c r="BE757" s="131"/>
      <c r="BF757" s="131"/>
      <c r="BG757" s="131"/>
      <c r="BH757" s="131"/>
      <c r="BI757" s="131"/>
      <c r="BJ757" s="131"/>
      <c r="BK757" s="131"/>
      <c r="BL757" s="131"/>
      <c r="BM757" s="131"/>
      <c r="BN757" s="131"/>
      <c r="BO757" s="131"/>
      <c r="BP757" s="131"/>
      <c r="BQ757" s="131"/>
      <c r="BR757" s="131"/>
      <c r="BS757" s="131"/>
      <c r="BT757" s="131"/>
      <c r="BU757" s="131"/>
      <c r="BV757" s="131"/>
      <c r="BW757" s="131"/>
      <c r="BX757" s="131"/>
      <c r="BY757" s="131"/>
      <c r="BZ757" s="131"/>
      <c r="CA757" s="131"/>
      <c r="CB757" s="131"/>
      <c r="CC757" s="131"/>
      <c r="CD757" s="131"/>
      <c r="CE757" s="131"/>
      <c r="CF757" s="131"/>
      <c r="CG757" s="131"/>
      <c r="CH757" s="131"/>
      <c r="CI757" s="131"/>
      <c r="CJ757" s="131"/>
      <c r="CK757" s="131"/>
      <c r="CL757" s="131"/>
      <c r="CM757" s="131"/>
      <c r="CN757" s="131"/>
      <c r="CO757" s="131"/>
      <c r="CP757" s="131"/>
      <c r="CQ757" s="131"/>
      <c r="CR757" s="131"/>
      <c r="CS757" s="131"/>
      <c r="CT757" s="131"/>
      <c r="CU757" s="131"/>
      <c r="CV757" s="131"/>
      <c r="CW757" s="131"/>
      <c r="CX757" s="131"/>
      <c r="CY757" s="131"/>
      <c r="CZ757" s="131"/>
      <c r="DA757" s="131"/>
      <c r="DB757" s="131"/>
      <c r="DC757" s="131"/>
      <c r="DD757" s="131"/>
      <c r="DE757" s="131"/>
      <c r="DF757" s="131"/>
      <c r="DG757" s="131"/>
      <c r="DH757" s="131"/>
      <c r="DI757" s="131"/>
      <c r="DJ757" s="131"/>
      <c r="DK757" s="131"/>
      <c r="DL757" s="131"/>
      <c r="DM757" s="131"/>
      <c r="DN757" s="131"/>
      <c r="DO757" s="131"/>
      <c r="DP757" s="131"/>
      <c r="DQ757" s="131"/>
      <c r="DR757" s="131"/>
      <c r="DS757" s="131"/>
      <c r="DT757" s="131"/>
      <c r="DU757" s="131"/>
      <c r="DV757" s="131"/>
      <c r="DW757" s="131"/>
      <c r="DX757" s="131"/>
      <c r="DY757" s="131"/>
      <c r="DZ757" s="131"/>
      <c r="EA757" s="131"/>
      <c r="EB757" s="131"/>
      <c r="EC757" s="131"/>
      <c r="ED757" s="131"/>
      <c r="EE757" s="131"/>
      <c r="EF757" s="131"/>
      <c r="EG757" s="131"/>
      <c r="EH757" s="131"/>
      <c r="EI757" s="131"/>
      <c r="EJ757" s="131"/>
      <c r="EK757" s="131"/>
      <c r="EL757" s="131"/>
      <c r="EM757" s="131"/>
      <c r="EN757" s="131"/>
      <c r="EO757" s="131"/>
      <c r="EP757" s="131"/>
      <c r="EQ757" s="131"/>
      <c r="ER757" s="131"/>
      <c r="ES757" s="131"/>
      <c r="ET757" s="131"/>
      <c r="EU757" s="131"/>
      <c r="EV757" s="131"/>
      <c r="EW757" s="131"/>
      <c r="EX757" s="131"/>
      <c r="EY757" s="131"/>
      <c r="EZ757" s="131"/>
      <c r="FA757" s="131"/>
      <c r="FB757" s="131"/>
      <c r="FC757" s="131"/>
      <c r="FD757" s="131"/>
      <c r="FE757" s="131"/>
      <c r="FF757" s="131"/>
      <c r="FG757" s="131"/>
      <c r="FH757" s="131"/>
      <c r="FI757" s="131"/>
      <c r="FJ757" s="131"/>
      <c r="FK757" s="131"/>
      <c r="FL757" s="131"/>
      <c r="FM757" s="131"/>
      <c r="FN757" s="131"/>
      <c r="FO757" s="131"/>
      <c r="FP757" s="131"/>
      <c r="FQ757" s="131"/>
      <c r="FR757" s="131"/>
      <c r="FS757" s="131"/>
      <c r="FT757" s="131"/>
      <c r="FU757" s="131"/>
      <c r="FV757" s="131"/>
      <c r="FW757" s="131"/>
    </row>
    <row r="758">
      <c r="A758" s="131"/>
      <c r="B758" s="131"/>
      <c r="C758" s="131"/>
      <c r="D758" s="131"/>
      <c r="E758" s="131"/>
      <c r="F758" s="131"/>
      <c r="G758" s="131"/>
      <c r="H758" s="131"/>
      <c r="I758" s="131"/>
      <c r="J758" s="131"/>
      <c r="K758" s="131"/>
      <c r="L758" s="131"/>
      <c r="M758" s="131"/>
      <c r="N758" s="131"/>
      <c r="O758" s="131"/>
      <c r="P758" s="131"/>
      <c r="Q758" s="131"/>
      <c r="R758" s="131"/>
      <c r="S758" s="131"/>
      <c r="T758" s="131"/>
      <c r="U758" s="131"/>
      <c r="V758" s="131"/>
      <c r="W758" s="131"/>
      <c r="X758" s="131"/>
      <c r="Y758" s="131"/>
      <c r="Z758" s="131"/>
      <c r="AA758" s="131"/>
      <c r="AB758" s="131"/>
      <c r="AC758" s="131"/>
      <c r="AD758" s="131"/>
      <c r="AE758" s="131"/>
      <c r="AF758" s="131"/>
      <c r="AG758" s="131"/>
      <c r="AH758" s="131"/>
      <c r="AI758" s="131"/>
      <c r="AJ758" s="131"/>
      <c r="AK758" s="131"/>
      <c r="AL758" s="131"/>
      <c r="AM758" s="131"/>
      <c r="AN758" s="131"/>
      <c r="AO758" s="131"/>
      <c r="AP758" s="131"/>
      <c r="AQ758" s="131"/>
      <c r="AR758" s="131"/>
      <c r="AS758" s="131"/>
      <c r="AT758" s="131"/>
      <c r="AU758" s="131"/>
      <c r="AV758" s="131"/>
      <c r="AW758" s="131"/>
      <c r="AX758" s="131"/>
      <c r="AY758" s="131"/>
      <c r="AZ758" s="131"/>
      <c r="BA758" s="131"/>
      <c r="BB758" s="131"/>
      <c r="BC758" s="131"/>
      <c r="BD758" s="131"/>
      <c r="BE758" s="131"/>
      <c r="BF758" s="131"/>
      <c r="BG758" s="131"/>
      <c r="BH758" s="131"/>
      <c r="BI758" s="131"/>
      <c r="BJ758" s="131"/>
      <c r="BK758" s="131"/>
      <c r="BL758" s="131"/>
      <c r="BM758" s="131"/>
      <c r="BN758" s="131"/>
      <c r="BO758" s="131"/>
      <c r="BP758" s="131"/>
      <c r="BQ758" s="131"/>
      <c r="BR758" s="131"/>
      <c r="BS758" s="131"/>
      <c r="BT758" s="131"/>
      <c r="BU758" s="131"/>
      <c r="BV758" s="131"/>
      <c r="BW758" s="131"/>
      <c r="BX758" s="131"/>
      <c r="BY758" s="131"/>
      <c r="BZ758" s="131"/>
      <c r="CA758" s="131"/>
      <c r="CB758" s="131"/>
      <c r="CC758" s="131"/>
      <c r="CD758" s="131"/>
      <c r="CE758" s="131"/>
      <c r="CF758" s="131"/>
      <c r="CG758" s="131"/>
      <c r="CH758" s="131"/>
      <c r="CI758" s="131"/>
      <c r="CJ758" s="131"/>
      <c r="CK758" s="131"/>
      <c r="CL758" s="131"/>
      <c r="CM758" s="131"/>
      <c r="CN758" s="131"/>
      <c r="CO758" s="131"/>
      <c r="CP758" s="131"/>
      <c r="CQ758" s="131"/>
      <c r="CR758" s="131"/>
      <c r="CS758" s="131"/>
      <c r="CT758" s="131"/>
      <c r="CU758" s="131"/>
      <c r="CV758" s="131"/>
      <c r="CW758" s="131"/>
      <c r="CX758" s="131"/>
      <c r="CY758" s="131"/>
      <c r="CZ758" s="131"/>
      <c r="DA758" s="131"/>
      <c r="DB758" s="131"/>
      <c r="DC758" s="131"/>
      <c r="DD758" s="131"/>
      <c r="DE758" s="131"/>
      <c r="DF758" s="131"/>
      <c r="DG758" s="131"/>
      <c r="DH758" s="131"/>
      <c r="DI758" s="131"/>
      <c r="DJ758" s="131"/>
      <c r="DK758" s="131"/>
      <c r="DL758" s="131"/>
      <c r="DM758" s="131"/>
      <c r="DN758" s="131"/>
      <c r="DO758" s="131"/>
      <c r="DP758" s="131"/>
      <c r="DQ758" s="131"/>
      <c r="DR758" s="131"/>
      <c r="DS758" s="131"/>
      <c r="DT758" s="131"/>
      <c r="DU758" s="131"/>
      <c r="DV758" s="131"/>
      <c r="DW758" s="131"/>
      <c r="DX758" s="131"/>
      <c r="DY758" s="131"/>
      <c r="DZ758" s="131"/>
      <c r="EA758" s="131"/>
      <c r="EB758" s="131"/>
      <c r="EC758" s="131"/>
      <c r="ED758" s="131"/>
      <c r="EE758" s="131"/>
      <c r="EF758" s="131"/>
      <c r="EG758" s="131"/>
      <c r="EH758" s="131"/>
      <c r="EI758" s="131"/>
      <c r="EJ758" s="131"/>
      <c r="EK758" s="131"/>
      <c r="EL758" s="131"/>
      <c r="EM758" s="131"/>
      <c r="EN758" s="131"/>
      <c r="EO758" s="131"/>
      <c r="EP758" s="131"/>
      <c r="EQ758" s="131"/>
      <c r="ER758" s="131"/>
      <c r="ES758" s="131"/>
      <c r="ET758" s="131"/>
      <c r="EU758" s="131"/>
      <c r="EV758" s="131"/>
      <c r="EW758" s="131"/>
      <c r="EX758" s="131"/>
      <c r="EY758" s="131"/>
      <c r="EZ758" s="131"/>
      <c r="FA758" s="131"/>
      <c r="FB758" s="131"/>
      <c r="FC758" s="131"/>
      <c r="FD758" s="131"/>
      <c r="FE758" s="131"/>
      <c r="FF758" s="131"/>
      <c r="FG758" s="131"/>
      <c r="FH758" s="131"/>
      <c r="FI758" s="131"/>
      <c r="FJ758" s="131"/>
      <c r="FK758" s="131"/>
      <c r="FL758" s="131"/>
      <c r="FM758" s="131"/>
      <c r="FN758" s="131"/>
      <c r="FO758" s="131"/>
      <c r="FP758" s="131"/>
      <c r="FQ758" s="131"/>
      <c r="FR758" s="131"/>
      <c r="FS758" s="131"/>
      <c r="FT758" s="131"/>
      <c r="FU758" s="131"/>
      <c r="FV758" s="131"/>
      <c r="FW758" s="131"/>
    </row>
    <row r="759">
      <c r="A759" s="131"/>
      <c r="B759" s="131"/>
      <c r="C759" s="131"/>
      <c r="D759" s="131"/>
      <c r="E759" s="131"/>
      <c r="F759" s="131"/>
      <c r="G759" s="131"/>
      <c r="H759" s="131"/>
      <c r="I759" s="131"/>
      <c r="J759" s="131"/>
      <c r="K759" s="131"/>
      <c r="L759" s="131"/>
      <c r="M759" s="131"/>
      <c r="N759" s="131"/>
      <c r="O759" s="131"/>
      <c r="P759" s="131"/>
      <c r="Q759" s="131"/>
      <c r="R759" s="131"/>
      <c r="S759" s="131"/>
      <c r="T759" s="131"/>
      <c r="U759" s="131"/>
      <c r="V759" s="131"/>
      <c r="W759" s="131"/>
      <c r="X759" s="131"/>
      <c r="Y759" s="131"/>
      <c r="Z759" s="131"/>
      <c r="AA759" s="131"/>
      <c r="AB759" s="131"/>
      <c r="AC759" s="131"/>
      <c r="AD759" s="131"/>
      <c r="AE759" s="131"/>
      <c r="AF759" s="131"/>
      <c r="AG759" s="131"/>
      <c r="AH759" s="131"/>
      <c r="AI759" s="131"/>
      <c r="AJ759" s="131"/>
      <c r="AK759" s="131"/>
      <c r="AL759" s="131"/>
      <c r="AM759" s="131"/>
      <c r="AN759" s="131"/>
      <c r="AO759" s="131"/>
      <c r="AP759" s="131"/>
      <c r="AQ759" s="131"/>
      <c r="AR759" s="131"/>
      <c r="AS759" s="131"/>
      <c r="AT759" s="131"/>
      <c r="AU759" s="131"/>
      <c r="AV759" s="131"/>
      <c r="AW759" s="131"/>
      <c r="AX759" s="131"/>
      <c r="AY759" s="131"/>
      <c r="AZ759" s="131"/>
      <c r="BA759" s="131"/>
      <c r="BB759" s="131"/>
      <c r="BC759" s="131"/>
      <c r="BD759" s="131"/>
      <c r="BE759" s="131"/>
      <c r="BF759" s="131"/>
      <c r="BG759" s="131"/>
      <c r="BH759" s="131"/>
      <c r="BI759" s="131"/>
      <c r="BJ759" s="131"/>
      <c r="BK759" s="131"/>
      <c r="BL759" s="131"/>
      <c r="BM759" s="131"/>
      <c r="BN759" s="131"/>
      <c r="BO759" s="131"/>
      <c r="BP759" s="131"/>
      <c r="BQ759" s="131"/>
      <c r="BR759" s="131"/>
      <c r="BS759" s="131"/>
      <c r="BT759" s="131"/>
      <c r="BU759" s="131"/>
      <c r="BV759" s="131"/>
      <c r="BW759" s="131"/>
      <c r="BX759" s="131"/>
      <c r="BY759" s="131"/>
      <c r="BZ759" s="131"/>
      <c r="CA759" s="131"/>
      <c r="CB759" s="131"/>
      <c r="CC759" s="131"/>
      <c r="CD759" s="131"/>
      <c r="CE759" s="131"/>
      <c r="CF759" s="131"/>
      <c r="CG759" s="131"/>
      <c r="CH759" s="131"/>
      <c r="CI759" s="131"/>
      <c r="CJ759" s="131"/>
      <c r="CK759" s="131"/>
      <c r="CL759" s="131"/>
      <c r="CM759" s="131"/>
      <c r="CN759" s="131"/>
      <c r="CO759" s="131"/>
      <c r="CP759" s="131"/>
      <c r="CQ759" s="131"/>
      <c r="CR759" s="131"/>
      <c r="CS759" s="131"/>
      <c r="CT759" s="131"/>
      <c r="CU759" s="131"/>
      <c r="CV759" s="131"/>
      <c r="CW759" s="131"/>
      <c r="CX759" s="131"/>
      <c r="CY759" s="131"/>
      <c r="CZ759" s="131"/>
      <c r="DA759" s="131"/>
      <c r="DB759" s="131"/>
      <c r="DC759" s="131"/>
      <c r="DD759" s="131"/>
      <c r="DE759" s="131"/>
      <c r="DF759" s="131"/>
      <c r="DG759" s="131"/>
      <c r="DH759" s="131"/>
      <c r="DI759" s="131"/>
      <c r="DJ759" s="131"/>
      <c r="DK759" s="131"/>
      <c r="DL759" s="131"/>
      <c r="DM759" s="131"/>
      <c r="DN759" s="131"/>
      <c r="DO759" s="131"/>
      <c r="DP759" s="131"/>
      <c r="DQ759" s="131"/>
      <c r="DR759" s="131"/>
      <c r="DS759" s="131"/>
      <c r="DT759" s="131"/>
      <c r="DU759" s="131"/>
      <c r="DV759" s="131"/>
      <c r="DW759" s="131"/>
      <c r="DX759" s="131"/>
      <c r="DY759" s="131"/>
      <c r="DZ759" s="131"/>
      <c r="EA759" s="131"/>
      <c r="EB759" s="131"/>
      <c r="EC759" s="131"/>
      <c r="ED759" s="131"/>
      <c r="EE759" s="131"/>
      <c r="EF759" s="131"/>
      <c r="EG759" s="131"/>
      <c r="EH759" s="131"/>
      <c r="EI759" s="131"/>
      <c r="EJ759" s="131"/>
      <c r="EK759" s="131"/>
      <c r="EL759" s="131"/>
      <c r="EM759" s="131"/>
      <c r="EN759" s="131"/>
      <c r="EO759" s="131"/>
      <c r="EP759" s="131"/>
      <c r="EQ759" s="131"/>
      <c r="ER759" s="131"/>
      <c r="ES759" s="131"/>
      <c r="ET759" s="131"/>
      <c r="EU759" s="131"/>
      <c r="EV759" s="131"/>
      <c r="EW759" s="131"/>
      <c r="EX759" s="131"/>
      <c r="EY759" s="131"/>
      <c r="EZ759" s="131"/>
      <c r="FA759" s="131"/>
      <c r="FB759" s="131"/>
      <c r="FC759" s="131"/>
      <c r="FD759" s="131"/>
      <c r="FE759" s="131"/>
      <c r="FF759" s="131"/>
      <c r="FG759" s="131"/>
      <c r="FH759" s="131"/>
      <c r="FI759" s="131"/>
      <c r="FJ759" s="131"/>
      <c r="FK759" s="131"/>
      <c r="FL759" s="131"/>
      <c r="FM759" s="131"/>
      <c r="FN759" s="131"/>
      <c r="FO759" s="131"/>
      <c r="FP759" s="131"/>
      <c r="FQ759" s="131"/>
      <c r="FR759" s="131"/>
      <c r="FS759" s="131"/>
      <c r="FT759" s="131"/>
      <c r="FU759" s="131"/>
      <c r="FV759" s="131"/>
      <c r="FW759" s="131"/>
    </row>
    <row r="760">
      <c r="A760" s="131"/>
      <c r="B760" s="131"/>
      <c r="C760" s="131"/>
      <c r="D760" s="131"/>
      <c r="E760" s="131"/>
      <c r="F760" s="131"/>
      <c r="G760" s="131"/>
      <c r="H760" s="131"/>
      <c r="I760" s="131"/>
      <c r="J760" s="131"/>
      <c r="K760" s="131"/>
      <c r="L760" s="131"/>
      <c r="M760" s="131"/>
      <c r="N760" s="131"/>
      <c r="O760" s="131"/>
      <c r="P760" s="131"/>
      <c r="Q760" s="131"/>
      <c r="R760" s="131"/>
      <c r="S760" s="131"/>
      <c r="T760" s="131"/>
      <c r="U760" s="131"/>
      <c r="V760" s="131"/>
      <c r="W760" s="131"/>
      <c r="X760" s="131"/>
      <c r="Y760" s="131"/>
      <c r="Z760" s="131"/>
      <c r="AA760" s="131"/>
      <c r="AB760" s="131"/>
      <c r="AC760" s="131"/>
      <c r="AD760" s="131"/>
      <c r="AE760" s="131"/>
      <c r="AF760" s="131"/>
      <c r="AG760" s="131"/>
      <c r="AH760" s="131"/>
      <c r="AI760" s="131"/>
      <c r="AJ760" s="131"/>
      <c r="AK760" s="131"/>
      <c r="AL760" s="131"/>
      <c r="AM760" s="131"/>
      <c r="AN760" s="131"/>
      <c r="AO760" s="131"/>
      <c r="AP760" s="131"/>
      <c r="AQ760" s="131"/>
      <c r="AR760" s="131"/>
      <c r="AS760" s="131"/>
      <c r="AT760" s="131"/>
      <c r="AU760" s="131"/>
      <c r="AV760" s="131"/>
      <c r="AW760" s="131"/>
      <c r="AX760" s="131"/>
      <c r="AY760" s="131"/>
      <c r="AZ760" s="131"/>
      <c r="BA760" s="131"/>
      <c r="BB760" s="131"/>
      <c r="BC760" s="131"/>
      <c r="BD760" s="131"/>
      <c r="BE760" s="131"/>
      <c r="BF760" s="131"/>
      <c r="BG760" s="131"/>
      <c r="BH760" s="131"/>
      <c r="BI760" s="131"/>
      <c r="BJ760" s="131"/>
      <c r="BK760" s="131"/>
      <c r="BL760" s="131"/>
      <c r="BM760" s="131"/>
      <c r="BN760" s="131"/>
      <c r="BO760" s="131"/>
      <c r="BP760" s="131"/>
      <c r="BQ760" s="131"/>
      <c r="BR760" s="131"/>
      <c r="BS760" s="131"/>
      <c r="BT760" s="131"/>
      <c r="BU760" s="131"/>
      <c r="BV760" s="131"/>
      <c r="BW760" s="131"/>
      <c r="BX760" s="131"/>
      <c r="BY760" s="131"/>
      <c r="BZ760" s="131"/>
      <c r="CA760" s="131"/>
      <c r="CB760" s="131"/>
      <c r="CC760" s="131"/>
      <c r="CD760" s="131"/>
      <c r="CE760" s="131"/>
      <c r="CF760" s="131"/>
      <c r="CG760" s="131"/>
      <c r="CH760" s="131"/>
      <c r="CI760" s="131"/>
      <c r="CJ760" s="131"/>
      <c r="CK760" s="131"/>
      <c r="CL760" s="131"/>
      <c r="CM760" s="131"/>
      <c r="CN760" s="131"/>
      <c r="CO760" s="131"/>
      <c r="CP760" s="131"/>
      <c r="CQ760" s="131"/>
      <c r="CR760" s="131"/>
      <c r="CS760" s="131"/>
      <c r="CT760" s="131"/>
      <c r="CU760" s="131"/>
      <c r="CV760" s="131"/>
      <c r="CW760" s="131"/>
      <c r="CX760" s="131"/>
      <c r="CY760" s="131"/>
      <c r="CZ760" s="131"/>
      <c r="DA760" s="131"/>
      <c r="DB760" s="131"/>
      <c r="DC760" s="131"/>
      <c r="DD760" s="131"/>
      <c r="DE760" s="131"/>
      <c r="DF760" s="131"/>
      <c r="DG760" s="131"/>
      <c r="DH760" s="131"/>
      <c r="DI760" s="131"/>
      <c r="DJ760" s="131"/>
      <c r="DK760" s="131"/>
      <c r="DL760" s="131"/>
      <c r="DM760" s="131"/>
      <c r="DN760" s="131"/>
      <c r="DO760" s="131"/>
      <c r="DP760" s="131"/>
      <c r="DQ760" s="131"/>
      <c r="DR760" s="131"/>
      <c r="DS760" s="131"/>
      <c r="DT760" s="131"/>
      <c r="DU760" s="131"/>
      <c r="DV760" s="131"/>
      <c r="DW760" s="131"/>
      <c r="DX760" s="131"/>
      <c r="DY760" s="131"/>
      <c r="DZ760" s="131"/>
      <c r="EA760" s="131"/>
      <c r="EB760" s="131"/>
      <c r="EC760" s="131"/>
      <c r="ED760" s="131"/>
      <c r="EE760" s="131"/>
      <c r="EF760" s="131"/>
      <c r="EG760" s="131"/>
      <c r="EH760" s="131"/>
      <c r="EI760" s="131"/>
      <c r="EJ760" s="131"/>
      <c r="EK760" s="131"/>
      <c r="EL760" s="131"/>
      <c r="EM760" s="131"/>
      <c r="EN760" s="131"/>
      <c r="EO760" s="131"/>
      <c r="EP760" s="131"/>
      <c r="EQ760" s="131"/>
      <c r="ER760" s="131"/>
      <c r="ES760" s="131"/>
      <c r="ET760" s="131"/>
      <c r="EU760" s="131"/>
      <c r="EV760" s="131"/>
      <c r="EW760" s="131"/>
      <c r="EX760" s="131"/>
      <c r="EY760" s="131"/>
      <c r="EZ760" s="131"/>
      <c r="FA760" s="131"/>
      <c r="FB760" s="131"/>
      <c r="FC760" s="131"/>
      <c r="FD760" s="131"/>
      <c r="FE760" s="131"/>
      <c r="FF760" s="131"/>
      <c r="FG760" s="131"/>
      <c r="FH760" s="131"/>
      <c r="FI760" s="131"/>
      <c r="FJ760" s="131"/>
      <c r="FK760" s="131"/>
      <c r="FL760" s="131"/>
      <c r="FM760" s="131"/>
      <c r="FN760" s="131"/>
      <c r="FO760" s="131"/>
      <c r="FP760" s="131"/>
      <c r="FQ760" s="131"/>
      <c r="FR760" s="131"/>
      <c r="FS760" s="131"/>
      <c r="FT760" s="131"/>
      <c r="FU760" s="131"/>
      <c r="FV760" s="131"/>
      <c r="FW760" s="131"/>
    </row>
    <row r="761">
      <c r="A761" s="131"/>
      <c r="B761" s="131"/>
      <c r="C761" s="131"/>
      <c r="D761" s="131"/>
      <c r="E761" s="131"/>
      <c r="F761" s="131"/>
      <c r="G761" s="131"/>
      <c r="H761" s="131"/>
      <c r="I761" s="131"/>
      <c r="J761" s="131"/>
      <c r="K761" s="131"/>
      <c r="L761" s="131"/>
      <c r="M761" s="131"/>
      <c r="N761" s="131"/>
      <c r="O761" s="131"/>
      <c r="P761" s="131"/>
      <c r="Q761" s="131"/>
      <c r="R761" s="131"/>
      <c r="S761" s="131"/>
      <c r="T761" s="131"/>
      <c r="U761" s="131"/>
      <c r="V761" s="131"/>
      <c r="W761" s="131"/>
      <c r="X761" s="131"/>
      <c r="Y761" s="131"/>
      <c r="Z761" s="131"/>
      <c r="AA761" s="131"/>
      <c r="AB761" s="131"/>
      <c r="AC761" s="131"/>
      <c r="AD761" s="131"/>
      <c r="AE761" s="131"/>
      <c r="AF761" s="131"/>
      <c r="AG761" s="131"/>
      <c r="AH761" s="131"/>
      <c r="AI761" s="131"/>
      <c r="AJ761" s="131"/>
      <c r="AK761" s="131"/>
      <c r="AL761" s="131"/>
      <c r="AM761" s="131"/>
      <c r="AN761" s="131"/>
      <c r="AO761" s="131"/>
      <c r="AP761" s="131"/>
      <c r="AQ761" s="131"/>
      <c r="AR761" s="131"/>
      <c r="AS761" s="131"/>
      <c r="AT761" s="131"/>
      <c r="AU761" s="131"/>
      <c r="AV761" s="131"/>
      <c r="AW761" s="131"/>
      <c r="AX761" s="131"/>
      <c r="AY761" s="131"/>
      <c r="AZ761" s="131"/>
      <c r="BA761" s="131"/>
      <c r="BB761" s="131"/>
      <c r="BC761" s="131"/>
      <c r="BD761" s="131"/>
      <c r="BE761" s="131"/>
      <c r="BF761" s="131"/>
      <c r="BG761" s="131"/>
      <c r="BH761" s="131"/>
      <c r="BI761" s="131"/>
      <c r="BJ761" s="131"/>
      <c r="BK761" s="131"/>
      <c r="BL761" s="131"/>
      <c r="BM761" s="131"/>
      <c r="BN761" s="131"/>
      <c r="BO761" s="131"/>
      <c r="BP761" s="131"/>
      <c r="BQ761" s="131"/>
      <c r="BR761" s="131"/>
      <c r="BS761" s="131"/>
      <c r="BT761" s="131"/>
      <c r="BU761" s="131"/>
      <c r="BV761" s="131"/>
      <c r="BW761" s="131"/>
      <c r="BX761" s="131"/>
      <c r="BY761" s="131"/>
      <c r="BZ761" s="131"/>
      <c r="CA761" s="131"/>
      <c r="CB761" s="131"/>
      <c r="CC761" s="131"/>
      <c r="CD761" s="131"/>
      <c r="CE761" s="131"/>
      <c r="CF761" s="131"/>
      <c r="CG761" s="131"/>
      <c r="CH761" s="131"/>
      <c r="CI761" s="131"/>
      <c r="CJ761" s="131"/>
      <c r="CK761" s="131"/>
      <c r="CL761" s="131"/>
      <c r="CM761" s="131"/>
      <c r="CN761" s="131"/>
      <c r="CO761" s="131"/>
      <c r="CP761" s="131"/>
      <c r="CQ761" s="131"/>
      <c r="CR761" s="131"/>
      <c r="CS761" s="131"/>
      <c r="CT761" s="131"/>
      <c r="CU761" s="131"/>
      <c r="CV761" s="131"/>
      <c r="CW761" s="131"/>
      <c r="CX761" s="131"/>
      <c r="CY761" s="131"/>
      <c r="CZ761" s="131"/>
      <c r="DA761" s="131"/>
      <c r="DB761" s="131"/>
      <c r="DC761" s="131"/>
      <c r="DD761" s="131"/>
      <c r="DE761" s="131"/>
      <c r="DF761" s="131"/>
      <c r="DG761" s="131"/>
      <c r="DH761" s="131"/>
      <c r="DI761" s="131"/>
      <c r="DJ761" s="131"/>
      <c r="DK761" s="131"/>
      <c r="DL761" s="131"/>
      <c r="DM761" s="131"/>
      <c r="DN761" s="131"/>
      <c r="DO761" s="131"/>
      <c r="DP761" s="131"/>
      <c r="DQ761" s="131"/>
      <c r="DR761" s="131"/>
      <c r="DS761" s="131"/>
      <c r="DT761" s="131"/>
      <c r="DU761" s="131"/>
      <c r="DV761" s="131"/>
      <c r="DW761" s="131"/>
      <c r="DX761" s="131"/>
      <c r="DY761" s="131"/>
      <c r="DZ761" s="131"/>
      <c r="EA761" s="131"/>
      <c r="EB761" s="131"/>
      <c r="EC761" s="131"/>
      <c r="ED761" s="131"/>
      <c r="EE761" s="131"/>
      <c r="EF761" s="131"/>
      <c r="EG761" s="131"/>
      <c r="EH761" s="131"/>
      <c r="EI761" s="131"/>
      <c r="EJ761" s="131"/>
      <c r="EK761" s="131"/>
      <c r="EL761" s="131"/>
      <c r="EM761" s="131"/>
      <c r="EN761" s="131"/>
      <c r="EO761" s="131"/>
      <c r="EP761" s="131"/>
      <c r="EQ761" s="131"/>
      <c r="ER761" s="131"/>
      <c r="ES761" s="131"/>
      <c r="ET761" s="131"/>
      <c r="EU761" s="131"/>
      <c r="EV761" s="131"/>
      <c r="EW761" s="131"/>
      <c r="EX761" s="131"/>
      <c r="EY761" s="131"/>
      <c r="EZ761" s="131"/>
      <c r="FA761" s="131"/>
      <c r="FB761" s="131"/>
      <c r="FC761" s="131"/>
      <c r="FD761" s="131"/>
      <c r="FE761" s="131"/>
      <c r="FF761" s="131"/>
      <c r="FG761" s="131"/>
      <c r="FH761" s="131"/>
      <c r="FI761" s="131"/>
      <c r="FJ761" s="131"/>
      <c r="FK761" s="131"/>
      <c r="FL761" s="131"/>
      <c r="FM761" s="131"/>
      <c r="FN761" s="131"/>
      <c r="FO761" s="131"/>
      <c r="FP761" s="131"/>
      <c r="FQ761" s="131"/>
      <c r="FR761" s="131"/>
      <c r="FS761" s="131"/>
      <c r="FT761" s="131"/>
      <c r="FU761" s="131"/>
      <c r="FV761" s="131"/>
      <c r="FW761" s="131"/>
    </row>
    <row r="762">
      <c r="A762" s="131"/>
      <c r="B762" s="131"/>
      <c r="C762" s="131"/>
      <c r="D762" s="131"/>
      <c r="E762" s="131"/>
      <c r="F762" s="131"/>
      <c r="G762" s="131"/>
      <c r="H762" s="131"/>
      <c r="I762" s="131"/>
      <c r="J762" s="131"/>
      <c r="K762" s="131"/>
      <c r="L762" s="131"/>
      <c r="M762" s="131"/>
      <c r="N762" s="131"/>
      <c r="O762" s="131"/>
      <c r="P762" s="131"/>
      <c r="Q762" s="131"/>
      <c r="R762" s="131"/>
      <c r="S762" s="131"/>
      <c r="T762" s="131"/>
      <c r="U762" s="131"/>
      <c r="V762" s="131"/>
      <c r="W762" s="131"/>
      <c r="X762" s="131"/>
      <c r="Y762" s="131"/>
      <c r="Z762" s="131"/>
      <c r="AA762" s="131"/>
      <c r="AB762" s="131"/>
      <c r="AC762" s="131"/>
      <c r="AD762" s="131"/>
      <c r="AE762" s="131"/>
      <c r="AF762" s="131"/>
      <c r="AG762" s="131"/>
      <c r="AH762" s="131"/>
      <c r="AI762" s="131"/>
      <c r="AJ762" s="131"/>
      <c r="AK762" s="131"/>
      <c r="AL762" s="131"/>
      <c r="AM762" s="131"/>
      <c r="AN762" s="131"/>
      <c r="AO762" s="131"/>
      <c r="AP762" s="131"/>
      <c r="AQ762" s="131"/>
      <c r="AR762" s="131"/>
      <c r="AS762" s="131"/>
      <c r="AT762" s="131"/>
      <c r="AU762" s="131"/>
      <c r="AV762" s="131"/>
      <c r="AW762" s="131"/>
      <c r="AX762" s="131"/>
      <c r="AY762" s="131"/>
      <c r="AZ762" s="131"/>
      <c r="BA762" s="131"/>
      <c r="BB762" s="131"/>
      <c r="BC762" s="131"/>
      <c r="BD762" s="131"/>
      <c r="BE762" s="131"/>
      <c r="BF762" s="131"/>
      <c r="BG762" s="131"/>
      <c r="BH762" s="131"/>
      <c r="BI762" s="131"/>
      <c r="BJ762" s="131"/>
      <c r="BK762" s="131"/>
      <c r="BL762" s="131"/>
      <c r="BM762" s="131"/>
      <c r="BN762" s="131"/>
      <c r="BO762" s="131"/>
      <c r="BP762" s="131"/>
      <c r="BQ762" s="131"/>
      <c r="BR762" s="131"/>
      <c r="BS762" s="131"/>
      <c r="BT762" s="131"/>
      <c r="BU762" s="131"/>
      <c r="BV762" s="131"/>
      <c r="BW762" s="131"/>
      <c r="BX762" s="131"/>
      <c r="BY762" s="131"/>
      <c r="BZ762" s="131"/>
      <c r="CA762" s="131"/>
      <c r="CB762" s="131"/>
      <c r="CC762" s="131"/>
      <c r="CD762" s="131"/>
      <c r="CE762" s="131"/>
      <c r="CF762" s="131"/>
      <c r="CG762" s="131"/>
      <c r="CH762" s="131"/>
      <c r="CI762" s="131"/>
      <c r="CJ762" s="131"/>
      <c r="CK762" s="131"/>
      <c r="CL762" s="131"/>
      <c r="CM762" s="131"/>
      <c r="CN762" s="131"/>
      <c r="CO762" s="131"/>
      <c r="CP762" s="131"/>
      <c r="CQ762" s="131"/>
      <c r="CR762" s="131"/>
      <c r="CS762" s="131"/>
      <c r="CT762" s="131"/>
      <c r="CU762" s="131"/>
      <c r="CV762" s="131"/>
      <c r="CW762" s="131"/>
      <c r="CX762" s="131"/>
      <c r="CY762" s="131"/>
      <c r="CZ762" s="131"/>
      <c r="DA762" s="131"/>
      <c r="DB762" s="131"/>
      <c r="DC762" s="131"/>
      <c r="DD762" s="131"/>
      <c r="DE762" s="131"/>
      <c r="DF762" s="131"/>
      <c r="DG762" s="131"/>
      <c r="DH762" s="131"/>
      <c r="DI762" s="131"/>
      <c r="DJ762" s="131"/>
      <c r="DK762" s="131"/>
      <c r="DL762" s="131"/>
      <c r="DM762" s="131"/>
      <c r="DN762" s="131"/>
      <c r="DO762" s="131"/>
      <c r="DP762" s="131"/>
      <c r="DQ762" s="131"/>
      <c r="DR762" s="131"/>
      <c r="DS762" s="131"/>
      <c r="DT762" s="131"/>
      <c r="DU762" s="131"/>
      <c r="DV762" s="131"/>
      <c r="DW762" s="131"/>
      <c r="DX762" s="131"/>
      <c r="DY762" s="131"/>
      <c r="DZ762" s="131"/>
      <c r="EA762" s="131"/>
      <c r="EB762" s="131"/>
      <c r="EC762" s="131"/>
      <c r="ED762" s="131"/>
      <c r="EE762" s="131"/>
      <c r="EF762" s="131"/>
      <c r="EG762" s="131"/>
      <c r="EH762" s="131"/>
      <c r="EI762" s="131"/>
      <c r="EJ762" s="131"/>
      <c r="EK762" s="131"/>
      <c r="EL762" s="131"/>
      <c r="EM762" s="131"/>
      <c r="EN762" s="131"/>
      <c r="EO762" s="131"/>
      <c r="EP762" s="131"/>
      <c r="EQ762" s="131"/>
      <c r="ER762" s="131"/>
      <c r="ES762" s="131"/>
      <c r="ET762" s="131"/>
      <c r="EU762" s="131"/>
      <c r="EV762" s="131"/>
      <c r="EW762" s="131"/>
      <c r="EX762" s="131"/>
      <c r="EY762" s="131"/>
      <c r="EZ762" s="131"/>
      <c r="FA762" s="131"/>
      <c r="FB762" s="131"/>
      <c r="FC762" s="131"/>
      <c r="FD762" s="131"/>
      <c r="FE762" s="131"/>
      <c r="FF762" s="131"/>
      <c r="FG762" s="131"/>
      <c r="FH762" s="131"/>
      <c r="FI762" s="131"/>
      <c r="FJ762" s="131"/>
      <c r="FK762" s="131"/>
      <c r="FL762" s="131"/>
      <c r="FM762" s="131"/>
      <c r="FN762" s="131"/>
      <c r="FO762" s="131"/>
      <c r="FP762" s="131"/>
      <c r="FQ762" s="131"/>
      <c r="FR762" s="131"/>
      <c r="FS762" s="131"/>
      <c r="FT762" s="131"/>
      <c r="FU762" s="131"/>
      <c r="FV762" s="131"/>
      <c r="FW762" s="131"/>
    </row>
    <row r="763">
      <c r="A763" s="131"/>
      <c r="B763" s="131"/>
      <c r="C763" s="131"/>
      <c r="D763" s="131"/>
      <c r="E763" s="131"/>
      <c r="F763" s="131"/>
      <c r="G763" s="131"/>
      <c r="H763" s="131"/>
      <c r="I763" s="131"/>
      <c r="J763" s="131"/>
      <c r="K763" s="131"/>
      <c r="L763" s="131"/>
      <c r="M763" s="131"/>
      <c r="N763" s="131"/>
      <c r="O763" s="131"/>
      <c r="P763" s="131"/>
      <c r="Q763" s="131"/>
      <c r="R763" s="131"/>
      <c r="S763" s="131"/>
      <c r="T763" s="131"/>
      <c r="U763" s="131"/>
      <c r="V763" s="131"/>
      <c r="W763" s="131"/>
      <c r="X763" s="131"/>
      <c r="Y763" s="131"/>
      <c r="Z763" s="131"/>
      <c r="AA763" s="131"/>
      <c r="AB763" s="131"/>
      <c r="AC763" s="131"/>
      <c r="AD763" s="131"/>
      <c r="AE763" s="131"/>
      <c r="AF763" s="131"/>
      <c r="AG763" s="131"/>
      <c r="AH763" s="131"/>
      <c r="AI763" s="131"/>
      <c r="AJ763" s="131"/>
      <c r="AK763" s="131"/>
      <c r="AL763" s="131"/>
      <c r="AM763" s="131"/>
      <c r="AN763" s="131"/>
      <c r="AO763" s="131"/>
      <c r="AP763" s="131"/>
      <c r="AQ763" s="131"/>
      <c r="AR763" s="131"/>
      <c r="AS763" s="131"/>
      <c r="AT763" s="131"/>
      <c r="AU763" s="131"/>
      <c r="AV763" s="131"/>
      <c r="AW763" s="131"/>
      <c r="AX763" s="131"/>
      <c r="AY763" s="131"/>
      <c r="AZ763" s="131"/>
      <c r="BA763" s="131"/>
      <c r="BB763" s="131"/>
      <c r="BC763" s="131"/>
      <c r="BD763" s="131"/>
      <c r="BE763" s="131"/>
      <c r="BF763" s="131"/>
      <c r="BG763" s="131"/>
      <c r="BH763" s="131"/>
      <c r="BI763" s="131"/>
      <c r="BJ763" s="131"/>
      <c r="BK763" s="131"/>
      <c r="BL763" s="131"/>
      <c r="BM763" s="131"/>
      <c r="BN763" s="131"/>
      <c r="BO763" s="131"/>
      <c r="BP763" s="131"/>
      <c r="BQ763" s="131"/>
      <c r="BR763" s="131"/>
      <c r="BS763" s="131"/>
      <c r="BT763" s="131"/>
      <c r="BU763" s="131"/>
      <c r="BV763" s="131"/>
      <c r="BW763" s="131"/>
      <c r="BX763" s="131"/>
      <c r="BY763" s="131"/>
      <c r="BZ763" s="131"/>
      <c r="CA763" s="131"/>
      <c r="CB763" s="131"/>
      <c r="CC763" s="131"/>
      <c r="CD763" s="131"/>
      <c r="CE763" s="131"/>
      <c r="CF763" s="131"/>
      <c r="CG763" s="131"/>
      <c r="CH763" s="131"/>
      <c r="CI763" s="131"/>
      <c r="CJ763" s="131"/>
      <c r="CK763" s="131"/>
      <c r="CL763" s="131"/>
      <c r="CM763" s="131"/>
      <c r="CN763" s="131"/>
      <c r="CO763" s="131"/>
      <c r="CP763" s="131"/>
      <c r="CQ763" s="131"/>
      <c r="CR763" s="131"/>
      <c r="CS763" s="131"/>
      <c r="CT763" s="131"/>
      <c r="CU763" s="131"/>
      <c r="CV763" s="131"/>
      <c r="CW763" s="131"/>
      <c r="CX763" s="131"/>
      <c r="CY763" s="131"/>
      <c r="CZ763" s="131"/>
      <c r="DA763" s="131"/>
      <c r="DB763" s="131"/>
      <c r="DC763" s="131"/>
      <c r="DD763" s="131"/>
      <c r="DE763" s="131"/>
      <c r="DF763" s="131"/>
      <c r="DG763" s="131"/>
      <c r="DH763" s="131"/>
      <c r="DI763" s="131"/>
      <c r="DJ763" s="131"/>
      <c r="DK763" s="131"/>
      <c r="DL763" s="131"/>
      <c r="DM763" s="131"/>
      <c r="DN763" s="131"/>
      <c r="DO763" s="131"/>
      <c r="DP763" s="131"/>
      <c r="DQ763" s="131"/>
      <c r="DR763" s="131"/>
      <c r="DS763" s="131"/>
      <c r="DT763" s="131"/>
      <c r="DU763" s="131"/>
      <c r="DV763" s="131"/>
      <c r="DW763" s="131"/>
      <c r="DX763" s="131"/>
      <c r="DY763" s="131"/>
      <c r="DZ763" s="131"/>
      <c r="EA763" s="131"/>
      <c r="EB763" s="131"/>
      <c r="EC763" s="131"/>
      <c r="ED763" s="131"/>
      <c r="EE763" s="131"/>
      <c r="EF763" s="131"/>
      <c r="EG763" s="131"/>
      <c r="EH763" s="131"/>
      <c r="EI763" s="131"/>
      <c r="EJ763" s="131"/>
      <c r="EK763" s="131"/>
      <c r="EL763" s="131"/>
      <c r="EM763" s="131"/>
      <c r="EN763" s="131"/>
      <c r="EO763" s="131"/>
      <c r="EP763" s="131"/>
      <c r="EQ763" s="131"/>
      <c r="ER763" s="131"/>
      <c r="ES763" s="131"/>
      <c r="ET763" s="131"/>
      <c r="EU763" s="131"/>
      <c r="EV763" s="131"/>
      <c r="EW763" s="131"/>
      <c r="EX763" s="131"/>
      <c r="EY763" s="131"/>
      <c r="EZ763" s="131"/>
      <c r="FA763" s="131"/>
      <c r="FB763" s="131"/>
      <c r="FC763" s="131"/>
      <c r="FD763" s="131"/>
      <c r="FE763" s="131"/>
      <c r="FF763" s="131"/>
      <c r="FG763" s="131"/>
      <c r="FH763" s="131"/>
      <c r="FI763" s="131"/>
      <c r="FJ763" s="131"/>
      <c r="FK763" s="131"/>
      <c r="FL763" s="131"/>
      <c r="FM763" s="131"/>
      <c r="FN763" s="131"/>
      <c r="FO763" s="131"/>
      <c r="FP763" s="131"/>
      <c r="FQ763" s="131"/>
      <c r="FR763" s="131"/>
      <c r="FS763" s="131"/>
      <c r="FT763" s="131"/>
      <c r="FU763" s="131"/>
      <c r="FV763" s="131"/>
      <c r="FW763" s="131"/>
    </row>
    <row r="764">
      <c r="A764" s="131"/>
      <c r="B764" s="131"/>
      <c r="C764" s="131"/>
      <c r="D764" s="131"/>
      <c r="E764" s="131"/>
      <c r="F764" s="131"/>
      <c r="G764" s="131"/>
      <c r="H764" s="131"/>
      <c r="I764" s="131"/>
      <c r="J764" s="131"/>
      <c r="K764" s="131"/>
      <c r="L764" s="131"/>
      <c r="M764" s="131"/>
      <c r="N764" s="131"/>
      <c r="O764" s="131"/>
      <c r="P764" s="131"/>
      <c r="Q764" s="131"/>
      <c r="R764" s="131"/>
      <c r="S764" s="131"/>
      <c r="T764" s="131"/>
      <c r="U764" s="131"/>
      <c r="V764" s="131"/>
      <c r="W764" s="131"/>
      <c r="X764" s="131"/>
      <c r="Y764" s="131"/>
      <c r="Z764" s="131"/>
      <c r="AA764" s="131"/>
      <c r="AB764" s="131"/>
      <c r="AC764" s="131"/>
      <c r="AD764" s="131"/>
      <c r="AE764" s="131"/>
      <c r="AF764" s="131"/>
      <c r="AG764" s="131"/>
      <c r="AH764" s="131"/>
      <c r="AI764" s="131"/>
      <c r="AJ764" s="131"/>
      <c r="AK764" s="131"/>
      <c r="AL764" s="131"/>
      <c r="AM764" s="131"/>
      <c r="AN764" s="131"/>
      <c r="AO764" s="131"/>
      <c r="AP764" s="131"/>
      <c r="AQ764" s="131"/>
      <c r="AR764" s="131"/>
      <c r="AS764" s="131"/>
      <c r="AT764" s="131"/>
      <c r="AU764" s="131"/>
      <c r="AV764" s="131"/>
      <c r="AW764" s="131"/>
      <c r="AX764" s="131"/>
      <c r="AY764" s="131"/>
      <c r="AZ764" s="131"/>
      <c r="BA764" s="131"/>
      <c r="BB764" s="131"/>
      <c r="BC764" s="131"/>
      <c r="BD764" s="131"/>
      <c r="BE764" s="131"/>
      <c r="BF764" s="131"/>
      <c r="BG764" s="131"/>
      <c r="BH764" s="131"/>
      <c r="BI764" s="131"/>
      <c r="BJ764" s="131"/>
      <c r="BK764" s="131"/>
      <c r="BL764" s="131"/>
      <c r="BM764" s="131"/>
      <c r="BN764" s="131"/>
      <c r="BO764" s="131"/>
      <c r="BP764" s="131"/>
      <c r="BQ764" s="131"/>
      <c r="BR764" s="131"/>
      <c r="BS764" s="131"/>
      <c r="BT764" s="131"/>
      <c r="BU764" s="131"/>
      <c r="BV764" s="131"/>
      <c r="BW764" s="131"/>
      <c r="BX764" s="131"/>
      <c r="BY764" s="131"/>
      <c r="BZ764" s="131"/>
      <c r="CA764" s="131"/>
      <c r="CB764" s="131"/>
      <c r="CC764" s="131"/>
      <c r="CD764" s="131"/>
      <c r="CE764" s="131"/>
      <c r="CF764" s="131"/>
      <c r="CG764" s="131"/>
      <c r="CH764" s="131"/>
      <c r="CI764" s="131"/>
      <c r="CJ764" s="131"/>
      <c r="CK764" s="131"/>
      <c r="CL764" s="131"/>
      <c r="CM764" s="131"/>
      <c r="CN764" s="131"/>
      <c r="CO764" s="131"/>
      <c r="CP764" s="131"/>
      <c r="CQ764" s="131"/>
      <c r="CR764" s="131"/>
      <c r="CS764" s="131"/>
      <c r="CT764" s="131"/>
      <c r="CU764" s="131"/>
      <c r="CV764" s="131"/>
      <c r="CW764" s="131"/>
      <c r="CX764" s="131"/>
      <c r="CY764" s="131"/>
      <c r="CZ764" s="131"/>
      <c r="DA764" s="131"/>
      <c r="DB764" s="131"/>
      <c r="DC764" s="131"/>
      <c r="DD764" s="131"/>
      <c r="DE764" s="131"/>
      <c r="DF764" s="131"/>
      <c r="DG764" s="131"/>
      <c r="DH764" s="131"/>
      <c r="DI764" s="131"/>
      <c r="DJ764" s="131"/>
      <c r="DK764" s="131"/>
      <c r="DL764" s="131"/>
      <c r="DM764" s="131"/>
      <c r="DN764" s="131"/>
      <c r="DO764" s="131"/>
      <c r="DP764" s="131"/>
      <c r="DQ764" s="131"/>
      <c r="DR764" s="131"/>
      <c r="DS764" s="131"/>
      <c r="DT764" s="131"/>
      <c r="DU764" s="131"/>
      <c r="DV764" s="131"/>
      <c r="DW764" s="131"/>
      <c r="DX764" s="131"/>
      <c r="DY764" s="131"/>
      <c r="DZ764" s="131"/>
      <c r="EA764" s="131"/>
      <c r="EB764" s="131"/>
      <c r="EC764" s="131"/>
      <c r="ED764" s="131"/>
      <c r="EE764" s="131"/>
      <c r="EF764" s="131"/>
      <c r="EG764" s="131"/>
      <c r="EH764" s="131"/>
      <c r="EI764" s="131"/>
      <c r="EJ764" s="131"/>
      <c r="EK764" s="131"/>
      <c r="EL764" s="131"/>
      <c r="EM764" s="131"/>
      <c r="EN764" s="131"/>
      <c r="EO764" s="131"/>
      <c r="EP764" s="131"/>
      <c r="EQ764" s="131"/>
      <c r="ER764" s="131"/>
      <c r="ES764" s="131"/>
      <c r="ET764" s="131"/>
      <c r="EU764" s="131"/>
      <c r="EV764" s="131"/>
      <c r="EW764" s="131"/>
      <c r="EX764" s="131"/>
      <c r="EY764" s="131"/>
      <c r="EZ764" s="131"/>
      <c r="FA764" s="131"/>
      <c r="FB764" s="131"/>
      <c r="FC764" s="131"/>
      <c r="FD764" s="131"/>
      <c r="FE764" s="131"/>
      <c r="FF764" s="131"/>
      <c r="FG764" s="131"/>
      <c r="FH764" s="131"/>
      <c r="FI764" s="131"/>
      <c r="FJ764" s="131"/>
      <c r="FK764" s="131"/>
      <c r="FL764" s="131"/>
      <c r="FM764" s="131"/>
      <c r="FN764" s="131"/>
      <c r="FO764" s="131"/>
      <c r="FP764" s="131"/>
      <c r="FQ764" s="131"/>
      <c r="FR764" s="131"/>
      <c r="FS764" s="131"/>
      <c r="FT764" s="131"/>
      <c r="FU764" s="131"/>
      <c r="FV764" s="131"/>
      <c r="FW764" s="131"/>
    </row>
    <row r="765">
      <c r="A765" s="131"/>
      <c r="B765" s="131"/>
      <c r="C765" s="131"/>
      <c r="D765" s="131"/>
      <c r="E765" s="131"/>
      <c r="F765" s="131"/>
      <c r="G765" s="131"/>
      <c r="H765" s="131"/>
      <c r="I765" s="131"/>
      <c r="J765" s="131"/>
      <c r="K765" s="131"/>
      <c r="L765" s="131"/>
      <c r="M765" s="131"/>
      <c r="N765" s="131"/>
      <c r="O765" s="131"/>
      <c r="P765" s="131"/>
      <c r="Q765" s="131"/>
      <c r="R765" s="131"/>
      <c r="S765" s="131"/>
      <c r="T765" s="131"/>
      <c r="U765" s="131"/>
      <c r="V765" s="131"/>
      <c r="W765" s="131"/>
      <c r="X765" s="131"/>
      <c r="Y765" s="131"/>
      <c r="Z765" s="131"/>
      <c r="AA765" s="131"/>
      <c r="AB765" s="131"/>
      <c r="AC765" s="131"/>
      <c r="AD765" s="131"/>
      <c r="AE765" s="131"/>
      <c r="AF765" s="131"/>
      <c r="AG765" s="131"/>
      <c r="AH765" s="131"/>
      <c r="AI765" s="131"/>
      <c r="AJ765" s="131"/>
      <c r="AK765" s="131"/>
      <c r="AL765" s="131"/>
      <c r="AM765" s="131"/>
      <c r="AN765" s="131"/>
      <c r="AO765" s="131"/>
      <c r="AP765" s="131"/>
      <c r="AQ765" s="131"/>
      <c r="AR765" s="131"/>
      <c r="AS765" s="131"/>
      <c r="AT765" s="131"/>
      <c r="AU765" s="131"/>
      <c r="AV765" s="131"/>
      <c r="AW765" s="131"/>
      <c r="AX765" s="131"/>
      <c r="AY765" s="131"/>
      <c r="AZ765" s="131"/>
      <c r="BA765" s="131"/>
      <c r="BB765" s="131"/>
      <c r="BC765" s="131"/>
      <c r="BD765" s="131"/>
      <c r="BE765" s="131"/>
      <c r="BF765" s="131"/>
      <c r="BG765" s="131"/>
      <c r="BH765" s="131"/>
      <c r="BI765" s="131"/>
      <c r="BJ765" s="131"/>
      <c r="BK765" s="131"/>
      <c r="BL765" s="131"/>
      <c r="BM765" s="131"/>
      <c r="BN765" s="131"/>
      <c r="BO765" s="131"/>
      <c r="BP765" s="131"/>
      <c r="BQ765" s="131"/>
      <c r="BR765" s="131"/>
      <c r="BS765" s="131"/>
      <c r="BT765" s="131"/>
      <c r="BU765" s="131"/>
      <c r="BV765" s="131"/>
      <c r="BW765" s="131"/>
      <c r="BX765" s="131"/>
      <c r="BY765" s="131"/>
      <c r="BZ765" s="131"/>
      <c r="CA765" s="131"/>
      <c r="CB765" s="131"/>
      <c r="CC765" s="131"/>
      <c r="CD765" s="131"/>
      <c r="CE765" s="131"/>
      <c r="CF765" s="131"/>
      <c r="CG765" s="131"/>
      <c r="CH765" s="131"/>
      <c r="CI765" s="131"/>
      <c r="CJ765" s="131"/>
      <c r="CK765" s="131"/>
      <c r="CL765" s="131"/>
      <c r="CM765" s="131"/>
      <c r="CN765" s="131"/>
      <c r="CO765" s="131"/>
      <c r="CP765" s="131"/>
      <c r="CQ765" s="131"/>
      <c r="CR765" s="131"/>
      <c r="CS765" s="131"/>
      <c r="CT765" s="131"/>
      <c r="CU765" s="131"/>
      <c r="CV765" s="131"/>
      <c r="CW765" s="131"/>
      <c r="CX765" s="131"/>
      <c r="CY765" s="131"/>
      <c r="CZ765" s="131"/>
      <c r="DA765" s="131"/>
      <c r="DB765" s="131"/>
      <c r="DC765" s="131"/>
      <c r="DD765" s="131"/>
      <c r="DE765" s="131"/>
      <c r="DF765" s="131"/>
      <c r="DG765" s="131"/>
      <c r="DH765" s="131"/>
      <c r="DI765" s="131"/>
      <c r="DJ765" s="131"/>
      <c r="DK765" s="131"/>
      <c r="DL765" s="131"/>
      <c r="DM765" s="131"/>
      <c r="DN765" s="131"/>
      <c r="DO765" s="131"/>
      <c r="DP765" s="131"/>
      <c r="DQ765" s="131"/>
      <c r="DR765" s="131"/>
      <c r="DS765" s="131"/>
      <c r="DT765" s="131"/>
      <c r="DU765" s="131"/>
      <c r="DV765" s="131"/>
      <c r="DW765" s="131"/>
      <c r="DX765" s="131"/>
      <c r="DY765" s="131"/>
      <c r="DZ765" s="131"/>
      <c r="EA765" s="131"/>
      <c r="EB765" s="131"/>
      <c r="EC765" s="131"/>
      <c r="ED765" s="131"/>
      <c r="EE765" s="131"/>
      <c r="EF765" s="131"/>
      <c r="EG765" s="131"/>
      <c r="EH765" s="131"/>
      <c r="EI765" s="131"/>
      <c r="EJ765" s="131"/>
      <c r="EK765" s="131"/>
      <c r="EL765" s="131"/>
      <c r="EM765" s="131"/>
      <c r="EN765" s="131"/>
      <c r="EO765" s="131"/>
      <c r="EP765" s="131"/>
      <c r="EQ765" s="131"/>
      <c r="ER765" s="131"/>
      <c r="ES765" s="131"/>
      <c r="ET765" s="131"/>
      <c r="EU765" s="131"/>
      <c r="EV765" s="131"/>
      <c r="EW765" s="131"/>
      <c r="EX765" s="131"/>
      <c r="EY765" s="131"/>
      <c r="EZ765" s="131"/>
      <c r="FA765" s="131"/>
      <c r="FB765" s="131"/>
      <c r="FC765" s="131"/>
      <c r="FD765" s="131"/>
      <c r="FE765" s="131"/>
      <c r="FF765" s="131"/>
      <c r="FG765" s="131"/>
      <c r="FH765" s="131"/>
      <c r="FI765" s="131"/>
      <c r="FJ765" s="131"/>
      <c r="FK765" s="131"/>
      <c r="FL765" s="131"/>
      <c r="FM765" s="131"/>
      <c r="FN765" s="131"/>
      <c r="FO765" s="131"/>
      <c r="FP765" s="131"/>
      <c r="FQ765" s="131"/>
      <c r="FR765" s="131"/>
      <c r="FS765" s="131"/>
      <c r="FT765" s="131"/>
      <c r="FU765" s="131"/>
      <c r="FV765" s="131"/>
      <c r="FW765" s="131"/>
    </row>
    <row r="766">
      <c r="A766" s="131"/>
      <c r="B766" s="131"/>
      <c r="C766" s="131"/>
      <c r="D766" s="131"/>
      <c r="E766" s="131"/>
      <c r="F766" s="131"/>
      <c r="G766" s="131"/>
      <c r="H766" s="131"/>
      <c r="I766" s="131"/>
      <c r="J766" s="131"/>
      <c r="K766" s="131"/>
      <c r="L766" s="131"/>
      <c r="M766" s="131"/>
      <c r="N766" s="131"/>
      <c r="O766" s="131"/>
      <c r="P766" s="131"/>
      <c r="Q766" s="131"/>
      <c r="R766" s="131"/>
      <c r="S766" s="131"/>
      <c r="T766" s="131"/>
      <c r="U766" s="131"/>
      <c r="V766" s="131"/>
      <c r="W766" s="131"/>
      <c r="X766" s="131"/>
      <c r="Y766" s="131"/>
      <c r="Z766" s="131"/>
      <c r="AA766" s="131"/>
      <c r="AB766" s="131"/>
      <c r="AC766" s="131"/>
      <c r="AD766" s="131"/>
      <c r="AE766" s="131"/>
      <c r="AF766" s="131"/>
      <c r="AG766" s="131"/>
      <c r="AH766" s="131"/>
      <c r="AI766" s="131"/>
      <c r="AJ766" s="131"/>
      <c r="AK766" s="131"/>
      <c r="AL766" s="131"/>
      <c r="AM766" s="131"/>
      <c r="AN766" s="131"/>
      <c r="AO766" s="131"/>
      <c r="AP766" s="131"/>
      <c r="AQ766" s="131"/>
      <c r="AR766" s="131"/>
      <c r="AS766" s="131"/>
      <c r="AT766" s="131"/>
      <c r="AU766" s="131"/>
      <c r="AV766" s="131"/>
      <c r="AW766" s="131"/>
      <c r="AX766" s="131"/>
      <c r="AY766" s="131"/>
      <c r="AZ766" s="131"/>
      <c r="BA766" s="131"/>
      <c r="BB766" s="131"/>
      <c r="BC766" s="131"/>
      <c r="BD766" s="131"/>
      <c r="BE766" s="131"/>
      <c r="BF766" s="131"/>
      <c r="BG766" s="131"/>
      <c r="BH766" s="131"/>
      <c r="BI766" s="131"/>
      <c r="BJ766" s="131"/>
      <c r="BK766" s="131"/>
      <c r="BL766" s="131"/>
      <c r="BM766" s="131"/>
      <c r="BN766" s="131"/>
      <c r="BO766" s="131"/>
      <c r="BP766" s="131"/>
      <c r="BQ766" s="131"/>
      <c r="BR766" s="131"/>
      <c r="BS766" s="131"/>
      <c r="BT766" s="131"/>
      <c r="BU766" s="131"/>
      <c r="BV766" s="131"/>
      <c r="BW766" s="131"/>
      <c r="BX766" s="131"/>
      <c r="BY766" s="131"/>
      <c r="BZ766" s="131"/>
      <c r="CA766" s="131"/>
      <c r="CB766" s="131"/>
      <c r="CC766" s="131"/>
      <c r="CD766" s="131"/>
      <c r="CE766" s="131"/>
      <c r="CF766" s="131"/>
      <c r="CG766" s="131"/>
      <c r="CH766" s="131"/>
      <c r="CI766" s="131"/>
      <c r="CJ766" s="131"/>
      <c r="CK766" s="131"/>
      <c r="CL766" s="131"/>
      <c r="CM766" s="131"/>
      <c r="CN766" s="131"/>
      <c r="CO766" s="131"/>
      <c r="CP766" s="131"/>
      <c r="CQ766" s="131"/>
      <c r="CR766" s="131"/>
      <c r="CS766" s="131"/>
      <c r="CT766" s="131"/>
      <c r="CU766" s="131"/>
      <c r="CV766" s="131"/>
      <c r="CW766" s="131"/>
      <c r="CX766" s="131"/>
      <c r="CY766" s="131"/>
      <c r="CZ766" s="131"/>
      <c r="DA766" s="131"/>
      <c r="DB766" s="131"/>
      <c r="DC766" s="131"/>
      <c r="DD766" s="131"/>
      <c r="DE766" s="131"/>
      <c r="DF766" s="131"/>
      <c r="DG766" s="131"/>
      <c r="DH766" s="131"/>
      <c r="DI766" s="131"/>
      <c r="DJ766" s="131"/>
      <c r="DK766" s="131"/>
      <c r="DL766" s="131"/>
      <c r="DM766" s="131"/>
      <c r="DN766" s="131"/>
      <c r="DO766" s="131"/>
      <c r="DP766" s="131"/>
      <c r="DQ766" s="131"/>
      <c r="DR766" s="131"/>
      <c r="DS766" s="131"/>
      <c r="DT766" s="131"/>
      <c r="DU766" s="131"/>
      <c r="DV766" s="131"/>
      <c r="DW766" s="131"/>
      <c r="DX766" s="131"/>
      <c r="DY766" s="131"/>
      <c r="DZ766" s="131"/>
      <c r="EA766" s="131"/>
      <c r="EB766" s="131"/>
      <c r="EC766" s="131"/>
      <c r="ED766" s="131"/>
      <c r="EE766" s="131"/>
      <c r="EF766" s="131"/>
      <c r="EG766" s="131"/>
      <c r="EH766" s="131"/>
      <c r="EI766" s="131"/>
      <c r="EJ766" s="131"/>
      <c r="EK766" s="131"/>
      <c r="EL766" s="131"/>
      <c r="EM766" s="131"/>
      <c r="EN766" s="131"/>
      <c r="EO766" s="131"/>
      <c r="EP766" s="131"/>
      <c r="EQ766" s="131"/>
      <c r="ER766" s="131"/>
      <c r="ES766" s="131"/>
      <c r="ET766" s="131"/>
      <c r="EU766" s="131"/>
      <c r="EV766" s="131"/>
      <c r="EW766" s="131"/>
      <c r="EX766" s="131"/>
      <c r="EY766" s="131"/>
      <c r="EZ766" s="131"/>
      <c r="FA766" s="131"/>
      <c r="FB766" s="131"/>
      <c r="FC766" s="131"/>
      <c r="FD766" s="131"/>
      <c r="FE766" s="131"/>
      <c r="FF766" s="131"/>
      <c r="FG766" s="131"/>
      <c r="FH766" s="131"/>
      <c r="FI766" s="131"/>
      <c r="FJ766" s="131"/>
      <c r="FK766" s="131"/>
      <c r="FL766" s="131"/>
      <c r="FM766" s="131"/>
      <c r="FN766" s="131"/>
      <c r="FO766" s="131"/>
      <c r="FP766" s="131"/>
      <c r="FQ766" s="131"/>
      <c r="FR766" s="131"/>
      <c r="FS766" s="131"/>
      <c r="FT766" s="131"/>
      <c r="FU766" s="131"/>
      <c r="FV766" s="131"/>
      <c r="FW766" s="131"/>
    </row>
    <row r="767">
      <c r="A767" s="131"/>
      <c r="B767" s="131"/>
      <c r="C767" s="131"/>
      <c r="D767" s="131"/>
      <c r="E767" s="131"/>
      <c r="F767" s="131"/>
      <c r="G767" s="131"/>
      <c r="H767" s="131"/>
      <c r="I767" s="131"/>
      <c r="J767" s="131"/>
      <c r="K767" s="131"/>
      <c r="L767" s="131"/>
      <c r="M767" s="131"/>
      <c r="N767" s="131"/>
      <c r="O767" s="131"/>
      <c r="P767" s="131"/>
      <c r="Q767" s="131"/>
      <c r="R767" s="131"/>
      <c r="S767" s="131"/>
      <c r="T767" s="131"/>
      <c r="U767" s="131"/>
      <c r="V767" s="131"/>
      <c r="W767" s="131"/>
      <c r="X767" s="131"/>
      <c r="Y767" s="131"/>
      <c r="Z767" s="131"/>
      <c r="AA767" s="131"/>
      <c r="AB767" s="131"/>
      <c r="AC767" s="131"/>
      <c r="AD767" s="131"/>
      <c r="AE767" s="131"/>
      <c r="AF767" s="131"/>
      <c r="AG767" s="131"/>
      <c r="AH767" s="131"/>
      <c r="AI767" s="131"/>
      <c r="AJ767" s="131"/>
      <c r="AK767" s="131"/>
      <c r="AL767" s="131"/>
      <c r="AM767" s="131"/>
      <c r="AN767" s="131"/>
      <c r="AO767" s="131"/>
      <c r="AP767" s="131"/>
      <c r="AQ767" s="131"/>
      <c r="AR767" s="131"/>
      <c r="AS767" s="131"/>
      <c r="AT767" s="131"/>
      <c r="AU767" s="131"/>
      <c r="AV767" s="131"/>
      <c r="AW767" s="131"/>
      <c r="AX767" s="131"/>
      <c r="AY767" s="131"/>
      <c r="AZ767" s="131"/>
      <c r="BA767" s="131"/>
      <c r="BB767" s="131"/>
      <c r="BC767" s="131"/>
      <c r="BD767" s="131"/>
      <c r="BE767" s="131"/>
      <c r="BF767" s="131"/>
      <c r="BG767" s="131"/>
      <c r="BH767" s="131"/>
      <c r="BI767" s="131"/>
      <c r="BJ767" s="131"/>
      <c r="BK767" s="131"/>
      <c r="BL767" s="131"/>
      <c r="BM767" s="131"/>
      <c r="BN767" s="131"/>
      <c r="BO767" s="131"/>
      <c r="BP767" s="131"/>
      <c r="BQ767" s="131"/>
      <c r="BR767" s="131"/>
      <c r="BS767" s="131"/>
      <c r="BT767" s="131"/>
      <c r="BU767" s="131"/>
      <c r="BV767" s="131"/>
      <c r="BW767" s="131"/>
      <c r="BX767" s="131"/>
      <c r="BY767" s="131"/>
      <c r="BZ767" s="131"/>
      <c r="CA767" s="131"/>
      <c r="CB767" s="131"/>
      <c r="CC767" s="131"/>
      <c r="CD767" s="131"/>
      <c r="CE767" s="131"/>
      <c r="CF767" s="131"/>
      <c r="CG767" s="131"/>
      <c r="CH767" s="131"/>
      <c r="CI767" s="131"/>
      <c r="CJ767" s="131"/>
      <c r="CK767" s="131"/>
      <c r="CL767" s="131"/>
      <c r="CM767" s="131"/>
      <c r="CN767" s="131"/>
      <c r="CO767" s="131"/>
      <c r="CP767" s="131"/>
      <c r="CQ767" s="131"/>
      <c r="CR767" s="131"/>
      <c r="CS767" s="131"/>
      <c r="CT767" s="131"/>
      <c r="CU767" s="131"/>
      <c r="CV767" s="131"/>
      <c r="CW767" s="131"/>
      <c r="CX767" s="131"/>
      <c r="CY767" s="131"/>
      <c r="CZ767" s="131"/>
      <c r="DA767" s="131"/>
      <c r="DB767" s="131"/>
      <c r="DC767" s="131"/>
      <c r="DD767" s="131"/>
      <c r="DE767" s="131"/>
      <c r="DF767" s="131"/>
      <c r="DG767" s="131"/>
      <c r="DH767" s="131"/>
      <c r="DI767" s="131"/>
      <c r="DJ767" s="131"/>
      <c r="DK767" s="131"/>
      <c r="DL767" s="131"/>
      <c r="DM767" s="131"/>
      <c r="DN767" s="131"/>
      <c r="DO767" s="131"/>
      <c r="DP767" s="131"/>
      <c r="DQ767" s="131"/>
      <c r="DR767" s="131"/>
      <c r="DS767" s="131"/>
      <c r="DT767" s="131"/>
      <c r="DU767" s="131"/>
      <c r="DV767" s="131"/>
      <c r="DW767" s="131"/>
      <c r="DX767" s="131"/>
      <c r="DY767" s="131"/>
      <c r="DZ767" s="131"/>
      <c r="EA767" s="131"/>
      <c r="EB767" s="131"/>
      <c r="EC767" s="131"/>
      <c r="ED767" s="131"/>
      <c r="EE767" s="131"/>
      <c r="EF767" s="131"/>
      <c r="EG767" s="131"/>
      <c r="EH767" s="131"/>
      <c r="EI767" s="131"/>
      <c r="EJ767" s="131"/>
      <c r="EK767" s="131"/>
      <c r="EL767" s="131"/>
      <c r="EM767" s="131"/>
      <c r="EN767" s="131"/>
      <c r="EO767" s="131"/>
      <c r="EP767" s="131"/>
      <c r="EQ767" s="131"/>
      <c r="ER767" s="131"/>
      <c r="ES767" s="131"/>
      <c r="ET767" s="131"/>
      <c r="EU767" s="131"/>
      <c r="EV767" s="131"/>
      <c r="EW767" s="131"/>
      <c r="EX767" s="131"/>
      <c r="EY767" s="131"/>
      <c r="EZ767" s="131"/>
      <c r="FA767" s="131"/>
      <c r="FB767" s="131"/>
      <c r="FC767" s="131"/>
      <c r="FD767" s="131"/>
      <c r="FE767" s="131"/>
      <c r="FF767" s="131"/>
      <c r="FG767" s="131"/>
      <c r="FH767" s="131"/>
      <c r="FI767" s="131"/>
      <c r="FJ767" s="131"/>
      <c r="FK767" s="131"/>
      <c r="FL767" s="131"/>
      <c r="FM767" s="131"/>
      <c r="FN767" s="131"/>
      <c r="FO767" s="131"/>
      <c r="FP767" s="131"/>
      <c r="FQ767" s="131"/>
      <c r="FR767" s="131"/>
      <c r="FS767" s="131"/>
      <c r="FT767" s="131"/>
      <c r="FU767" s="131"/>
      <c r="FV767" s="131"/>
      <c r="FW767" s="131"/>
    </row>
    <row r="768">
      <c r="A768" s="131"/>
      <c r="B768" s="131"/>
      <c r="C768" s="131"/>
      <c r="D768" s="131"/>
      <c r="E768" s="131"/>
      <c r="F768" s="131"/>
      <c r="G768" s="131"/>
      <c r="H768" s="131"/>
      <c r="I768" s="131"/>
      <c r="J768" s="131"/>
      <c r="K768" s="131"/>
      <c r="L768" s="131"/>
      <c r="M768" s="131"/>
      <c r="N768" s="131"/>
      <c r="O768" s="131"/>
      <c r="P768" s="131"/>
      <c r="Q768" s="131"/>
      <c r="R768" s="131"/>
      <c r="S768" s="131"/>
      <c r="T768" s="131"/>
      <c r="U768" s="131"/>
      <c r="V768" s="131"/>
      <c r="W768" s="131"/>
      <c r="X768" s="131"/>
      <c r="Y768" s="131"/>
      <c r="Z768" s="131"/>
      <c r="AA768" s="131"/>
      <c r="AB768" s="131"/>
      <c r="AC768" s="131"/>
      <c r="AD768" s="131"/>
      <c r="AE768" s="131"/>
      <c r="AF768" s="131"/>
      <c r="AG768" s="131"/>
      <c r="AH768" s="131"/>
      <c r="AI768" s="131"/>
      <c r="AJ768" s="131"/>
      <c r="AK768" s="131"/>
      <c r="AL768" s="131"/>
      <c r="AM768" s="131"/>
      <c r="AN768" s="131"/>
      <c r="AO768" s="131"/>
      <c r="AP768" s="131"/>
      <c r="AQ768" s="131"/>
      <c r="AR768" s="131"/>
      <c r="AS768" s="131"/>
      <c r="AT768" s="131"/>
      <c r="AU768" s="131"/>
      <c r="AV768" s="131"/>
      <c r="AW768" s="131"/>
      <c r="AX768" s="131"/>
      <c r="AY768" s="131"/>
      <c r="AZ768" s="131"/>
      <c r="BA768" s="131"/>
      <c r="BB768" s="131"/>
      <c r="BC768" s="131"/>
      <c r="BD768" s="131"/>
      <c r="BE768" s="131"/>
      <c r="BF768" s="131"/>
      <c r="BG768" s="131"/>
      <c r="BH768" s="131"/>
      <c r="BI768" s="131"/>
      <c r="BJ768" s="131"/>
      <c r="BK768" s="131"/>
      <c r="BL768" s="131"/>
      <c r="BM768" s="131"/>
      <c r="BN768" s="131"/>
      <c r="BO768" s="131"/>
      <c r="BP768" s="131"/>
      <c r="BQ768" s="131"/>
      <c r="BR768" s="131"/>
      <c r="BS768" s="131"/>
      <c r="BT768" s="131"/>
      <c r="BU768" s="131"/>
      <c r="BV768" s="131"/>
      <c r="BW768" s="131"/>
      <c r="BX768" s="131"/>
      <c r="BY768" s="131"/>
      <c r="BZ768" s="131"/>
      <c r="CA768" s="131"/>
      <c r="CB768" s="131"/>
      <c r="CC768" s="131"/>
      <c r="CD768" s="131"/>
      <c r="CE768" s="131"/>
      <c r="CF768" s="131"/>
      <c r="CG768" s="131"/>
      <c r="CH768" s="131"/>
      <c r="CI768" s="131"/>
      <c r="CJ768" s="131"/>
      <c r="CK768" s="131"/>
      <c r="CL768" s="131"/>
      <c r="CM768" s="131"/>
      <c r="CN768" s="131"/>
      <c r="CO768" s="131"/>
      <c r="CP768" s="131"/>
      <c r="CQ768" s="131"/>
      <c r="CR768" s="131"/>
      <c r="CS768" s="131"/>
      <c r="CT768" s="131"/>
      <c r="CU768" s="131"/>
      <c r="CV768" s="131"/>
      <c r="CW768" s="131"/>
      <c r="CX768" s="131"/>
      <c r="CY768" s="131"/>
      <c r="CZ768" s="131"/>
      <c r="DA768" s="131"/>
      <c r="DB768" s="131"/>
      <c r="DC768" s="131"/>
      <c r="DD768" s="131"/>
      <c r="DE768" s="131"/>
      <c r="DF768" s="131"/>
      <c r="DG768" s="131"/>
      <c r="DH768" s="131"/>
      <c r="DI768" s="131"/>
      <c r="DJ768" s="131"/>
      <c r="DK768" s="131"/>
      <c r="DL768" s="131"/>
      <c r="DM768" s="131"/>
      <c r="DN768" s="131"/>
      <c r="DO768" s="131"/>
      <c r="DP768" s="131"/>
      <c r="DQ768" s="131"/>
      <c r="DR768" s="131"/>
      <c r="DS768" s="131"/>
      <c r="DT768" s="131"/>
      <c r="DU768" s="131"/>
      <c r="DV768" s="131"/>
      <c r="DW768" s="131"/>
      <c r="DX768" s="131"/>
      <c r="DY768" s="131"/>
      <c r="DZ768" s="131"/>
      <c r="EA768" s="131"/>
      <c r="EB768" s="131"/>
      <c r="EC768" s="131"/>
      <c r="ED768" s="131"/>
      <c r="EE768" s="131"/>
      <c r="EF768" s="131"/>
      <c r="EG768" s="131"/>
      <c r="EH768" s="131"/>
      <c r="EI768" s="131"/>
      <c r="EJ768" s="131"/>
      <c r="EK768" s="131"/>
      <c r="EL768" s="131"/>
      <c r="EM768" s="131"/>
      <c r="EN768" s="131"/>
      <c r="EO768" s="131"/>
      <c r="EP768" s="131"/>
      <c r="EQ768" s="131"/>
      <c r="ER768" s="131"/>
      <c r="ES768" s="131"/>
      <c r="ET768" s="131"/>
      <c r="EU768" s="131"/>
      <c r="EV768" s="131"/>
      <c r="EW768" s="131"/>
      <c r="EX768" s="131"/>
      <c r="EY768" s="131"/>
      <c r="EZ768" s="131"/>
      <c r="FA768" s="131"/>
      <c r="FB768" s="131"/>
      <c r="FC768" s="131"/>
      <c r="FD768" s="131"/>
      <c r="FE768" s="131"/>
      <c r="FF768" s="131"/>
      <c r="FG768" s="131"/>
      <c r="FH768" s="131"/>
      <c r="FI768" s="131"/>
      <c r="FJ768" s="131"/>
      <c r="FK768" s="131"/>
      <c r="FL768" s="131"/>
      <c r="FM768" s="131"/>
      <c r="FN768" s="131"/>
      <c r="FO768" s="131"/>
      <c r="FP768" s="131"/>
      <c r="FQ768" s="131"/>
      <c r="FR768" s="131"/>
      <c r="FS768" s="131"/>
      <c r="FT768" s="131"/>
      <c r="FU768" s="131"/>
      <c r="FV768" s="131"/>
      <c r="FW768" s="131"/>
    </row>
    <row r="769">
      <c r="A769" s="131"/>
      <c r="B769" s="131"/>
      <c r="C769" s="131"/>
      <c r="D769" s="131"/>
      <c r="E769" s="131"/>
      <c r="F769" s="131"/>
      <c r="G769" s="131"/>
      <c r="H769" s="131"/>
      <c r="I769" s="131"/>
      <c r="J769" s="131"/>
      <c r="K769" s="131"/>
      <c r="L769" s="131"/>
      <c r="M769" s="131"/>
      <c r="N769" s="131"/>
      <c r="O769" s="131"/>
      <c r="P769" s="131"/>
      <c r="Q769" s="131"/>
      <c r="R769" s="131"/>
      <c r="S769" s="131"/>
      <c r="T769" s="131"/>
      <c r="U769" s="131"/>
      <c r="V769" s="131"/>
      <c r="W769" s="131"/>
      <c r="X769" s="131"/>
      <c r="Y769" s="131"/>
      <c r="Z769" s="131"/>
      <c r="AA769" s="131"/>
      <c r="AB769" s="131"/>
      <c r="AC769" s="131"/>
      <c r="AD769" s="131"/>
      <c r="AE769" s="131"/>
      <c r="AF769" s="131"/>
      <c r="AG769" s="131"/>
      <c r="AH769" s="131"/>
      <c r="AI769" s="131"/>
      <c r="AJ769" s="131"/>
      <c r="AK769" s="131"/>
      <c r="AL769" s="131"/>
      <c r="AM769" s="131"/>
      <c r="AN769" s="131"/>
      <c r="AO769" s="131"/>
      <c r="AP769" s="131"/>
      <c r="AQ769" s="131"/>
      <c r="AR769" s="131"/>
      <c r="AS769" s="131"/>
      <c r="AT769" s="131"/>
      <c r="AU769" s="131"/>
      <c r="AV769" s="131"/>
      <c r="AW769" s="131"/>
      <c r="AX769" s="131"/>
      <c r="AY769" s="131"/>
      <c r="AZ769" s="131"/>
      <c r="BA769" s="131"/>
      <c r="BB769" s="131"/>
      <c r="BC769" s="131"/>
      <c r="BD769" s="131"/>
      <c r="BE769" s="131"/>
      <c r="BF769" s="131"/>
      <c r="BG769" s="131"/>
      <c r="BH769" s="131"/>
      <c r="BI769" s="131"/>
      <c r="BJ769" s="131"/>
      <c r="BK769" s="131"/>
      <c r="BL769" s="131"/>
      <c r="BM769" s="131"/>
      <c r="BN769" s="131"/>
      <c r="BO769" s="131"/>
      <c r="BP769" s="131"/>
      <c r="BQ769" s="131"/>
      <c r="BR769" s="131"/>
      <c r="BS769" s="131"/>
      <c r="BT769" s="131"/>
      <c r="BU769" s="131"/>
      <c r="BV769" s="131"/>
      <c r="BW769" s="131"/>
      <c r="BX769" s="131"/>
      <c r="BY769" s="131"/>
      <c r="BZ769" s="131"/>
      <c r="CA769" s="131"/>
      <c r="CB769" s="131"/>
      <c r="CC769" s="131"/>
      <c r="CD769" s="131"/>
      <c r="CE769" s="131"/>
      <c r="CF769" s="131"/>
      <c r="CG769" s="131"/>
      <c r="CH769" s="131"/>
      <c r="CI769" s="131"/>
      <c r="CJ769" s="131"/>
      <c r="CK769" s="131"/>
      <c r="CL769" s="131"/>
      <c r="CM769" s="131"/>
      <c r="CN769" s="131"/>
      <c r="CO769" s="131"/>
      <c r="CP769" s="131"/>
      <c r="CQ769" s="131"/>
      <c r="CR769" s="131"/>
      <c r="CS769" s="131"/>
      <c r="CT769" s="131"/>
      <c r="CU769" s="131"/>
      <c r="CV769" s="131"/>
      <c r="CW769" s="131"/>
      <c r="CX769" s="131"/>
      <c r="CY769" s="131"/>
      <c r="CZ769" s="131"/>
      <c r="DA769" s="131"/>
      <c r="DB769" s="131"/>
      <c r="DC769" s="131"/>
      <c r="DD769" s="131"/>
      <c r="DE769" s="131"/>
      <c r="DF769" s="131"/>
      <c r="DG769" s="131"/>
      <c r="DH769" s="131"/>
      <c r="DI769" s="131"/>
      <c r="DJ769" s="131"/>
      <c r="DK769" s="131"/>
      <c r="DL769" s="131"/>
      <c r="DM769" s="131"/>
      <c r="DN769" s="131"/>
      <c r="DO769" s="131"/>
      <c r="DP769" s="131"/>
      <c r="DQ769" s="131"/>
      <c r="DR769" s="131"/>
      <c r="DS769" s="131"/>
      <c r="DT769" s="131"/>
      <c r="DU769" s="131"/>
      <c r="DV769" s="131"/>
      <c r="DW769" s="131"/>
      <c r="DX769" s="131"/>
      <c r="DY769" s="131"/>
      <c r="DZ769" s="131"/>
      <c r="EA769" s="131"/>
      <c r="EB769" s="131"/>
      <c r="EC769" s="131"/>
      <c r="ED769" s="131"/>
      <c r="EE769" s="131"/>
      <c r="EF769" s="131"/>
      <c r="EG769" s="131"/>
      <c r="EH769" s="131"/>
      <c r="EI769" s="131"/>
      <c r="EJ769" s="131"/>
      <c r="EK769" s="131"/>
      <c r="EL769" s="131"/>
      <c r="EM769" s="131"/>
      <c r="EN769" s="131"/>
      <c r="EO769" s="131"/>
      <c r="EP769" s="131"/>
      <c r="EQ769" s="131"/>
      <c r="ER769" s="131"/>
      <c r="ES769" s="131"/>
      <c r="ET769" s="131"/>
      <c r="EU769" s="131"/>
      <c r="EV769" s="131"/>
      <c r="EW769" s="131"/>
      <c r="EX769" s="131"/>
      <c r="EY769" s="131"/>
      <c r="EZ769" s="131"/>
      <c r="FA769" s="131"/>
      <c r="FB769" s="131"/>
      <c r="FC769" s="131"/>
      <c r="FD769" s="131"/>
      <c r="FE769" s="131"/>
      <c r="FF769" s="131"/>
      <c r="FG769" s="131"/>
      <c r="FH769" s="131"/>
      <c r="FI769" s="131"/>
      <c r="FJ769" s="131"/>
      <c r="FK769" s="131"/>
      <c r="FL769" s="131"/>
      <c r="FM769" s="131"/>
      <c r="FN769" s="131"/>
      <c r="FO769" s="131"/>
      <c r="FP769" s="131"/>
      <c r="FQ769" s="131"/>
      <c r="FR769" s="131"/>
      <c r="FS769" s="131"/>
      <c r="FT769" s="131"/>
      <c r="FU769" s="131"/>
      <c r="FV769" s="131"/>
      <c r="FW769" s="131"/>
    </row>
    <row r="770">
      <c r="A770" s="131"/>
      <c r="B770" s="131"/>
      <c r="C770" s="131"/>
      <c r="D770" s="131"/>
      <c r="E770" s="131"/>
      <c r="F770" s="131"/>
      <c r="G770" s="131"/>
      <c r="H770" s="131"/>
      <c r="I770" s="131"/>
      <c r="J770" s="131"/>
      <c r="K770" s="131"/>
      <c r="L770" s="131"/>
      <c r="M770" s="131"/>
      <c r="N770" s="131"/>
      <c r="O770" s="131"/>
      <c r="P770" s="131"/>
      <c r="Q770" s="131"/>
      <c r="R770" s="131"/>
      <c r="S770" s="131"/>
      <c r="T770" s="131"/>
      <c r="U770" s="131"/>
      <c r="V770" s="131"/>
      <c r="W770" s="131"/>
      <c r="X770" s="131"/>
      <c r="Y770" s="131"/>
      <c r="Z770" s="131"/>
      <c r="AA770" s="131"/>
      <c r="AB770" s="131"/>
      <c r="AC770" s="131"/>
      <c r="AD770" s="131"/>
      <c r="AE770" s="131"/>
      <c r="AF770" s="131"/>
      <c r="AG770" s="131"/>
      <c r="AH770" s="131"/>
      <c r="AI770" s="131"/>
      <c r="AJ770" s="131"/>
      <c r="AK770" s="131"/>
      <c r="AL770" s="131"/>
      <c r="AM770" s="131"/>
      <c r="AN770" s="131"/>
      <c r="AO770" s="131"/>
      <c r="AP770" s="131"/>
      <c r="AQ770" s="131"/>
      <c r="AR770" s="131"/>
      <c r="AS770" s="131"/>
      <c r="AT770" s="131"/>
      <c r="AU770" s="131"/>
      <c r="AV770" s="131"/>
      <c r="AW770" s="131"/>
      <c r="AX770" s="131"/>
      <c r="AY770" s="131"/>
      <c r="AZ770" s="131"/>
      <c r="BA770" s="131"/>
      <c r="BB770" s="131"/>
      <c r="BC770" s="131"/>
      <c r="BD770" s="131"/>
      <c r="BE770" s="131"/>
      <c r="BF770" s="131"/>
      <c r="BG770" s="131"/>
      <c r="BH770" s="131"/>
      <c r="BI770" s="131"/>
      <c r="BJ770" s="131"/>
      <c r="BK770" s="131"/>
      <c r="BL770" s="131"/>
      <c r="BM770" s="131"/>
      <c r="BN770" s="131"/>
      <c r="BO770" s="131"/>
      <c r="BP770" s="131"/>
      <c r="BQ770" s="131"/>
      <c r="BR770" s="131"/>
      <c r="BS770" s="131"/>
      <c r="BT770" s="131"/>
      <c r="BU770" s="131"/>
      <c r="BV770" s="131"/>
      <c r="BW770" s="131"/>
      <c r="BX770" s="131"/>
      <c r="BY770" s="131"/>
      <c r="BZ770" s="131"/>
      <c r="CA770" s="131"/>
      <c r="CB770" s="131"/>
      <c r="CC770" s="131"/>
      <c r="CD770" s="131"/>
      <c r="CE770" s="131"/>
      <c r="CF770" s="131"/>
      <c r="CG770" s="131"/>
      <c r="CH770" s="131"/>
      <c r="CI770" s="131"/>
      <c r="CJ770" s="131"/>
      <c r="CK770" s="131"/>
      <c r="CL770" s="131"/>
      <c r="CM770" s="131"/>
      <c r="CN770" s="131"/>
      <c r="CO770" s="131"/>
      <c r="CP770" s="131"/>
      <c r="CQ770" s="131"/>
      <c r="CR770" s="131"/>
      <c r="CS770" s="131"/>
      <c r="CT770" s="131"/>
      <c r="CU770" s="131"/>
      <c r="CV770" s="131"/>
      <c r="CW770" s="131"/>
      <c r="CX770" s="131"/>
      <c r="CY770" s="131"/>
      <c r="CZ770" s="131"/>
      <c r="DA770" s="131"/>
      <c r="DB770" s="131"/>
      <c r="DC770" s="131"/>
      <c r="DD770" s="131"/>
      <c r="DE770" s="131"/>
      <c r="DF770" s="131"/>
      <c r="DG770" s="131"/>
      <c r="DH770" s="131"/>
      <c r="DI770" s="131"/>
      <c r="DJ770" s="131"/>
      <c r="DK770" s="131"/>
      <c r="DL770" s="131"/>
      <c r="DM770" s="131"/>
      <c r="DN770" s="131"/>
      <c r="DO770" s="131"/>
      <c r="DP770" s="131"/>
      <c r="DQ770" s="131"/>
      <c r="DR770" s="131"/>
      <c r="DS770" s="131"/>
      <c r="DT770" s="131"/>
      <c r="DU770" s="131"/>
      <c r="DV770" s="131"/>
      <c r="DW770" s="131"/>
      <c r="DX770" s="131"/>
      <c r="DY770" s="131"/>
      <c r="DZ770" s="131"/>
      <c r="EA770" s="131"/>
      <c r="EB770" s="131"/>
      <c r="EC770" s="131"/>
      <c r="ED770" s="131"/>
      <c r="EE770" s="131"/>
      <c r="EF770" s="131"/>
      <c r="EG770" s="131"/>
      <c r="EH770" s="131"/>
      <c r="EI770" s="131"/>
      <c r="EJ770" s="131"/>
      <c r="EK770" s="131"/>
      <c r="EL770" s="131"/>
      <c r="EM770" s="131"/>
      <c r="EN770" s="131"/>
      <c r="EO770" s="131"/>
      <c r="EP770" s="131"/>
      <c r="EQ770" s="131"/>
      <c r="ER770" s="131"/>
      <c r="ES770" s="131"/>
      <c r="ET770" s="131"/>
      <c r="EU770" s="131"/>
      <c r="EV770" s="131"/>
      <c r="EW770" s="131"/>
      <c r="EX770" s="131"/>
      <c r="EY770" s="131"/>
      <c r="EZ770" s="131"/>
      <c r="FA770" s="131"/>
      <c r="FB770" s="131"/>
      <c r="FC770" s="131"/>
      <c r="FD770" s="131"/>
      <c r="FE770" s="131"/>
      <c r="FF770" s="131"/>
      <c r="FG770" s="131"/>
      <c r="FH770" s="131"/>
      <c r="FI770" s="131"/>
      <c r="FJ770" s="131"/>
      <c r="FK770" s="131"/>
      <c r="FL770" s="131"/>
      <c r="FM770" s="131"/>
      <c r="FN770" s="131"/>
      <c r="FO770" s="131"/>
      <c r="FP770" s="131"/>
      <c r="FQ770" s="131"/>
      <c r="FR770" s="131"/>
      <c r="FS770" s="131"/>
      <c r="FT770" s="131"/>
      <c r="FU770" s="131"/>
      <c r="FV770" s="131"/>
      <c r="FW770" s="131"/>
    </row>
    <row r="771">
      <c r="A771" s="131"/>
      <c r="B771" s="131"/>
      <c r="C771" s="131"/>
      <c r="D771" s="131"/>
      <c r="E771" s="131"/>
      <c r="F771" s="131"/>
      <c r="G771" s="131"/>
      <c r="H771" s="131"/>
      <c r="I771" s="131"/>
      <c r="J771" s="131"/>
      <c r="K771" s="131"/>
      <c r="L771" s="131"/>
      <c r="M771" s="131"/>
      <c r="N771" s="131"/>
      <c r="O771" s="131"/>
      <c r="P771" s="131"/>
      <c r="Q771" s="131"/>
      <c r="R771" s="131"/>
      <c r="S771" s="131"/>
      <c r="T771" s="131"/>
      <c r="U771" s="131"/>
      <c r="V771" s="131"/>
      <c r="W771" s="131"/>
      <c r="X771" s="131"/>
      <c r="Y771" s="131"/>
      <c r="Z771" s="131"/>
      <c r="AA771" s="131"/>
      <c r="AB771" s="131"/>
      <c r="AC771" s="131"/>
      <c r="AD771" s="131"/>
      <c r="AE771" s="131"/>
      <c r="AF771" s="131"/>
      <c r="AG771" s="131"/>
      <c r="AH771" s="131"/>
      <c r="AI771" s="131"/>
      <c r="AJ771" s="131"/>
      <c r="AK771" s="131"/>
      <c r="AL771" s="131"/>
      <c r="AM771" s="131"/>
      <c r="AN771" s="131"/>
      <c r="AO771" s="131"/>
      <c r="AP771" s="131"/>
      <c r="AQ771" s="131"/>
      <c r="AR771" s="131"/>
      <c r="AS771" s="131"/>
      <c r="AT771" s="131"/>
      <c r="AU771" s="131"/>
      <c r="AV771" s="131"/>
      <c r="AW771" s="131"/>
      <c r="AX771" s="131"/>
      <c r="AY771" s="131"/>
      <c r="AZ771" s="131"/>
      <c r="BA771" s="131"/>
      <c r="BB771" s="131"/>
      <c r="BC771" s="131"/>
      <c r="BD771" s="131"/>
      <c r="BE771" s="131"/>
      <c r="BF771" s="131"/>
      <c r="BG771" s="131"/>
      <c r="BH771" s="131"/>
      <c r="BI771" s="131"/>
      <c r="BJ771" s="131"/>
      <c r="BK771" s="131"/>
      <c r="BL771" s="131"/>
      <c r="BM771" s="131"/>
      <c r="BN771" s="131"/>
      <c r="BO771" s="131"/>
      <c r="BP771" s="131"/>
      <c r="BQ771" s="131"/>
      <c r="BR771" s="131"/>
      <c r="BS771" s="131"/>
      <c r="BT771" s="131"/>
      <c r="BU771" s="131"/>
      <c r="BV771" s="131"/>
      <c r="BW771" s="131"/>
      <c r="BX771" s="131"/>
      <c r="BY771" s="131"/>
      <c r="BZ771" s="131"/>
      <c r="CA771" s="131"/>
      <c r="CB771" s="131"/>
      <c r="CC771" s="131"/>
      <c r="CD771" s="131"/>
      <c r="CE771" s="131"/>
      <c r="CF771" s="131"/>
      <c r="CG771" s="131"/>
      <c r="CH771" s="131"/>
      <c r="CI771" s="131"/>
      <c r="CJ771" s="131"/>
      <c r="CK771" s="131"/>
      <c r="CL771" s="131"/>
      <c r="CM771" s="131"/>
      <c r="CN771" s="131"/>
      <c r="CO771" s="131"/>
      <c r="CP771" s="131"/>
      <c r="CQ771" s="131"/>
      <c r="CR771" s="131"/>
      <c r="CS771" s="131"/>
      <c r="CT771" s="131"/>
      <c r="CU771" s="131"/>
      <c r="CV771" s="131"/>
      <c r="CW771" s="131"/>
      <c r="CX771" s="131"/>
      <c r="CY771" s="131"/>
      <c r="CZ771" s="131"/>
      <c r="DA771" s="131"/>
      <c r="DB771" s="131"/>
      <c r="DC771" s="131"/>
      <c r="DD771" s="131"/>
      <c r="DE771" s="131"/>
      <c r="DF771" s="131"/>
      <c r="DG771" s="131"/>
      <c r="DH771" s="131"/>
      <c r="DI771" s="131"/>
      <c r="DJ771" s="131"/>
      <c r="DK771" s="131"/>
      <c r="DL771" s="131"/>
      <c r="DM771" s="131"/>
      <c r="DN771" s="131"/>
      <c r="DO771" s="131"/>
      <c r="DP771" s="131"/>
      <c r="DQ771" s="131"/>
      <c r="DR771" s="131"/>
      <c r="DS771" s="131"/>
      <c r="DT771" s="131"/>
      <c r="DU771" s="131"/>
      <c r="DV771" s="131"/>
      <c r="DW771" s="131"/>
      <c r="DX771" s="131"/>
      <c r="DY771" s="131"/>
      <c r="DZ771" s="131"/>
      <c r="EA771" s="131"/>
      <c r="EB771" s="131"/>
      <c r="EC771" s="131"/>
      <c r="ED771" s="131"/>
      <c r="EE771" s="131"/>
      <c r="EF771" s="131"/>
      <c r="EG771" s="131"/>
      <c r="EH771" s="131"/>
      <c r="EI771" s="131"/>
      <c r="EJ771" s="131"/>
      <c r="EK771" s="131"/>
      <c r="EL771" s="131"/>
      <c r="EM771" s="131"/>
      <c r="EN771" s="131"/>
      <c r="EO771" s="131"/>
      <c r="EP771" s="131"/>
      <c r="EQ771" s="131"/>
      <c r="ER771" s="131"/>
      <c r="ES771" s="131"/>
      <c r="ET771" s="131"/>
      <c r="EU771" s="131"/>
      <c r="EV771" s="131"/>
      <c r="EW771" s="131"/>
      <c r="EX771" s="131"/>
      <c r="EY771" s="131"/>
      <c r="EZ771" s="131"/>
      <c r="FA771" s="131"/>
      <c r="FB771" s="131"/>
      <c r="FC771" s="131"/>
      <c r="FD771" s="131"/>
      <c r="FE771" s="131"/>
      <c r="FF771" s="131"/>
      <c r="FG771" s="131"/>
      <c r="FH771" s="131"/>
      <c r="FI771" s="131"/>
      <c r="FJ771" s="131"/>
      <c r="FK771" s="131"/>
      <c r="FL771" s="131"/>
      <c r="FM771" s="131"/>
      <c r="FN771" s="131"/>
      <c r="FO771" s="131"/>
      <c r="FP771" s="131"/>
      <c r="FQ771" s="131"/>
      <c r="FR771" s="131"/>
      <c r="FS771" s="131"/>
      <c r="FT771" s="131"/>
      <c r="FU771" s="131"/>
      <c r="FV771" s="131"/>
      <c r="FW771" s="131"/>
    </row>
    <row r="772">
      <c r="A772" s="131"/>
      <c r="B772" s="131"/>
      <c r="C772" s="131"/>
      <c r="D772" s="131"/>
      <c r="E772" s="131"/>
      <c r="F772" s="131"/>
      <c r="G772" s="131"/>
      <c r="H772" s="131"/>
      <c r="I772" s="131"/>
      <c r="J772" s="131"/>
      <c r="K772" s="131"/>
      <c r="L772" s="131"/>
      <c r="M772" s="131"/>
      <c r="N772" s="131"/>
      <c r="O772" s="131"/>
      <c r="P772" s="131"/>
      <c r="Q772" s="131"/>
      <c r="R772" s="131"/>
      <c r="S772" s="131"/>
      <c r="T772" s="131"/>
      <c r="U772" s="131"/>
      <c r="V772" s="131"/>
      <c r="W772" s="131"/>
      <c r="X772" s="131"/>
      <c r="Y772" s="131"/>
      <c r="Z772" s="131"/>
      <c r="AA772" s="131"/>
      <c r="AB772" s="131"/>
      <c r="AC772" s="131"/>
      <c r="AD772" s="131"/>
      <c r="AE772" s="131"/>
      <c r="AF772" s="131"/>
      <c r="AG772" s="131"/>
      <c r="AH772" s="131"/>
      <c r="AI772" s="131"/>
      <c r="AJ772" s="131"/>
      <c r="AK772" s="131"/>
      <c r="AL772" s="131"/>
      <c r="AM772" s="131"/>
      <c r="AN772" s="131"/>
      <c r="AO772" s="131"/>
      <c r="AP772" s="131"/>
      <c r="AQ772" s="131"/>
      <c r="AR772" s="131"/>
      <c r="AS772" s="131"/>
      <c r="AT772" s="131"/>
      <c r="AU772" s="131"/>
      <c r="AV772" s="131"/>
      <c r="AW772" s="131"/>
      <c r="AX772" s="131"/>
      <c r="AY772" s="131"/>
      <c r="AZ772" s="131"/>
      <c r="BA772" s="131"/>
      <c r="BB772" s="131"/>
      <c r="BC772" s="131"/>
      <c r="BD772" s="131"/>
      <c r="BE772" s="131"/>
      <c r="BF772" s="131"/>
      <c r="BG772" s="131"/>
      <c r="BH772" s="131"/>
      <c r="BI772" s="131"/>
      <c r="BJ772" s="131"/>
      <c r="BK772" s="131"/>
      <c r="BL772" s="131"/>
      <c r="BM772" s="131"/>
      <c r="BN772" s="131"/>
      <c r="BO772" s="131"/>
      <c r="BP772" s="131"/>
      <c r="BQ772" s="131"/>
      <c r="BR772" s="131"/>
      <c r="BS772" s="131"/>
      <c r="BT772" s="131"/>
      <c r="BU772" s="131"/>
      <c r="BV772" s="131"/>
      <c r="BW772" s="131"/>
      <c r="BX772" s="131"/>
      <c r="BY772" s="131"/>
      <c r="BZ772" s="131"/>
      <c r="CA772" s="131"/>
      <c r="CB772" s="131"/>
      <c r="CC772" s="131"/>
      <c r="CD772" s="131"/>
      <c r="CE772" s="131"/>
      <c r="CF772" s="131"/>
      <c r="CG772" s="131"/>
      <c r="CH772" s="131"/>
      <c r="CI772" s="131"/>
      <c r="CJ772" s="131"/>
      <c r="CK772" s="131"/>
      <c r="CL772" s="131"/>
      <c r="CM772" s="131"/>
      <c r="CN772" s="131"/>
      <c r="CO772" s="131"/>
      <c r="CP772" s="131"/>
      <c r="CQ772" s="131"/>
      <c r="CR772" s="131"/>
      <c r="CS772" s="131"/>
      <c r="CT772" s="131"/>
      <c r="CU772" s="131"/>
      <c r="CV772" s="131"/>
      <c r="CW772" s="131"/>
      <c r="CX772" s="131"/>
      <c r="CY772" s="131"/>
      <c r="CZ772" s="131"/>
      <c r="DA772" s="131"/>
      <c r="DB772" s="131"/>
      <c r="DC772" s="131"/>
      <c r="DD772" s="131"/>
      <c r="DE772" s="131"/>
      <c r="DF772" s="131"/>
      <c r="DG772" s="131"/>
      <c r="DH772" s="131"/>
      <c r="DI772" s="131"/>
      <c r="DJ772" s="131"/>
      <c r="DK772" s="131"/>
      <c r="DL772" s="131"/>
      <c r="DM772" s="131"/>
      <c r="DN772" s="131"/>
      <c r="DO772" s="131"/>
      <c r="DP772" s="131"/>
      <c r="DQ772" s="131"/>
      <c r="DR772" s="131"/>
      <c r="DS772" s="131"/>
      <c r="DT772" s="131"/>
      <c r="DU772" s="131"/>
      <c r="DV772" s="131"/>
      <c r="DW772" s="131"/>
      <c r="DX772" s="131"/>
      <c r="DY772" s="131"/>
      <c r="DZ772" s="131"/>
      <c r="EA772" s="131"/>
      <c r="EB772" s="131"/>
      <c r="EC772" s="131"/>
      <c r="ED772" s="131"/>
      <c r="EE772" s="131"/>
      <c r="EF772" s="131"/>
      <c r="EG772" s="131"/>
      <c r="EH772" s="131"/>
      <c r="EI772" s="131"/>
      <c r="EJ772" s="131"/>
      <c r="EK772" s="131"/>
      <c r="EL772" s="131"/>
      <c r="EM772" s="131"/>
      <c r="EN772" s="131"/>
      <c r="EO772" s="131"/>
      <c r="EP772" s="131"/>
      <c r="EQ772" s="131"/>
      <c r="ER772" s="131"/>
      <c r="ES772" s="131"/>
      <c r="ET772" s="131"/>
      <c r="EU772" s="131"/>
      <c r="EV772" s="131"/>
      <c r="EW772" s="131"/>
      <c r="EX772" s="131"/>
      <c r="EY772" s="131"/>
      <c r="EZ772" s="131"/>
      <c r="FA772" s="131"/>
      <c r="FB772" s="131"/>
      <c r="FC772" s="131"/>
      <c r="FD772" s="131"/>
      <c r="FE772" s="131"/>
      <c r="FF772" s="131"/>
      <c r="FG772" s="131"/>
      <c r="FH772" s="131"/>
      <c r="FI772" s="131"/>
      <c r="FJ772" s="131"/>
      <c r="FK772" s="131"/>
      <c r="FL772" s="131"/>
      <c r="FM772" s="131"/>
      <c r="FN772" s="131"/>
      <c r="FO772" s="131"/>
      <c r="FP772" s="131"/>
      <c r="FQ772" s="131"/>
      <c r="FR772" s="131"/>
      <c r="FS772" s="131"/>
      <c r="FT772" s="131"/>
      <c r="FU772" s="131"/>
      <c r="FV772" s="131"/>
      <c r="FW772" s="131"/>
    </row>
    <row r="773">
      <c r="A773" s="131"/>
      <c r="B773" s="131"/>
      <c r="C773" s="131"/>
      <c r="D773" s="131"/>
      <c r="E773" s="131"/>
      <c r="F773" s="131"/>
      <c r="G773" s="131"/>
      <c r="H773" s="131"/>
      <c r="I773" s="131"/>
      <c r="J773" s="131"/>
      <c r="K773" s="131"/>
      <c r="L773" s="131"/>
      <c r="M773" s="131"/>
      <c r="N773" s="131"/>
      <c r="O773" s="131"/>
      <c r="P773" s="131"/>
      <c r="Q773" s="131"/>
      <c r="R773" s="131"/>
      <c r="S773" s="131"/>
      <c r="T773" s="131"/>
      <c r="U773" s="131"/>
      <c r="V773" s="131"/>
      <c r="W773" s="131"/>
      <c r="X773" s="131"/>
      <c r="Y773" s="131"/>
      <c r="Z773" s="131"/>
      <c r="AA773" s="131"/>
      <c r="AB773" s="131"/>
      <c r="AC773" s="131"/>
      <c r="AD773" s="131"/>
      <c r="AE773" s="131"/>
      <c r="AF773" s="131"/>
      <c r="AG773" s="131"/>
      <c r="AH773" s="131"/>
      <c r="AI773" s="131"/>
      <c r="AJ773" s="131"/>
      <c r="AK773" s="131"/>
      <c r="AL773" s="131"/>
      <c r="AM773" s="131"/>
      <c r="AN773" s="131"/>
      <c r="AO773" s="131"/>
      <c r="AP773" s="131"/>
      <c r="AQ773" s="131"/>
      <c r="AR773" s="131"/>
      <c r="AS773" s="131"/>
      <c r="AT773" s="131"/>
      <c r="AU773" s="131"/>
      <c r="AV773" s="131"/>
      <c r="AW773" s="131"/>
      <c r="AX773" s="131"/>
      <c r="AY773" s="131"/>
      <c r="AZ773" s="131"/>
      <c r="BA773" s="131"/>
      <c r="BB773" s="131"/>
      <c r="BC773" s="131"/>
      <c r="BD773" s="131"/>
      <c r="BE773" s="131"/>
      <c r="BF773" s="131"/>
      <c r="BG773" s="131"/>
      <c r="BH773" s="131"/>
      <c r="BI773" s="131"/>
      <c r="BJ773" s="131"/>
      <c r="BK773" s="131"/>
      <c r="BL773" s="131"/>
      <c r="BM773" s="131"/>
      <c r="BN773" s="131"/>
      <c r="BO773" s="131"/>
      <c r="BP773" s="131"/>
      <c r="BQ773" s="131"/>
      <c r="BR773" s="131"/>
      <c r="BS773" s="131"/>
      <c r="BT773" s="131"/>
      <c r="BU773" s="131"/>
      <c r="BV773" s="131"/>
      <c r="BW773" s="131"/>
      <c r="BX773" s="131"/>
      <c r="BY773" s="131"/>
      <c r="BZ773" s="131"/>
      <c r="CA773" s="131"/>
      <c r="CB773" s="131"/>
      <c r="CC773" s="131"/>
      <c r="CD773" s="131"/>
      <c r="CE773" s="131"/>
      <c r="CF773" s="131"/>
      <c r="CG773" s="131"/>
      <c r="CH773" s="131"/>
      <c r="CI773" s="131"/>
      <c r="CJ773" s="131"/>
      <c r="CK773" s="131"/>
      <c r="CL773" s="131"/>
      <c r="CM773" s="131"/>
      <c r="CN773" s="131"/>
      <c r="CO773" s="131"/>
      <c r="CP773" s="131"/>
      <c r="CQ773" s="131"/>
      <c r="CR773" s="131"/>
      <c r="CS773" s="131"/>
      <c r="CT773" s="131"/>
      <c r="CU773" s="131"/>
      <c r="CV773" s="131"/>
      <c r="CW773" s="131"/>
      <c r="CX773" s="131"/>
      <c r="CY773" s="131"/>
      <c r="CZ773" s="131"/>
      <c r="DA773" s="131"/>
      <c r="DB773" s="131"/>
      <c r="DC773" s="131"/>
      <c r="DD773" s="131"/>
      <c r="DE773" s="131"/>
      <c r="DF773" s="131"/>
      <c r="DG773" s="131"/>
      <c r="DH773" s="131"/>
      <c r="DI773" s="131"/>
      <c r="DJ773" s="131"/>
      <c r="DK773" s="131"/>
      <c r="DL773" s="131"/>
      <c r="DM773" s="131"/>
      <c r="DN773" s="131"/>
      <c r="DO773" s="131"/>
      <c r="DP773" s="131"/>
      <c r="DQ773" s="131"/>
      <c r="DR773" s="131"/>
      <c r="DS773" s="131"/>
      <c r="DT773" s="131"/>
      <c r="DU773" s="131"/>
      <c r="DV773" s="131"/>
      <c r="DW773" s="131"/>
      <c r="DX773" s="131"/>
      <c r="DY773" s="131"/>
      <c r="DZ773" s="131"/>
      <c r="EA773" s="131"/>
      <c r="EB773" s="131"/>
      <c r="EC773" s="131"/>
      <c r="ED773" s="131"/>
      <c r="EE773" s="131"/>
      <c r="EF773" s="131"/>
      <c r="EG773" s="131"/>
      <c r="EH773" s="131"/>
      <c r="EI773" s="131"/>
      <c r="EJ773" s="131"/>
      <c r="EK773" s="131"/>
      <c r="EL773" s="131"/>
      <c r="EM773" s="131"/>
      <c r="EN773" s="131"/>
      <c r="EO773" s="131"/>
      <c r="EP773" s="131"/>
      <c r="EQ773" s="131"/>
      <c r="ER773" s="131"/>
      <c r="ES773" s="131"/>
      <c r="ET773" s="131"/>
      <c r="EU773" s="131"/>
      <c r="EV773" s="131"/>
      <c r="EW773" s="131"/>
      <c r="EX773" s="131"/>
      <c r="EY773" s="131"/>
      <c r="EZ773" s="131"/>
      <c r="FA773" s="131"/>
      <c r="FB773" s="131"/>
      <c r="FC773" s="131"/>
      <c r="FD773" s="131"/>
      <c r="FE773" s="131"/>
      <c r="FF773" s="131"/>
      <c r="FG773" s="131"/>
      <c r="FH773" s="131"/>
      <c r="FI773" s="131"/>
      <c r="FJ773" s="131"/>
      <c r="FK773" s="131"/>
      <c r="FL773" s="131"/>
      <c r="FM773" s="131"/>
      <c r="FN773" s="131"/>
      <c r="FO773" s="131"/>
      <c r="FP773" s="131"/>
      <c r="FQ773" s="131"/>
      <c r="FR773" s="131"/>
      <c r="FS773" s="131"/>
      <c r="FT773" s="131"/>
      <c r="FU773" s="131"/>
      <c r="FV773" s="131"/>
      <c r="FW773" s="131"/>
    </row>
    <row r="774">
      <c r="A774" s="131"/>
      <c r="B774" s="131"/>
      <c r="C774" s="131"/>
      <c r="D774" s="131"/>
      <c r="E774" s="131"/>
      <c r="F774" s="131"/>
      <c r="G774" s="131"/>
      <c r="H774" s="131"/>
      <c r="I774" s="131"/>
      <c r="J774" s="131"/>
      <c r="K774" s="131"/>
      <c r="L774" s="131"/>
      <c r="M774" s="131"/>
      <c r="N774" s="131"/>
      <c r="O774" s="131"/>
      <c r="P774" s="131"/>
      <c r="Q774" s="131"/>
      <c r="R774" s="131"/>
      <c r="S774" s="131"/>
      <c r="T774" s="131"/>
      <c r="U774" s="131"/>
      <c r="V774" s="131"/>
      <c r="W774" s="131"/>
      <c r="X774" s="131"/>
      <c r="Y774" s="131"/>
      <c r="Z774" s="131"/>
      <c r="AA774" s="131"/>
      <c r="AB774" s="131"/>
      <c r="AC774" s="131"/>
      <c r="AD774" s="131"/>
      <c r="AE774" s="131"/>
      <c r="AF774" s="131"/>
      <c r="AG774" s="131"/>
      <c r="AH774" s="131"/>
      <c r="AI774" s="131"/>
      <c r="AJ774" s="131"/>
      <c r="AK774" s="131"/>
      <c r="AL774" s="131"/>
      <c r="AM774" s="131"/>
      <c r="AN774" s="131"/>
      <c r="AO774" s="131"/>
      <c r="AP774" s="131"/>
      <c r="AQ774" s="131"/>
      <c r="AR774" s="131"/>
      <c r="AS774" s="131"/>
      <c r="AT774" s="131"/>
      <c r="AU774" s="131"/>
      <c r="AV774" s="131"/>
      <c r="AW774" s="131"/>
      <c r="AX774" s="131"/>
      <c r="AY774" s="131"/>
      <c r="AZ774" s="131"/>
      <c r="BA774" s="131"/>
      <c r="BB774" s="131"/>
      <c r="BC774" s="131"/>
      <c r="BD774" s="131"/>
      <c r="BE774" s="131"/>
      <c r="BF774" s="131"/>
      <c r="BG774" s="131"/>
      <c r="BH774" s="131"/>
      <c r="BI774" s="131"/>
      <c r="BJ774" s="131"/>
      <c r="BK774" s="131"/>
      <c r="BL774" s="131"/>
      <c r="BM774" s="131"/>
      <c r="BN774" s="131"/>
      <c r="BO774" s="131"/>
      <c r="BP774" s="131"/>
      <c r="BQ774" s="131"/>
      <c r="BR774" s="131"/>
      <c r="BS774" s="131"/>
      <c r="BT774" s="131"/>
      <c r="BU774" s="131"/>
      <c r="BV774" s="131"/>
      <c r="BW774" s="131"/>
      <c r="BX774" s="131"/>
      <c r="BY774" s="131"/>
      <c r="BZ774" s="131"/>
      <c r="CA774" s="131"/>
      <c r="CB774" s="131"/>
      <c r="CC774" s="131"/>
      <c r="CD774" s="131"/>
      <c r="CE774" s="131"/>
      <c r="CF774" s="131"/>
      <c r="CG774" s="131"/>
      <c r="CH774" s="131"/>
      <c r="CI774" s="131"/>
      <c r="CJ774" s="131"/>
      <c r="CK774" s="131"/>
      <c r="CL774" s="131"/>
      <c r="CM774" s="131"/>
      <c r="CN774" s="131"/>
      <c r="CO774" s="131"/>
      <c r="CP774" s="131"/>
      <c r="CQ774" s="131"/>
      <c r="CR774" s="131"/>
      <c r="CS774" s="131"/>
      <c r="CT774" s="131"/>
      <c r="CU774" s="131"/>
      <c r="CV774" s="131"/>
      <c r="CW774" s="131"/>
      <c r="CX774" s="131"/>
      <c r="CY774" s="131"/>
      <c r="CZ774" s="131"/>
      <c r="DA774" s="131"/>
      <c r="DB774" s="131"/>
      <c r="DC774" s="131"/>
      <c r="DD774" s="131"/>
      <c r="DE774" s="131"/>
      <c r="DF774" s="131"/>
      <c r="DG774" s="131"/>
      <c r="DH774" s="131"/>
      <c r="DI774" s="131"/>
      <c r="DJ774" s="131"/>
      <c r="DK774" s="131"/>
      <c r="DL774" s="131"/>
      <c r="DM774" s="131"/>
      <c r="DN774" s="131"/>
      <c r="DO774" s="131"/>
      <c r="DP774" s="131"/>
      <c r="DQ774" s="131"/>
      <c r="DR774" s="131"/>
      <c r="DS774" s="131"/>
      <c r="DT774" s="131"/>
      <c r="DU774" s="131"/>
      <c r="DV774" s="131"/>
      <c r="DW774" s="131"/>
      <c r="DX774" s="131"/>
      <c r="DY774" s="131"/>
      <c r="DZ774" s="131"/>
      <c r="EA774" s="131"/>
      <c r="EB774" s="131"/>
      <c r="EC774" s="131"/>
      <c r="ED774" s="131"/>
      <c r="EE774" s="131"/>
      <c r="EF774" s="131"/>
      <c r="EG774" s="131"/>
      <c r="EH774" s="131"/>
      <c r="EI774" s="131"/>
      <c r="EJ774" s="131"/>
      <c r="EK774" s="131"/>
      <c r="EL774" s="131"/>
      <c r="EM774" s="131"/>
      <c r="EN774" s="131"/>
      <c r="EO774" s="131"/>
      <c r="EP774" s="131"/>
      <c r="EQ774" s="131"/>
      <c r="ER774" s="131"/>
      <c r="ES774" s="131"/>
      <c r="ET774" s="131"/>
      <c r="EU774" s="131"/>
      <c r="EV774" s="131"/>
      <c r="EW774" s="131"/>
      <c r="EX774" s="131"/>
      <c r="EY774" s="131"/>
      <c r="EZ774" s="131"/>
      <c r="FA774" s="131"/>
      <c r="FB774" s="131"/>
      <c r="FC774" s="131"/>
      <c r="FD774" s="131"/>
      <c r="FE774" s="131"/>
      <c r="FF774" s="131"/>
      <c r="FG774" s="131"/>
      <c r="FH774" s="131"/>
      <c r="FI774" s="131"/>
      <c r="FJ774" s="131"/>
      <c r="FK774" s="131"/>
      <c r="FL774" s="131"/>
      <c r="FM774" s="131"/>
      <c r="FN774" s="131"/>
      <c r="FO774" s="131"/>
      <c r="FP774" s="131"/>
      <c r="FQ774" s="131"/>
      <c r="FR774" s="131"/>
      <c r="FS774" s="131"/>
      <c r="FT774" s="131"/>
      <c r="FU774" s="131"/>
      <c r="FV774" s="131"/>
      <c r="FW774" s="131"/>
    </row>
    <row r="775">
      <c r="A775" s="131"/>
      <c r="B775" s="131"/>
      <c r="C775" s="131"/>
      <c r="D775" s="131"/>
      <c r="E775" s="131"/>
      <c r="F775" s="131"/>
      <c r="G775" s="131"/>
      <c r="H775" s="131"/>
      <c r="I775" s="131"/>
      <c r="J775" s="131"/>
      <c r="K775" s="131"/>
      <c r="L775" s="131"/>
      <c r="M775" s="131"/>
      <c r="N775" s="131"/>
      <c r="O775" s="131"/>
      <c r="P775" s="131"/>
      <c r="Q775" s="131"/>
      <c r="R775" s="131"/>
      <c r="S775" s="131"/>
      <c r="T775" s="131"/>
      <c r="U775" s="131"/>
      <c r="V775" s="131"/>
      <c r="W775" s="131"/>
      <c r="X775" s="131"/>
      <c r="Y775" s="131"/>
      <c r="Z775" s="131"/>
      <c r="AA775" s="131"/>
      <c r="AB775" s="131"/>
      <c r="AC775" s="131"/>
      <c r="AD775" s="131"/>
      <c r="AE775" s="131"/>
      <c r="AF775" s="131"/>
      <c r="AG775" s="131"/>
      <c r="AH775" s="131"/>
      <c r="AI775" s="131"/>
      <c r="AJ775" s="131"/>
      <c r="AK775" s="131"/>
      <c r="AL775" s="131"/>
      <c r="AM775" s="131"/>
      <c r="AN775" s="131"/>
      <c r="AO775" s="131"/>
      <c r="AP775" s="131"/>
      <c r="AQ775" s="131"/>
      <c r="AR775" s="131"/>
      <c r="AS775" s="131"/>
      <c r="AT775" s="131"/>
      <c r="AU775" s="131"/>
      <c r="AV775" s="131"/>
      <c r="AW775" s="131"/>
      <c r="AX775" s="131"/>
      <c r="AY775" s="131"/>
      <c r="AZ775" s="131"/>
      <c r="BA775" s="131"/>
      <c r="BB775" s="131"/>
      <c r="BC775" s="131"/>
      <c r="BD775" s="131"/>
      <c r="BE775" s="131"/>
      <c r="BF775" s="131"/>
      <c r="BG775" s="131"/>
      <c r="BH775" s="131"/>
      <c r="BI775" s="131"/>
      <c r="BJ775" s="131"/>
      <c r="BK775" s="131"/>
      <c r="BL775" s="131"/>
      <c r="BM775" s="131"/>
      <c r="BN775" s="131"/>
      <c r="BO775" s="131"/>
      <c r="BP775" s="131"/>
      <c r="BQ775" s="131"/>
      <c r="BR775" s="131"/>
      <c r="BS775" s="131"/>
      <c r="BT775" s="131"/>
      <c r="BU775" s="131"/>
      <c r="BV775" s="131"/>
      <c r="BW775" s="131"/>
      <c r="BX775" s="131"/>
      <c r="BY775" s="131"/>
      <c r="BZ775" s="131"/>
      <c r="CA775" s="131"/>
      <c r="CB775" s="131"/>
      <c r="CC775" s="131"/>
      <c r="CD775" s="131"/>
      <c r="CE775" s="131"/>
      <c r="CF775" s="131"/>
      <c r="CG775" s="131"/>
      <c r="CH775" s="131"/>
      <c r="CI775" s="131"/>
      <c r="CJ775" s="131"/>
      <c r="CK775" s="131"/>
      <c r="CL775" s="131"/>
      <c r="CM775" s="131"/>
      <c r="CN775" s="131"/>
      <c r="CO775" s="131"/>
      <c r="CP775" s="131"/>
      <c r="CQ775" s="131"/>
      <c r="CR775" s="131"/>
      <c r="CS775" s="131"/>
      <c r="CT775" s="131"/>
      <c r="CU775" s="131"/>
      <c r="CV775" s="131"/>
      <c r="CW775" s="131"/>
      <c r="CX775" s="131"/>
      <c r="CY775" s="131"/>
      <c r="CZ775" s="131"/>
      <c r="DA775" s="131"/>
      <c r="DB775" s="131"/>
      <c r="DC775" s="131"/>
      <c r="DD775" s="131"/>
      <c r="DE775" s="131"/>
      <c r="DF775" s="131"/>
      <c r="DG775" s="131"/>
      <c r="DH775" s="131"/>
      <c r="DI775" s="131"/>
      <c r="DJ775" s="131"/>
      <c r="DK775" s="131"/>
      <c r="DL775" s="131"/>
      <c r="DM775" s="131"/>
      <c r="DN775" s="131"/>
      <c r="DO775" s="131"/>
      <c r="DP775" s="131"/>
      <c r="DQ775" s="131"/>
      <c r="DR775" s="131"/>
      <c r="DS775" s="131"/>
      <c r="DT775" s="131"/>
      <c r="DU775" s="131"/>
      <c r="DV775" s="131"/>
      <c r="DW775" s="131"/>
      <c r="DX775" s="131"/>
      <c r="DY775" s="131"/>
      <c r="DZ775" s="131"/>
      <c r="EA775" s="131"/>
      <c r="EB775" s="131"/>
      <c r="EC775" s="131"/>
      <c r="ED775" s="131"/>
      <c r="EE775" s="131"/>
      <c r="EF775" s="131"/>
      <c r="EG775" s="131"/>
      <c r="EH775" s="131"/>
      <c r="EI775" s="131"/>
      <c r="EJ775" s="131"/>
      <c r="EK775" s="131"/>
      <c r="EL775" s="131"/>
      <c r="EM775" s="131"/>
      <c r="EN775" s="131"/>
      <c r="EO775" s="131"/>
      <c r="EP775" s="131"/>
      <c r="EQ775" s="131"/>
      <c r="ER775" s="131"/>
      <c r="ES775" s="131"/>
      <c r="ET775" s="131"/>
      <c r="EU775" s="131"/>
      <c r="EV775" s="131"/>
      <c r="EW775" s="131"/>
      <c r="EX775" s="131"/>
      <c r="EY775" s="131"/>
      <c r="EZ775" s="131"/>
      <c r="FA775" s="131"/>
      <c r="FB775" s="131"/>
      <c r="FC775" s="131"/>
      <c r="FD775" s="131"/>
      <c r="FE775" s="131"/>
      <c r="FF775" s="131"/>
      <c r="FG775" s="131"/>
      <c r="FH775" s="131"/>
      <c r="FI775" s="131"/>
      <c r="FJ775" s="131"/>
      <c r="FK775" s="131"/>
      <c r="FL775" s="131"/>
      <c r="FM775" s="131"/>
      <c r="FN775" s="131"/>
      <c r="FO775" s="131"/>
      <c r="FP775" s="131"/>
      <c r="FQ775" s="131"/>
      <c r="FR775" s="131"/>
      <c r="FS775" s="131"/>
      <c r="FT775" s="131"/>
      <c r="FU775" s="131"/>
      <c r="FV775" s="131"/>
      <c r="FW775" s="131"/>
    </row>
    <row r="776">
      <c r="A776" s="131"/>
      <c r="B776" s="131"/>
      <c r="C776" s="131"/>
      <c r="D776" s="131"/>
      <c r="E776" s="131"/>
      <c r="F776" s="131"/>
      <c r="G776" s="131"/>
      <c r="H776" s="131"/>
      <c r="I776" s="131"/>
      <c r="J776" s="131"/>
      <c r="K776" s="131"/>
      <c r="L776" s="131"/>
      <c r="M776" s="131"/>
      <c r="N776" s="131"/>
      <c r="O776" s="131"/>
      <c r="P776" s="131"/>
      <c r="Q776" s="131"/>
      <c r="R776" s="131"/>
      <c r="S776" s="131"/>
      <c r="T776" s="131"/>
      <c r="U776" s="131"/>
      <c r="V776" s="131"/>
      <c r="W776" s="131"/>
      <c r="X776" s="131"/>
      <c r="Y776" s="131"/>
      <c r="Z776" s="131"/>
      <c r="AA776" s="131"/>
      <c r="AB776" s="131"/>
      <c r="AC776" s="131"/>
      <c r="AD776" s="131"/>
      <c r="AE776" s="131"/>
      <c r="AF776" s="131"/>
      <c r="AG776" s="131"/>
      <c r="AH776" s="131"/>
      <c r="AI776" s="131"/>
      <c r="AJ776" s="131"/>
      <c r="AK776" s="131"/>
      <c r="AL776" s="131"/>
      <c r="AM776" s="131"/>
      <c r="AN776" s="131"/>
      <c r="AO776" s="131"/>
      <c r="AP776" s="131"/>
      <c r="AQ776" s="131"/>
      <c r="AR776" s="131"/>
      <c r="AS776" s="131"/>
      <c r="AT776" s="131"/>
      <c r="AU776" s="131"/>
      <c r="AV776" s="131"/>
      <c r="AW776" s="131"/>
      <c r="AX776" s="131"/>
      <c r="AY776" s="131"/>
      <c r="AZ776" s="131"/>
      <c r="BA776" s="131"/>
      <c r="BB776" s="131"/>
      <c r="BC776" s="131"/>
      <c r="BD776" s="131"/>
      <c r="BE776" s="131"/>
      <c r="BF776" s="131"/>
      <c r="BG776" s="131"/>
      <c r="BH776" s="131"/>
      <c r="BI776" s="131"/>
      <c r="BJ776" s="131"/>
      <c r="BK776" s="131"/>
      <c r="BL776" s="131"/>
      <c r="BM776" s="131"/>
      <c r="BN776" s="131"/>
      <c r="BO776" s="131"/>
      <c r="BP776" s="131"/>
      <c r="BQ776" s="131"/>
      <c r="BR776" s="131"/>
      <c r="BS776" s="131"/>
      <c r="BT776" s="131"/>
      <c r="BU776" s="131"/>
      <c r="BV776" s="131"/>
      <c r="BW776" s="131"/>
      <c r="BX776" s="131"/>
      <c r="BY776" s="131"/>
      <c r="BZ776" s="131"/>
      <c r="CA776" s="131"/>
      <c r="CB776" s="131"/>
      <c r="CC776" s="131"/>
      <c r="CD776" s="131"/>
      <c r="CE776" s="131"/>
      <c r="CF776" s="131"/>
      <c r="CG776" s="131"/>
      <c r="CH776" s="131"/>
      <c r="CI776" s="131"/>
      <c r="CJ776" s="131"/>
      <c r="CK776" s="131"/>
      <c r="CL776" s="131"/>
      <c r="CM776" s="131"/>
      <c r="CN776" s="131"/>
      <c r="CO776" s="131"/>
      <c r="CP776" s="131"/>
      <c r="CQ776" s="131"/>
      <c r="CR776" s="131"/>
      <c r="CS776" s="131"/>
      <c r="CT776" s="131"/>
      <c r="CU776" s="131"/>
      <c r="CV776" s="131"/>
      <c r="CW776" s="131"/>
      <c r="CX776" s="131"/>
      <c r="CY776" s="131"/>
      <c r="CZ776" s="131"/>
      <c r="DA776" s="131"/>
      <c r="DB776" s="131"/>
      <c r="DC776" s="131"/>
      <c r="DD776" s="131"/>
      <c r="DE776" s="131"/>
      <c r="DF776" s="131"/>
      <c r="DG776" s="131"/>
      <c r="DH776" s="131"/>
      <c r="DI776" s="131"/>
      <c r="DJ776" s="131"/>
      <c r="DK776" s="131"/>
      <c r="DL776" s="131"/>
      <c r="DM776" s="131"/>
      <c r="DN776" s="131"/>
      <c r="DO776" s="131"/>
      <c r="DP776" s="131"/>
      <c r="DQ776" s="131"/>
      <c r="DR776" s="131"/>
      <c r="DS776" s="131"/>
      <c r="DT776" s="131"/>
      <c r="DU776" s="131"/>
      <c r="DV776" s="131"/>
      <c r="DW776" s="131"/>
      <c r="DX776" s="131"/>
      <c r="DY776" s="131"/>
      <c r="DZ776" s="131"/>
      <c r="EA776" s="131"/>
      <c r="EB776" s="131"/>
      <c r="EC776" s="131"/>
      <c r="ED776" s="131"/>
      <c r="EE776" s="131"/>
      <c r="EF776" s="131"/>
      <c r="EG776" s="131"/>
      <c r="EH776" s="131"/>
      <c r="EI776" s="131"/>
      <c r="EJ776" s="131"/>
      <c r="EK776" s="131"/>
      <c r="EL776" s="131"/>
      <c r="EM776" s="131"/>
      <c r="EN776" s="131"/>
      <c r="EO776" s="131"/>
      <c r="EP776" s="131"/>
      <c r="EQ776" s="131"/>
      <c r="ER776" s="131"/>
      <c r="ES776" s="131"/>
      <c r="ET776" s="131"/>
      <c r="EU776" s="131"/>
      <c r="EV776" s="131"/>
      <c r="EW776" s="131"/>
      <c r="EX776" s="131"/>
      <c r="EY776" s="131"/>
      <c r="EZ776" s="131"/>
      <c r="FA776" s="131"/>
      <c r="FB776" s="131"/>
      <c r="FC776" s="131"/>
      <c r="FD776" s="131"/>
      <c r="FE776" s="131"/>
      <c r="FF776" s="131"/>
      <c r="FG776" s="131"/>
      <c r="FH776" s="131"/>
      <c r="FI776" s="131"/>
      <c r="FJ776" s="131"/>
      <c r="FK776" s="131"/>
      <c r="FL776" s="131"/>
      <c r="FM776" s="131"/>
      <c r="FN776" s="131"/>
      <c r="FO776" s="131"/>
      <c r="FP776" s="131"/>
      <c r="FQ776" s="131"/>
      <c r="FR776" s="131"/>
      <c r="FS776" s="131"/>
      <c r="FT776" s="131"/>
      <c r="FU776" s="131"/>
      <c r="FV776" s="131"/>
      <c r="FW776" s="131"/>
    </row>
    <row r="777">
      <c r="A777" s="131"/>
      <c r="B777" s="131"/>
      <c r="C777" s="131"/>
      <c r="D777" s="131"/>
      <c r="E777" s="131"/>
      <c r="F777" s="131"/>
      <c r="G777" s="131"/>
      <c r="H777" s="131"/>
      <c r="I777" s="131"/>
      <c r="J777" s="131"/>
      <c r="K777" s="131"/>
      <c r="L777" s="131"/>
      <c r="M777" s="131"/>
      <c r="N777" s="131"/>
      <c r="O777" s="131"/>
      <c r="P777" s="131"/>
      <c r="Q777" s="131"/>
      <c r="R777" s="131"/>
      <c r="S777" s="131"/>
      <c r="T777" s="131"/>
      <c r="U777" s="131"/>
      <c r="V777" s="131"/>
      <c r="W777" s="131"/>
      <c r="X777" s="131"/>
      <c r="Y777" s="131"/>
      <c r="Z777" s="131"/>
      <c r="AA777" s="131"/>
      <c r="AB777" s="131"/>
      <c r="AC777" s="131"/>
      <c r="AD777" s="131"/>
      <c r="AE777" s="131"/>
      <c r="AF777" s="131"/>
      <c r="AG777" s="131"/>
      <c r="AH777" s="131"/>
      <c r="AI777" s="131"/>
      <c r="AJ777" s="131"/>
      <c r="AK777" s="131"/>
      <c r="AL777" s="131"/>
      <c r="AM777" s="131"/>
      <c r="AN777" s="131"/>
      <c r="AO777" s="131"/>
      <c r="AP777" s="131"/>
      <c r="AQ777" s="131"/>
      <c r="AR777" s="131"/>
      <c r="AS777" s="131"/>
      <c r="AT777" s="131"/>
      <c r="AU777" s="131"/>
      <c r="AV777" s="131"/>
      <c r="AW777" s="131"/>
      <c r="AX777" s="131"/>
      <c r="AY777" s="131"/>
      <c r="AZ777" s="131"/>
      <c r="BA777" s="131"/>
      <c r="BB777" s="131"/>
      <c r="BC777" s="131"/>
      <c r="BD777" s="131"/>
      <c r="BE777" s="131"/>
      <c r="BF777" s="131"/>
      <c r="BG777" s="131"/>
      <c r="BH777" s="131"/>
      <c r="BI777" s="131"/>
      <c r="BJ777" s="131"/>
      <c r="BK777" s="131"/>
      <c r="BL777" s="131"/>
      <c r="BM777" s="131"/>
      <c r="BN777" s="131"/>
      <c r="BO777" s="131"/>
      <c r="BP777" s="131"/>
      <c r="BQ777" s="131"/>
      <c r="BR777" s="131"/>
      <c r="BS777" s="131"/>
      <c r="BT777" s="131"/>
      <c r="BU777" s="131"/>
      <c r="BV777" s="131"/>
      <c r="BW777" s="131"/>
      <c r="BX777" s="131"/>
      <c r="BY777" s="131"/>
      <c r="BZ777" s="131"/>
      <c r="CA777" s="131"/>
      <c r="CB777" s="131"/>
      <c r="CC777" s="131"/>
      <c r="CD777" s="131"/>
      <c r="CE777" s="131"/>
      <c r="CF777" s="131"/>
      <c r="CG777" s="131"/>
      <c r="CH777" s="131"/>
      <c r="CI777" s="131"/>
      <c r="CJ777" s="131"/>
      <c r="CK777" s="131"/>
      <c r="CL777" s="131"/>
      <c r="CM777" s="131"/>
      <c r="CN777" s="131"/>
      <c r="CO777" s="131"/>
      <c r="CP777" s="131"/>
      <c r="CQ777" s="131"/>
      <c r="CR777" s="131"/>
      <c r="CS777" s="131"/>
      <c r="CT777" s="131"/>
      <c r="CU777" s="131"/>
      <c r="CV777" s="131"/>
      <c r="CW777" s="131"/>
      <c r="CX777" s="131"/>
      <c r="CY777" s="131"/>
      <c r="CZ777" s="131"/>
      <c r="DA777" s="131"/>
      <c r="DB777" s="131"/>
      <c r="DC777" s="131"/>
      <c r="DD777" s="131"/>
      <c r="DE777" s="131"/>
      <c r="DF777" s="131"/>
      <c r="DG777" s="131"/>
      <c r="DH777" s="131"/>
      <c r="DI777" s="131"/>
      <c r="DJ777" s="131"/>
      <c r="DK777" s="131"/>
      <c r="DL777" s="131"/>
      <c r="DM777" s="131"/>
      <c r="DN777" s="131"/>
      <c r="DO777" s="131"/>
      <c r="DP777" s="131"/>
      <c r="DQ777" s="131"/>
      <c r="DR777" s="131"/>
      <c r="DS777" s="131"/>
      <c r="DT777" s="131"/>
      <c r="DU777" s="131"/>
      <c r="DV777" s="131"/>
      <c r="DW777" s="131"/>
      <c r="DX777" s="131"/>
      <c r="DY777" s="131"/>
      <c r="DZ777" s="131"/>
      <c r="EA777" s="131"/>
      <c r="EB777" s="131"/>
      <c r="EC777" s="131"/>
      <c r="ED777" s="131"/>
      <c r="EE777" s="131"/>
      <c r="EF777" s="131"/>
      <c r="EG777" s="131"/>
      <c r="EH777" s="131"/>
      <c r="EI777" s="131"/>
      <c r="EJ777" s="131"/>
      <c r="EK777" s="131"/>
      <c r="EL777" s="131"/>
      <c r="EM777" s="131"/>
      <c r="EN777" s="131"/>
      <c r="EO777" s="131"/>
      <c r="EP777" s="131"/>
      <c r="EQ777" s="131"/>
      <c r="ER777" s="131"/>
      <c r="ES777" s="131"/>
      <c r="ET777" s="131"/>
      <c r="EU777" s="131"/>
      <c r="EV777" s="131"/>
      <c r="EW777" s="131"/>
      <c r="EX777" s="131"/>
      <c r="EY777" s="131"/>
      <c r="EZ777" s="131"/>
      <c r="FA777" s="131"/>
      <c r="FB777" s="131"/>
      <c r="FC777" s="131"/>
      <c r="FD777" s="131"/>
      <c r="FE777" s="131"/>
      <c r="FF777" s="131"/>
      <c r="FG777" s="131"/>
      <c r="FH777" s="131"/>
      <c r="FI777" s="131"/>
      <c r="FJ777" s="131"/>
      <c r="FK777" s="131"/>
      <c r="FL777" s="131"/>
      <c r="FM777" s="131"/>
      <c r="FN777" s="131"/>
      <c r="FO777" s="131"/>
      <c r="FP777" s="131"/>
      <c r="FQ777" s="131"/>
      <c r="FR777" s="131"/>
      <c r="FS777" s="131"/>
      <c r="FT777" s="131"/>
      <c r="FU777" s="131"/>
      <c r="FV777" s="131"/>
      <c r="FW777" s="131"/>
    </row>
    <row r="778">
      <c r="A778" s="131"/>
      <c r="B778" s="131"/>
      <c r="C778" s="131"/>
      <c r="D778" s="131"/>
      <c r="E778" s="131"/>
      <c r="F778" s="131"/>
      <c r="G778" s="131"/>
      <c r="H778" s="131"/>
      <c r="I778" s="131"/>
      <c r="J778" s="131"/>
      <c r="K778" s="131"/>
      <c r="L778" s="131"/>
      <c r="M778" s="131"/>
      <c r="N778" s="131"/>
      <c r="O778" s="131"/>
      <c r="P778" s="131"/>
      <c r="Q778" s="131"/>
      <c r="R778" s="131"/>
      <c r="S778" s="131"/>
      <c r="T778" s="131"/>
      <c r="U778" s="131"/>
      <c r="V778" s="131"/>
      <c r="W778" s="131"/>
      <c r="X778" s="131"/>
      <c r="Y778" s="131"/>
      <c r="Z778" s="131"/>
      <c r="AA778" s="131"/>
      <c r="AB778" s="131"/>
      <c r="AC778" s="131"/>
      <c r="AD778" s="131"/>
      <c r="AE778" s="131"/>
      <c r="AF778" s="131"/>
      <c r="AG778" s="131"/>
      <c r="AH778" s="131"/>
      <c r="AI778" s="131"/>
      <c r="AJ778" s="131"/>
      <c r="AK778" s="131"/>
      <c r="AL778" s="131"/>
      <c r="AM778" s="131"/>
      <c r="AN778" s="131"/>
      <c r="AO778" s="131"/>
      <c r="AP778" s="131"/>
      <c r="AQ778" s="131"/>
      <c r="AR778" s="131"/>
      <c r="AS778" s="131"/>
      <c r="AT778" s="131"/>
      <c r="AU778" s="131"/>
      <c r="AV778" s="131"/>
      <c r="AW778" s="131"/>
      <c r="AX778" s="131"/>
      <c r="AY778" s="131"/>
      <c r="AZ778" s="131"/>
      <c r="BA778" s="131"/>
      <c r="BB778" s="131"/>
      <c r="BC778" s="131"/>
      <c r="BD778" s="131"/>
      <c r="BE778" s="131"/>
      <c r="BF778" s="131"/>
      <c r="BG778" s="131"/>
      <c r="BH778" s="131"/>
      <c r="BI778" s="131"/>
      <c r="BJ778" s="131"/>
      <c r="BK778" s="131"/>
      <c r="BL778" s="131"/>
      <c r="BM778" s="131"/>
      <c r="BN778" s="131"/>
      <c r="BO778" s="131"/>
      <c r="BP778" s="131"/>
      <c r="BQ778" s="131"/>
      <c r="BR778" s="131"/>
      <c r="BS778" s="131"/>
      <c r="BT778" s="131"/>
      <c r="BU778" s="131"/>
      <c r="BV778" s="131"/>
      <c r="BW778" s="131"/>
      <c r="BX778" s="131"/>
      <c r="BY778" s="131"/>
      <c r="BZ778" s="131"/>
      <c r="CA778" s="131"/>
      <c r="CB778" s="131"/>
      <c r="CC778" s="131"/>
      <c r="CD778" s="131"/>
      <c r="CE778" s="131"/>
      <c r="CF778" s="131"/>
      <c r="CG778" s="131"/>
      <c r="CH778" s="131"/>
      <c r="CI778" s="131"/>
      <c r="CJ778" s="131"/>
      <c r="CK778" s="131"/>
      <c r="CL778" s="131"/>
      <c r="CM778" s="131"/>
      <c r="CN778" s="131"/>
      <c r="CO778" s="131"/>
      <c r="CP778" s="131"/>
      <c r="CQ778" s="131"/>
      <c r="CR778" s="131"/>
      <c r="CS778" s="131"/>
      <c r="CT778" s="131"/>
      <c r="CU778" s="131"/>
      <c r="CV778" s="131"/>
      <c r="CW778" s="131"/>
      <c r="CX778" s="131"/>
      <c r="CY778" s="131"/>
      <c r="CZ778" s="131"/>
      <c r="DA778" s="131"/>
      <c r="DB778" s="131"/>
      <c r="DC778" s="131"/>
      <c r="DD778" s="131"/>
      <c r="DE778" s="131"/>
      <c r="DF778" s="131"/>
      <c r="DG778" s="131"/>
      <c r="DH778" s="131"/>
      <c r="DI778" s="131"/>
      <c r="DJ778" s="131"/>
      <c r="DK778" s="131"/>
      <c r="DL778" s="131"/>
      <c r="DM778" s="131"/>
      <c r="DN778" s="131"/>
      <c r="DO778" s="131"/>
      <c r="DP778" s="131"/>
      <c r="DQ778" s="131"/>
      <c r="DR778" s="131"/>
      <c r="DS778" s="131"/>
      <c r="DT778" s="131"/>
      <c r="DU778" s="131"/>
      <c r="DV778" s="131"/>
      <c r="DW778" s="131"/>
      <c r="DX778" s="131"/>
      <c r="DY778" s="131"/>
      <c r="DZ778" s="131"/>
      <c r="EA778" s="131"/>
      <c r="EB778" s="131"/>
      <c r="EC778" s="131"/>
      <c r="ED778" s="131"/>
      <c r="EE778" s="131"/>
      <c r="EF778" s="131"/>
      <c r="EG778" s="131"/>
      <c r="EH778" s="131"/>
      <c r="EI778" s="131"/>
      <c r="EJ778" s="131"/>
      <c r="EK778" s="131"/>
      <c r="EL778" s="131"/>
      <c r="EM778" s="131"/>
      <c r="EN778" s="131"/>
      <c r="EO778" s="131"/>
      <c r="EP778" s="131"/>
      <c r="EQ778" s="131"/>
      <c r="ER778" s="131"/>
      <c r="ES778" s="131"/>
      <c r="ET778" s="131"/>
      <c r="EU778" s="131"/>
      <c r="EV778" s="131"/>
      <c r="EW778" s="131"/>
      <c r="EX778" s="131"/>
      <c r="EY778" s="131"/>
      <c r="EZ778" s="131"/>
      <c r="FA778" s="131"/>
      <c r="FB778" s="131"/>
      <c r="FC778" s="131"/>
      <c r="FD778" s="131"/>
      <c r="FE778" s="131"/>
      <c r="FF778" s="131"/>
      <c r="FG778" s="131"/>
      <c r="FH778" s="131"/>
      <c r="FI778" s="131"/>
      <c r="FJ778" s="131"/>
      <c r="FK778" s="131"/>
      <c r="FL778" s="131"/>
      <c r="FM778" s="131"/>
      <c r="FN778" s="131"/>
      <c r="FO778" s="131"/>
      <c r="FP778" s="131"/>
      <c r="FQ778" s="131"/>
      <c r="FR778" s="131"/>
      <c r="FS778" s="131"/>
      <c r="FT778" s="131"/>
      <c r="FU778" s="131"/>
      <c r="FV778" s="131"/>
      <c r="FW778" s="131"/>
    </row>
    <row r="779">
      <c r="A779" s="131"/>
      <c r="B779" s="131"/>
      <c r="C779" s="131"/>
      <c r="D779" s="131"/>
      <c r="E779" s="131"/>
      <c r="F779" s="131"/>
      <c r="G779" s="131"/>
      <c r="H779" s="131"/>
      <c r="I779" s="131"/>
      <c r="J779" s="131"/>
      <c r="K779" s="131"/>
      <c r="L779" s="131"/>
      <c r="M779" s="131"/>
      <c r="N779" s="131"/>
      <c r="O779" s="131"/>
      <c r="P779" s="131"/>
      <c r="Q779" s="131"/>
      <c r="R779" s="131"/>
      <c r="S779" s="131"/>
      <c r="T779" s="131"/>
      <c r="U779" s="131"/>
      <c r="V779" s="131"/>
      <c r="W779" s="131"/>
      <c r="X779" s="131"/>
      <c r="Y779" s="131"/>
      <c r="Z779" s="131"/>
      <c r="AA779" s="131"/>
      <c r="AB779" s="131"/>
      <c r="AC779" s="131"/>
      <c r="AD779" s="131"/>
      <c r="AE779" s="131"/>
      <c r="AF779" s="131"/>
      <c r="AG779" s="131"/>
      <c r="AH779" s="131"/>
      <c r="AI779" s="131"/>
      <c r="AJ779" s="131"/>
      <c r="AK779" s="131"/>
      <c r="AL779" s="131"/>
      <c r="AM779" s="131"/>
      <c r="AN779" s="131"/>
      <c r="AO779" s="131"/>
      <c r="AP779" s="131"/>
      <c r="AQ779" s="131"/>
      <c r="AR779" s="131"/>
      <c r="AS779" s="131"/>
      <c r="AT779" s="131"/>
      <c r="AU779" s="131"/>
      <c r="AV779" s="131"/>
      <c r="AW779" s="131"/>
      <c r="AX779" s="131"/>
      <c r="AY779" s="131"/>
      <c r="AZ779" s="131"/>
      <c r="BA779" s="131"/>
      <c r="BB779" s="131"/>
      <c r="BC779" s="131"/>
      <c r="BD779" s="131"/>
      <c r="BE779" s="131"/>
      <c r="BF779" s="131"/>
      <c r="BG779" s="131"/>
      <c r="BH779" s="131"/>
      <c r="BI779" s="131"/>
      <c r="BJ779" s="131"/>
      <c r="BK779" s="131"/>
      <c r="BL779" s="131"/>
      <c r="BM779" s="131"/>
      <c r="BN779" s="131"/>
      <c r="BO779" s="131"/>
      <c r="BP779" s="131"/>
      <c r="BQ779" s="131"/>
      <c r="BR779" s="131"/>
      <c r="BS779" s="131"/>
      <c r="BT779" s="131"/>
      <c r="BU779" s="131"/>
      <c r="BV779" s="131"/>
      <c r="BW779" s="131"/>
      <c r="BX779" s="131"/>
      <c r="BY779" s="131"/>
      <c r="BZ779" s="131"/>
      <c r="CA779" s="131"/>
      <c r="CB779" s="131"/>
      <c r="CC779" s="131"/>
      <c r="CD779" s="131"/>
      <c r="CE779" s="131"/>
      <c r="CF779" s="131"/>
      <c r="CG779" s="131"/>
      <c r="CH779" s="131"/>
      <c r="CI779" s="131"/>
      <c r="CJ779" s="131"/>
      <c r="CK779" s="131"/>
      <c r="CL779" s="131"/>
      <c r="CM779" s="131"/>
      <c r="CN779" s="131"/>
      <c r="CO779" s="131"/>
      <c r="CP779" s="131"/>
      <c r="CQ779" s="131"/>
      <c r="CR779" s="131"/>
      <c r="CS779" s="131"/>
      <c r="CT779" s="131"/>
      <c r="CU779" s="131"/>
      <c r="CV779" s="131"/>
      <c r="CW779" s="131"/>
      <c r="CX779" s="131"/>
      <c r="CY779" s="131"/>
      <c r="CZ779" s="131"/>
      <c r="DA779" s="131"/>
      <c r="DB779" s="131"/>
      <c r="DC779" s="131"/>
      <c r="DD779" s="131"/>
      <c r="DE779" s="131"/>
      <c r="DF779" s="131"/>
      <c r="DG779" s="131"/>
      <c r="DH779" s="131"/>
      <c r="DI779" s="131"/>
      <c r="DJ779" s="131"/>
      <c r="DK779" s="131"/>
      <c r="DL779" s="131"/>
      <c r="DM779" s="131"/>
      <c r="DN779" s="131"/>
      <c r="DO779" s="131"/>
      <c r="DP779" s="131"/>
      <c r="DQ779" s="131"/>
      <c r="DR779" s="131"/>
      <c r="DS779" s="131"/>
      <c r="DT779" s="131"/>
      <c r="DU779" s="131"/>
      <c r="DV779" s="131"/>
      <c r="DW779" s="131"/>
      <c r="DX779" s="131"/>
      <c r="DY779" s="131"/>
      <c r="DZ779" s="131"/>
      <c r="EA779" s="131"/>
      <c r="EB779" s="131"/>
      <c r="EC779" s="131"/>
      <c r="ED779" s="131"/>
      <c r="EE779" s="131"/>
      <c r="EF779" s="131"/>
      <c r="EG779" s="131"/>
      <c r="EH779" s="131"/>
      <c r="EI779" s="131"/>
      <c r="EJ779" s="131"/>
      <c r="EK779" s="131"/>
      <c r="EL779" s="131"/>
      <c r="EM779" s="131"/>
      <c r="EN779" s="131"/>
      <c r="EO779" s="131"/>
      <c r="EP779" s="131"/>
      <c r="EQ779" s="131"/>
      <c r="ER779" s="131"/>
      <c r="ES779" s="131"/>
      <c r="ET779" s="131"/>
      <c r="EU779" s="131"/>
      <c r="EV779" s="131"/>
      <c r="EW779" s="131"/>
      <c r="EX779" s="131"/>
      <c r="EY779" s="131"/>
      <c r="EZ779" s="131"/>
      <c r="FA779" s="131"/>
      <c r="FB779" s="131"/>
      <c r="FC779" s="131"/>
      <c r="FD779" s="131"/>
      <c r="FE779" s="131"/>
      <c r="FF779" s="131"/>
      <c r="FG779" s="131"/>
      <c r="FH779" s="131"/>
      <c r="FI779" s="131"/>
      <c r="FJ779" s="131"/>
      <c r="FK779" s="131"/>
      <c r="FL779" s="131"/>
      <c r="FM779" s="131"/>
      <c r="FN779" s="131"/>
      <c r="FO779" s="131"/>
      <c r="FP779" s="131"/>
      <c r="FQ779" s="131"/>
      <c r="FR779" s="131"/>
      <c r="FS779" s="131"/>
      <c r="FT779" s="131"/>
      <c r="FU779" s="131"/>
      <c r="FV779" s="131"/>
      <c r="FW779" s="131"/>
    </row>
    <row r="780">
      <c r="A780" s="131"/>
      <c r="B780" s="131"/>
      <c r="C780" s="131"/>
      <c r="D780" s="131"/>
      <c r="E780" s="131"/>
      <c r="F780" s="131"/>
      <c r="G780" s="131"/>
      <c r="H780" s="131"/>
      <c r="I780" s="131"/>
      <c r="J780" s="131"/>
      <c r="K780" s="131"/>
      <c r="L780" s="131"/>
      <c r="M780" s="131"/>
      <c r="N780" s="131"/>
      <c r="O780" s="131"/>
      <c r="P780" s="131"/>
      <c r="Q780" s="131"/>
      <c r="R780" s="131"/>
      <c r="S780" s="131"/>
      <c r="T780" s="131"/>
      <c r="U780" s="131"/>
      <c r="V780" s="131"/>
      <c r="W780" s="131"/>
      <c r="X780" s="131"/>
      <c r="Y780" s="131"/>
      <c r="Z780" s="131"/>
      <c r="AA780" s="131"/>
      <c r="AB780" s="131"/>
      <c r="AC780" s="131"/>
      <c r="AD780" s="131"/>
      <c r="AE780" s="131"/>
      <c r="AF780" s="131"/>
      <c r="AG780" s="131"/>
      <c r="AH780" s="131"/>
      <c r="AI780" s="131"/>
      <c r="AJ780" s="131"/>
      <c r="AK780" s="131"/>
      <c r="AL780" s="131"/>
      <c r="AM780" s="131"/>
      <c r="AN780" s="131"/>
      <c r="AO780" s="131"/>
      <c r="AP780" s="131"/>
      <c r="AQ780" s="131"/>
      <c r="AR780" s="131"/>
      <c r="AS780" s="131"/>
      <c r="AT780" s="131"/>
      <c r="AU780" s="131"/>
      <c r="AV780" s="131"/>
      <c r="AW780" s="131"/>
      <c r="AX780" s="131"/>
      <c r="AY780" s="131"/>
      <c r="AZ780" s="131"/>
      <c r="BA780" s="131"/>
      <c r="BB780" s="131"/>
      <c r="BC780" s="131"/>
      <c r="BD780" s="131"/>
      <c r="BE780" s="131"/>
      <c r="BF780" s="131"/>
      <c r="BG780" s="131"/>
      <c r="BH780" s="131"/>
      <c r="BI780" s="131"/>
      <c r="BJ780" s="131"/>
      <c r="BK780" s="131"/>
      <c r="BL780" s="131"/>
      <c r="BM780" s="131"/>
      <c r="BN780" s="131"/>
      <c r="BO780" s="131"/>
      <c r="BP780" s="131"/>
      <c r="BQ780" s="131"/>
      <c r="BR780" s="131"/>
      <c r="BS780" s="131"/>
      <c r="BT780" s="131"/>
      <c r="BU780" s="131"/>
      <c r="BV780" s="131"/>
      <c r="BW780" s="131"/>
      <c r="BX780" s="131"/>
      <c r="BY780" s="131"/>
      <c r="BZ780" s="131"/>
      <c r="CA780" s="131"/>
      <c r="CB780" s="131"/>
      <c r="CC780" s="131"/>
      <c r="CD780" s="131"/>
      <c r="CE780" s="131"/>
      <c r="CF780" s="131"/>
      <c r="CG780" s="131"/>
      <c r="CH780" s="131"/>
      <c r="CI780" s="131"/>
      <c r="CJ780" s="131"/>
      <c r="CK780" s="131"/>
      <c r="CL780" s="131"/>
      <c r="CM780" s="131"/>
      <c r="CN780" s="131"/>
      <c r="CO780" s="131"/>
      <c r="CP780" s="131"/>
      <c r="CQ780" s="131"/>
      <c r="CR780" s="131"/>
      <c r="CS780" s="131"/>
      <c r="CT780" s="131"/>
      <c r="CU780" s="131"/>
      <c r="CV780" s="131"/>
      <c r="CW780" s="131"/>
      <c r="CX780" s="131"/>
      <c r="CY780" s="131"/>
      <c r="CZ780" s="131"/>
      <c r="DA780" s="131"/>
      <c r="DB780" s="131"/>
      <c r="DC780" s="131"/>
      <c r="DD780" s="131"/>
      <c r="DE780" s="131"/>
      <c r="DF780" s="131"/>
      <c r="DG780" s="131"/>
      <c r="DH780" s="131"/>
      <c r="DI780" s="131"/>
      <c r="DJ780" s="131"/>
      <c r="DK780" s="131"/>
      <c r="DL780" s="131"/>
      <c r="DM780" s="131"/>
      <c r="DN780" s="131"/>
      <c r="DO780" s="131"/>
      <c r="DP780" s="131"/>
      <c r="DQ780" s="131"/>
      <c r="DR780" s="131"/>
      <c r="DS780" s="131"/>
      <c r="DT780" s="131"/>
      <c r="DU780" s="131"/>
      <c r="DV780" s="131"/>
      <c r="DW780" s="131"/>
      <c r="DX780" s="131"/>
      <c r="DY780" s="131"/>
      <c r="DZ780" s="131"/>
      <c r="EA780" s="131"/>
      <c r="EB780" s="131"/>
      <c r="EC780" s="131"/>
      <c r="ED780" s="131"/>
      <c r="EE780" s="131"/>
      <c r="EF780" s="131"/>
      <c r="EG780" s="131"/>
      <c r="EH780" s="131"/>
      <c r="EI780" s="131"/>
      <c r="EJ780" s="131"/>
      <c r="EK780" s="131"/>
      <c r="EL780" s="131"/>
      <c r="EM780" s="131"/>
      <c r="EN780" s="131"/>
      <c r="EO780" s="131"/>
      <c r="EP780" s="131"/>
      <c r="EQ780" s="131"/>
      <c r="ER780" s="131"/>
      <c r="ES780" s="131"/>
      <c r="ET780" s="131"/>
      <c r="EU780" s="131"/>
      <c r="EV780" s="131"/>
      <c r="EW780" s="131"/>
      <c r="EX780" s="131"/>
      <c r="EY780" s="131"/>
      <c r="EZ780" s="131"/>
      <c r="FA780" s="131"/>
      <c r="FB780" s="131"/>
      <c r="FC780" s="131"/>
      <c r="FD780" s="131"/>
      <c r="FE780" s="131"/>
      <c r="FF780" s="131"/>
      <c r="FG780" s="131"/>
      <c r="FH780" s="131"/>
      <c r="FI780" s="131"/>
      <c r="FJ780" s="131"/>
      <c r="FK780" s="131"/>
      <c r="FL780" s="131"/>
      <c r="FM780" s="131"/>
      <c r="FN780" s="131"/>
      <c r="FO780" s="131"/>
      <c r="FP780" s="131"/>
      <c r="FQ780" s="131"/>
      <c r="FR780" s="131"/>
      <c r="FS780" s="131"/>
      <c r="FT780" s="131"/>
      <c r="FU780" s="131"/>
      <c r="FV780" s="131"/>
      <c r="FW780" s="131"/>
    </row>
    <row r="781">
      <c r="A781" s="131"/>
      <c r="B781" s="131"/>
      <c r="C781" s="131"/>
      <c r="D781" s="131"/>
      <c r="E781" s="131"/>
      <c r="F781" s="131"/>
      <c r="G781" s="131"/>
      <c r="H781" s="131"/>
      <c r="I781" s="131"/>
      <c r="J781" s="131"/>
      <c r="K781" s="131"/>
      <c r="L781" s="131"/>
      <c r="M781" s="131"/>
      <c r="N781" s="131"/>
      <c r="O781" s="131"/>
      <c r="P781" s="131"/>
      <c r="Q781" s="131"/>
      <c r="R781" s="131"/>
      <c r="S781" s="131"/>
      <c r="T781" s="131"/>
      <c r="U781" s="131"/>
      <c r="V781" s="131"/>
      <c r="W781" s="131"/>
      <c r="X781" s="131"/>
      <c r="Y781" s="131"/>
      <c r="Z781" s="131"/>
      <c r="AA781" s="131"/>
      <c r="AB781" s="131"/>
      <c r="AC781" s="131"/>
      <c r="AD781" s="131"/>
      <c r="AE781" s="131"/>
      <c r="AF781" s="131"/>
      <c r="AG781" s="131"/>
      <c r="AH781" s="131"/>
      <c r="AI781" s="131"/>
      <c r="AJ781" s="131"/>
      <c r="AK781" s="131"/>
      <c r="AL781" s="131"/>
      <c r="AM781" s="131"/>
      <c r="AN781" s="131"/>
      <c r="AO781" s="131"/>
      <c r="AP781" s="131"/>
      <c r="AQ781" s="131"/>
      <c r="AR781" s="131"/>
      <c r="AS781" s="131"/>
      <c r="AT781" s="131"/>
      <c r="AU781" s="131"/>
      <c r="AV781" s="131"/>
      <c r="AW781" s="131"/>
      <c r="AX781" s="131"/>
      <c r="AY781" s="131"/>
      <c r="AZ781" s="131"/>
      <c r="BA781" s="131"/>
      <c r="BB781" s="131"/>
      <c r="BC781" s="131"/>
      <c r="BD781" s="131"/>
      <c r="BE781" s="131"/>
      <c r="BF781" s="131"/>
      <c r="BG781" s="131"/>
      <c r="BH781" s="131"/>
      <c r="BI781" s="131"/>
      <c r="BJ781" s="131"/>
      <c r="BK781" s="131"/>
      <c r="BL781" s="131"/>
      <c r="BM781" s="131"/>
      <c r="BN781" s="131"/>
      <c r="BO781" s="131"/>
      <c r="BP781" s="131"/>
      <c r="BQ781" s="131"/>
      <c r="BR781" s="131"/>
      <c r="BS781" s="131"/>
      <c r="BT781" s="131"/>
      <c r="BU781" s="131"/>
      <c r="BV781" s="131"/>
      <c r="BW781" s="131"/>
      <c r="BX781" s="131"/>
      <c r="BY781" s="131"/>
      <c r="BZ781" s="131"/>
      <c r="CA781" s="131"/>
      <c r="CB781" s="131"/>
      <c r="CC781" s="131"/>
      <c r="CD781" s="131"/>
      <c r="CE781" s="131"/>
      <c r="CF781" s="131"/>
      <c r="CG781" s="131"/>
      <c r="CH781" s="131"/>
      <c r="CI781" s="131"/>
      <c r="CJ781" s="131"/>
      <c r="CK781" s="131"/>
      <c r="CL781" s="131"/>
      <c r="CM781" s="131"/>
      <c r="CN781" s="131"/>
      <c r="CO781" s="131"/>
      <c r="CP781" s="131"/>
      <c r="CQ781" s="131"/>
      <c r="CR781" s="131"/>
      <c r="CS781" s="131"/>
      <c r="CT781" s="131"/>
      <c r="CU781" s="131"/>
      <c r="CV781" s="131"/>
      <c r="CW781" s="131"/>
      <c r="CX781" s="131"/>
      <c r="CY781" s="131"/>
      <c r="CZ781" s="131"/>
      <c r="DA781" s="131"/>
      <c r="DB781" s="131"/>
      <c r="DC781" s="131"/>
      <c r="DD781" s="131"/>
      <c r="DE781" s="131"/>
      <c r="DF781" s="131"/>
      <c r="DG781" s="131"/>
      <c r="DH781" s="131"/>
      <c r="DI781" s="131"/>
      <c r="DJ781" s="131"/>
      <c r="DK781" s="131"/>
      <c r="DL781" s="131"/>
      <c r="DM781" s="131"/>
      <c r="DN781" s="131"/>
      <c r="DO781" s="131"/>
      <c r="DP781" s="131"/>
      <c r="DQ781" s="131"/>
      <c r="DR781" s="131"/>
      <c r="DS781" s="131"/>
      <c r="DT781" s="131"/>
      <c r="DU781" s="131"/>
      <c r="DV781" s="131"/>
      <c r="DW781" s="131"/>
      <c r="DX781" s="131"/>
      <c r="DY781" s="131"/>
      <c r="DZ781" s="131"/>
      <c r="EA781" s="131"/>
      <c r="EB781" s="131"/>
      <c r="EC781" s="131"/>
      <c r="ED781" s="131"/>
      <c r="EE781" s="131"/>
      <c r="EF781" s="131"/>
      <c r="EG781" s="131"/>
      <c r="EH781" s="131"/>
      <c r="EI781" s="131"/>
      <c r="EJ781" s="131"/>
      <c r="EK781" s="131"/>
      <c r="EL781" s="131"/>
      <c r="EM781" s="131"/>
      <c r="EN781" s="131"/>
      <c r="EO781" s="131"/>
      <c r="EP781" s="131"/>
      <c r="EQ781" s="131"/>
      <c r="ER781" s="131"/>
      <c r="ES781" s="131"/>
      <c r="ET781" s="131"/>
      <c r="EU781" s="131"/>
      <c r="EV781" s="131"/>
      <c r="EW781" s="131"/>
      <c r="EX781" s="131"/>
      <c r="EY781" s="131"/>
      <c r="EZ781" s="131"/>
      <c r="FA781" s="131"/>
      <c r="FB781" s="131"/>
      <c r="FC781" s="131"/>
      <c r="FD781" s="131"/>
      <c r="FE781" s="131"/>
      <c r="FF781" s="131"/>
      <c r="FG781" s="131"/>
      <c r="FH781" s="131"/>
      <c r="FI781" s="131"/>
      <c r="FJ781" s="131"/>
      <c r="FK781" s="131"/>
      <c r="FL781" s="131"/>
      <c r="FM781" s="131"/>
      <c r="FN781" s="131"/>
      <c r="FO781" s="131"/>
      <c r="FP781" s="131"/>
      <c r="FQ781" s="131"/>
      <c r="FR781" s="131"/>
      <c r="FS781" s="131"/>
      <c r="FT781" s="131"/>
      <c r="FU781" s="131"/>
      <c r="FV781" s="131"/>
      <c r="FW781" s="131"/>
    </row>
    <row r="782">
      <c r="A782" s="131"/>
      <c r="B782" s="131"/>
      <c r="C782" s="131"/>
      <c r="D782" s="131"/>
      <c r="E782" s="131"/>
      <c r="F782" s="131"/>
      <c r="G782" s="131"/>
      <c r="H782" s="131"/>
      <c r="I782" s="131"/>
      <c r="J782" s="131"/>
      <c r="K782" s="131"/>
      <c r="L782" s="131"/>
      <c r="M782" s="131"/>
      <c r="N782" s="131"/>
      <c r="O782" s="131"/>
      <c r="P782" s="131"/>
      <c r="Q782" s="131"/>
      <c r="R782" s="131"/>
      <c r="S782" s="131"/>
      <c r="T782" s="131"/>
      <c r="U782" s="131"/>
      <c r="V782" s="131"/>
      <c r="W782" s="131"/>
      <c r="X782" s="131"/>
      <c r="Y782" s="131"/>
      <c r="Z782" s="131"/>
      <c r="AA782" s="131"/>
      <c r="AB782" s="131"/>
      <c r="AC782" s="131"/>
      <c r="AD782" s="131"/>
      <c r="AE782" s="131"/>
      <c r="AF782" s="131"/>
      <c r="AG782" s="131"/>
      <c r="AH782" s="131"/>
      <c r="AI782" s="131"/>
      <c r="AJ782" s="131"/>
      <c r="AK782" s="131"/>
      <c r="AL782" s="131"/>
      <c r="AM782" s="131"/>
      <c r="AN782" s="131"/>
      <c r="AO782" s="131"/>
      <c r="AP782" s="131"/>
      <c r="AQ782" s="131"/>
      <c r="AR782" s="131"/>
      <c r="AS782" s="131"/>
      <c r="AT782" s="131"/>
      <c r="AU782" s="131"/>
      <c r="AV782" s="131"/>
      <c r="AW782" s="131"/>
      <c r="AX782" s="131"/>
      <c r="AY782" s="131"/>
      <c r="AZ782" s="131"/>
      <c r="BA782" s="131"/>
      <c r="BB782" s="131"/>
      <c r="BC782" s="131"/>
      <c r="BD782" s="131"/>
      <c r="BE782" s="131"/>
      <c r="BF782" s="131"/>
      <c r="BG782" s="131"/>
      <c r="BH782" s="131"/>
      <c r="BI782" s="131"/>
      <c r="BJ782" s="131"/>
      <c r="BK782" s="131"/>
      <c r="BL782" s="131"/>
      <c r="BM782" s="131"/>
      <c r="BN782" s="131"/>
      <c r="BO782" s="131"/>
      <c r="BP782" s="131"/>
      <c r="BQ782" s="131"/>
      <c r="BR782" s="131"/>
      <c r="BS782" s="131"/>
      <c r="BT782" s="131"/>
      <c r="BU782" s="131"/>
      <c r="BV782" s="131"/>
      <c r="BW782" s="131"/>
      <c r="BX782" s="131"/>
      <c r="BY782" s="131"/>
      <c r="BZ782" s="131"/>
      <c r="CA782" s="131"/>
      <c r="CB782" s="131"/>
      <c r="CC782" s="131"/>
      <c r="CD782" s="131"/>
      <c r="CE782" s="131"/>
      <c r="CF782" s="131"/>
      <c r="CG782" s="131"/>
      <c r="CH782" s="131"/>
      <c r="CI782" s="131"/>
      <c r="CJ782" s="131"/>
      <c r="CK782" s="131"/>
      <c r="CL782" s="131"/>
      <c r="CM782" s="131"/>
      <c r="CN782" s="131"/>
      <c r="CO782" s="131"/>
      <c r="CP782" s="131"/>
      <c r="CQ782" s="131"/>
      <c r="CR782" s="131"/>
      <c r="CS782" s="131"/>
      <c r="CT782" s="131"/>
      <c r="CU782" s="131"/>
      <c r="CV782" s="131"/>
      <c r="CW782" s="131"/>
      <c r="CX782" s="131"/>
      <c r="CY782" s="131"/>
      <c r="CZ782" s="131"/>
      <c r="DA782" s="131"/>
      <c r="DB782" s="131"/>
      <c r="DC782" s="131"/>
      <c r="DD782" s="131"/>
      <c r="DE782" s="131"/>
      <c r="DF782" s="131"/>
      <c r="DG782" s="131"/>
      <c r="DH782" s="131"/>
      <c r="DI782" s="131"/>
      <c r="DJ782" s="131"/>
      <c r="DK782" s="131"/>
      <c r="DL782" s="131"/>
      <c r="DM782" s="131"/>
      <c r="DN782" s="131"/>
      <c r="DO782" s="131"/>
      <c r="DP782" s="131"/>
      <c r="DQ782" s="131"/>
      <c r="DR782" s="131"/>
      <c r="DS782" s="131"/>
      <c r="DT782" s="131"/>
      <c r="DU782" s="131"/>
      <c r="DV782" s="131"/>
      <c r="DW782" s="131"/>
      <c r="DX782" s="131"/>
      <c r="DY782" s="131"/>
      <c r="DZ782" s="131"/>
      <c r="EA782" s="131"/>
      <c r="EB782" s="131"/>
      <c r="EC782" s="131"/>
      <c r="ED782" s="131"/>
      <c r="EE782" s="131"/>
      <c r="EF782" s="131"/>
      <c r="EG782" s="131"/>
      <c r="EH782" s="131"/>
      <c r="EI782" s="131"/>
      <c r="EJ782" s="131"/>
      <c r="EK782" s="131"/>
      <c r="EL782" s="131"/>
      <c r="EM782" s="131"/>
      <c r="EN782" s="131"/>
      <c r="EO782" s="131"/>
      <c r="EP782" s="131"/>
      <c r="EQ782" s="131"/>
      <c r="ER782" s="131"/>
      <c r="ES782" s="131"/>
      <c r="ET782" s="131"/>
      <c r="EU782" s="131"/>
      <c r="EV782" s="131"/>
      <c r="EW782" s="131"/>
      <c r="EX782" s="131"/>
      <c r="EY782" s="131"/>
      <c r="EZ782" s="131"/>
      <c r="FA782" s="131"/>
      <c r="FB782" s="131"/>
      <c r="FC782" s="131"/>
      <c r="FD782" s="131"/>
      <c r="FE782" s="131"/>
      <c r="FF782" s="131"/>
      <c r="FG782" s="131"/>
      <c r="FH782" s="131"/>
      <c r="FI782" s="131"/>
      <c r="FJ782" s="131"/>
      <c r="FK782" s="131"/>
      <c r="FL782" s="131"/>
      <c r="FM782" s="131"/>
      <c r="FN782" s="131"/>
      <c r="FO782" s="131"/>
      <c r="FP782" s="131"/>
      <c r="FQ782" s="131"/>
      <c r="FR782" s="131"/>
      <c r="FS782" s="131"/>
      <c r="FT782" s="131"/>
      <c r="FU782" s="131"/>
      <c r="FV782" s="131"/>
      <c r="FW782" s="131"/>
    </row>
    <row r="783">
      <c r="A783" s="131"/>
      <c r="B783" s="131"/>
      <c r="C783" s="131"/>
      <c r="D783" s="131"/>
      <c r="E783" s="131"/>
      <c r="F783" s="131"/>
      <c r="G783" s="131"/>
      <c r="H783" s="131"/>
      <c r="I783" s="131"/>
      <c r="J783" s="131"/>
      <c r="K783" s="131"/>
      <c r="L783" s="131"/>
      <c r="M783" s="131"/>
      <c r="N783" s="131"/>
      <c r="O783" s="131"/>
      <c r="P783" s="131"/>
      <c r="Q783" s="131"/>
      <c r="R783" s="131"/>
      <c r="S783" s="131"/>
      <c r="T783" s="131"/>
      <c r="U783" s="131"/>
      <c r="V783" s="131"/>
      <c r="W783" s="131"/>
      <c r="X783" s="131"/>
      <c r="Y783" s="131"/>
      <c r="Z783" s="131"/>
      <c r="AA783" s="131"/>
      <c r="AB783" s="131"/>
      <c r="AC783" s="131"/>
      <c r="AD783" s="131"/>
      <c r="AE783" s="131"/>
      <c r="AF783" s="131"/>
      <c r="AG783" s="131"/>
      <c r="AH783" s="131"/>
      <c r="AI783" s="131"/>
      <c r="AJ783" s="131"/>
      <c r="AK783" s="131"/>
      <c r="AL783" s="131"/>
      <c r="AM783" s="131"/>
      <c r="AN783" s="131"/>
      <c r="AO783" s="131"/>
      <c r="AP783" s="131"/>
      <c r="AQ783" s="131"/>
      <c r="AR783" s="131"/>
      <c r="AS783" s="131"/>
      <c r="AT783" s="131"/>
      <c r="AU783" s="131"/>
      <c r="AV783" s="131"/>
      <c r="AW783" s="131"/>
      <c r="AX783" s="131"/>
      <c r="AY783" s="131"/>
      <c r="AZ783" s="131"/>
      <c r="BA783" s="131"/>
      <c r="BB783" s="131"/>
      <c r="BC783" s="131"/>
      <c r="BD783" s="131"/>
      <c r="BE783" s="131"/>
      <c r="BF783" s="131"/>
      <c r="BG783" s="131"/>
      <c r="BH783" s="131"/>
      <c r="BI783" s="131"/>
      <c r="BJ783" s="131"/>
      <c r="BK783" s="131"/>
      <c r="BL783" s="131"/>
      <c r="BM783" s="131"/>
      <c r="BN783" s="131"/>
      <c r="BO783" s="131"/>
      <c r="BP783" s="131"/>
      <c r="BQ783" s="131"/>
      <c r="BR783" s="131"/>
      <c r="BS783" s="131"/>
      <c r="BT783" s="131"/>
      <c r="BU783" s="131"/>
      <c r="BV783" s="131"/>
      <c r="BW783" s="131"/>
      <c r="BX783" s="131"/>
      <c r="BY783" s="131"/>
      <c r="BZ783" s="131"/>
      <c r="CA783" s="131"/>
      <c r="CB783" s="131"/>
      <c r="CC783" s="131"/>
      <c r="CD783" s="131"/>
      <c r="CE783" s="131"/>
      <c r="CF783" s="131"/>
      <c r="CG783" s="131"/>
      <c r="CH783" s="131"/>
      <c r="CI783" s="131"/>
      <c r="CJ783" s="131"/>
      <c r="CK783" s="131"/>
      <c r="CL783" s="131"/>
      <c r="CM783" s="131"/>
      <c r="CN783" s="131"/>
      <c r="CO783" s="131"/>
      <c r="CP783" s="131"/>
      <c r="CQ783" s="131"/>
      <c r="CR783" s="131"/>
      <c r="CS783" s="131"/>
      <c r="CT783" s="131"/>
      <c r="CU783" s="131"/>
      <c r="CV783" s="131"/>
      <c r="CW783" s="131"/>
      <c r="CX783" s="131"/>
      <c r="CY783" s="131"/>
      <c r="CZ783" s="131"/>
      <c r="DA783" s="131"/>
      <c r="DB783" s="131"/>
      <c r="DC783" s="131"/>
      <c r="DD783" s="131"/>
      <c r="DE783" s="131"/>
      <c r="DF783" s="131"/>
      <c r="DG783" s="131"/>
      <c r="DH783" s="131"/>
      <c r="DI783" s="131"/>
      <c r="DJ783" s="131"/>
      <c r="DK783" s="131"/>
      <c r="DL783" s="131"/>
      <c r="DM783" s="131"/>
      <c r="DN783" s="131"/>
      <c r="DO783" s="131"/>
      <c r="DP783" s="131"/>
      <c r="DQ783" s="131"/>
      <c r="DR783" s="131"/>
      <c r="DS783" s="131"/>
      <c r="DT783" s="131"/>
      <c r="DU783" s="131"/>
      <c r="DV783" s="131"/>
      <c r="DW783" s="131"/>
      <c r="DX783" s="131"/>
      <c r="DY783" s="131"/>
      <c r="DZ783" s="131"/>
      <c r="EA783" s="131"/>
      <c r="EB783" s="131"/>
      <c r="EC783" s="131"/>
      <c r="ED783" s="131"/>
      <c r="EE783" s="131"/>
      <c r="EF783" s="131"/>
      <c r="EG783" s="131"/>
      <c r="EH783" s="131"/>
      <c r="EI783" s="131"/>
      <c r="EJ783" s="131"/>
      <c r="EK783" s="131"/>
      <c r="EL783" s="131"/>
      <c r="EM783" s="131"/>
      <c r="EN783" s="131"/>
      <c r="EO783" s="131"/>
      <c r="EP783" s="131"/>
      <c r="EQ783" s="131"/>
      <c r="ER783" s="131"/>
      <c r="ES783" s="131"/>
      <c r="ET783" s="131"/>
      <c r="EU783" s="131"/>
      <c r="EV783" s="131"/>
      <c r="EW783" s="131"/>
      <c r="EX783" s="131"/>
      <c r="EY783" s="131"/>
      <c r="EZ783" s="131"/>
      <c r="FA783" s="131"/>
      <c r="FB783" s="131"/>
      <c r="FC783" s="131"/>
      <c r="FD783" s="131"/>
      <c r="FE783" s="131"/>
      <c r="FF783" s="131"/>
      <c r="FG783" s="131"/>
      <c r="FH783" s="131"/>
      <c r="FI783" s="131"/>
      <c r="FJ783" s="131"/>
      <c r="FK783" s="131"/>
      <c r="FL783" s="131"/>
      <c r="FM783" s="131"/>
      <c r="FN783" s="131"/>
      <c r="FO783" s="131"/>
      <c r="FP783" s="131"/>
      <c r="FQ783" s="131"/>
      <c r="FR783" s="131"/>
      <c r="FS783" s="131"/>
      <c r="FT783" s="131"/>
      <c r="FU783" s="131"/>
      <c r="FV783" s="131"/>
      <c r="FW783" s="131"/>
    </row>
    <row r="784">
      <c r="A784" s="131"/>
      <c r="B784" s="131"/>
      <c r="C784" s="131"/>
      <c r="D784" s="131"/>
      <c r="E784" s="131"/>
      <c r="F784" s="131"/>
      <c r="G784" s="131"/>
      <c r="H784" s="131"/>
      <c r="I784" s="131"/>
      <c r="J784" s="131"/>
      <c r="K784" s="131"/>
      <c r="L784" s="131"/>
      <c r="M784" s="131"/>
      <c r="N784" s="131"/>
      <c r="O784" s="131"/>
      <c r="P784" s="131"/>
      <c r="Q784" s="131"/>
      <c r="R784" s="131"/>
      <c r="S784" s="131"/>
      <c r="T784" s="131"/>
      <c r="U784" s="131"/>
      <c r="V784" s="131"/>
      <c r="W784" s="131"/>
      <c r="X784" s="131"/>
      <c r="Y784" s="131"/>
      <c r="Z784" s="131"/>
      <c r="AA784" s="131"/>
      <c r="AB784" s="131"/>
      <c r="AC784" s="131"/>
      <c r="AD784" s="131"/>
      <c r="AE784" s="131"/>
      <c r="AF784" s="131"/>
      <c r="AG784" s="131"/>
      <c r="AH784" s="131"/>
      <c r="AI784" s="131"/>
      <c r="AJ784" s="131"/>
      <c r="AK784" s="131"/>
      <c r="AL784" s="131"/>
      <c r="AM784" s="131"/>
      <c r="AN784" s="131"/>
      <c r="AO784" s="131"/>
      <c r="AP784" s="131"/>
      <c r="AQ784" s="131"/>
      <c r="AR784" s="131"/>
      <c r="AS784" s="131"/>
      <c r="AT784" s="131"/>
      <c r="AU784" s="131"/>
      <c r="AV784" s="131"/>
      <c r="AW784" s="131"/>
      <c r="AX784" s="131"/>
      <c r="AY784" s="131"/>
      <c r="AZ784" s="131"/>
      <c r="BA784" s="131"/>
      <c r="BB784" s="131"/>
      <c r="BC784" s="131"/>
      <c r="BD784" s="131"/>
      <c r="BE784" s="131"/>
      <c r="BF784" s="131"/>
      <c r="BG784" s="131"/>
      <c r="BH784" s="131"/>
      <c r="BI784" s="131"/>
      <c r="BJ784" s="131"/>
      <c r="BK784" s="131"/>
      <c r="BL784" s="131"/>
      <c r="BM784" s="131"/>
      <c r="BN784" s="131"/>
      <c r="BO784" s="131"/>
      <c r="BP784" s="131"/>
      <c r="BQ784" s="131"/>
      <c r="BR784" s="131"/>
      <c r="BS784" s="131"/>
      <c r="BT784" s="131"/>
      <c r="BU784" s="131"/>
      <c r="BV784" s="131"/>
      <c r="BW784" s="131"/>
      <c r="BX784" s="131"/>
      <c r="BY784" s="131"/>
      <c r="BZ784" s="131"/>
      <c r="CA784" s="131"/>
      <c r="CB784" s="131"/>
      <c r="CC784" s="131"/>
      <c r="CD784" s="131"/>
      <c r="CE784" s="131"/>
      <c r="CF784" s="131"/>
      <c r="CG784" s="131"/>
      <c r="CH784" s="131"/>
      <c r="CI784" s="131"/>
      <c r="CJ784" s="131"/>
      <c r="CK784" s="131"/>
      <c r="CL784" s="131"/>
      <c r="CM784" s="131"/>
      <c r="CN784" s="131"/>
      <c r="CO784" s="131"/>
      <c r="CP784" s="131"/>
      <c r="CQ784" s="131"/>
      <c r="CR784" s="131"/>
      <c r="CS784" s="131"/>
      <c r="CT784" s="131"/>
      <c r="CU784" s="131"/>
      <c r="CV784" s="131"/>
      <c r="CW784" s="131"/>
      <c r="CX784" s="131"/>
      <c r="CY784" s="131"/>
      <c r="CZ784" s="131"/>
      <c r="DA784" s="131"/>
      <c r="DB784" s="131"/>
      <c r="DC784" s="131"/>
      <c r="DD784" s="131"/>
      <c r="DE784" s="131"/>
      <c r="DF784" s="131"/>
      <c r="DG784" s="131"/>
      <c r="DH784" s="131"/>
      <c r="DI784" s="131"/>
      <c r="DJ784" s="131"/>
      <c r="DK784" s="131"/>
      <c r="DL784" s="131"/>
      <c r="DM784" s="131"/>
      <c r="DN784" s="131"/>
      <c r="DO784" s="131"/>
      <c r="DP784" s="131"/>
      <c r="DQ784" s="131"/>
      <c r="DR784" s="131"/>
      <c r="DS784" s="131"/>
      <c r="DT784" s="131"/>
      <c r="DU784" s="131"/>
      <c r="DV784" s="131"/>
      <c r="DW784" s="131"/>
      <c r="DX784" s="131"/>
      <c r="DY784" s="131"/>
      <c r="DZ784" s="131"/>
      <c r="EA784" s="131"/>
      <c r="EB784" s="131"/>
      <c r="EC784" s="131"/>
      <c r="ED784" s="131"/>
      <c r="EE784" s="131"/>
      <c r="EF784" s="131"/>
      <c r="EG784" s="131"/>
      <c r="EH784" s="131"/>
      <c r="EI784" s="131"/>
      <c r="EJ784" s="131"/>
      <c r="EK784" s="131"/>
      <c r="EL784" s="131"/>
      <c r="EM784" s="131"/>
      <c r="EN784" s="131"/>
      <c r="EO784" s="131"/>
      <c r="EP784" s="131"/>
      <c r="EQ784" s="131"/>
      <c r="ER784" s="131"/>
      <c r="ES784" s="131"/>
      <c r="ET784" s="131"/>
      <c r="EU784" s="131"/>
      <c r="EV784" s="131"/>
      <c r="EW784" s="131"/>
      <c r="EX784" s="131"/>
      <c r="EY784" s="131"/>
      <c r="EZ784" s="131"/>
      <c r="FA784" s="131"/>
      <c r="FB784" s="131"/>
      <c r="FC784" s="131"/>
      <c r="FD784" s="131"/>
      <c r="FE784" s="131"/>
      <c r="FF784" s="131"/>
      <c r="FG784" s="131"/>
      <c r="FH784" s="131"/>
      <c r="FI784" s="131"/>
      <c r="FJ784" s="131"/>
      <c r="FK784" s="131"/>
      <c r="FL784" s="131"/>
      <c r="FM784" s="131"/>
      <c r="FN784" s="131"/>
      <c r="FO784" s="131"/>
      <c r="FP784" s="131"/>
      <c r="FQ784" s="131"/>
      <c r="FR784" s="131"/>
      <c r="FS784" s="131"/>
      <c r="FT784" s="131"/>
      <c r="FU784" s="131"/>
      <c r="FV784" s="131"/>
      <c r="FW784" s="131"/>
    </row>
    <row r="785">
      <c r="A785" s="131"/>
      <c r="B785" s="131"/>
      <c r="C785" s="131"/>
      <c r="D785" s="131"/>
      <c r="E785" s="131"/>
      <c r="F785" s="131"/>
      <c r="G785" s="131"/>
      <c r="H785" s="131"/>
      <c r="I785" s="131"/>
      <c r="J785" s="131"/>
      <c r="K785" s="131"/>
      <c r="L785" s="131"/>
      <c r="M785" s="131"/>
      <c r="N785" s="131"/>
      <c r="O785" s="131"/>
      <c r="P785" s="131"/>
      <c r="Q785" s="131"/>
      <c r="R785" s="131"/>
      <c r="S785" s="131"/>
      <c r="T785" s="131"/>
      <c r="U785" s="131"/>
      <c r="V785" s="131"/>
      <c r="W785" s="131"/>
      <c r="X785" s="131"/>
      <c r="Y785" s="131"/>
      <c r="Z785" s="131"/>
      <c r="AA785" s="131"/>
      <c r="AB785" s="131"/>
      <c r="AC785" s="131"/>
      <c r="AD785" s="131"/>
      <c r="AE785" s="131"/>
      <c r="AF785" s="131"/>
      <c r="AG785" s="131"/>
      <c r="AH785" s="131"/>
      <c r="AI785" s="131"/>
      <c r="AJ785" s="131"/>
      <c r="AK785" s="131"/>
      <c r="AL785" s="131"/>
      <c r="AM785" s="131"/>
      <c r="AN785" s="131"/>
      <c r="AO785" s="131"/>
      <c r="AP785" s="131"/>
      <c r="AQ785" s="131"/>
      <c r="AR785" s="131"/>
      <c r="AS785" s="131"/>
      <c r="AT785" s="131"/>
      <c r="AU785" s="131"/>
      <c r="AV785" s="131"/>
      <c r="AW785" s="131"/>
      <c r="AX785" s="131"/>
      <c r="AY785" s="131"/>
      <c r="AZ785" s="131"/>
      <c r="BA785" s="131"/>
      <c r="BB785" s="131"/>
      <c r="BC785" s="131"/>
      <c r="BD785" s="131"/>
      <c r="BE785" s="131"/>
      <c r="BF785" s="131"/>
      <c r="BG785" s="131"/>
      <c r="BH785" s="131"/>
      <c r="BI785" s="131"/>
      <c r="BJ785" s="131"/>
      <c r="BK785" s="131"/>
      <c r="BL785" s="131"/>
      <c r="BM785" s="131"/>
      <c r="BN785" s="131"/>
      <c r="BO785" s="131"/>
      <c r="BP785" s="131"/>
      <c r="BQ785" s="131"/>
      <c r="BR785" s="131"/>
      <c r="BS785" s="131"/>
      <c r="BT785" s="131"/>
      <c r="BU785" s="131"/>
      <c r="BV785" s="131"/>
      <c r="BW785" s="131"/>
      <c r="BX785" s="131"/>
      <c r="BY785" s="131"/>
      <c r="BZ785" s="131"/>
      <c r="CA785" s="131"/>
      <c r="CB785" s="131"/>
      <c r="CC785" s="131"/>
      <c r="CD785" s="131"/>
      <c r="CE785" s="131"/>
      <c r="CF785" s="131"/>
      <c r="CG785" s="131"/>
      <c r="CH785" s="131"/>
      <c r="CI785" s="131"/>
      <c r="CJ785" s="131"/>
      <c r="CK785" s="131"/>
      <c r="CL785" s="131"/>
      <c r="CM785" s="131"/>
      <c r="CN785" s="131"/>
      <c r="CO785" s="131"/>
      <c r="CP785" s="131"/>
      <c r="CQ785" s="131"/>
      <c r="CR785" s="131"/>
      <c r="CS785" s="131"/>
      <c r="CT785" s="131"/>
      <c r="CU785" s="131"/>
      <c r="CV785" s="131"/>
      <c r="CW785" s="131"/>
      <c r="CX785" s="131"/>
      <c r="CY785" s="131"/>
      <c r="CZ785" s="131"/>
      <c r="DA785" s="131"/>
      <c r="DB785" s="131"/>
      <c r="DC785" s="131"/>
      <c r="DD785" s="131"/>
      <c r="DE785" s="131"/>
      <c r="DF785" s="131"/>
      <c r="DG785" s="131"/>
      <c r="DH785" s="131"/>
      <c r="DI785" s="131"/>
      <c r="DJ785" s="131"/>
      <c r="DK785" s="131"/>
      <c r="DL785" s="131"/>
      <c r="DM785" s="131"/>
      <c r="DN785" s="131"/>
      <c r="DO785" s="131"/>
      <c r="DP785" s="131"/>
      <c r="DQ785" s="131"/>
      <c r="DR785" s="131"/>
      <c r="DS785" s="131"/>
      <c r="DT785" s="131"/>
      <c r="DU785" s="131"/>
      <c r="DV785" s="131"/>
      <c r="DW785" s="131"/>
      <c r="DX785" s="131"/>
      <c r="DY785" s="131"/>
      <c r="DZ785" s="131"/>
      <c r="EA785" s="131"/>
      <c r="EB785" s="131"/>
      <c r="EC785" s="131"/>
      <c r="ED785" s="131"/>
      <c r="EE785" s="131"/>
      <c r="EF785" s="131"/>
      <c r="EG785" s="131"/>
      <c r="EH785" s="131"/>
      <c r="EI785" s="131"/>
      <c r="EJ785" s="131"/>
      <c r="EK785" s="131"/>
      <c r="EL785" s="131"/>
      <c r="EM785" s="131"/>
      <c r="EN785" s="131"/>
      <c r="EO785" s="131"/>
      <c r="EP785" s="131"/>
      <c r="EQ785" s="131"/>
      <c r="ER785" s="131"/>
      <c r="ES785" s="131"/>
      <c r="ET785" s="131"/>
      <c r="EU785" s="131"/>
      <c r="EV785" s="131"/>
      <c r="EW785" s="131"/>
      <c r="EX785" s="131"/>
      <c r="EY785" s="131"/>
      <c r="EZ785" s="131"/>
      <c r="FA785" s="131"/>
      <c r="FB785" s="131"/>
      <c r="FC785" s="131"/>
      <c r="FD785" s="131"/>
      <c r="FE785" s="131"/>
      <c r="FF785" s="131"/>
      <c r="FG785" s="131"/>
      <c r="FH785" s="131"/>
      <c r="FI785" s="131"/>
      <c r="FJ785" s="131"/>
      <c r="FK785" s="131"/>
      <c r="FL785" s="131"/>
      <c r="FM785" s="131"/>
      <c r="FN785" s="131"/>
      <c r="FO785" s="131"/>
      <c r="FP785" s="131"/>
      <c r="FQ785" s="131"/>
      <c r="FR785" s="131"/>
      <c r="FS785" s="131"/>
      <c r="FT785" s="131"/>
      <c r="FU785" s="131"/>
      <c r="FV785" s="131"/>
      <c r="FW785" s="131"/>
    </row>
    <row r="786">
      <c r="A786" s="131"/>
      <c r="B786" s="131"/>
      <c r="C786" s="131"/>
      <c r="D786" s="131"/>
      <c r="E786" s="131"/>
      <c r="F786" s="131"/>
      <c r="G786" s="131"/>
      <c r="H786" s="131"/>
      <c r="I786" s="131"/>
      <c r="J786" s="131"/>
      <c r="K786" s="131"/>
      <c r="L786" s="131"/>
      <c r="M786" s="131"/>
      <c r="N786" s="131"/>
      <c r="O786" s="131"/>
      <c r="P786" s="131"/>
      <c r="Q786" s="131"/>
      <c r="R786" s="131"/>
      <c r="S786" s="131"/>
      <c r="T786" s="131"/>
      <c r="U786" s="131"/>
      <c r="V786" s="131"/>
      <c r="W786" s="131"/>
      <c r="X786" s="131"/>
      <c r="Y786" s="131"/>
      <c r="Z786" s="131"/>
      <c r="AA786" s="131"/>
      <c r="AB786" s="131"/>
      <c r="AC786" s="131"/>
      <c r="AD786" s="131"/>
      <c r="AE786" s="131"/>
      <c r="AF786" s="131"/>
      <c r="AG786" s="131"/>
      <c r="AH786" s="131"/>
      <c r="AI786" s="131"/>
      <c r="AJ786" s="131"/>
      <c r="AK786" s="131"/>
      <c r="AL786" s="131"/>
      <c r="AM786" s="131"/>
      <c r="AN786" s="131"/>
      <c r="AO786" s="131"/>
      <c r="AP786" s="131"/>
      <c r="AQ786" s="131"/>
      <c r="AR786" s="131"/>
      <c r="AS786" s="131"/>
      <c r="AT786" s="131"/>
      <c r="AU786" s="131"/>
      <c r="AV786" s="131"/>
      <c r="AW786" s="131"/>
      <c r="AX786" s="131"/>
      <c r="AY786" s="131"/>
      <c r="AZ786" s="131"/>
      <c r="BA786" s="131"/>
      <c r="BB786" s="131"/>
      <c r="BC786" s="131"/>
      <c r="BD786" s="131"/>
      <c r="BE786" s="131"/>
      <c r="BF786" s="131"/>
      <c r="BG786" s="131"/>
      <c r="BH786" s="131"/>
      <c r="BI786" s="131"/>
      <c r="BJ786" s="131"/>
      <c r="BK786" s="131"/>
      <c r="BL786" s="131"/>
      <c r="BM786" s="131"/>
      <c r="BN786" s="131"/>
      <c r="BO786" s="131"/>
      <c r="BP786" s="131"/>
      <c r="BQ786" s="131"/>
      <c r="BR786" s="131"/>
      <c r="BS786" s="131"/>
      <c r="BT786" s="131"/>
      <c r="BU786" s="131"/>
      <c r="BV786" s="131"/>
      <c r="BW786" s="131"/>
      <c r="BX786" s="131"/>
      <c r="BY786" s="131"/>
      <c r="BZ786" s="131"/>
      <c r="CA786" s="131"/>
      <c r="CB786" s="131"/>
      <c r="CC786" s="131"/>
      <c r="CD786" s="131"/>
      <c r="CE786" s="131"/>
      <c r="CF786" s="131"/>
      <c r="CG786" s="131"/>
      <c r="CH786" s="131"/>
      <c r="CI786" s="131"/>
      <c r="CJ786" s="131"/>
      <c r="CK786" s="131"/>
      <c r="CL786" s="131"/>
      <c r="CM786" s="131"/>
      <c r="CN786" s="131"/>
      <c r="CO786" s="131"/>
      <c r="CP786" s="131"/>
      <c r="CQ786" s="131"/>
      <c r="CR786" s="131"/>
      <c r="CS786" s="131"/>
      <c r="CT786" s="131"/>
      <c r="CU786" s="131"/>
      <c r="CV786" s="131"/>
      <c r="CW786" s="131"/>
      <c r="CX786" s="131"/>
      <c r="CY786" s="131"/>
      <c r="CZ786" s="131"/>
      <c r="DA786" s="131"/>
      <c r="DB786" s="131"/>
      <c r="DC786" s="131"/>
      <c r="DD786" s="131"/>
      <c r="DE786" s="131"/>
      <c r="DF786" s="131"/>
      <c r="DG786" s="131"/>
      <c r="DH786" s="131"/>
      <c r="DI786" s="131"/>
      <c r="DJ786" s="131"/>
      <c r="DK786" s="131"/>
      <c r="DL786" s="131"/>
      <c r="DM786" s="131"/>
      <c r="DN786" s="131"/>
      <c r="DO786" s="131"/>
      <c r="DP786" s="131"/>
      <c r="DQ786" s="131"/>
      <c r="DR786" s="131"/>
      <c r="DS786" s="131"/>
      <c r="DT786" s="131"/>
      <c r="DU786" s="131"/>
      <c r="DV786" s="131"/>
      <c r="DW786" s="131"/>
      <c r="DX786" s="131"/>
      <c r="DY786" s="131"/>
      <c r="DZ786" s="131"/>
      <c r="EA786" s="131"/>
      <c r="EB786" s="131"/>
      <c r="EC786" s="131"/>
      <c r="ED786" s="131"/>
      <c r="EE786" s="131"/>
      <c r="EF786" s="131"/>
      <c r="EG786" s="131"/>
      <c r="EH786" s="131"/>
      <c r="EI786" s="131"/>
      <c r="EJ786" s="131"/>
      <c r="EK786" s="131"/>
      <c r="EL786" s="131"/>
      <c r="EM786" s="131"/>
      <c r="EN786" s="131"/>
      <c r="EO786" s="131"/>
      <c r="EP786" s="131"/>
      <c r="EQ786" s="131"/>
      <c r="ER786" s="131"/>
      <c r="ES786" s="131"/>
      <c r="ET786" s="131"/>
      <c r="EU786" s="131"/>
      <c r="EV786" s="131"/>
      <c r="EW786" s="131"/>
      <c r="EX786" s="131"/>
      <c r="EY786" s="131"/>
      <c r="EZ786" s="131"/>
      <c r="FA786" s="131"/>
      <c r="FB786" s="131"/>
      <c r="FC786" s="131"/>
      <c r="FD786" s="131"/>
      <c r="FE786" s="131"/>
      <c r="FF786" s="131"/>
      <c r="FG786" s="131"/>
      <c r="FH786" s="131"/>
      <c r="FI786" s="131"/>
      <c r="FJ786" s="131"/>
      <c r="FK786" s="131"/>
      <c r="FL786" s="131"/>
      <c r="FM786" s="131"/>
      <c r="FN786" s="131"/>
      <c r="FO786" s="131"/>
      <c r="FP786" s="131"/>
      <c r="FQ786" s="131"/>
      <c r="FR786" s="131"/>
      <c r="FS786" s="131"/>
      <c r="FT786" s="131"/>
      <c r="FU786" s="131"/>
      <c r="FV786" s="131"/>
      <c r="FW786" s="131"/>
    </row>
    <row r="787">
      <c r="A787" s="131"/>
      <c r="B787" s="131"/>
      <c r="C787" s="131"/>
      <c r="D787" s="131"/>
      <c r="E787" s="131"/>
      <c r="F787" s="131"/>
      <c r="G787" s="131"/>
      <c r="H787" s="131"/>
      <c r="I787" s="131"/>
      <c r="J787" s="131"/>
      <c r="K787" s="131"/>
      <c r="L787" s="131"/>
      <c r="M787" s="131"/>
      <c r="N787" s="131"/>
      <c r="O787" s="131"/>
      <c r="P787" s="131"/>
      <c r="Q787" s="131"/>
      <c r="R787" s="131"/>
      <c r="S787" s="131"/>
      <c r="T787" s="131"/>
      <c r="U787" s="131"/>
      <c r="V787" s="131"/>
      <c r="W787" s="131"/>
      <c r="X787" s="131"/>
      <c r="Y787" s="131"/>
      <c r="Z787" s="131"/>
      <c r="AA787" s="131"/>
      <c r="AB787" s="131"/>
      <c r="AC787" s="131"/>
      <c r="AD787" s="131"/>
      <c r="AE787" s="131"/>
      <c r="AF787" s="131"/>
      <c r="AG787" s="131"/>
      <c r="AH787" s="131"/>
      <c r="AI787" s="131"/>
      <c r="AJ787" s="131"/>
      <c r="AK787" s="131"/>
      <c r="AL787" s="131"/>
      <c r="AM787" s="131"/>
      <c r="AN787" s="131"/>
      <c r="AO787" s="131"/>
      <c r="AP787" s="131"/>
      <c r="AQ787" s="131"/>
      <c r="AR787" s="131"/>
      <c r="AS787" s="131"/>
      <c r="AT787" s="131"/>
      <c r="AU787" s="131"/>
      <c r="AV787" s="131"/>
      <c r="AW787" s="131"/>
      <c r="AX787" s="131"/>
      <c r="AY787" s="131"/>
      <c r="AZ787" s="131"/>
      <c r="BA787" s="131"/>
      <c r="BB787" s="131"/>
      <c r="BC787" s="131"/>
      <c r="BD787" s="131"/>
      <c r="BE787" s="131"/>
      <c r="BF787" s="131"/>
      <c r="BG787" s="131"/>
      <c r="BH787" s="131"/>
      <c r="BI787" s="131"/>
      <c r="BJ787" s="131"/>
      <c r="BK787" s="131"/>
      <c r="BL787" s="131"/>
      <c r="BM787" s="131"/>
      <c r="BN787" s="131"/>
      <c r="BO787" s="131"/>
      <c r="BP787" s="131"/>
      <c r="BQ787" s="131"/>
      <c r="BR787" s="131"/>
      <c r="BS787" s="131"/>
      <c r="BT787" s="131"/>
      <c r="BU787" s="131"/>
      <c r="BV787" s="131"/>
      <c r="BW787" s="131"/>
      <c r="BX787" s="131"/>
      <c r="BY787" s="131"/>
      <c r="BZ787" s="131"/>
      <c r="CA787" s="131"/>
      <c r="CB787" s="131"/>
      <c r="CC787" s="131"/>
      <c r="CD787" s="131"/>
      <c r="CE787" s="131"/>
      <c r="CF787" s="131"/>
      <c r="CG787" s="131"/>
      <c r="CH787" s="131"/>
      <c r="CI787" s="131"/>
      <c r="CJ787" s="131"/>
      <c r="CK787" s="131"/>
      <c r="CL787" s="131"/>
      <c r="CM787" s="131"/>
      <c r="CN787" s="131"/>
      <c r="CO787" s="131"/>
      <c r="CP787" s="131"/>
      <c r="CQ787" s="131"/>
      <c r="CR787" s="131"/>
      <c r="CS787" s="131"/>
      <c r="CT787" s="131"/>
      <c r="CU787" s="131"/>
      <c r="CV787" s="131"/>
      <c r="CW787" s="131"/>
      <c r="CX787" s="131"/>
      <c r="CY787" s="131"/>
      <c r="CZ787" s="131"/>
      <c r="DA787" s="131"/>
      <c r="DB787" s="131"/>
      <c r="DC787" s="131"/>
      <c r="DD787" s="131"/>
      <c r="DE787" s="131"/>
      <c r="DF787" s="131"/>
      <c r="DG787" s="131"/>
      <c r="DH787" s="131"/>
      <c r="DI787" s="131"/>
      <c r="DJ787" s="131"/>
      <c r="DK787" s="131"/>
      <c r="DL787" s="131"/>
      <c r="DM787" s="131"/>
      <c r="DN787" s="131"/>
      <c r="DO787" s="131"/>
      <c r="DP787" s="131"/>
      <c r="DQ787" s="131"/>
      <c r="DR787" s="131"/>
      <c r="DS787" s="131"/>
      <c r="DT787" s="131"/>
      <c r="DU787" s="131"/>
      <c r="DV787" s="131"/>
      <c r="DW787" s="131"/>
      <c r="DX787" s="131"/>
      <c r="DY787" s="131"/>
      <c r="DZ787" s="131"/>
      <c r="EA787" s="131"/>
      <c r="EB787" s="131"/>
      <c r="EC787" s="131"/>
      <c r="ED787" s="131"/>
      <c r="EE787" s="131"/>
      <c r="EF787" s="131"/>
      <c r="EG787" s="131"/>
      <c r="EH787" s="131"/>
      <c r="EI787" s="131"/>
      <c r="EJ787" s="131"/>
      <c r="EK787" s="131"/>
      <c r="EL787" s="131"/>
      <c r="EM787" s="131"/>
      <c r="EN787" s="131"/>
      <c r="EO787" s="131"/>
      <c r="EP787" s="131"/>
      <c r="EQ787" s="131"/>
      <c r="ER787" s="131"/>
      <c r="ES787" s="131"/>
      <c r="ET787" s="131"/>
      <c r="EU787" s="131"/>
      <c r="EV787" s="131"/>
      <c r="EW787" s="131"/>
      <c r="EX787" s="131"/>
      <c r="EY787" s="131"/>
      <c r="EZ787" s="131"/>
      <c r="FA787" s="131"/>
      <c r="FB787" s="131"/>
      <c r="FC787" s="131"/>
      <c r="FD787" s="131"/>
      <c r="FE787" s="131"/>
      <c r="FF787" s="131"/>
      <c r="FG787" s="131"/>
      <c r="FH787" s="131"/>
      <c r="FI787" s="131"/>
      <c r="FJ787" s="131"/>
      <c r="FK787" s="131"/>
      <c r="FL787" s="131"/>
      <c r="FM787" s="131"/>
      <c r="FN787" s="131"/>
      <c r="FO787" s="131"/>
      <c r="FP787" s="131"/>
      <c r="FQ787" s="131"/>
      <c r="FR787" s="131"/>
      <c r="FS787" s="131"/>
      <c r="FT787" s="131"/>
      <c r="FU787" s="131"/>
      <c r="FV787" s="131"/>
      <c r="FW787" s="131"/>
    </row>
    <row r="788">
      <c r="A788" s="131"/>
      <c r="B788" s="131"/>
      <c r="C788" s="131"/>
      <c r="D788" s="131"/>
      <c r="E788" s="131"/>
      <c r="F788" s="131"/>
      <c r="G788" s="131"/>
      <c r="H788" s="131"/>
      <c r="I788" s="131"/>
      <c r="J788" s="131"/>
      <c r="K788" s="131"/>
      <c r="L788" s="131"/>
      <c r="M788" s="131"/>
      <c r="N788" s="131"/>
      <c r="O788" s="131"/>
      <c r="P788" s="131"/>
      <c r="Q788" s="131"/>
      <c r="R788" s="131"/>
      <c r="S788" s="131"/>
      <c r="T788" s="131"/>
      <c r="U788" s="131"/>
      <c r="V788" s="131"/>
      <c r="W788" s="131"/>
      <c r="X788" s="131"/>
      <c r="Y788" s="131"/>
      <c r="Z788" s="131"/>
      <c r="AA788" s="131"/>
      <c r="AB788" s="131"/>
      <c r="AC788" s="131"/>
      <c r="AD788" s="131"/>
      <c r="AE788" s="131"/>
      <c r="AF788" s="131"/>
      <c r="AG788" s="131"/>
      <c r="AH788" s="131"/>
      <c r="AI788" s="131"/>
      <c r="AJ788" s="131"/>
      <c r="AK788" s="131"/>
      <c r="AL788" s="131"/>
      <c r="AM788" s="131"/>
      <c r="AN788" s="131"/>
      <c r="AO788" s="131"/>
      <c r="AP788" s="131"/>
      <c r="AQ788" s="131"/>
      <c r="AR788" s="131"/>
      <c r="AS788" s="131"/>
      <c r="AT788" s="131"/>
      <c r="AU788" s="131"/>
      <c r="AV788" s="131"/>
      <c r="AW788" s="131"/>
      <c r="AX788" s="131"/>
      <c r="AY788" s="131"/>
      <c r="AZ788" s="131"/>
      <c r="BA788" s="131"/>
      <c r="BB788" s="131"/>
      <c r="BC788" s="131"/>
      <c r="BD788" s="131"/>
      <c r="BE788" s="131"/>
      <c r="BF788" s="131"/>
      <c r="BG788" s="131"/>
      <c r="BH788" s="131"/>
      <c r="BI788" s="131"/>
      <c r="BJ788" s="131"/>
      <c r="BK788" s="131"/>
      <c r="BL788" s="131"/>
      <c r="BM788" s="131"/>
      <c r="BN788" s="131"/>
      <c r="BO788" s="131"/>
      <c r="BP788" s="131"/>
      <c r="BQ788" s="131"/>
      <c r="BR788" s="131"/>
      <c r="BS788" s="131"/>
      <c r="BT788" s="131"/>
      <c r="BU788" s="131"/>
      <c r="BV788" s="131"/>
      <c r="BW788" s="131"/>
      <c r="BX788" s="131"/>
      <c r="BY788" s="131"/>
      <c r="BZ788" s="131"/>
      <c r="CA788" s="131"/>
      <c r="CB788" s="131"/>
      <c r="CC788" s="131"/>
      <c r="CD788" s="131"/>
      <c r="CE788" s="131"/>
      <c r="CF788" s="131"/>
      <c r="CG788" s="131"/>
      <c r="CH788" s="131"/>
      <c r="CI788" s="131"/>
      <c r="CJ788" s="131"/>
      <c r="CK788" s="131"/>
      <c r="CL788" s="131"/>
      <c r="CM788" s="131"/>
      <c r="CN788" s="131"/>
      <c r="CO788" s="131"/>
      <c r="CP788" s="131"/>
      <c r="CQ788" s="131"/>
      <c r="CR788" s="131"/>
      <c r="CS788" s="131"/>
      <c r="CT788" s="131"/>
      <c r="CU788" s="131"/>
      <c r="CV788" s="131"/>
      <c r="CW788" s="131"/>
      <c r="CX788" s="131"/>
      <c r="CY788" s="131"/>
      <c r="CZ788" s="131"/>
      <c r="DA788" s="131"/>
      <c r="DB788" s="131"/>
      <c r="DC788" s="131"/>
      <c r="DD788" s="131"/>
      <c r="DE788" s="131"/>
      <c r="DF788" s="131"/>
      <c r="DG788" s="131"/>
      <c r="DH788" s="131"/>
      <c r="DI788" s="131"/>
      <c r="DJ788" s="131"/>
      <c r="DK788" s="131"/>
      <c r="DL788" s="131"/>
      <c r="DM788" s="131"/>
      <c r="DN788" s="131"/>
      <c r="DO788" s="131"/>
      <c r="DP788" s="131"/>
      <c r="DQ788" s="131"/>
      <c r="DR788" s="131"/>
      <c r="DS788" s="131"/>
      <c r="DT788" s="131"/>
      <c r="DU788" s="131"/>
      <c r="DV788" s="131"/>
      <c r="DW788" s="131"/>
      <c r="DX788" s="131"/>
      <c r="DY788" s="131"/>
      <c r="DZ788" s="131"/>
      <c r="EA788" s="131"/>
      <c r="EB788" s="131"/>
      <c r="EC788" s="131"/>
      <c r="ED788" s="131"/>
      <c r="EE788" s="131"/>
      <c r="EF788" s="131"/>
      <c r="EG788" s="131"/>
      <c r="EH788" s="131"/>
      <c r="EI788" s="131"/>
      <c r="EJ788" s="131"/>
      <c r="EK788" s="131"/>
      <c r="EL788" s="131"/>
      <c r="EM788" s="131"/>
      <c r="EN788" s="131"/>
      <c r="EO788" s="131"/>
      <c r="EP788" s="131"/>
      <c r="EQ788" s="131"/>
      <c r="ER788" s="131"/>
      <c r="ES788" s="131"/>
      <c r="ET788" s="131"/>
      <c r="EU788" s="131"/>
      <c r="EV788" s="131"/>
      <c r="EW788" s="131"/>
      <c r="EX788" s="131"/>
      <c r="EY788" s="131"/>
      <c r="EZ788" s="131"/>
      <c r="FA788" s="131"/>
      <c r="FB788" s="131"/>
      <c r="FC788" s="131"/>
      <c r="FD788" s="131"/>
      <c r="FE788" s="131"/>
      <c r="FF788" s="131"/>
      <c r="FG788" s="131"/>
      <c r="FH788" s="131"/>
      <c r="FI788" s="131"/>
      <c r="FJ788" s="131"/>
      <c r="FK788" s="131"/>
      <c r="FL788" s="131"/>
      <c r="FM788" s="131"/>
      <c r="FN788" s="131"/>
      <c r="FO788" s="131"/>
      <c r="FP788" s="131"/>
      <c r="FQ788" s="131"/>
      <c r="FR788" s="131"/>
      <c r="FS788" s="131"/>
      <c r="FT788" s="131"/>
      <c r="FU788" s="131"/>
      <c r="FV788" s="131"/>
      <c r="FW788" s="131"/>
    </row>
    <row r="789">
      <c r="A789" s="131"/>
      <c r="B789" s="131"/>
      <c r="C789" s="131"/>
      <c r="D789" s="131"/>
      <c r="E789" s="131"/>
      <c r="F789" s="131"/>
      <c r="G789" s="131"/>
      <c r="H789" s="131"/>
      <c r="I789" s="131"/>
      <c r="J789" s="131"/>
      <c r="K789" s="131"/>
      <c r="L789" s="131"/>
      <c r="M789" s="131"/>
      <c r="N789" s="131"/>
      <c r="O789" s="131"/>
      <c r="P789" s="131"/>
      <c r="Q789" s="131"/>
      <c r="R789" s="131"/>
      <c r="S789" s="131"/>
      <c r="T789" s="131"/>
      <c r="U789" s="131"/>
      <c r="V789" s="131"/>
      <c r="W789" s="131"/>
      <c r="X789" s="131"/>
      <c r="Y789" s="131"/>
      <c r="Z789" s="131"/>
      <c r="AA789" s="131"/>
      <c r="AB789" s="131"/>
      <c r="AC789" s="131"/>
      <c r="AD789" s="131"/>
      <c r="AE789" s="131"/>
      <c r="AF789" s="131"/>
      <c r="AG789" s="131"/>
      <c r="AH789" s="131"/>
      <c r="AI789" s="131"/>
      <c r="AJ789" s="131"/>
      <c r="AK789" s="131"/>
      <c r="AL789" s="131"/>
      <c r="AM789" s="131"/>
      <c r="AN789" s="131"/>
      <c r="AO789" s="131"/>
      <c r="AP789" s="131"/>
      <c r="AQ789" s="131"/>
      <c r="AR789" s="131"/>
      <c r="AS789" s="131"/>
      <c r="AT789" s="131"/>
      <c r="AU789" s="131"/>
      <c r="AV789" s="131"/>
      <c r="AW789" s="131"/>
      <c r="AX789" s="131"/>
      <c r="AY789" s="131"/>
      <c r="AZ789" s="131"/>
      <c r="BA789" s="131"/>
      <c r="BB789" s="131"/>
      <c r="BC789" s="131"/>
      <c r="BD789" s="131"/>
      <c r="BE789" s="131"/>
      <c r="BF789" s="131"/>
      <c r="BG789" s="131"/>
      <c r="BH789" s="131"/>
      <c r="BI789" s="131"/>
      <c r="BJ789" s="131"/>
      <c r="BK789" s="131"/>
      <c r="BL789" s="131"/>
      <c r="BM789" s="131"/>
      <c r="BN789" s="131"/>
      <c r="BO789" s="131"/>
      <c r="BP789" s="131"/>
      <c r="BQ789" s="131"/>
      <c r="BR789" s="131"/>
      <c r="BS789" s="131"/>
      <c r="BT789" s="131"/>
      <c r="BU789" s="131"/>
      <c r="BV789" s="131"/>
      <c r="BW789" s="131"/>
      <c r="BX789" s="131"/>
      <c r="BY789" s="131"/>
      <c r="BZ789" s="131"/>
      <c r="CA789" s="131"/>
      <c r="CB789" s="131"/>
      <c r="CC789" s="131"/>
      <c r="CD789" s="131"/>
      <c r="CE789" s="131"/>
      <c r="CF789" s="131"/>
      <c r="CG789" s="131"/>
      <c r="CH789" s="131"/>
      <c r="CI789" s="131"/>
      <c r="CJ789" s="131"/>
      <c r="CK789" s="131"/>
      <c r="CL789" s="131"/>
      <c r="CM789" s="131"/>
      <c r="CN789" s="131"/>
      <c r="CO789" s="131"/>
      <c r="CP789" s="131"/>
      <c r="CQ789" s="131"/>
      <c r="CR789" s="131"/>
      <c r="CS789" s="131"/>
      <c r="CT789" s="131"/>
      <c r="CU789" s="131"/>
      <c r="CV789" s="131"/>
      <c r="CW789" s="131"/>
      <c r="CX789" s="131"/>
      <c r="CY789" s="131"/>
      <c r="CZ789" s="131"/>
      <c r="DA789" s="131"/>
      <c r="DB789" s="131"/>
      <c r="DC789" s="131"/>
      <c r="DD789" s="131"/>
      <c r="DE789" s="131"/>
      <c r="DF789" s="131"/>
      <c r="DG789" s="131"/>
      <c r="DH789" s="131"/>
      <c r="DI789" s="131"/>
      <c r="DJ789" s="131"/>
      <c r="DK789" s="131"/>
      <c r="DL789" s="131"/>
      <c r="DM789" s="131"/>
      <c r="DN789" s="131"/>
      <c r="DO789" s="131"/>
      <c r="DP789" s="131"/>
      <c r="DQ789" s="131"/>
      <c r="DR789" s="131"/>
      <c r="DS789" s="131"/>
      <c r="DT789" s="131"/>
      <c r="DU789" s="131"/>
      <c r="DV789" s="131"/>
      <c r="DW789" s="131"/>
      <c r="DX789" s="131"/>
      <c r="DY789" s="131"/>
      <c r="DZ789" s="131"/>
      <c r="EA789" s="131"/>
      <c r="EB789" s="131"/>
      <c r="EC789" s="131"/>
      <c r="ED789" s="131"/>
      <c r="EE789" s="131"/>
      <c r="EF789" s="131"/>
      <c r="EG789" s="131"/>
      <c r="EH789" s="131"/>
      <c r="EI789" s="131"/>
      <c r="EJ789" s="131"/>
      <c r="EK789" s="131"/>
      <c r="EL789" s="131"/>
      <c r="EM789" s="131"/>
      <c r="EN789" s="131"/>
      <c r="EO789" s="131"/>
      <c r="EP789" s="131"/>
      <c r="EQ789" s="131"/>
      <c r="ER789" s="131"/>
      <c r="ES789" s="131"/>
      <c r="ET789" s="131"/>
      <c r="EU789" s="131"/>
      <c r="EV789" s="131"/>
      <c r="EW789" s="131"/>
      <c r="EX789" s="131"/>
      <c r="EY789" s="131"/>
      <c r="EZ789" s="131"/>
      <c r="FA789" s="131"/>
      <c r="FB789" s="131"/>
      <c r="FC789" s="131"/>
      <c r="FD789" s="131"/>
      <c r="FE789" s="131"/>
      <c r="FF789" s="131"/>
      <c r="FG789" s="131"/>
      <c r="FH789" s="131"/>
      <c r="FI789" s="131"/>
      <c r="FJ789" s="131"/>
      <c r="FK789" s="131"/>
      <c r="FL789" s="131"/>
      <c r="FM789" s="131"/>
      <c r="FN789" s="131"/>
      <c r="FO789" s="131"/>
      <c r="FP789" s="131"/>
      <c r="FQ789" s="131"/>
      <c r="FR789" s="131"/>
      <c r="FS789" s="131"/>
      <c r="FT789" s="131"/>
      <c r="FU789" s="131"/>
      <c r="FV789" s="131"/>
      <c r="FW789" s="131"/>
    </row>
    <row r="790">
      <c r="A790" s="131"/>
      <c r="B790" s="131"/>
      <c r="C790" s="131"/>
      <c r="D790" s="131"/>
      <c r="E790" s="131"/>
      <c r="F790" s="131"/>
      <c r="G790" s="131"/>
      <c r="H790" s="131"/>
      <c r="I790" s="131"/>
      <c r="J790" s="131"/>
      <c r="K790" s="131"/>
      <c r="L790" s="131"/>
      <c r="M790" s="131"/>
      <c r="N790" s="131"/>
      <c r="O790" s="131"/>
      <c r="P790" s="131"/>
      <c r="Q790" s="131"/>
      <c r="R790" s="131"/>
      <c r="S790" s="131"/>
      <c r="T790" s="131"/>
      <c r="U790" s="131"/>
      <c r="V790" s="131"/>
      <c r="W790" s="131"/>
      <c r="X790" s="131"/>
      <c r="Y790" s="131"/>
      <c r="Z790" s="131"/>
      <c r="AA790" s="131"/>
      <c r="AB790" s="131"/>
      <c r="AC790" s="131"/>
      <c r="AD790" s="131"/>
      <c r="AE790" s="131"/>
      <c r="AF790" s="131"/>
      <c r="AG790" s="131"/>
      <c r="AH790" s="131"/>
      <c r="AI790" s="131"/>
      <c r="AJ790" s="131"/>
      <c r="AK790" s="131"/>
      <c r="AL790" s="131"/>
      <c r="AM790" s="131"/>
      <c r="AN790" s="131"/>
      <c r="AO790" s="131"/>
      <c r="AP790" s="131"/>
      <c r="AQ790" s="131"/>
      <c r="AR790" s="131"/>
      <c r="AS790" s="131"/>
      <c r="AT790" s="131"/>
      <c r="AU790" s="131"/>
      <c r="AV790" s="131"/>
      <c r="AW790" s="131"/>
      <c r="AX790" s="131"/>
      <c r="AY790" s="131"/>
      <c r="AZ790" s="131"/>
      <c r="BA790" s="131"/>
      <c r="BB790" s="131"/>
      <c r="BC790" s="131"/>
      <c r="BD790" s="131"/>
      <c r="BE790" s="131"/>
      <c r="BF790" s="131"/>
      <c r="BG790" s="131"/>
      <c r="BH790" s="131"/>
      <c r="BI790" s="131"/>
      <c r="BJ790" s="131"/>
      <c r="BK790" s="131"/>
      <c r="BL790" s="131"/>
      <c r="BM790" s="131"/>
      <c r="BN790" s="131"/>
      <c r="BO790" s="131"/>
      <c r="BP790" s="131"/>
      <c r="BQ790" s="131"/>
      <c r="BR790" s="131"/>
      <c r="BS790" s="131"/>
      <c r="BT790" s="131"/>
      <c r="BU790" s="131"/>
      <c r="BV790" s="131"/>
      <c r="BW790" s="131"/>
      <c r="BX790" s="131"/>
      <c r="BY790" s="131"/>
      <c r="BZ790" s="131"/>
      <c r="CA790" s="131"/>
      <c r="CB790" s="131"/>
      <c r="CC790" s="131"/>
      <c r="CD790" s="131"/>
      <c r="CE790" s="131"/>
      <c r="CF790" s="131"/>
      <c r="CG790" s="131"/>
      <c r="CH790" s="131"/>
      <c r="CI790" s="131"/>
      <c r="CJ790" s="131"/>
      <c r="CK790" s="131"/>
      <c r="CL790" s="131"/>
      <c r="CM790" s="131"/>
      <c r="CN790" s="131"/>
      <c r="CO790" s="131"/>
      <c r="CP790" s="131"/>
      <c r="CQ790" s="131"/>
      <c r="CR790" s="131"/>
      <c r="CS790" s="131"/>
      <c r="CT790" s="131"/>
      <c r="CU790" s="131"/>
      <c r="CV790" s="131"/>
      <c r="CW790" s="131"/>
      <c r="CX790" s="131"/>
      <c r="CY790" s="131"/>
      <c r="CZ790" s="131"/>
      <c r="DA790" s="131"/>
      <c r="DB790" s="131"/>
      <c r="DC790" s="131"/>
      <c r="DD790" s="131"/>
      <c r="DE790" s="131"/>
      <c r="DF790" s="131"/>
      <c r="DG790" s="131"/>
      <c r="DH790" s="131"/>
      <c r="DI790" s="131"/>
      <c r="DJ790" s="131"/>
      <c r="DK790" s="131"/>
      <c r="DL790" s="131"/>
      <c r="DM790" s="131"/>
      <c r="DN790" s="131"/>
      <c r="DO790" s="131"/>
      <c r="DP790" s="131"/>
      <c r="DQ790" s="131"/>
      <c r="DR790" s="131"/>
      <c r="DS790" s="131"/>
      <c r="DT790" s="131"/>
      <c r="DU790" s="131"/>
      <c r="DV790" s="131"/>
      <c r="DW790" s="131"/>
      <c r="DX790" s="131"/>
      <c r="DY790" s="131"/>
      <c r="DZ790" s="131"/>
      <c r="EA790" s="131"/>
      <c r="EB790" s="131"/>
      <c r="EC790" s="131"/>
      <c r="ED790" s="131"/>
      <c r="EE790" s="131"/>
      <c r="EF790" s="131"/>
      <c r="EG790" s="131"/>
      <c r="EH790" s="131"/>
      <c r="EI790" s="131"/>
      <c r="EJ790" s="131"/>
      <c r="EK790" s="131"/>
      <c r="EL790" s="131"/>
      <c r="EM790" s="131"/>
      <c r="EN790" s="131"/>
      <c r="EO790" s="131"/>
      <c r="EP790" s="131"/>
      <c r="EQ790" s="131"/>
      <c r="ER790" s="131"/>
      <c r="ES790" s="131"/>
      <c r="ET790" s="131"/>
      <c r="EU790" s="131"/>
      <c r="EV790" s="131"/>
      <c r="EW790" s="131"/>
      <c r="EX790" s="131"/>
      <c r="EY790" s="131"/>
      <c r="EZ790" s="131"/>
      <c r="FA790" s="131"/>
      <c r="FB790" s="131"/>
      <c r="FC790" s="131"/>
      <c r="FD790" s="131"/>
      <c r="FE790" s="131"/>
      <c r="FF790" s="131"/>
      <c r="FG790" s="131"/>
      <c r="FH790" s="131"/>
      <c r="FI790" s="131"/>
      <c r="FJ790" s="131"/>
      <c r="FK790" s="131"/>
      <c r="FL790" s="131"/>
      <c r="FM790" s="131"/>
      <c r="FN790" s="131"/>
      <c r="FO790" s="131"/>
      <c r="FP790" s="131"/>
      <c r="FQ790" s="131"/>
      <c r="FR790" s="131"/>
      <c r="FS790" s="131"/>
      <c r="FT790" s="131"/>
      <c r="FU790" s="131"/>
      <c r="FV790" s="131"/>
      <c r="FW790" s="131"/>
    </row>
    <row r="791">
      <c r="A791" s="131"/>
      <c r="B791" s="131"/>
      <c r="C791" s="131"/>
      <c r="D791" s="131"/>
      <c r="E791" s="131"/>
      <c r="F791" s="131"/>
      <c r="G791" s="131"/>
      <c r="H791" s="131"/>
      <c r="I791" s="131"/>
      <c r="J791" s="131"/>
      <c r="K791" s="131"/>
      <c r="L791" s="131"/>
      <c r="M791" s="131"/>
      <c r="N791" s="131"/>
      <c r="O791" s="131"/>
      <c r="P791" s="131"/>
      <c r="Q791" s="131"/>
      <c r="R791" s="131"/>
      <c r="S791" s="131"/>
      <c r="T791" s="131"/>
      <c r="U791" s="131"/>
      <c r="V791" s="131"/>
      <c r="W791" s="131"/>
      <c r="X791" s="131"/>
      <c r="Y791" s="131"/>
      <c r="Z791" s="131"/>
      <c r="AA791" s="131"/>
      <c r="AB791" s="131"/>
      <c r="AC791" s="131"/>
      <c r="AD791" s="131"/>
      <c r="AE791" s="131"/>
      <c r="AF791" s="131"/>
      <c r="AG791" s="131"/>
      <c r="AH791" s="131"/>
      <c r="AI791" s="131"/>
      <c r="AJ791" s="131"/>
      <c r="AK791" s="131"/>
      <c r="AL791" s="131"/>
      <c r="AM791" s="131"/>
      <c r="AN791" s="131"/>
      <c r="AO791" s="131"/>
      <c r="AP791" s="131"/>
      <c r="AQ791" s="131"/>
      <c r="AR791" s="131"/>
      <c r="AS791" s="131"/>
      <c r="AT791" s="131"/>
      <c r="AU791" s="131"/>
      <c r="AV791" s="131"/>
      <c r="AW791" s="131"/>
      <c r="AX791" s="131"/>
      <c r="AY791" s="131"/>
      <c r="AZ791" s="131"/>
      <c r="BA791" s="131"/>
      <c r="BB791" s="131"/>
      <c r="BC791" s="131"/>
      <c r="BD791" s="131"/>
      <c r="BE791" s="131"/>
      <c r="BF791" s="131"/>
      <c r="BG791" s="131"/>
      <c r="BH791" s="131"/>
      <c r="BI791" s="131"/>
      <c r="BJ791" s="131"/>
      <c r="BK791" s="131"/>
      <c r="BL791" s="131"/>
      <c r="BM791" s="131"/>
      <c r="BN791" s="131"/>
      <c r="BO791" s="131"/>
      <c r="BP791" s="131"/>
      <c r="BQ791" s="131"/>
      <c r="BR791" s="131"/>
      <c r="BS791" s="131"/>
      <c r="BT791" s="131"/>
      <c r="BU791" s="131"/>
      <c r="BV791" s="131"/>
      <c r="BW791" s="131"/>
      <c r="BX791" s="131"/>
      <c r="BY791" s="131"/>
      <c r="BZ791" s="131"/>
      <c r="CA791" s="131"/>
      <c r="CB791" s="131"/>
      <c r="CC791" s="131"/>
      <c r="CD791" s="131"/>
      <c r="CE791" s="131"/>
      <c r="CF791" s="131"/>
      <c r="CG791" s="131"/>
      <c r="CH791" s="131"/>
      <c r="CI791" s="131"/>
      <c r="CJ791" s="131"/>
      <c r="CK791" s="131"/>
      <c r="CL791" s="131"/>
      <c r="CM791" s="131"/>
      <c r="CN791" s="131"/>
      <c r="CO791" s="131"/>
      <c r="CP791" s="131"/>
      <c r="CQ791" s="131"/>
      <c r="CR791" s="131"/>
      <c r="CS791" s="131"/>
      <c r="CT791" s="131"/>
      <c r="CU791" s="131"/>
      <c r="CV791" s="131"/>
      <c r="CW791" s="131"/>
      <c r="CX791" s="131"/>
      <c r="CY791" s="131"/>
      <c r="CZ791" s="131"/>
      <c r="DA791" s="131"/>
      <c r="DB791" s="131"/>
      <c r="DC791" s="131"/>
      <c r="DD791" s="131"/>
      <c r="DE791" s="131"/>
      <c r="DF791" s="131"/>
      <c r="DG791" s="131"/>
      <c r="DH791" s="131"/>
      <c r="DI791" s="131"/>
      <c r="DJ791" s="131"/>
      <c r="DK791" s="131"/>
      <c r="DL791" s="131"/>
      <c r="DM791" s="131"/>
      <c r="DN791" s="131"/>
      <c r="DO791" s="131"/>
      <c r="DP791" s="131"/>
      <c r="DQ791" s="131"/>
      <c r="DR791" s="131"/>
      <c r="DS791" s="131"/>
      <c r="DT791" s="131"/>
      <c r="DU791" s="131"/>
      <c r="DV791" s="131"/>
      <c r="DW791" s="131"/>
      <c r="DX791" s="131"/>
      <c r="DY791" s="131"/>
      <c r="DZ791" s="131"/>
      <c r="EA791" s="131"/>
      <c r="EB791" s="131"/>
      <c r="EC791" s="131"/>
      <c r="ED791" s="131"/>
      <c r="EE791" s="131"/>
      <c r="EF791" s="131"/>
      <c r="EG791" s="131"/>
      <c r="EH791" s="131"/>
      <c r="EI791" s="131"/>
      <c r="EJ791" s="131"/>
      <c r="EK791" s="131"/>
      <c r="EL791" s="131"/>
      <c r="EM791" s="131"/>
      <c r="EN791" s="131"/>
      <c r="EO791" s="131"/>
      <c r="EP791" s="131"/>
      <c r="EQ791" s="131"/>
      <c r="ER791" s="131"/>
      <c r="ES791" s="131"/>
      <c r="ET791" s="131"/>
      <c r="EU791" s="131"/>
      <c r="EV791" s="131"/>
      <c r="EW791" s="131"/>
      <c r="EX791" s="131"/>
      <c r="EY791" s="131"/>
      <c r="EZ791" s="131"/>
      <c r="FA791" s="131"/>
      <c r="FB791" s="131"/>
      <c r="FC791" s="131"/>
      <c r="FD791" s="131"/>
      <c r="FE791" s="131"/>
      <c r="FF791" s="131"/>
      <c r="FG791" s="131"/>
      <c r="FH791" s="131"/>
      <c r="FI791" s="131"/>
      <c r="FJ791" s="131"/>
      <c r="FK791" s="131"/>
      <c r="FL791" s="131"/>
      <c r="FM791" s="131"/>
      <c r="FN791" s="131"/>
      <c r="FO791" s="131"/>
      <c r="FP791" s="131"/>
      <c r="FQ791" s="131"/>
      <c r="FR791" s="131"/>
      <c r="FS791" s="131"/>
      <c r="FT791" s="131"/>
      <c r="FU791" s="131"/>
      <c r="FV791" s="131"/>
      <c r="FW791" s="131"/>
    </row>
    <row r="792">
      <c r="A792" s="131"/>
      <c r="B792" s="131"/>
      <c r="C792" s="131"/>
      <c r="D792" s="131"/>
      <c r="E792" s="131"/>
      <c r="F792" s="131"/>
      <c r="G792" s="131"/>
      <c r="H792" s="131"/>
      <c r="I792" s="131"/>
      <c r="J792" s="131"/>
      <c r="K792" s="131"/>
      <c r="L792" s="131"/>
      <c r="M792" s="131"/>
      <c r="N792" s="131"/>
      <c r="O792" s="131"/>
      <c r="P792" s="131"/>
      <c r="Q792" s="131"/>
      <c r="R792" s="131"/>
      <c r="S792" s="131"/>
      <c r="T792" s="131"/>
      <c r="U792" s="131"/>
      <c r="V792" s="131"/>
      <c r="W792" s="131"/>
      <c r="X792" s="131"/>
      <c r="Y792" s="131"/>
      <c r="Z792" s="131"/>
      <c r="AA792" s="131"/>
      <c r="AB792" s="131"/>
      <c r="AC792" s="131"/>
      <c r="AD792" s="131"/>
      <c r="AE792" s="131"/>
      <c r="AF792" s="131"/>
      <c r="AG792" s="131"/>
      <c r="AH792" s="131"/>
      <c r="AI792" s="131"/>
      <c r="AJ792" s="131"/>
      <c r="AK792" s="131"/>
      <c r="AL792" s="131"/>
      <c r="AM792" s="131"/>
      <c r="AN792" s="131"/>
      <c r="AO792" s="131"/>
      <c r="AP792" s="131"/>
      <c r="AQ792" s="131"/>
      <c r="AR792" s="131"/>
      <c r="AS792" s="131"/>
      <c r="AT792" s="131"/>
      <c r="AU792" s="131"/>
      <c r="AV792" s="131"/>
      <c r="AW792" s="131"/>
      <c r="AX792" s="131"/>
      <c r="AY792" s="131"/>
      <c r="AZ792" s="131"/>
      <c r="BA792" s="131"/>
      <c r="BB792" s="131"/>
      <c r="BC792" s="131"/>
      <c r="BD792" s="131"/>
      <c r="BE792" s="131"/>
      <c r="BF792" s="131"/>
      <c r="BG792" s="131"/>
      <c r="BH792" s="131"/>
      <c r="BI792" s="131"/>
      <c r="BJ792" s="131"/>
      <c r="BK792" s="131"/>
      <c r="BL792" s="131"/>
      <c r="BM792" s="131"/>
      <c r="BN792" s="131"/>
      <c r="BO792" s="131"/>
      <c r="BP792" s="131"/>
      <c r="BQ792" s="131"/>
      <c r="BR792" s="131"/>
      <c r="BS792" s="131"/>
      <c r="BT792" s="131"/>
      <c r="BU792" s="131"/>
      <c r="BV792" s="131"/>
      <c r="BW792" s="131"/>
      <c r="BX792" s="131"/>
      <c r="BY792" s="131"/>
      <c r="BZ792" s="131"/>
      <c r="CA792" s="131"/>
      <c r="CB792" s="131"/>
      <c r="CC792" s="131"/>
      <c r="CD792" s="131"/>
      <c r="CE792" s="131"/>
      <c r="CF792" s="131"/>
      <c r="CG792" s="131"/>
      <c r="CH792" s="131"/>
      <c r="CI792" s="131"/>
      <c r="CJ792" s="131"/>
      <c r="CK792" s="131"/>
      <c r="CL792" s="131"/>
      <c r="CM792" s="131"/>
      <c r="CN792" s="131"/>
      <c r="CO792" s="131"/>
      <c r="CP792" s="131"/>
      <c r="CQ792" s="131"/>
      <c r="CR792" s="131"/>
      <c r="CS792" s="131"/>
      <c r="CT792" s="131"/>
      <c r="CU792" s="131"/>
      <c r="CV792" s="131"/>
      <c r="CW792" s="131"/>
      <c r="CX792" s="131"/>
      <c r="CY792" s="131"/>
      <c r="CZ792" s="131"/>
      <c r="DA792" s="131"/>
      <c r="DB792" s="131"/>
      <c r="DC792" s="131"/>
      <c r="DD792" s="131"/>
      <c r="DE792" s="131"/>
      <c r="DF792" s="131"/>
      <c r="DG792" s="131"/>
      <c r="DH792" s="131"/>
      <c r="DI792" s="131"/>
      <c r="DJ792" s="131"/>
      <c r="DK792" s="131"/>
      <c r="DL792" s="131"/>
      <c r="DM792" s="131"/>
      <c r="DN792" s="131"/>
      <c r="DO792" s="131"/>
      <c r="DP792" s="131"/>
      <c r="DQ792" s="131"/>
      <c r="DR792" s="131"/>
      <c r="DS792" s="131"/>
      <c r="DT792" s="131"/>
      <c r="DU792" s="131"/>
      <c r="DV792" s="131"/>
      <c r="DW792" s="131"/>
      <c r="DX792" s="131"/>
      <c r="DY792" s="131"/>
      <c r="DZ792" s="131"/>
      <c r="EA792" s="131"/>
      <c r="EB792" s="131"/>
      <c r="EC792" s="131"/>
      <c r="ED792" s="131"/>
      <c r="EE792" s="131"/>
      <c r="EF792" s="131"/>
      <c r="EG792" s="131"/>
      <c r="EH792" s="131"/>
      <c r="EI792" s="131"/>
      <c r="EJ792" s="131"/>
      <c r="EK792" s="131"/>
      <c r="EL792" s="131"/>
      <c r="EM792" s="131"/>
      <c r="EN792" s="131"/>
      <c r="EO792" s="131"/>
      <c r="EP792" s="131"/>
      <c r="EQ792" s="131"/>
      <c r="ER792" s="131"/>
      <c r="ES792" s="131"/>
      <c r="ET792" s="131"/>
      <c r="EU792" s="131"/>
      <c r="EV792" s="131"/>
      <c r="EW792" s="131"/>
      <c r="EX792" s="131"/>
      <c r="EY792" s="131"/>
      <c r="EZ792" s="131"/>
      <c r="FA792" s="131"/>
      <c r="FB792" s="131"/>
      <c r="FC792" s="131"/>
      <c r="FD792" s="131"/>
      <c r="FE792" s="131"/>
      <c r="FF792" s="131"/>
      <c r="FG792" s="131"/>
      <c r="FH792" s="131"/>
      <c r="FI792" s="131"/>
      <c r="FJ792" s="131"/>
      <c r="FK792" s="131"/>
      <c r="FL792" s="131"/>
      <c r="FM792" s="131"/>
      <c r="FN792" s="131"/>
      <c r="FO792" s="131"/>
      <c r="FP792" s="131"/>
      <c r="FQ792" s="131"/>
      <c r="FR792" s="131"/>
      <c r="FS792" s="131"/>
      <c r="FT792" s="131"/>
      <c r="FU792" s="131"/>
      <c r="FV792" s="131"/>
      <c r="FW792" s="131"/>
    </row>
    <row r="793">
      <c r="A793" s="131"/>
      <c r="B793" s="131"/>
      <c r="C793" s="131"/>
      <c r="D793" s="131"/>
      <c r="E793" s="131"/>
      <c r="F793" s="131"/>
      <c r="G793" s="131"/>
      <c r="H793" s="131"/>
      <c r="I793" s="131"/>
      <c r="J793" s="131"/>
      <c r="K793" s="131"/>
      <c r="L793" s="131"/>
      <c r="M793" s="131"/>
      <c r="N793" s="131"/>
      <c r="O793" s="131"/>
      <c r="P793" s="131"/>
      <c r="Q793" s="131"/>
      <c r="R793" s="131"/>
      <c r="S793" s="131"/>
      <c r="T793" s="131"/>
      <c r="U793" s="131"/>
      <c r="V793" s="131"/>
      <c r="W793" s="131"/>
      <c r="X793" s="131"/>
      <c r="Y793" s="131"/>
      <c r="Z793" s="131"/>
      <c r="AA793" s="131"/>
      <c r="AB793" s="131"/>
      <c r="AC793" s="131"/>
      <c r="AD793" s="131"/>
      <c r="AE793" s="131"/>
      <c r="AF793" s="131"/>
      <c r="AG793" s="131"/>
      <c r="AH793" s="131"/>
      <c r="AI793" s="131"/>
      <c r="AJ793" s="131"/>
      <c r="AK793" s="131"/>
      <c r="AL793" s="131"/>
      <c r="AM793" s="131"/>
      <c r="AN793" s="131"/>
      <c r="AO793" s="131"/>
      <c r="AP793" s="131"/>
      <c r="AQ793" s="131"/>
      <c r="AR793" s="131"/>
      <c r="AS793" s="131"/>
      <c r="AT793" s="131"/>
      <c r="AU793" s="131"/>
      <c r="AV793" s="131"/>
      <c r="AW793" s="131"/>
      <c r="AX793" s="131"/>
      <c r="AY793" s="131"/>
      <c r="AZ793" s="131"/>
      <c r="BA793" s="131"/>
      <c r="BB793" s="131"/>
      <c r="BC793" s="131"/>
      <c r="BD793" s="131"/>
      <c r="BE793" s="131"/>
      <c r="BF793" s="131"/>
      <c r="BG793" s="131"/>
      <c r="BH793" s="131"/>
      <c r="BI793" s="131"/>
      <c r="BJ793" s="131"/>
      <c r="BK793" s="131"/>
      <c r="BL793" s="131"/>
      <c r="BM793" s="131"/>
      <c r="BN793" s="131"/>
      <c r="BO793" s="131"/>
      <c r="BP793" s="131"/>
      <c r="BQ793" s="131"/>
      <c r="BR793" s="131"/>
      <c r="BS793" s="131"/>
      <c r="BT793" s="131"/>
      <c r="BU793" s="131"/>
      <c r="BV793" s="131"/>
      <c r="BW793" s="131"/>
      <c r="BX793" s="131"/>
      <c r="BY793" s="131"/>
      <c r="BZ793" s="131"/>
      <c r="CA793" s="131"/>
      <c r="CB793" s="131"/>
      <c r="CC793" s="131"/>
      <c r="CD793" s="131"/>
      <c r="CE793" s="131"/>
      <c r="CF793" s="131"/>
      <c r="CG793" s="131"/>
      <c r="CH793" s="131"/>
      <c r="CI793" s="131"/>
      <c r="CJ793" s="131"/>
      <c r="CK793" s="131"/>
      <c r="CL793" s="131"/>
      <c r="CM793" s="131"/>
      <c r="CN793" s="131"/>
      <c r="CO793" s="131"/>
      <c r="CP793" s="131"/>
      <c r="CQ793" s="131"/>
      <c r="CR793" s="131"/>
      <c r="CS793" s="131"/>
      <c r="CT793" s="131"/>
      <c r="CU793" s="131"/>
      <c r="CV793" s="131"/>
      <c r="CW793" s="131"/>
      <c r="CX793" s="131"/>
      <c r="CY793" s="131"/>
      <c r="CZ793" s="131"/>
      <c r="DA793" s="131"/>
      <c r="DB793" s="131"/>
      <c r="DC793" s="131"/>
      <c r="DD793" s="131"/>
      <c r="DE793" s="131"/>
      <c r="DF793" s="131"/>
      <c r="DG793" s="131"/>
      <c r="DH793" s="131"/>
      <c r="DI793" s="131"/>
      <c r="DJ793" s="131"/>
      <c r="DK793" s="131"/>
      <c r="DL793" s="131"/>
      <c r="DM793" s="131"/>
      <c r="DN793" s="131"/>
      <c r="DO793" s="131"/>
      <c r="DP793" s="131"/>
      <c r="DQ793" s="131"/>
      <c r="DR793" s="131"/>
      <c r="DS793" s="131"/>
      <c r="DT793" s="131"/>
      <c r="DU793" s="131"/>
      <c r="DV793" s="131"/>
      <c r="DW793" s="131"/>
      <c r="DX793" s="131"/>
      <c r="DY793" s="131"/>
      <c r="DZ793" s="131"/>
      <c r="EA793" s="131"/>
      <c r="EB793" s="131"/>
      <c r="EC793" s="131"/>
      <c r="ED793" s="131"/>
      <c r="EE793" s="131"/>
      <c r="EF793" s="131"/>
      <c r="EG793" s="131"/>
      <c r="EH793" s="131"/>
      <c r="EI793" s="131"/>
      <c r="EJ793" s="131"/>
      <c r="EK793" s="131"/>
      <c r="EL793" s="131"/>
      <c r="EM793" s="131"/>
      <c r="EN793" s="131"/>
      <c r="EO793" s="131"/>
      <c r="EP793" s="131"/>
      <c r="EQ793" s="131"/>
      <c r="ER793" s="131"/>
      <c r="ES793" s="131"/>
      <c r="ET793" s="131"/>
      <c r="EU793" s="131"/>
      <c r="EV793" s="131"/>
      <c r="EW793" s="131"/>
      <c r="EX793" s="131"/>
      <c r="EY793" s="131"/>
      <c r="EZ793" s="131"/>
      <c r="FA793" s="131"/>
      <c r="FB793" s="131"/>
      <c r="FC793" s="131"/>
      <c r="FD793" s="131"/>
      <c r="FE793" s="131"/>
      <c r="FF793" s="131"/>
      <c r="FG793" s="131"/>
      <c r="FH793" s="131"/>
      <c r="FI793" s="131"/>
      <c r="FJ793" s="131"/>
      <c r="FK793" s="131"/>
      <c r="FL793" s="131"/>
      <c r="FM793" s="131"/>
      <c r="FN793" s="131"/>
      <c r="FO793" s="131"/>
      <c r="FP793" s="131"/>
      <c r="FQ793" s="131"/>
      <c r="FR793" s="131"/>
      <c r="FS793" s="131"/>
      <c r="FT793" s="131"/>
      <c r="FU793" s="131"/>
      <c r="FV793" s="131"/>
      <c r="FW793" s="131"/>
    </row>
    <row r="794">
      <c r="A794" s="131"/>
      <c r="B794" s="131"/>
      <c r="C794" s="131"/>
      <c r="D794" s="131"/>
      <c r="E794" s="131"/>
      <c r="F794" s="131"/>
      <c r="G794" s="131"/>
      <c r="H794" s="131"/>
      <c r="I794" s="131"/>
      <c r="J794" s="131"/>
      <c r="K794" s="131"/>
      <c r="L794" s="131"/>
      <c r="M794" s="131"/>
      <c r="N794" s="131"/>
      <c r="O794" s="131"/>
      <c r="P794" s="131"/>
      <c r="Q794" s="131"/>
      <c r="R794" s="131"/>
      <c r="S794" s="131"/>
      <c r="T794" s="131"/>
      <c r="U794" s="131"/>
      <c r="V794" s="131"/>
      <c r="W794" s="131"/>
      <c r="X794" s="131"/>
      <c r="Y794" s="131"/>
      <c r="Z794" s="131"/>
      <c r="AA794" s="131"/>
      <c r="AB794" s="131"/>
      <c r="AC794" s="131"/>
      <c r="AD794" s="131"/>
      <c r="AE794" s="131"/>
      <c r="AF794" s="131"/>
      <c r="AG794" s="131"/>
      <c r="AH794" s="131"/>
      <c r="AI794" s="131"/>
      <c r="AJ794" s="131"/>
      <c r="AK794" s="131"/>
      <c r="AL794" s="131"/>
      <c r="AM794" s="131"/>
      <c r="AN794" s="131"/>
      <c r="AO794" s="131"/>
      <c r="AP794" s="131"/>
      <c r="AQ794" s="131"/>
      <c r="AR794" s="131"/>
      <c r="AS794" s="131"/>
      <c r="AT794" s="131"/>
      <c r="AU794" s="131"/>
      <c r="AV794" s="131"/>
      <c r="AW794" s="131"/>
      <c r="AX794" s="131"/>
      <c r="AY794" s="131"/>
      <c r="AZ794" s="131"/>
      <c r="BA794" s="131"/>
      <c r="BB794" s="131"/>
      <c r="BC794" s="131"/>
      <c r="BD794" s="131"/>
      <c r="BE794" s="131"/>
      <c r="BF794" s="131"/>
      <c r="BG794" s="131"/>
      <c r="BH794" s="131"/>
      <c r="BI794" s="131"/>
      <c r="BJ794" s="131"/>
      <c r="BK794" s="131"/>
      <c r="BL794" s="131"/>
      <c r="BM794" s="131"/>
      <c r="BN794" s="131"/>
      <c r="BO794" s="131"/>
      <c r="BP794" s="131"/>
      <c r="BQ794" s="131"/>
      <c r="BR794" s="131"/>
      <c r="BS794" s="131"/>
      <c r="BT794" s="131"/>
      <c r="BU794" s="131"/>
      <c r="BV794" s="131"/>
      <c r="BW794" s="131"/>
      <c r="BX794" s="131"/>
      <c r="BY794" s="131"/>
      <c r="BZ794" s="131"/>
      <c r="CA794" s="131"/>
      <c r="CB794" s="131"/>
      <c r="CC794" s="131"/>
      <c r="CD794" s="131"/>
      <c r="CE794" s="131"/>
      <c r="CF794" s="131"/>
      <c r="CG794" s="131"/>
      <c r="CH794" s="131"/>
      <c r="CI794" s="131"/>
      <c r="CJ794" s="131"/>
      <c r="CK794" s="131"/>
      <c r="CL794" s="131"/>
      <c r="CM794" s="131"/>
      <c r="CN794" s="131"/>
      <c r="CO794" s="131"/>
      <c r="CP794" s="131"/>
      <c r="CQ794" s="131"/>
      <c r="CR794" s="131"/>
      <c r="CS794" s="131"/>
      <c r="CT794" s="131"/>
      <c r="CU794" s="131"/>
      <c r="CV794" s="131"/>
      <c r="CW794" s="131"/>
      <c r="CX794" s="131"/>
      <c r="CY794" s="131"/>
      <c r="CZ794" s="131"/>
      <c r="DA794" s="131"/>
      <c r="DB794" s="131"/>
      <c r="DC794" s="131"/>
      <c r="DD794" s="131"/>
      <c r="DE794" s="131"/>
      <c r="DF794" s="131"/>
      <c r="DG794" s="131"/>
      <c r="DH794" s="131"/>
      <c r="DI794" s="131"/>
      <c r="DJ794" s="131"/>
      <c r="DK794" s="131"/>
      <c r="DL794" s="131"/>
      <c r="DM794" s="131"/>
      <c r="DN794" s="131"/>
      <c r="DO794" s="131"/>
      <c r="DP794" s="131"/>
      <c r="DQ794" s="131"/>
      <c r="DR794" s="131"/>
      <c r="DS794" s="131"/>
      <c r="DT794" s="131"/>
      <c r="DU794" s="131"/>
      <c r="DV794" s="131"/>
      <c r="DW794" s="131"/>
      <c r="DX794" s="131"/>
      <c r="DY794" s="131"/>
      <c r="DZ794" s="131"/>
      <c r="EA794" s="131"/>
      <c r="EB794" s="131"/>
      <c r="EC794" s="131"/>
      <c r="ED794" s="131"/>
      <c r="EE794" s="131"/>
      <c r="EF794" s="131"/>
      <c r="EG794" s="131"/>
      <c r="EH794" s="131"/>
      <c r="EI794" s="131"/>
      <c r="EJ794" s="131"/>
      <c r="EK794" s="131"/>
      <c r="EL794" s="131"/>
      <c r="EM794" s="131"/>
      <c r="EN794" s="131"/>
      <c r="EO794" s="131"/>
      <c r="EP794" s="131"/>
      <c r="EQ794" s="131"/>
      <c r="ER794" s="131"/>
      <c r="ES794" s="131"/>
      <c r="ET794" s="131"/>
      <c r="EU794" s="131"/>
      <c r="EV794" s="131"/>
      <c r="EW794" s="131"/>
      <c r="EX794" s="131"/>
      <c r="EY794" s="131"/>
      <c r="EZ794" s="131"/>
      <c r="FA794" s="131"/>
      <c r="FB794" s="131"/>
      <c r="FC794" s="131"/>
      <c r="FD794" s="131"/>
      <c r="FE794" s="131"/>
      <c r="FF794" s="131"/>
      <c r="FG794" s="131"/>
      <c r="FH794" s="131"/>
      <c r="FI794" s="131"/>
      <c r="FJ794" s="131"/>
      <c r="FK794" s="131"/>
      <c r="FL794" s="131"/>
      <c r="FM794" s="131"/>
      <c r="FN794" s="131"/>
      <c r="FO794" s="131"/>
      <c r="FP794" s="131"/>
      <c r="FQ794" s="131"/>
      <c r="FR794" s="131"/>
      <c r="FS794" s="131"/>
      <c r="FT794" s="131"/>
      <c r="FU794" s="131"/>
      <c r="FV794" s="131"/>
      <c r="FW794" s="131"/>
    </row>
    <row r="795">
      <c r="A795" s="131"/>
      <c r="B795" s="131"/>
      <c r="C795" s="131"/>
      <c r="D795" s="131"/>
      <c r="E795" s="131"/>
      <c r="F795" s="131"/>
      <c r="G795" s="131"/>
      <c r="H795" s="131"/>
      <c r="I795" s="131"/>
      <c r="J795" s="131"/>
      <c r="K795" s="131"/>
      <c r="L795" s="131"/>
      <c r="M795" s="131"/>
      <c r="N795" s="131"/>
      <c r="O795" s="131"/>
      <c r="P795" s="131"/>
      <c r="Q795" s="131"/>
      <c r="R795" s="131"/>
      <c r="S795" s="131"/>
      <c r="T795" s="131"/>
      <c r="U795" s="131"/>
      <c r="V795" s="131"/>
      <c r="W795" s="131"/>
      <c r="X795" s="131"/>
      <c r="Y795" s="131"/>
      <c r="Z795" s="131"/>
      <c r="AA795" s="131"/>
      <c r="AB795" s="131"/>
      <c r="AC795" s="131"/>
      <c r="AD795" s="131"/>
      <c r="AE795" s="131"/>
      <c r="AF795" s="131"/>
      <c r="AG795" s="131"/>
      <c r="AH795" s="131"/>
      <c r="AI795" s="131"/>
      <c r="AJ795" s="131"/>
      <c r="AK795" s="131"/>
      <c r="AL795" s="131"/>
      <c r="AM795" s="131"/>
      <c r="AN795" s="131"/>
      <c r="AO795" s="131"/>
      <c r="AP795" s="131"/>
      <c r="AQ795" s="131"/>
      <c r="AR795" s="131"/>
      <c r="AS795" s="131"/>
      <c r="AT795" s="131"/>
      <c r="AU795" s="131"/>
      <c r="AV795" s="131"/>
      <c r="AW795" s="131"/>
      <c r="AX795" s="131"/>
      <c r="AY795" s="131"/>
      <c r="AZ795" s="131"/>
      <c r="BA795" s="131"/>
      <c r="BB795" s="131"/>
      <c r="BC795" s="131"/>
      <c r="BD795" s="131"/>
      <c r="BE795" s="131"/>
      <c r="BF795" s="131"/>
      <c r="BG795" s="131"/>
      <c r="BH795" s="131"/>
      <c r="BI795" s="131"/>
      <c r="BJ795" s="131"/>
      <c r="BK795" s="131"/>
      <c r="BL795" s="131"/>
      <c r="BM795" s="131"/>
      <c r="BN795" s="131"/>
      <c r="BO795" s="131"/>
      <c r="BP795" s="131"/>
      <c r="BQ795" s="131"/>
      <c r="BR795" s="131"/>
      <c r="BS795" s="131"/>
      <c r="BT795" s="131"/>
      <c r="BU795" s="131"/>
      <c r="BV795" s="131"/>
      <c r="BW795" s="131"/>
      <c r="BX795" s="131"/>
      <c r="BY795" s="131"/>
      <c r="BZ795" s="131"/>
      <c r="CA795" s="131"/>
      <c r="CB795" s="131"/>
      <c r="CC795" s="131"/>
      <c r="CD795" s="131"/>
      <c r="CE795" s="131"/>
      <c r="CF795" s="131"/>
      <c r="CG795" s="131"/>
      <c r="CH795" s="131"/>
      <c r="CI795" s="131"/>
      <c r="CJ795" s="131"/>
      <c r="CK795" s="131"/>
      <c r="CL795" s="131"/>
      <c r="CM795" s="131"/>
      <c r="CN795" s="131"/>
      <c r="CO795" s="131"/>
      <c r="CP795" s="131"/>
      <c r="CQ795" s="131"/>
      <c r="CR795" s="131"/>
      <c r="CS795" s="131"/>
      <c r="CT795" s="131"/>
      <c r="CU795" s="131"/>
      <c r="CV795" s="131"/>
      <c r="CW795" s="131"/>
      <c r="CX795" s="131"/>
      <c r="CY795" s="131"/>
      <c r="CZ795" s="131"/>
      <c r="DA795" s="131"/>
      <c r="DB795" s="131"/>
      <c r="DC795" s="131"/>
      <c r="DD795" s="131"/>
      <c r="DE795" s="131"/>
      <c r="DF795" s="131"/>
      <c r="DG795" s="131"/>
      <c r="DH795" s="131"/>
      <c r="DI795" s="131"/>
      <c r="DJ795" s="131"/>
      <c r="DK795" s="131"/>
      <c r="DL795" s="131"/>
      <c r="DM795" s="131"/>
      <c r="DN795" s="131"/>
      <c r="DO795" s="131"/>
      <c r="DP795" s="131"/>
      <c r="DQ795" s="131"/>
      <c r="DR795" s="131"/>
      <c r="DS795" s="131"/>
      <c r="DT795" s="131"/>
      <c r="DU795" s="131"/>
      <c r="DV795" s="131"/>
      <c r="DW795" s="131"/>
      <c r="DX795" s="131"/>
      <c r="DY795" s="131"/>
      <c r="DZ795" s="131"/>
      <c r="EA795" s="131"/>
      <c r="EB795" s="131"/>
      <c r="EC795" s="131"/>
      <c r="ED795" s="131"/>
      <c r="EE795" s="131"/>
      <c r="EF795" s="131"/>
      <c r="EG795" s="131"/>
      <c r="EH795" s="131"/>
      <c r="EI795" s="131"/>
      <c r="EJ795" s="131"/>
      <c r="EK795" s="131"/>
      <c r="EL795" s="131"/>
      <c r="EM795" s="131"/>
      <c r="EN795" s="131"/>
      <c r="EO795" s="131"/>
      <c r="EP795" s="131"/>
      <c r="EQ795" s="131"/>
      <c r="ER795" s="131"/>
      <c r="ES795" s="131"/>
      <c r="ET795" s="131"/>
      <c r="EU795" s="131"/>
      <c r="EV795" s="131"/>
      <c r="EW795" s="131"/>
      <c r="EX795" s="131"/>
      <c r="EY795" s="131"/>
      <c r="EZ795" s="131"/>
      <c r="FA795" s="131"/>
      <c r="FB795" s="131"/>
      <c r="FC795" s="131"/>
      <c r="FD795" s="131"/>
      <c r="FE795" s="131"/>
      <c r="FF795" s="131"/>
      <c r="FG795" s="131"/>
      <c r="FH795" s="131"/>
      <c r="FI795" s="131"/>
      <c r="FJ795" s="131"/>
      <c r="FK795" s="131"/>
      <c r="FL795" s="131"/>
      <c r="FM795" s="131"/>
      <c r="FN795" s="131"/>
      <c r="FO795" s="131"/>
      <c r="FP795" s="131"/>
      <c r="FQ795" s="131"/>
      <c r="FR795" s="131"/>
      <c r="FS795" s="131"/>
      <c r="FT795" s="131"/>
      <c r="FU795" s="131"/>
      <c r="FV795" s="131"/>
      <c r="FW795" s="131"/>
    </row>
    <row r="796">
      <c r="A796" s="131"/>
      <c r="B796" s="131"/>
      <c r="C796" s="131"/>
      <c r="D796" s="131"/>
      <c r="E796" s="131"/>
      <c r="F796" s="131"/>
      <c r="G796" s="131"/>
      <c r="H796" s="131"/>
      <c r="I796" s="131"/>
      <c r="J796" s="131"/>
      <c r="K796" s="131"/>
      <c r="L796" s="131"/>
      <c r="M796" s="131"/>
      <c r="N796" s="131"/>
      <c r="O796" s="131"/>
      <c r="P796" s="131"/>
      <c r="Q796" s="131"/>
      <c r="R796" s="131"/>
      <c r="S796" s="131"/>
      <c r="T796" s="131"/>
      <c r="U796" s="131"/>
      <c r="V796" s="131"/>
      <c r="W796" s="131"/>
      <c r="X796" s="131"/>
      <c r="Y796" s="131"/>
      <c r="Z796" s="131"/>
      <c r="AA796" s="131"/>
      <c r="AB796" s="131"/>
      <c r="AC796" s="131"/>
      <c r="AD796" s="131"/>
      <c r="AE796" s="131"/>
      <c r="AF796" s="131"/>
      <c r="AG796" s="131"/>
      <c r="AH796" s="131"/>
      <c r="AI796" s="131"/>
      <c r="AJ796" s="131"/>
      <c r="AK796" s="131"/>
      <c r="AL796" s="131"/>
      <c r="AM796" s="131"/>
      <c r="AN796" s="131"/>
      <c r="AO796" s="131"/>
      <c r="AP796" s="131"/>
      <c r="AQ796" s="131"/>
      <c r="AR796" s="131"/>
      <c r="AS796" s="131"/>
      <c r="AT796" s="131"/>
      <c r="AU796" s="131"/>
      <c r="AV796" s="131"/>
      <c r="AW796" s="131"/>
      <c r="AX796" s="131"/>
      <c r="AY796" s="131"/>
      <c r="AZ796" s="131"/>
      <c r="BA796" s="131"/>
      <c r="BB796" s="131"/>
      <c r="BC796" s="131"/>
      <c r="BD796" s="131"/>
      <c r="BE796" s="131"/>
      <c r="BF796" s="131"/>
      <c r="BG796" s="131"/>
      <c r="BH796" s="131"/>
      <c r="BI796" s="131"/>
      <c r="BJ796" s="131"/>
      <c r="BK796" s="131"/>
      <c r="BL796" s="131"/>
      <c r="BM796" s="131"/>
      <c r="BN796" s="131"/>
      <c r="BO796" s="131"/>
      <c r="BP796" s="131"/>
      <c r="BQ796" s="131"/>
      <c r="BR796" s="131"/>
      <c r="BS796" s="131"/>
      <c r="BT796" s="131"/>
      <c r="BU796" s="131"/>
      <c r="BV796" s="131"/>
      <c r="BW796" s="131"/>
      <c r="BX796" s="131"/>
      <c r="BY796" s="131"/>
      <c r="BZ796" s="131"/>
      <c r="CA796" s="131"/>
      <c r="CB796" s="131"/>
      <c r="CC796" s="131"/>
      <c r="CD796" s="131"/>
      <c r="CE796" s="131"/>
      <c r="CF796" s="131"/>
      <c r="CG796" s="131"/>
      <c r="CH796" s="131"/>
      <c r="CI796" s="131"/>
      <c r="CJ796" s="131"/>
      <c r="CK796" s="131"/>
      <c r="CL796" s="131"/>
      <c r="CM796" s="131"/>
      <c r="CN796" s="131"/>
      <c r="CO796" s="131"/>
      <c r="CP796" s="131"/>
      <c r="CQ796" s="131"/>
      <c r="CR796" s="131"/>
      <c r="CS796" s="131"/>
      <c r="CT796" s="131"/>
      <c r="CU796" s="131"/>
      <c r="CV796" s="131"/>
      <c r="CW796" s="131"/>
      <c r="CX796" s="131"/>
      <c r="CY796" s="131"/>
      <c r="CZ796" s="131"/>
      <c r="DA796" s="131"/>
      <c r="DB796" s="131"/>
      <c r="DC796" s="131"/>
      <c r="DD796" s="131"/>
      <c r="DE796" s="131"/>
      <c r="DF796" s="131"/>
      <c r="DG796" s="131"/>
      <c r="DH796" s="131"/>
      <c r="DI796" s="131"/>
      <c r="DJ796" s="131"/>
      <c r="DK796" s="131"/>
      <c r="DL796" s="131"/>
      <c r="DM796" s="131"/>
      <c r="DN796" s="131"/>
      <c r="DO796" s="131"/>
      <c r="DP796" s="131"/>
      <c r="DQ796" s="131"/>
      <c r="DR796" s="131"/>
      <c r="DS796" s="131"/>
      <c r="DT796" s="131"/>
      <c r="DU796" s="131"/>
      <c r="DV796" s="131"/>
      <c r="DW796" s="131"/>
      <c r="DX796" s="131"/>
      <c r="DY796" s="131"/>
      <c r="DZ796" s="131"/>
      <c r="EA796" s="131"/>
      <c r="EB796" s="131"/>
      <c r="EC796" s="131"/>
      <c r="ED796" s="131"/>
      <c r="EE796" s="131"/>
      <c r="EF796" s="131"/>
      <c r="EG796" s="131"/>
      <c r="EH796" s="131"/>
      <c r="EI796" s="131"/>
      <c r="EJ796" s="131"/>
      <c r="EK796" s="131"/>
      <c r="EL796" s="131"/>
      <c r="EM796" s="131"/>
      <c r="EN796" s="131"/>
      <c r="EO796" s="131"/>
      <c r="EP796" s="131"/>
      <c r="EQ796" s="131"/>
      <c r="ER796" s="131"/>
      <c r="ES796" s="131"/>
      <c r="ET796" s="131"/>
      <c r="EU796" s="131"/>
      <c r="EV796" s="131"/>
      <c r="EW796" s="131"/>
      <c r="EX796" s="131"/>
      <c r="EY796" s="131"/>
      <c r="EZ796" s="131"/>
      <c r="FA796" s="131"/>
      <c r="FB796" s="131"/>
      <c r="FC796" s="131"/>
      <c r="FD796" s="131"/>
      <c r="FE796" s="131"/>
      <c r="FF796" s="131"/>
      <c r="FG796" s="131"/>
      <c r="FH796" s="131"/>
      <c r="FI796" s="131"/>
      <c r="FJ796" s="131"/>
      <c r="FK796" s="131"/>
      <c r="FL796" s="131"/>
      <c r="FM796" s="131"/>
      <c r="FN796" s="131"/>
      <c r="FO796" s="131"/>
      <c r="FP796" s="131"/>
      <c r="FQ796" s="131"/>
      <c r="FR796" s="131"/>
      <c r="FS796" s="131"/>
      <c r="FT796" s="131"/>
      <c r="FU796" s="131"/>
      <c r="FV796" s="131"/>
      <c r="FW796" s="131"/>
    </row>
    <row r="797">
      <c r="A797" s="131"/>
      <c r="B797" s="131"/>
      <c r="C797" s="131"/>
      <c r="D797" s="131"/>
      <c r="E797" s="131"/>
      <c r="F797" s="131"/>
      <c r="G797" s="131"/>
      <c r="H797" s="131"/>
      <c r="I797" s="131"/>
      <c r="J797" s="131"/>
      <c r="K797" s="131"/>
      <c r="L797" s="131"/>
      <c r="M797" s="131"/>
      <c r="N797" s="131"/>
      <c r="O797" s="131"/>
      <c r="P797" s="131"/>
      <c r="Q797" s="131"/>
      <c r="R797" s="131"/>
      <c r="S797" s="131"/>
      <c r="T797" s="131"/>
      <c r="U797" s="131"/>
      <c r="V797" s="131"/>
      <c r="W797" s="131"/>
      <c r="X797" s="131"/>
      <c r="Y797" s="131"/>
      <c r="Z797" s="131"/>
      <c r="AA797" s="131"/>
      <c r="AB797" s="131"/>
      <c r="AC797" s="131"/>
      <c r="AD797" s="131"/>
      <c r="AE797" s="131"/>
      <c r="AF797" s="131"/>
      <c r="AG797" s="131"/>
      <c r="AH797" s="131"/>
      <c r="AI797" s="131"/>
      <c r="AJ797" s="131"/>
      <c r="AK797" s="131"/>
      <c r="AL797" s="131"/>
      <c r="AM797" s="131"/>
      <c r="AN797" s="131"/>
      <c r="AO797" s="131"/>
      <c r="AP797" s="131"/>
      <c r="AQ797" s="131"/>
      <c r="AR797" s="131"/>
      <c r="AS797" s="131"/>
      <c r="AT797" s="131"/>
      <c r="AU797" s="131"/>
      <c r="AV797" s="131"/>
      <c r="AW797" s="131"/>
      <c r="AX797" s="131"/>
      <c r="AY797" s="131"/>
      <c r="AZ797" s="131"/>
      <c r="BA797" s="131"/>
      <c r="BB797" s="131"/>
      <c r="BC797" s="131"/>
      <c r="BD797" s="131"/>
      <c r="BE797" s="131"/>
      <c r="BF797" s="131"/>
      <c r="BG797" s="131"/>
      <c r="BH797" s="131"/>
      <c r="BI797" s="131"/>
      <c r="BJ797" s="131"/>
      <c r="BK797" s="131"/>
      <c r="BL797" s="131"/>
      <c r="BM797" s="131"/>
      <c r="BN797" s="131"/>
      <c r="BO797" s="131"/>
      <c r="BP797" s="131"/>
      <c r="BQ797" s="131"/>
      <c r="BR797" s="131"/>
      <c r="BS797" s="131"/>
      <c r="BT797" s="131"/>
      <c r="BU797" s="131"/>
      <c r="BV797" s="131"/>
      <c r="BW797" s="131"/>
      <c r="BX797" s="131"/>
      <c r="BY797" s="131"/>
      <c r="BZ797" s="131"/>
      <c r="CA797" s="131"/>
      <c r="CB797" s="131"/>
      <c r="CC797" s="131"/>
      <c r="CD797" s="131"/>
      <c r="CE797" s="131"/>
      <c r="CF797" s="131"/>
      <c r="CG797" s="131"/>
      <c r="CH797" s="131"/>
      <c r="CI797" s="131"/>
      <c r="CJ797" s="131"/>
      <c r="CK797" s="131"/>
      <c r="CL797" s="131"/>
      <c r="CM797" s="131"/>
      <c r="CN797" s="131"/>
      <c r="CO797" s="131"/>
      <c r="CP797" s="131"/>
      <c r="CQ797" s="131"/>
      <c r="CR797" s="131"/>
      <c r="CS797" s="131"/>
      <c r="CT797" s="131"/>
      <c r="CU797" s="131"/>
      <c r="CV797" s="131"/>
      <c r="CW797" s="131"/>
      <c r="CX797" s="131"/>
      <c r="CY797" s="131"/>
      <c r="CZ797" s="131"/>
      <c r="DA797" s="131"/>
      <c r="DB797" s="131"/>
      <c r="DC797" s="131"/>
      <c r="DD797" s="131"/>
      <c r="DE797" s="131"/>
      <c r="DF797" s="131"/>
      <c r="DG797" s="131"/>
      <c r="DH797" s="131"/>
      <c r="DI797" s="131"/>
      <c r="DJ797" s="131"/>
      <c r="DK797" s="131"/>
      <c r="DL797" s="131"/>
      <c r="DM797" s="131"/>
      <c r="DN797" s="131"/>
      <c r="DO797" s="131"/>
      <c r="DP797" s="131"/>
      <c r="DQ797" s="131"/>
      <c r="DR797" s="131"/>
      <c r="DS797" s="131"/>
      <c r="DT797" s="131"/>
      <c r="DU797" s="131"/>
      <c r="DV797" s="131"/>
      <c r="DW797" s="131"/>
      <c r="DX797" s="131"/>
      <c r="DY797" s="131"/>
      <c r="DZ797" s="131"/>
      <c r="EA797" s="131"/>
      <c r="EB797" s="131"/>
      <c r="EC797" s="131"/>
      <c r="ED797" s="131"/>
      <c r="EE797" s="131"/>
      <c r="EF797" s="131"/>
      <c r="EG797" s="131"/>
      <c r="EH797" s="131"/>
      <c r="EI797" s="131"/>
      <c r="EJ797" s="131"/>
      <c r="EK797" s="131"/>
      <c r="EL797" s="131"/>
      <c r="EM797" s="131"/>
      <c r="EN797" s="131"/>
      <c r="EO797" s="131"/>
      <c r="EP797" s="131"/>
      <c r="EQ797" s="131"/>
      <c r="ER797" s="131"/>
      <c r="ES797" s="131"/>
      <c r="ET797" s="131"/>
      <c r="EU797" s="131"/>
      <c r="EV797" s="131"/>
      <c r="EW797" s="131"/>
      <c r="EX797" s="131"/>
      <c r="EY797" s="131"/>
      <c r="EZ797" s="131"/>
      <c r="FA797" s="131"/>
      <c r="FB797" s="131"/>
      <c r="FC797" s="131"/>
      <c r="FD797" s="131"/>
      <c r="FE797" s="131"/>
      <c r="FF797" s="131"/>
      <c r="FG797" s="131"/>
      <c r="FH797" s="131"/>
      <c r="FI797" s="131"/>
      <c r="FJ797" s="131"/>
      <c r="FK797" s="131"/>
      <c r="FL797" s="131"/>
      <c r="FM797" s="131"/>
      <c r="FN797" s="131"/>
      <c r="FO797" s="131"/>
      <c r="FP797" s="131"/>
      <c r="FQ797" s="131"/>
      <c r="FR797" s="131"/>
      <c r="FS797" s="131"/>
      <c r="FT797" s="131"/>
      <c r="FU797" s="131"/>
      <c r="FV797" s="131"/>
      <c r="FW797" s="131"/>
    </row>
    <row r="798">
      <c r="A798" s="131"/>
      <c r="B798" s="131"/>
      <c r="C798" s="131"/>
      <c r="D798" s="131"/>
      <c r="E798" s="131"/>
      <c r="F798" s="131"/>
      <c r="G798" s="131"/>
      <c r="H798" s="131"/>
      <c r="I798" s="131"/>
      <c r="J798" s="131"/>
      <c r="K798" s="131"/>
      <c r="L798" s="131"/>
      <c r="M798" s="131"/>
      <c r="N798" s="131"/>
      <c r="O798" s="131"/>
      <c r="P798" s="131"/>
      <c r="Q798" s="131"/>
      <c r="R798" s="131"/>
      <c r="S798" s="131"/>
      <c r="T798" s="131"/>
      <c r="U798" s="131"/>
      <c r="V798" s="131"/>
      <c r="W798" s="131"/>
      <c r="X798" s="131"/>
      <c r="Y798" s="131"/>
      <c r="Z798" s="131"/>
      <c r="AA798" s="131"/>
      <c r="AB798" s="131"/>
      <c r="AC798" s="131"/>
      <c r="AD798" s="131"/>
      <c r="AE798" s="131"/>
      <c r="AF798" s="131"/>
      <c r="AG798" s="131"/>
      <c r="AH798" s="131"/>
      <c r="AI798" s="131"/>
      <c r="AJ798" s="131"/>
      <c r="AK798" s="131"/>
      <c r="AL798" s="131"/>
      <c r="AM798" s="131"/>
      <c r="AN798" s="131"/>
      <c r="AO798" s="131"/>
      <c r="AP798" s="131"/>
      <c r="AQ798" s="131"/>
      <c r="AR798" s="131"/>
      <c r="AS798" s="131"/>
      <c r="AT798" s="131"/>
      <c r="AU798" s="131"/>
      <c r="AV798" s="131"/>
      <c r="AW798" s="131"/>
      <c r="AX798" s="131"/>
      <c r="AY798" s="131"/>
      <c r="AZ798" s="131"/>
      <c r="BA798" s="131"/>
      <c r="BB798" s="131"/>
      <c r="BC798" s="131"/>
      <c r="BD798" s="131"/>
      <c r="BE798" s="131"/>
      <c r="BF798" s="131"/>
      <c r="BG798" s="131"/>
      <c r="BH798" s="131"/>
      <c r="BI798" s="131"/>
      <c r="BJ798" s="131"/>
      <c r="BK798" s="131"/>
      <c r="BL798" s="131"/>
      <c r="BM798" s="131"/>
      <c r="BN798" s="131"/>
      <c r="BO798" s="131"/>
      <c r="BP798" s="131"/>
      <c r="BQ798" s="131"/>
      <c r="BR798" s="131"/>
      <c r="BS798" s="131"/>
      <c r="BT798" s="131"/>
      <c r="BU798" s="131"/>
      <c r="BV798" s="131"/>
      <c r="BW798" s="131"/>
      <c r="BX798" s="131"/>
      <c r="BY798" s="131"/>
      <c r="BZ798" s="131"/>
      <c r="CA798" s="131"/>
      <c r="CB798" s="131"/>
      <c r="CC798" s="131"/>
      <c r="CD798" s="131"/>
      <c r="CE798" s="131"/>
      <c r="CF798" s="131"/>
      <c r="CG798" s="131"/>
      <c r="CH798" s="131"/>
      <c r="CI798" s="131"/>
      <c r="CJ798" s="131"/>
      <c r="CK798" s="131"/>
      <c r="CL798" s="131"/>
      <c r="CM798" s="131"/>
      <c r="CN798" s="131"/>
      <c r="CO798" s="131"/>
      <c r="CP798" s="131"/>
      <c r="CQ798" s="131"/>
      <c r="CR798" s="131"/>
      <c r="CS798" s="131"/>
      <c r="CT798" s="131"/>
      <c r="CU798" s="131"/>
      <c r="CV798" s="131"/>
      <c r="CW798" s="131"/>
      <c r="CX798" s="131"/>
      <c r="CY798" s="131"/>
      <c r="CZ798" s="131"/>
      <c r="DA798" s="131"/>
      <c r="DB798" s="131"/>
      <c r="DC798" s="131"/>
      <c r="DD798" s="131"/>
      <c r="DE798" s="131"/>
      <c r="DF798" s="131"/>
      <c r="DG798" s="131"/>
      <c r="DH798" s="131"/>
      <c r="DI798" s="131"/>
      <c r="DJ798" s="131"/>
      <c r="DK798" s="131"/>
      <c r="DL798" s="131"/>
      <c r="DM798" s="131"/>
      <c r="DN798" s="131"/>
      <c r="DO798" s="131"/>
      <c r="DP798" s="131"/>
      <c r="DQ798" s="131"/>
      <c r="DR798" s="131"/>
      <c r="DS798" s="131"/>
      <c r="DT798" s="131"/>
      <c r="DU798" s="131"/>
      <c r="DV798" s="131"/>
      <c r="DW798" s="131"/>
      <c r="DX798" s="131"/>
      <c r="DY798" s="131"/>
      <c r="DZ798" s="131"/>
      <c r="EA798" s="131"/>
      <c r="EB798" s="131"/>
      <c r="EC798" s="131"/>
      <c r="ED798" s="131"/>
      <c r="EE798" s="131"/>
      <c r="EF798" s="131"/>
      <c r="EG798" s="131"/>
      <c r="EH798" s="131"/>
      <c r="EI798" s="131"/>
      <c r="EJ798" s="131"/>
      <c r="EK798" s="131"/>
      <c r="EL798" s="131"/>
      <c r="EM798" s="131"/>
      <c r="EN798" s="131"/>
      <c r="EO798" s="131"/>
      <c r="EP798" s="131"/>
      <c r="EQ798" s="131"/>
      <c r="ER798" s="131"/>
      <c r="ES798" s="131"/>
      <c r="ET798" s="131"/>
      <c r="EU798" s="131"/>
      <c r="EV798" s="131"/>
      <c r="EW798" s="131"/>
      <c r="EX798" s="131"/>
      <c r="EY798" s="131"/>
      <c r="EZ798" s="131"/>
      <c r="FA798" s="131"/>
      <c r="FB798" s="131"/>
      <c r="FC798" s="131"/>
      <c r="FD798" s="131"/>
      <c r="FE798" s="131"/>
      <c r="FF798" s="131"/>
      <c r="FG798" s="131"/>
      <c r="FH798" s="131"/>
      <c r="FI798" s="131"/>
      <c r="FJ798" s="131"/>
      <c r="FK798" s="131"/>
      <c r="FL798" s="131"/>
      <c r="FM798" s="131"/>
      <c r="FN798" s="131"/>
      <c r="FO798" s="131"/>
      <c r="FP798" s="131"/>
      <c r="FQ798" s="131"/>
      <c r="FR798" s="131"/>
      <c r="FS798" s="131"/>
      <c r="FT798" s="131"/>
      <c r="FU798" s="131"/>
      <c r="FV798" s="131"/>
      <c r="FW798" s="131"/>
    </row>
    <row r="799">
      <c r="A799" s="131"/>
      <c r="B799" s="131"/>
      <c r="C799" s="131"/>
      <c r="D799" s="131"/>
      <c r="E799" s="131"/>
      <c r="F799" s="131"/>
      <c r="G799" s="131"/>
      <c r="H799" s="131"/>
      <c r="I799" s="131"/>
      <c r="J799" s="131"/>
      <c r="K799" s="131"/>
      <c r="L799" s="131"/>
      <c r="M799" s="131"/>
      <c r="N799" s="131"/>
      <c r="O799" s="131"/>
      <c r="P799" s="131"/>
      <c r="Q799" s="131"/>
      <c r="R799" s="131"/>
      <c r="S799" s="131"/>
      <c r="T799" s="131"/>
      <c r="U799" s="131"/>
      <c r="V799" s="131"/>
      <c r="W799" s="131"/>
      <c r="X799" s="131"/>
      <c r="Y799" s="131"/>
      <c r="Z799" s="131"/>
      <c r="AA799" s="131"/>
      <c r="AB799" s="131"/>
      <c r="AC799" s="131"/>
      <c r="AD799" s="131"/>
      <c r="AE799" s="131"/>
      <c r="AF799" s="131"/>
      <c r="AG799" s="131"/>
      <c r="AH799" s="131"/>
      <c r="AI799" s="131"/>
      <c r="AJ799" s="131"/>
      <c r="AK799" s="131"/>
      <c r="AL799" s="131"/>
      <c r="AM799" s="131"/>
      <c r="AN799" s="131"/>
      <c r="AO799" s="131"/>
      <c r="AP799" s="131"/>
      <c r="AQ799" s="131"/>
      <c r="AR799" s="131"/>
      <c r="AS799" s="131"/>
      <c r="AT799" s="131"/>
      <c r="AU799" s="131"/>
      <c r="AV799" s="131"/>
      <c r="AW799" s="131"/>
      <c r="AX799" s="131"/>
      <c r="AY799" s="131"/>
      <c r="AZ799" s="131"/>
      <c r="BA799" s="131"/>
      <c r="BB799" s="131"/>
      <c r="BC799" s="131"/>
      <c r="BD799" s="131"/>
      <c r="BE799" s="131"/>
      <c r="BF799" s="131"/>
      <c r="BG799" s="131"/>
      <c r="BH799" s="131"/>
      <c r="BI799" s="131"/>
      <c r="BJ799" s="131"/>
      <c r="BK799" s="131"/>
      <c r="BL799" s="131"/>
      <c r="BM799" s="131"/>
      <c r="BN799" s="131"/>
      <c r="BO799" s="131"/>
      <c r="BP799" s="131"/>
      <c r="BQ799" s="131"/>
      <c r="BR799" s="131"/>
      <c r="BS799" s="131"/>
      <c r="BT799" s="131"/>
      <c r="BU799" s="131"/>
      <c r="BV799" s="131"/>
      <c r="BW799" s="131"/>
      <c r="BX799" s="131"/>
      <c r="BY799" s="131"/>
      <c r="BZ799" s="131"/>
      <c r="CA799" s="131"/>
      <c r="CB799" s="131"/>
      <c r="CC799" s="131"/>
      <c r="CD799" s="131"/>
      <c r="CE799" s="131"/>
      <c r="CF799" s="131"/>
      <c r="CG799" s="131"/>
      <c r="CH799" s="131"/>
      <c r="CI799" s="131"/>
      <c r="CJ799" s="131"/>
      <c r="CK799" s="131"/>
      <c r="CL799" s="131"/>
      <c r="CM799" s="131"/>
      <c r="CN799" s="131"/>
      <c r="CO799" s="131"/>
      <c r="CP799" s="131"/>
      <c r="CQ799" s="131"/>
      <c r="CR799" s="131"/>
      <c r="CS799" s="131"/>
      <c r="CT799" s="131"/>
      <c r="CU799" s="131"/>
      <c r="CV799" s="131"/>
      <c r="CW799" s="131"/>
      <c r="CX799" s="131"/>
      <c r="CY799" s="131"/>
      <c r="CZ799" s="131"/>
      <c r="DA799" s="131"/>
      <c r="DB799" s="131"/>
      <c r="DC799" s="131"/>
      <c r="DD799" s="131"/>
      <c r="DE799" s="131"/>
      <c r="DF799" s="131"/>
      <c r="DG799" s="131"/>
      <c r="DH799" s="131"/>
      <c r="DI799" s="131"/>
      <c r="DJ799" s="131"/>
      <c r="DK799" s="131"/>
      <c r="DL799" s="131"/>
      <c r="DM799" s="131"/>
      <c r="DN799" s="131"/>
      <c r="DO799" s="131"/>
      <c r="DP799" s="131"/>
      <c r="DQ799" s="131"/>
      <c r="DR799" s="131"/>
      <c r="DS799" s="131"/>
      <c r="DT799" s="131"/>
      <c r="DU799" s="131"/>
      <c r="DV799" s="131"/>
      <c r="DW799" s="131"/>
      <c r="DX799" s="131"/>
      <c r="DY799" s="131"/>
      <c r="DZ799" s="131"/>
      <c r="EA799" s="131"/>
      <c r="EB799" s="131"/>
      <c r="EC799" s="131"/>
      <c r="ED799" s="131"/>
      <c r="EE799" s="131"/>
      <c r="EF799" s="131"/>
      <c r="EG799" s="131"/>
      <c r="EH799" s="131"/>
      <c r="EI799" s="131"/>
      <c r="EJ799" s="131"/>
      <c r="EK799" s="131"/>
      <c r="EL799" s="131"/>
      <c r="EM799" s="131"/>
      <c r="EN799" s="131"/>
      <c r="EO799" s="131"/>
      <c r="EP799" s="131"/>
      <c r="EQ799" s="131"/>
      <c r="ER799" s="131"/>
      <c r="ES799" s="131"/>
      <c r="ET799" s="131"/>
      <c r="EU799" s="131"/>
      <c r="EV799" s="131"/>
      <c r="EW799" s="131"/>
      <c r="EX799" s="131"/>
      <c r="EY799" s="131"/>
      <c r="EZ799" s="131"/>
      <c r="FA799" s="131"/>
      <c r="FB799" s="131"/>
      <c r="FC799" s="131"/>
      <c r="FD799" s="131"/>
      <c r="FE799" s="131"/>
      <c r="FF799" s="131"/>
      <c r="FG799" s="131"/>
      <c r="FH799" s="131"/>
      <c r="FI799" s="131"/>
      <c r="FJ799" s="131"/>
      <c r="FK799" s="131"/>
      <c r="FL799" s="131"/>
      <c r="FM799" s="131"/>
      <c r="FN799" s="131"/>
      <c r="FO799" s="131"/>
      <c r="FP799" s="131"/>
      <c r="FQ799" s="131"/>
      <c r="FR799" s="131"/>
      <c r="FS799" s="131"/>
      <c r="FT799" s="131"/>
      <c r="FU799" s="131"/>
      <c r="FV799" s="131"/>
      <c r="FW799" s="131"/>
    </row>
    <row r="800">
      <c r="A800" s="131"/>
      <c r="B800" s="131"/>
      <c r="C800" s="131"/>
      <c r="D800" s="131"/>
      <c r="E800" s="131"/>
      <c r="F800" s="131"/>
      <c r="G800" s="131"/>
      <c r="H800" s="131"/>
      <c r="I800" s="131"/>
      <c r="J800" s="131"/>
      <c r="K800" s="131"/>
      <c r="L800" s="131"/>
      <c r="M800" s="131"/>
      <c r="N800" s="131"/>
      <c r="O800" s="131"/>
      <c r="P800" s="131"/>
      <c r="Q800" s="131"/>
      <c r="R800" s="131"/>
      <c r="S800" s="131"/>
      <c r="T800" s="131"/>
      <c r="U800" s="131"/>
      <c r="V800" s="131"/>
      <c r="W800" s="131"/>
      <c r="X800" s="131"/>
      <c r="Y800" s="131"/>
      <c r="Z800" s="131"/>
      <c r="AA800" s="131"/>
      <c r="AB800" s="131"/>
      <c r="AC800" s="131"/>
      <c r="AD800" s="131"/>
      <c r="AE800" s="131"/>
      <c r="AF800" s="131"/>
      <c r="AG800" s="131"/>
      <c r="AH800" s="131"/>
      <c r="AI800" s="131"/>
      <c r="AJ800" s="131"/>
      <c r="AK800" s="131"/>
      <c r="AL800" s="131"/>
      <c r="AM800" s="131"/>
      <c r="AN800" s="131"/>
      <c r="AO800" s="131"/>
      <c r="AP800" s="131"/>
      <c r="AQ800" s="131"/>
      <c r="AR800" s="131"/>
      <c r="AS800" s="131"/>
      <c r="AT800" s="131"/>
      <c r="AU800" s="131"/>
      <c r="AV800" s="131"/>
      <c r="AW800" s="131"/>
      <c r="AX800" s="131"/>
      <c r="AY800" s="131"/>
      <c r="AZ800" s="131"/>
      <c r="BA800" s="131"/>
      <c r="BB800" s="131"/>
      <c r="BC800" s="131"/>
      <c r="BD800" s="131"/>
      <c r="BE800" s="131"/>
      <c r="BF800" s="131"/>
      <c r="BG800" s="131"/>
      <c r="BH800" s="131"/>
      <c r="BI800" s="131"/>
      <c r="BJ800" s="131"/>
      <c r="BK800" s="131"/>
      <c r="BL800" s="131"/>
      <c r="BM800" s="131"/>
      <c r="BN800" s="131"/>
      <c r="BO800" s="131"/>
      <c r="BP800" s="131"/>
      <c r="BQ800" s="131"/>
      <c r="BR800" s="131"/>
      <c r="BS800" s="131"/>
      <c r="BT800" s="131"/>
      <c r="BU800" s="131"/>
      <c r="BV800" s="131"/>
      <c r="BW800" s="131"/>
      <c r="BX800" s="131"/>
      <c r="BY800" s="131"/>
      <c r="BZ800" s="131"/>
      <c r="CA800" s="131"/>
      <c r="CB800" s="131"/>
      <c r="CC800" s="131"/>
      <c r="CD800" s="131"/>
      <c r="CE800" s="131"/>
      <c r="CF800" s="131"/>
      <c r="CG800" s="131"/>
      <c r="CH800" s="131"/>
      <c r="CI800" s="131"/>
      <c r="CJ800" s="131"/>
      <c r="CK800" s="131"/>
      <c r="CL800" s="131"/>
      <c r="CM800" s="131"/>
      <c r="CN800" s="131"/>
      <c r="CO800" s="131"/>
      <c r="CP800" s="131"/>
      <c r="CQ800" s="131"/>
      <c r="CR800" s="131"/>
      <c r="CS800" s="131"/>
      <c r="CT800" s="131"/>
      <c r="CU800" s="131"/>
      <c r="CV800" s="131"/>
      <c r="CW800" s="131"/>
      <c r="CX800" s="131"/>
      <c r="CY800" s="131"/>
      <c r="CZ800" s="131"/>
      <c r="DA800" s="131"/>
      <c r="DB800" s="131"/>
      <c r="DC800" s="131"/>
      <c r="DD800" s="131"/>
      <c r="DE800" s="131"/>
      <c r="DF800" s="131"/>
      <c r="DG800" s="131"/>
      <c r="DH800" s="131"/>
      <c r="DI800" s="131"/>
      <c r="DJ800" s="131"/>
      <c r="DK800" s="131"/>
      <c r="DL800" s="131"/>
      <c r="DM800" s="131"/>
      <c r="DN800" s="131"/>
      <c r="DO800" s="131"/>
      <c r="DP800" s="131"/>
      <c r="DQ800" s="131"/>
      <c r="DR800" s="131"/>
      <c r="DS800" s="131"/>
      <c r="DT800" s="131"/>
      <c r="DU800" s="131"/>
      <c r="DV800" s="131"/>
      <c r="DW800" s="131"/>
      <c r="DX800" s="131"/>
      <c r="DY800" s="131"/>
      <c r="DZ800" s="131"/>
      <c r="EA800" s="131"/>
      <c r="EB800" s="131"/>
      <c r="EC800" s="131"/>
      <c r="ED800" s="131"/>
      <c r="EE800" s="131"/>
      <c r="EF800" s="131"/>
      <c r="EG800" s="131"/>
      <c r="EH800" s="131"/>
      <c r="EI800" s="131"/>
      <c r="EJ800" s="131"/>
      <c r="EK800" s="131"/>
      <c r="EL800" s="131"/>
      <c r="EM800" s="131"/>
      <c r="EN800" s="131"/>
      <c r="EO800" s="131"/>
      <c r="EP800" s="131"/>
      <c r="EQ800" s="131"/>
      <c r="ER800" s="131"/>
      <c r="ES800" s="131"/>
      <c r="ET800" s="131"/>
      <c r="EU800" s="131"/>
      <c r="EV800" s="131"/>
      <c r="EW800" s="131"/>
      <c r="EX800" s="131"/>
      <c r="EY800" s="131"/>
      <c r="EZ800" s="131"/>
      <c r="FA800" s="131"/>
      <c r="FB800" s="131"/>
      <c r="FC800" s="131"/>
      <c r="FD800" s="131"/>
      <c r="FE800" s="131"/>
      <c r="FF800" s="131"/>
      <c r="FG800" s="131"/>
      <c r="FH800" s="131"/>
      <c r="FI800" s="131"/>
      <c r="FJ800" s="131"/>
      <c r="FK800" s="131"/>
      <c r="FL800" s="131"/>
      <c r="FM800" s="131"/>
      <c r="FN800" s="131"/>
      <c r="FO800" s="131"/>
      <c r="FP800" s="131"/>
      <c r="FQ800" s="131"/>
      <c r="FR800" s="131"/>
      <c r="FS800" s="131"/>
      <c r="FT800" s="131"/>
      <c r="FU800" s="131"/>
      <c r="FV800" s="131"/>
      <c r="FW800" s="131"/>
    </row>
    <row r="801">
      <c r="A801" s="131"/>
      <c r="B801" s="131"/>
      <c r="C801" s="131"/>
      <c r="D801" s="131"/>
      <c r="E801" s="131"/>
      <c r="F801" s="131"/>
      <c r="G801" s="131"/>
      <c r="H801" s="131"/>
      <c r="I801" s="131"/>
      <c r="J801" s="131"/>
      <c r="K801" s="131"/>
      <c r="L801" s="131"/>
      <c r="M801" s="131"/>
      <c r="N801" s="131"/>
      <c r="O801" s="131"/>
      <c r="P801" s="131"/>
      <c r="Q801" s="131"/>
      <c r="R801" s="131"/>
      <c r="S801" s="131"/>
      <c r="T801" s="131"/>
      <c r="U801" s="131"/>
      <c r="V801" s="131"/>
      <c r="W801" s="131"/>
      <c r="X801" s="131"/>
      <c r="Y801" s="131"/>
      <c r="Z801" s="131"/>
      <c r="AA801" s="131"/>
      <c r="AB801" s="131"/>
      <c r="AC801" s="131"/>
      <c r="AD801" s="131"/>
      <c r="AE801" s="131"/>
      <c r="AF801" s="131"/>
      <c r="AG801" s="131"/>
      <c r="AH801" s="131"/>
      <c r="AI801" s="131"/>
      <c r="AJ801" s="131"/>
      <c r="AK801" s="131"/>
      <c r="AL801" s="131"/>
      <c r="AM801" s="131"/>
      <c r="AN801" s="131"/>
      <c r="AO801" s="131"/>
      <c r="AP801" s="131"/>
      <c r="AQ801" s="131"/>
      <c r="AR801" s="131"/>
      <c r="AS801" s="131"/>
      <c r="AT801" s="131"/>
      <c r="AU801" s="131"/>
      <c r="AV801" s="131"/>
      <c r="AW801" s="131"/>
      <c r="AX801" s="131"/>
      <c r="AY801" s="131"/>
      <c r="AZ801" s="131"/>
      <c r="BA801" s="131"/>
      <c r="BB801" s="131"/>
      <c r="BC801" s="131"/>
      <c r="BD801" s="131"/>
      <c r="BE801" s="131"/>
      <c r="BF801" s="131"/>
      <c r="BG801" s="131"/>
      <c r="BH801" s="131"/>
      <c r="BI801" s="131"/>
      <c r="BJ801" s="131"/>
      <c r="BK801" s="131"/>
      <c r="BL801" s="131"/>
      <c r="BM801" s="131"/>
      <c r="BN801" s="131"/>
      <c r="BO801" s="131"/>
      <c r="BP801" s="131"/>
      <c r="BQ801" s="131"/>
      <c r="BR801" s="131"/>
      <c r="BS801" s="131"/>
      <c r="BT801" s="131"/>
      <c r="BU801" s="131"/>
      <c r="BV801" s="131"/>
      <c r="BW801" s="131"/>
      <c r="BX801" s="131"/>
      <c r="BY801" s="131"/>
      <c r="BZ801" s="131"/>
      <c r="CA801" s="131"/>
      <c r="CB801" s="131"/>
      <c r="CC801" s="131"/>
      <c r="CD801" s="131"/>
      <c r="CE801" s="131"/>
      <c r="CF801" s="131"/>
      <c r="CG801" s="131"/>
      <c r="CH801" s="131"/>
      <c r="CI801" s="131"/>
      <c r="CJ801" s="131"/>
      <c r="CK801" s="131"/>
      <c r="CL801" s="131"/>
      <c r="CM801" s="131"/>
      <c r="CN801" s="131"/>
      <c r="CO801" s="131"/>
      <c r="CP801" s="131"/>
      <c r="CQ801" s="131"/>
      <c r="CR801" s="131"/>
      <c r="CS801" s="131"/>
      <c r="CT801" s="131"/>
      <c r="CU801" s="131"/>
      <c r="CV801" s="131"/>
      <c r="CW801" s="131"/>
      <c r="CX801" s="131"/>
      <c r="CY801" s="131"/>
      <c r="CZ801" s="131"/>
      <c r="DA801" s="131"/>
      <c r="DB801" s="131"/>
      <c r="DC801" s="131"/>
      <c r="DD801" s="131"/>
      <c r="DE801" s="131"/>
      <c r="DF801" s="131"/>
      <c r="DG801" s="131"/>
      <c r="DH801" s="131"/>
      <c r="DI801" s="131"/>
      <c r="DJ801" s="131"/>
      <c r="DK801" s="131"/>
      <c r="DL801" s="131"/>
      <c r="DM801" s="131"/>
      <c r="DN801" s="131"/>
      <c r="DO801" s="131"/>
      <c r="DP801" s="131"/>
      <c r="DQ801" s="131"/>
      <c r="DR801" s="131"/>
      <c r="DS801" s="131"/>
      <c r="DT801" s="131"/>
      <c r="DU801" s="131"/>
      <c r="DV801" s="131"/>
      <c r="DW801" s="131"/>
      <c r="DX801" s="131"/>
      <c r="DY801" s="131"/>
      <c r="DZ801" s="131"/>
      <c r="EA801" s="131"/>
      <c r="EB801" s="131"/>
      <c r="EC801" s="131"/>
      <c r="ED801" s="131"/>
      <c r="EE801" s="131"/>
      <c r="EF801" s="131"/>
      <c r="EG801" s="131"/>
      <c r="EH801" s="131"/>
      <c r="EI801" s="131"/>
      <c r="EJ801" s="131"/>
      <c r="EK801" s="131"/>
      <c r="EL801" s="131"/>
      <c r="EM801" s="131"/>
      <c r="EN801" s="131"/>
      <c r="EO801" s="131"/>
      <c r="EP801" s="131"/>
      <c r="EQ801" s="131"/>
      <c r="ER801" s="131"/>
      <c r="ES801" s="131"/>
      <c r="ET801" s="131"/>
      <c r="EU801" s="131"/>
      <c r="EV801" s="131"/>
      <c r="EW801" s="131"/>
      <c r="EX801" s="131"/>
      <c r="EY801" s="131"/>
      <c r="EZ801" s="131"/>
      <c r="FA801" s="131"/>
      <c r="FB801" s="131"/>
      <c r="FC801" s="131"/>
      <c r="FD801" s="131"/>
      <c r="FE801" s="131"/>
      <c r="FF801" s="131"/>
      <c r="FG801" s="131"/>
      <c r="FH801" s="131"/>
      <c r="FI801" s="131"/>
      <c r="FJ801" s="131"/>
      <c r="FK801" s="131"/>
      <c r="FL801" s="131"/>
      <c r="FM801" s="131"/>
      <c r="FN801" s="131"/>
      <c r="FO801" s="131"/>
      <c r="FP801" s="131"/>
      <c r="FQ801" s="131"/>
      <c r="FR801" s="131"/>
      <c r="FS801" s="131"/>
      <c r="FT801" s="131"/>
      <c r="FU801" s="131"/>
      <c r="FV801" s="131"/>
      <c r="FW801" s="131"/>
    </row>
    <row r="802">
      <c r="A802" s="131"/>
      <c r="B802" s="131"/>
      <c r="C802" s="131"/>
      <c r="D802" s="131"/>
      <c r="E802" s="131"/>
      <c r="F802" s="131"/>
      <c r="G802" s="131"/>
      <c r="H802" s="131"/>
      <c r="I802" s="131"/>
      <c r="J802" s="131"/>
      <c r="K802" s="131"/>
      <c r="L802" s="131"/>
      <c r="M802" s="131"/>
      <c r="N802" s="131"/>
      <c r="O802" s="131"/>
      <c r="P802" s="131"/>
      <c r="Q802" s="131"/>
      <c r="R802" s="131"/>
      <c r="S802" s="131"/>
      <c r="T802" s="131"/>
      <c r="U802" s="131"/>
      <c r="V802" s="131"/>
      <c r="W802" s="131"/>
      <c r="X802" s="131"/>
      <c r="Y802" s="131"/>
      <c r="Z802" s="131"/>
      <c r="AA802" s="131"/>
      <c r="AB802" s="131"/>
      <c r="AC802" s="131"/>
      <c r="AD802" s="131"/>
      <c r="AE802" s="131"/>
      <c r="AF802" s="131"/>
      <c r="AG802" s="131"/>
      <c r="AH802" s="131"/>
      <c r="AI802" s="131"/>
      <c r="AJ802" s="131"/>
      <c r="AK802" s="131"/>
      <c r="AL802" s="131"/>
      <c r="AM802" s="131"/>
      <c r="AN802" s="131"/>
      <c r="AO802" s="131"/>
      <c r="AP802" s="131"/>
      <c r="AQ802" s="131"/>
      <c r="AR802" s="131"/>
      <c r="AS802" s="131"/>
      <c r="AT802" s="131"/>
      <c r="AU802" s="131"/>
      <c r="AV802" s="131"/>
      <c r="AW802" s="131"/>
      <c r="AX802" s="131"/>
      <c r="AY802" s="131"/>
      <c r="AZ802" s="131"/>
      <c r="BA802" s="131"/>
      <c r="BB802" s="131"/>
      <c r="BC802" s="131"/>
      <c r="BD802" s="131"/>
      <c r="BE802" s="131"/>
      <c r="BF802" s="131"/>
      <c r="BG802" s="131"/>
      <c r="BH802" s="131"/>
      <c r="BI802" s="131"/>
      <c r="BJ802" s="131"/>
      <c r="BK802" s="131"/>
      <c r="BL802" s="131"/>
      <c r="BM802" s="131"/>
      <c r="BN802" s="131"/>
      <c r="BO802" s="131"/>
      <c r="BP802" s="131"/>
      <c r="BQ802" s="131"/>
      <c r="BR802" s="131"/>
      <c r="BS802" s="131"/>
      <c r="BT802" s="131"/>
      <c r="BU802" s="131"/>
      <c r="BV802" s="131"/>
      <c r="BW802" s="131"/>
      <c r="BX802" s="131"/>
      <c r="BY802" s="131"/>
      <c r="BZ802" s="131"/>
      <c r="CA802" s="131"/>
      <c r="CB802" s="131"/>
      <c r="CC802" s="131"/>
      <c r="CD802" s="131"/>
      <c r="CE802" s="131"/>
      <c r="CF802" s="131"/>
      <c r="CG802" s="131"/>
      <c r="CH802" s="131"/>
      <c r="CI802" s="131"/>
      <c r="CJ802" s="131"/>
      <c r="CK802" s="131"/>
      <c r="CL802" s="131"/>
      <c r="CM802" s="131"/>
      <c r="CN802" s="131"/>
      <c r="CO802" s="131"/>
      <c r="CP802" s="131"/>
      <c r="CQ802" s="131"/>
      <c r="CR802" s="131"/>
      <c r="CS802" s="131"/>
      <c r="CT802" s="131"/>
      <c r="CU802" s="131"/>
      <c r="CV802" s="131"/>
      <c r="CW802" s="131"/>
      <c r="CX802" s="131"/>
      <c r="CY802" s="131"/>
      <c r="CZ802" s="131"/>
      <c r="DA802" s="131"/>
      <c r="DB802" s="131"/>
      <c r="DC802" s="131"/>
      <c r="DD802" s="131"/>
      <c r="DE802" s="131"/>
      <c r="DF802" s="131"/>
      <c r="DG802" s="131"/>
      <c r="DH802" s="131"/>
      <c r="DI802" s="131"/>
      <c r="DJ802" s="131"/>
      <c r="DK802" s="131"/>
      <c r="DL802" s="131"/>
      <c r="DM802" s="131"/>
      <c r="DN802" s="131"/>
      <c r="DO802" s="131"/>
      <c r="DP802" s="131"/>
      <c r="DQ802" s="131"/>
      <c r="DR802" s="131"/>
      <c r="DS802" s="131"/>
      <c r="DT802" s="131"/>
      <c r="DU802" s="131"/>
      <c r="DV802" s="131"/>
      <c r="DW802" s="131"/>
      <c r="DX802" s="131"/>
      <c r="DY802" s="131"/>
      <c r="DZ802" s="131"/>
      <c r="EA802" s="131"/>
      <c r="EB802" s="131"/>
      <c r="EC802" s="131"/>
      <c r="ED802" s="131"/>
      <c r="EE802" s="131"/>
      <c r="EF802" s="131"/>
      <c r="EG802" s="131"/>
      <c r="EH802" s="131"/>
      <c r="EI802" s="131"/>
      <c r="EJ802" s="131"/>
      <c r="EK802" s="131"/>
      <c r="EL802" s="131"/>
      <c r="EM802" s="131"/>
      <c r="EN802" s="131"/>
      <c r="EO802" s="131"/>
      <c r="EP802" s="131"/>
      <c r="EQ802" s="131"/>
      <c r="ER802" s="131"/>
      <c r="ES802" s="131"/>
      <c r="ET802" s="131"/>
      <c r="EU802" s="131"/>
      <c r="EV802" s="131"/>
      <c r="EW802" s="131"/>
      <c r="EX802" s="131"/>
      <c r="EY802" s="131"/>
      <c r="EZ802" s="131"/>
      <c r="FA802" s="131"/>
      <c r="FB802" s="131"/>
      <c r="FC802" s="131"/>
      <c r="FD802" s="131"/>
      <c r="FE802" s="131"/>
      <c r="FF802" s="131"/>
      <c r="FG802" s="131"/>
      <c r="FH802" s="131"/>
      <c r="FI802" s="131"/>
      <c r="FJ802" s="131"/>
      <c r="FK802" s="131"/>
      <c r="FL802" s="131"/>
      <c r="FM802" s="131"/>
      <c r="FN802" s="131"/>
      <c r="FO802" s="131"/>
      <c r="FP802" s="131"/>
      <c r="FQ802" s="131"/>
      <c r="FR802" s="131"/>
      <c r="FS802" s="131"/>
      <c r="FT802" s="131"/>
      <c r="FU802" s="131"/>
      <c r="FV802" s="131"/>
      <c r="FW802" s="131"/>
    </row>
    <row r="803">
      <c r="A803" s="131"/>
      <c r="B803" s="131"/>
      <c r="C803" s="131"/>
      <c r="D803" s="131"/>
      <c r="E803" s="131"/>
      <c r="F803" s="131"/>
      <c r="G803" s="131"/>
      <c r="H803" s="131"/>
      <c r="I803" s="131"/>
      <c r="J803" s="131"/>
      <c r="K803" s="131"/>
      <c r="L803" s="131"/>
      <c r="M803" s="131"/>
      <c r="N803" s="131"/>
      <c r="O803" s="131"/>
      <c r="P803" s="131"/>
      <c r="Q803" s="131"/>
      <c r="R803" s="131"/>
      <c r="S803" s="131"/>
      <c r="T803" s="131"/>
      <c r="U803" s="131"/>
      <c r="V803" s="131"/>
      <c r="W803" s="131"/>
      <c r="X803" s="131"/>
      <c r="Y803" s="131"/>
      <c r="Z803" s="131"/>
      <c r="AA803" s="131"/>
      <c r="AB803" s="131"/>
      <c r="AC803" s="131"/>
      <c r="AD803" s="131"/>
      <c r="AE803" s="131"/>
      <c r="AF803" s="131"/>
      <c r="AG803" s="131"/>
      <c r="AH803" s="131"/>
      <c r="AI803" s="131"/>
      <c r="AJ803" s="131"/>
      <c r="AK803" s="131"/>
      <c r="AL803" s="131"/>
      <c r="AM803" s="131"/>
      <c r="AN803" s="131"/>
      <c r="AO803" s="131"/>
      <c r="AP803" s="131"/>
      <c r="AQ803" s="131"/>
      <c r="AR803" s="131"/>
      <c r="AS803" s="131"/>
      <c r="AT803" s="131"/>
      <c r="AU803" s="131"/>
      <c r="AV803" s="131"/>
      <c r="AW803" s="131"/>
      <c r="AX803" s="131"/>
      <c r="AY803" s="131"/>
      <c r="AZ803" s="131"/>
      <c r="BA803" s="131"/>
      <c r="BB803" s="131"/>
      <c r="BC803" s="131"/>
      <c r="BD803" s="131"/>
      <c r="BE803" s="131"/>
      <c r="BF803" s="131"/>
      <c r="BG803" s="131"/>
      <c r="BH803" s="131"/>
      <c r="BI803" s="131"/>
      <c r="BJ803" s="131"/>
      <c r="BK803" s="131"/>
      <c r="BL803" s="131"/>
      <c r="BM803" s="131"/>
      <c r="BN803" s="131"/>
      <c r="BO803" s="131"/>
      <c r="BP803" s="131"/>
      <c r="BQ803" s="131"/>
      <c r="BR803" s="131"/>
      <c r="BS803" s="131"/>
      <c r="BT803" s="131"/>
      <c r="BU803" s="131"/>
      <c r="BV803" s="131"/>
      <c r="BW803" s="131"/>
      <c r="BX803" s="131"/>
      <c r="BY803" s="131"/>
      <c r="BZ803" s="131"/>
      <c r="CA803" s="131"/>
      <c r="CB803" s="131"/>
      <c r="CC803" s="131"/>
      <c r="CD803" s="131"/>
      <c r="CE803" s="131"/>
      <c r="CF803" s="131"/>
      <c r="CG803" s="131"/>
      <c r="CH803" s="131"/>
      <c r="CI803" s="131"/>
      <c r="CJ803" s="131"/>
      <c r="CK803" s="131"/>
      <c r="CL803" s="131"/>
      <c r="CM803" s="131"/>
      <c r="CN803" s="131"/>
      <c r="CO803" s="131"/>
      <c r="CP803" s="131"/>
      <c r="CQ803" s="131"/>
      <c r="CR803" s="131"/>
      <c r="CS803" s="131"/>
      <c r="CT803" s="131"/>
      <c r="CU803" s="131"/>
      <c r="CV803" s="131"/>
      <c r="CW803" s="131"/>
      <c r="CX803" s="131"/>
      <c r="CY803" s="131"/>
      <c r="CZ803" s="131"/>
      <c r="DA803" s="131"/>
      <c r="DB803" s="131"/>
      <c r="DC803" s="131"/>
      <c r="DD803" s="131"/>
      <c r="DE803" s="131"/>
      <c r="DF803" s="131"/>
      <c r="DG803" s="131"/>
      <c r="DH803" s="131"/>
      <c r="DI803" s="131"/>
      <c r="DJ803" s="131"/>
      <c r="DK803" s="131"/>
      <c r="DL803" s="131"/>
      <c r="DM803" s="131"/>
      <c r="DN803" s="131"/>
      <c r="DO803" s="131"/>
      <c r="DP803" s="131"/>
      <c r="DQ803" s="131"/>
      <c r="DR803" s="131"/>
      <c r="DS803" s="131"/>
      <c r="DT803" s="131"/>
      <c r="DU803" s="131"/>
      <c r="DV803" s="131"/>
      <c r="DW803" s="131"/>
      <c r="DX803" s="131"/>
      <c r="DY803" s="131"/>
      <c r="DZ803" s="131"/>
      <c r="EA803" s="131"/>
      <c r="EB803" s="131"/>
      <c r="EC803" s="131"/>
      <c r="ED803" s="131"/>
      <c r="EE803" s="131"/>
      <c r="EF803" s="131"/>
      <c r="EG803" s="131"/>
      <c r="EH803" s="131"/>
      <c r="EI803" s="131"/>
      <c r="EJ803" s="131"/>
      <c r="EK803" s="131"/>
      <c r="EL803" s="131"/>
      <c r="EM803" s="131"/>
      <c r="EN803" s="131"/>
      <c r="EO803" s="131"/>
      <c r="EP803" s="131"/>
      <c r="EQ803" s="131"/>
      <c r="ER803" s="131"/>
      <c r="ES803" s="131"/>
      <c r="ET803" s="131"/>
      <c r="EU803" s="131"/>
      <c r="EV803" s="131"/>
      <c r="EW803" s="131"/>
      <c r="EX803" s="131"/>
      <c r="EY803" s="131"/>
      <c r="EZ803" s="131"/>
      <c r="FA803" s="131"/>
      <c r="FB803" s="131"/>
      <c r="FC803" s="131"/>
      <c r="FD803" s="131"/>
      <c r="FE803" s="131"/>
      <c r="FF803" s="131"/>
      <c r="FG803" s="131"/>
      <c r="FH803" s="131"/>
      <c r="FI803" s="131"/>
      <c r="FJ803" s="131"/>
      <c r="FK803" s="131"/>
      <c r="FL803" s="131"/>
      <c r="FM803" s="131"/>
      <c r="FN803" s="131"/>
      <c r="FO803" s="131"/>
      <c r="FP803" s="131"/>
      <c r="FQ803" s="131"/>
      <c r="FR803" s="131"/>
      <c r="FS803" s="131"/>
      <c r="FT803" s="131"/>
      <c r="FU803" s="131"/>
      <c r="FV803" s="131"/>
      <c r="FW803" s="131"/>
    </row>
    <row r="804">
      <c r="A804" s="131"/>
      <c r="B804" s="131"/>
      <c r="C804" s="131"/>
      <c r="D804" s="131"/>
      <c r="E804" s="131"/>
      <c r="F804" s="131"/>
      <c r="G804" s="131"/>
      <c r="H804" s="131"/>
      <c r="I804" s="131"/>
      <c r="J804" s="131"/>
      <c r="K804" s="131"/>
      <c r="L804" s="131"/>
      <c r="M804" s="131"/>
      <c r="N804" s="131"/>
      <c r="O804" s="131"/>
      <c r="P804" s="131"/>
      <c r="Q804" s="131"/>
      <c r="R804" s="131"/>
      <c r="S804" s="131"/>
      <c r="T804" s="131"/>
      <c r="U804" s="131"/>
      <c r="V804" s="131"/>
      <c r="W804" s="131"/>
      <c r="X804" s="131"/>
      <c r="Y804" s="131"/>
      <c r="Z804" s="131"/>
      <c r="AA804" s="131"/>
      <c r="AB804" s="131"/>
      <c r="AC804" s="131"/>
      <c r="AD804" s="131"/>
      <c r="AE804" s="131"/>
      <c r="AF804" s="131"/>
      <c r="AG804" s="131"/>
      <c r="AH804" s="131"/>
      <c r="AI804" s="131"/>
      <c r="AJ804" s="131"/>
      <c r="AK804" s="131"/>
      <c r="AL804" s="131"/>
      <c r="AM804" s="131"/>
      <c r="AN804" s="131"/>
      <c r="AO804" s="131"/>
      <c r="AP804" s="131"/>
      <c r="AQ804" s="131"/>
      <c r="AR804" s="131"/>
      <c r="AS804" s="131"/>
      <c r="AT804" s="131"/>
      <c r="AU804" s="131"/>
      <c r="AV804" s="131"/>
      <c r="AW804" s="131"/>
      <c r="AX804" s="131"/>
      <c r="AY804" s="131"/>
      <c r="AZ804" s="131"/>
      <c r="BA804" s="131"/>
      <c r="BB804" s="131"/>
      <c r="BC804" s="131"/>
      <c r="BD804" s="131"/>
      <c r="BE804" s="131"/>
      <c r="BF804" s="131"/>
      <c r="BG804" s="131"/>
      <c r="BH804" s="131"/>
      <c r="BI804" s="131"/>
      <c r="BJ804" s="131"/>
      <c r="BK804" s="131"/>
      <c r="BL804" s="131"/>
      <c r="BM804" s="131"/>
      <c r="BN804" s="131"/>
      <c r="BO804" s="131"/>
      <c r="BP804" s="131"/>
      <c r="BQ804" s="131"/>
      <c r="BR804" s="131"/>
      <c r="BS804" s="131"/>
      <c r="BT804" s="131"/>
      <c r="BU804" s="131"/>
      <c r="BV804" s="131"/>
      <c r="BW804" s="131"/>
      <c r="BX804" s="131"/>
      <c r="BY804" s="131"/>
      <c r="BZ804" s="131"/>
      <c r="CA804" s="131"/>
      <c r="CB804" s="131"/>
      <c r="CC804" s="131"/>
      <c r="CD804" s="131"/>
      <c r="CE804" s="131"/>
      <c r="CF804" s="131"/>
      <c r="CG804" s="131"/>
      <c r="CH804" s="131"/>
      <c r="CI804" s="131"/>
      <c r="CJ804" s="131"/>
      <c r="CK804" s="131"/>
      <c r="CL804" s="131"/>
      <c r="CM804" s="131"/>
      <c r="CN804" s="131"/>
      <c r="CO804" s="131"/>
      <c r="CP804" s="131"/>
      <c r="CQ804" s="131"/>
      <c r="CR804" s="131"/>
      <c r="CS804" s="131"/>
      <c r="CT804" s="131"/>
      <c r="CU804" s="131"/>
      <c r="CV804" s="131"/>
      <c r="CW804" s="131"/>
      <c r="CX804" s="131"/>
      <c r="CY804" s="131"/>
      <c r="CZ804" s="131"/>
      <c r="DA804" s="131"/>
      <c r="DB804" s="131"/>
      <c r="DC804" s="131"/>
      <c r="DD804" s="131"/>
      <c r="DE804" s="131"/>
      <c r="DF804" s="131"/>
      <c r="DG804" s="131"/>
      <c r="DH804" s="131"/>
      <c r="DI804" s="131"/>
      <c r="DJ804" s="131"/>
      <c r="DK804" s="131"/>
      <c r="DL804" s="131"/>
      <c r="DM804" s="131"/>
      <c r="DN804" s="131"/>
      <c r="DO804" s="131"/>
      <c r="DP804" s="131"/>
      <c r="DQ804" s="131"/>
      <c r="DR804" s="131"/>
      <c r="DS804" s="131"/>
      <c r="DT804" s="131"/>
      <c r="DU804" s="131"/>
      <c r="DV804" s="131"/>
      <c r="DW804" s="131"/>
      <c r="DX804" s="131"/>
      <c r="DY804" s="131"/>
      <c r="DZ804" s="131"/>
      <c r="EA804" s="131"/>
      <c r="EB804" s="131"/>
      <c r="EC804" s="131"/>
      <c r="ED804" s="131"/>
      <c r="EE804" s="131"/>
      <c r="EF804" s="131"/>
      <c r="EG804" s="131"/>
      <c r="EH804" s="131"/>
      <c r="EI804" s="131"/>
      <c r="EJ804" s="131"/>
      <c r="EK804" s="131"/>
      <c r="EL804" s="131"/>
      <c r="EM804" s="131"/>
      <c r="EN804" s="131"/>
      <c r="EO804" s="131"/>
      <c r="EP804" s="131"/>
      <c r="EQ804" s="131"/>
      <c r="ER804" s="131"/>
      <c r="ES804" s="131"/>
      <c r="ET804" s="131"/>
      <c r="EU804" s="131"/>
      <c r="EV804" s="131"/>
      <c r="EW804" s="131"/>
      <c r="EX804" s="131"/>
      <c r="EY804" s="131"/>
      <c r="EZ804" s="131"/>
      <c r="FA804" s="131"/>
      <c r="FB804" s="131"/>
      <c r="FC804" s="131"/>
      <c r="FD804" s="131"/>
      <c r="FE804" s="131"/>
      <c r="FF804" s="131"/>
      <c r="FG804" s="131"/>
      <c r="FH804" s="131"/>
      <c r="FI804" s="131"/>
      <c r="FJ804" s="131"/>
      <c r="FK804" s="131"/>
      <c r="FL804" s="131"/>
      <c r="FM804" s="131"/>
      <c r="FN804" s="131"/>
      <c r="FO804" s="131"/>
      <c r="FP804" s="131"/>
      <c r="FQ804" s="131"/>
      <c r="FR804" s="131"/>
      <c r="FS804" s="131"/>
      <c r="FT804" s="131"/>
      <c r="FU804" s="131"/>
      <c r="FV804" s="131"/>
      <c r="FW804" s="131"/>
    </row>
    <row r="805">
      <c r="A805" s="131"/>
      <c r="B805" s="131"/>
      <c r="C805" s="131"/>
      <c r="D805" s="131"/>
      <c r="E805" s="131"/>
      <c r="F805" s="131"/>
      <c r="G805" s="131"/>
      <c r="H805" s="131"/>
      <c r="I805" s="131"/>
      <c r="J805" s="131"/>
      <c r="K805" s="131"/>
      <c r="L805" s="131"/>
      <c r="M805" s="131"/>
      <c r="N805" s="131"/>
      <c r="O805" s="131"/>
      <c r="P805" s="131"/>
      <c r="Q805" s="131"/>
      <c r="R805" s="131"/>
      <c r="S805" s="131"/>
      <c r="T805" s="131"/>
      <c r="U805" s="131"/>
      <c r="V805" s="131"/>
      <c r="W805" s="131"/>
      <c r="X805" s="131"/>
      <c r="Y805" s="131"/>
      <c r="Z805" s="131"/>
      <c r="AA805" s="131"/>
      <c r="AB805" s="131"/>
      <c r="AC805" s="131"/>
      <c r="AD805" s="131"/>
      <c r="AE805" s="131"/>
      <c r="AF805" s="131"/>
      <c r="AG805" s="131"/>
      <c r="AH805" s="131"/>
      <c r="AI805" s="131"/>
      <c r="AJ805" s="131"/>
      <c r="AK805" s="131"/>
      <c r="AL805" s="131"/>
      <c r="AM805" s="131"/>
      <c r="AN805" s="131"/>
      <c r="AO805" s="131"/>
      <c r="AP805" s="131"/>
      <c r="AQ805" s="131"/>
      <c r="AR805" s="131"/>
      <c r="AS805" s="131"/>
      <c r="AT805" s="131"/>
      <c r="AU805" s="131"/>
      <c r="AV805" s="131"/>
      <c r="AW805" s="131"/>
      <c r="AX805" s="131"/>
      <c r="AY805" s="131"/>
      <c r="AZ805" s="131"/>
      <c r="BA805" s="131"/>
      <c r="BB805" s="131"/>
      <c r="BC805" s="131"/>
      <c r="BD805" s="131"/>
      <c r="BE805" s="131"/>
      <c r="BF805" s="131"/>
      <c r="BG805" s="131"/>
      <c r="BH805" s="131"/>
      <c r="BI805" s="131"/>
      <c r="BJ805" s="131"/>
      <c r="BK805" s="131"/>
      <c r="BL805" s="131"/>
      <c r="BM805" s="131"/>
      <c r="BN805" s="131"/>
      <c r="BO805" s="131"/>
      <c r="BP805" s="131"/>
      <c r="BQ805" s="131"/>
      <c r="BR805" s="131"/>
      <c r="BS805" s="131"/>
      <c r="BT805" s="131"/>
      <c r="BU805" s="131"/>
      <c r="BV805" s="131"/>
      <c r="BW805" s="131"/>
      <c r="BX805" s="131"/>
      <c r="BY805" s="131"/>
      <c r="BZ805" s="131"/>
      <c r="CA805" s="131"/>
      <c r="CB805" s="131"/>
      <c r="CC805" s="131"/>
      <c r="CD805" s="131"/>
      <c r="CE805" s="131"/>
      <c r="CF805" s="131"/>
      <c r="CG805" s="131"/>
      <c r="CH805" s="131"/>
      <c r="CI805" s="131"/>
      <c r="CJ805" s="131"/>
      <c r="CK805" s="131"/>
      <c r="CL805" s="131"/>
      <c r="CM805" s="131"/>
      <c r="CN805" s="131"/>
      <c r="CO805" s="131"/>
      <c r="CP805" s="131"/>
      <c r="CQ805" s="131"/>
      <c r="CR805" s="131"/>
      <c r="CS805" s="131"/>
      <c r="CT805" s="131"/>
      <c r="CU805" s="131"/>
      <c r="CV805" s="131"/>
      <c r="CW805" s="131"/>
      <c r="CX805" s="131"/>
      <c r="CY805" s="131"/>
      <c r="CZ805" s="131"/>
      <c r="DA805" s="131"/>
      <c r="DB805" s="131"/>
      <c r="DC805" s="131"/>
      <c r="DD805" s="131"/>
      <c r="DE805" s="131"/>
      <c r="DF805" s="131"/>
      <c r="DG805" s="131"/>
      <c r="DH805" s="131"/>
      <c r="DI805" s="131"/>
      <c r="DJ805" s="131"/>
      <c r="DK805" s="131"/>
      <c r="DL805" s="131"/>
      <c r="DM805" s="131"/>
      <c r="DN805" s="131"/>
      <c r="DO805" s="131"/>
      <c r="DP805" s="131"/>
      <c r="DQ805" s="131"/>
      <c r="DR805" s="131"/>
      <c r="DS805" s="131"/>
      <c r="DT805" s="131"/>
      <c r="DU805" s="131"/>
      <c r="DV805" s="131"/>
      <c r="DW805" s="131"/>
      <c r="DX805" s="131"/>
      <c r="DY805" s="131"/>
      <c r="DZ805" s="131"/>
      <c r="EA805" s="131"/>
      <c r="EB805" s="131"/>
      <c r="EC805" s="131"/>
      <c r="ED805" s="131"/>
      <c r="EE805" s="131"/>
      <c r="EF805" s="131"/>
      <c r="EG805" s="131"/>
      <c r="EH805" s="131"/>
      <c r="EI805" s="131"/>
      <c r="EJ805" s="131"/>
      <c r="EK805" s="131"/>
      <c r="EL805" s="131"/>
      <c r="EM805" s="131"/>
      <c r="EN805" s="131"/>
      <c r="EO805" s="131"/>
      <c r="EP805" s="131"/>
      <c r="EQ805" s="131"/>
      <c r="ER805" s="131"/>
      <c r="ES805" s="131"/>
      <c r="ET805" s="131"/>
      <c r="EU805" s="131"/>
      <c r="EV805" s="131"/>
      <c r="EW805" s="131"/>
      <c r="EX805" s="131"/>
      <c r="EY805" s="131"/>
      <c r="EZ805" s="131"/>
      <c r="FA805" s="131"/>
      <c r="FB805" s="131"/>
      <c r="FC805" s="131"/>
      <c r="FD805" s="131"/>
      <c r="FE805" s="131"/>
      <c r="FF805" s="131"/>
      <c r="FG805" s="131"/>
      <c r="FH805" s="131"/>
      <c r="FI805" s="131"/>
      <c r="FJ805" s="131"/>
      <c r="FK805" s="131"/>
      <c r="FL805" s="131"/>
      <c r="FM805" s="131"/>
      <c r="FN805" s="131"/>
      <c r="FO805" s="131"/>
      <c r="FP805" s="131"/>
      <c r="FQ805" s="131"/>
      <c r="FR805" s="131"/>
      <c r="FS805" s="131"/>
      <c r="FT805" s="131"/>
      <c r="FU805" s="131"/>
      <c r="FV805" s="131"/>
      <c r="FW805" s="131"/>
    </row>
    <row r="806">
      <c r="A806" s="131"/>
      <c r="B806" s="131"/>
      <c r="C806" s="131"/>
      <c r="D806" s="131"/>
      <c r="E806" s="131"/>
      <c r="F806" s="131"/>
      <c r="G806" s="131"/>
      <c r="H806" s="131"/>
      <c r="I806" s="131"/>
      <c r="J806" s="131"/>
      <c r="K806" s="131"/>
      <c r="L806" s="131"/>
      <c r="M806" s="131"/>
      <c r="N806" s="131"/>
      <c r="O806" s="131"/>
      <c r="P806" s="131"/>
      <c r="Q806" s="131"/>
      <c r="R806" s="131"/>
      <c r="S806" s="131"/>
      <c r="T806" s="131"/>
      <c r="U806" s="131"/>
      <c r="V806" s="131"/>
      <c r="W806" s="131"/>
      <c r="X806" s="131"/>
      <c r="Y806" s="131"/>
      <c r="Z806" s="131"/>
      <c r="AA806" s="131"/>
      <c r="AB806" s="131"/>
      <c r="AC806" s="131"/>
      <c r="AD806" s="131"/>
      <c r="AE806" s="131"/>
      <c r="AF806" s="131"/>
      <c r="AG806" s="131"/>
      <c r="AH806" s="131"/>
      <c r="AI806" s="131"/>
      <c r="AJ806" s="131"/>
      <c r="AK806" s="131"/>
      <c r="AL806" s="131"/>
      <c r="AM806" s="131"/>
      <c r="AN806" s="131"/>
      <c r="AO806" s="131"/>
      <c r="AP806" s="131"/>
      <c r="AQ806" s="131"/>
      <c r="AR806" s="131"/>
      <c r="AS806" s="131"/>
      <c r="AT806" s="131"/>
      <c r="AU806" s="131"/>
      <c r="AV806" s="131"/>
      <c r="AW806" s="131"/>
      <c r="AX806" s="131"/>
      <c r="AY806" s="131"/>
      <c r="AZ806" s="131"/>
      <c r="BA806" s="131"/>
      <c r="BB806" s="131"/>
      <c r="BC806" s="131"/>
      <c r="BD806" s="131"/>
      <c r="BE806" s="131"/>
      <c r="BF806" s="131"/>
      <c r="BG806" s="131"/>
      <c r="BH806" s="131"/>
      <c r="BI806" s="131"/>
      <c r="BJ806" s="131"/>
      <c r="BK806" s="131"/>
      <c r="BL806" s="131"/>
      <c r="BM806" s="131"/>
      <c r="BN806" s="131"/>
      <c r="BO806" s="131"/>
      <c r="BP806" s="131"/>
      <c r="BQ806" s="131"/>
      <c r="BR806" s="131"/>
      <c r="BS806" s="131"/>
      <c r="BT806" s="131"/>
      <c r="BU806" s="131"/>
      <c r="BV806" s="131"/>
      <c r="BW806" s="131"/>
      <c r="BX806" s="131"/>
      <c r="BY806" s="131"/>
      <c r="BZ806" s="131"/>
      <c r="CA806" s="131"/>
      <c r="CB806" s="131"/>
      <c r="CC806" s="131"/>
      <c r="CD806" s="131"/>
      <c r="CE806" s="131"/>
      <c r="CF806" s="131"/>
      <c r="CG806" s="131"/>
      <c r="CH806" s="131"/>
      <c r="CI806" s="131"/>
      <c r="CJ806" s="131"/>
      <c r="CK806" s="131"/>
      <c r="CL806" s="131"/>
      <c r="CM806" s="131"/>
      <c r="CN806" s="131"/>
      <c r="CO806" s="131"/>
      <c r="CP806" s="131"/>
      <c r="CQ806" s="131"/>
      <c r="CR806" s="131"/>
      <c r="CS806" s="131"/>
      <c r="CT806" s="131"/>
      <c r="CU806" s="131"/>
      <c r="CV806" s="131"/>
      <c r="CW806" s="131"/>
      <c r="CX806" s="131"/>
      <c r="CY806" s="131"/>
      <c r="CZ806" s="131"/>
      <c r="DA806" s="131"/>
      <c r="DB806" s="131"/>
      <c r="DC806" s="131"/>
      <c r="DD806" s="131"/>
      <c r="DE806" s="131"/>
      <c r="DF806" s="131"/>
      <c r="DG806" s="131"/>
      <c r="DH806" s="131"/>
      <c r="DI806" s="131"/>
      <c r="DJ806" s="131"/>
      <c r="DK806" s="131"/>
      <c r="DL806" s="131"/>
      <c r="DM806" s="131"/>
      <c r="DN806" s="131"/>
      <c r="DO806" s="131"/>
      <c r="DP806" s="131"/>
      <c r="DQ806" s="131"/>
      <c r="DR806" s="131"/>
      <c r="DS806" s="131"/>
      <c r="DT806" s="131"/>
      <c r="DU806" s="131"/>
      <c r="DV806" s="131"/>
      <c r="DW806" s="131"/>
      <c r="DX806" s="131"/>
      <c r="DY806" s="131"/>
      <c r="DZ806" s="131"/>
      <c r="EA806" s="131"/>
      <c r="EB806" s="131"/>
      <c r="EC806" s="131"/>
      <c r="ED806" s="131"/>
      <c r="EE806" s="131"/>
      <c r="EF806" s="131"/>
      <c r="EG806" s="131"/>
      <c r="EH806" s="131"/>
      <c r="EI806" s="131"/>
      <c r="EJ806" s="131"/>
      <c r="EK806" s="131"/>
      <c r="EL806" s="131"/>
      <c r="EM806" s="131"/>
      <c r="EN806" s="131"/>
      <c r="EO806" s="131"/>
      <c r="EP806" s="131"/>
      <c r="EQ806" s="131"/>
      <c r="ER806" s="131"/>
      <c r="ES806" s="131"/>
      <c r="ET806" s="131"/>
      <c r="EU806" s="131"/>
      <c r="EV806" s="131"/>
      <c r="EW806" s="131"/>
      <c r="EX806" s="131"/>
      <c r="EY806" s="131"/>
      <c r="EZ806" s="131"/>
      <c r="FA806" s="131"/>
      <c r="FB806" s="131"/>
      <c r="FC806" s="131"/>
      <c r="FD806" s="131"/>
      <c r="FE806" s="131"/>
      <c r="FF806" s="131"/>
      <c r="FG806" s="131"/>
      <c r="FH806" s="131"/>
      <c r="FI806" s="131"/>
      <c r="FJ806" s="131"/>
      <c r="FK806" s="131"/>
      <c r="FL806" s="131"/>
      <c r="FM806" s="131"/>
      <c r="FN806" s="131"/>
      <c r="FO806" s="131"/>
      <c r="FP806" s="131"/>
      <c r="FQ806" s="131"/>
      <c r="FR806" s="131"/>
      <c r="FS806" s="131"/>
      <c r="FT806" s="131"/>
      <c r="FU806" s="131"/>
      <c r="FV806" s="131"/>
      <c r="FW806" s="131"/>
    </row>
    <row r="807">
      <c r="A807" s="131"/>
      <c r="B807" s="131"/>
      <c r="C807" s="131"/>
      <c r="D807" s="131"/>
      <c r="E807" s="131"/>
      <c r="F807" s="131"/>
      <c r="G807" s="131"/>
      <c r="H807" s="131"/>
      <c r="I807" s="131"/>
      <c r="J807" s="131"/>
      <c r="K807" s="131"/>
      <c r="L807" s="131"/>
      <c r="M807" s="131"/>
      <c r="N807" s="131"/>
      <c r="O807" s="131"/>
      <c r="P807" s="131"/>
      <c r="Q807" s="131"/>
      <c r="R807" s="131"/>
      <c r="S807" s="131"/>
      <c r="T807" s="131"/>
      <c r="U807" s="131"/>
      <c r="V807" s="131"/>
      <c r="W807" s="131"/>
      <c r="X807" s="131"/>
      <c r="Y807" s="131"/>
      <c r="Z807" s="131"/>
      <c r="AA807" s="131"/>
      <c r="AB807" s="131"/>
      <c r="AC807" s="131"/>
      <c r="AD807" s="131"/>
      <c r="AE807" s="131"/>
      <c r="AF807" s="131"/>
      <c r="AG807" s="131"/>
      <c r="AH807" s="131"/>
      <c r="AI807" s="131"/>
      <c r="AJ807" s="131"/>
      <c r="AK807" s="131"/>
      <c r="AL807" s="131"/>
      <c r="AM807" s="131"/>
      <c r="AN807" s="131"/>
      <c r="AO807" s="131"/>
      <c r="AP807" s="131"/>
      <c r="AQ807" s="131"/>
      <c r="AR807" s="131"/>
      <c r="AS807" s="131"/>
      <c r="AT807" s="131"/>
      <c r="AU807" s="131"/>
      <c r="AV807" s="131"/>
      <c r="AW807" s="131"/>
      <c r="AX807" s="131"/>
      <c r="AY807" s="131"/>
      <c r="AZ807" s="131"/>
      <c r="BA807" s="131"/>
      <c r="BB807" s="131"/>
      <c r="BC807" s="131"/>
      <c r="BD807" s="131"/>
      <c r="BE807" s="131"/>
      <c r="BF807" s="131"/>
      <c r="BG807" s="131"/>
      <c r="BH807" s="131"/>
      <c r="BI807" s="131"/>
      <c r="BJ807" s="131"/>
      <c r="BK807" s="131"/>
      <c r="BL807" s="131"/>
      <c r="BM807" s="131"/>
      <c r="BN807" s="131"/>
      <c r="BO807" s="131"/>
      <c r="BP807" s="131"/>
      <c r="BQ807" s="131"/>
      <c r="BR807" s="131"/>
      <c r="BS807" s="131"/>
      <c r="BT807" s="131"/>
      <c r="BU807" s="131"/>
      <c r="BV807" s="131"/>
      <c r="BW807" s="131"/>
      <c r="BX807" s="131"/>
      <c r="BY807" s="131"/>
      <c r="BZ807" s="131"/>
      <c r="CA807" s="131"/>
      <c r="CB807" s="131"/>
      <c r="CC807" s="131"/>
      <c r="CD807" s="131"/>
      <c r="CE807" s="131"/>
      <c r="CF807" s="131"/>
      <c r="CG807" s="131"/>
      <c r="CH807" s="131"/>
      <c r="CI807" s="131"/>
      <c r="CJ807" s="131"/>
      <c r="CK807" s="131"/>
      <c r="CL807" s="131"/>
      <c r="CM807" s="131"/>
      <c r="CN807" s="131"/>
      <c r="CO807" s="131"/>
      <c r="CP807" s="131"/>
      <c r="CQ807" s="131"/>
      <c r="CR807" s="131"/>
      <c r="CS807" s="131"/>
      <c r="CT807" s="131"/>
      <c r="CU807" s="131"/>
      <c r="CV807" s="131"/>
      <c r="CW807" s="131"/>
      <c r="CX807" s="131"/>
      <c r="CY807" s="131"/>
      <c r="CZ807" s="131"/>
      <c r="DA807" s="131"/>
      <c r="DB807" s="131"/>
      <c r="DC807" s="131"/>
      <c r="DD807" s="131"/>
      <c r="DE807" s="131"/>
      <c r="DF807" s="131"/>
      <c r="DG807" s="131"/>
      <c r="DH807" s="131"/>
      <c r="DI807" s="131"/>
      <c r="DJ807" s="131"/>
      <c r="DK807" s="131"/>
      <c r="DL807" s="131"/>
      <c r="DM807" s="131"/>
      <c r="DN807" s="131"/>
      <c r="DO807" s="131"/>
      <c r="DP807" s="131"/>
      <c r="DQ807" s="131"/>
      <c r="DR807" s="131"/>
      <c r="DS807" s="131"/>
      <c r="DT807" s="131"/>
      <c r="DU807" s="131"/>
      <c r="DV807" s="131"/>
      <c r="DW807" s="131"/>
      <c r="DX807" s="131"/>
      <c r="DY807" s="131"/>
      <c r="DZ807" s="131"/>
      <c r="EA807" s="131"/>
      <c r="EB807" s="131"/>
      <c r="EC807" s="131"/>
      <c r="ED807" s="131"/>
      <c r="EE807" s="131"/>
      <c r="EF807" s="131"/>
      <c r="EG807" s="131"/>
      <c r="EH807" s="131"/>
      <c r="EI807" s="131"/>
      <c r="EJ807" s="131"/>
      <c r="EK807" s="131"/>
      <c r="EL807" s="131"/>
      <c r="EM807" s="131"/>
      <c r="EN807" s="131"/>
      <c r="EO807" s="131"/>
      <c r="EP807" s="131"/>
      <c r="EQ807" s="131"/>
      <c r="ER807" s="131"/>
      <c r="ES807" s="131"/>
      <c r="ET807" s="131"/>
      <c r="EU807" s="131"/>
      <c r="EV807" s="131"/>
      <c r="EW807" s="131"/>
      <c r="EX807" s="131"/>
      <c r="EY807" s="131"/>
      <c r="EZ807" s="131"/>
      <c r="FA807" s="131"/>
      <c r="FB807" s="131"/>
      <c r="FC807" s="131"/>
      <c r="FD807" s="131"/>
      <c r="FE807" s="131"/>
      <c r="FF807" s="131"/>
      <c r="FG807" s="131"/>
      <c r="FH807" s="131"/>
      <c r="FI807" s="131"/>
      <c r="FJ807" s="131"/>
      <c r="FK807" s="131"/>
      <c r="FL807" s="131"/>
      <c r="FM807" s="131"/>
      <c r="FN807" s="131"/>
      <c r="FO807" s="131"/>
      <c r="FP807" s="131"/>
      <c r="FQ807" s="131"/>
      <c r="FR807" s="131"/>
      <c r="FS807" s="131"/>
      <c r="FT807" s="131"/>
      <c r="FU807" s="131"/>
      <c r="FV807" s="131"/>
      <c r="FW807" s="131"/>
    </row>
    <row r="808">
      <c r="A808" s="131"/>
      <c r="B808" s="131"/>
      <c r="C808" s="131"/>
      <c r="D808" s="131"/>
      <c r="E808" s="131"/>
      <c r="F808" s="131"/>
      <c r="G808" s="131"/>
      <c r="H808" s="131"/>
      <c r="I808" s="131"/>
      <c r="J808" s="131"/>
      <c r="K808" s="131"/>
      <c r="L808" s="131"/>
      <c r="M808" s="131"/>
      <c r="N808" s="131"/>
      <c r="O808" s="131"/>
      <c r="P808" s="131"/>
      <c r="Q808" s="131"/>
      <c r="R808" s="131"/>
      <c r="S808" s="131"/>
      <c r="T808" s="131"/>
      <c r="U808" s="131"/>
      <c r="V808" s="131"/>
      <c r="W808" s="131"/>
      <c r="X808" s="131"/>
      <c r="Y808" s="131"/>
      <c r="Z808" s="131"/>
      <c r="AA808" s="131"/>
      <c r="AB808" s="131"/>
      <c r="AC808" s="131"/>
      <c r="AD808" s="131"/>
      <c r="AE808" s="131"/>
      <c r="AF808" s="131"/>
      <c r="AG808" s="131"/>
      <c r="AH808" s="131"/>
      <c r="AI808" s="131"/>
      <c r="AJ808" s="131"/>
      <c r="AK808" s="131"/>
      <c r="AL808" s="131"/>
      <c r="AM808" s="131"/>
      <c r="AN808" s="131"/>
      <c r="AO808" s="131"/>
      <c r="AP808" s="131"/>
      <c r="AQ808" s="131"/>
      <c r="AR808" s="131"/>
      <c r="AS808" s="131"/>
      <c r="AT808" s="131"/>
      <c r="AU808" s="131"/>
      <c r="AV808" s="131"/>
      <c r="AW808" s="131"/>
      <c r="AX808" s="131"/>
      <c r="AY808" s="131"/>
      <c r="AZ808" s="131"/>
      <c r="BA808" s="131"/>
      <c r="BB808" s="131"/>
      <c r="BC808" s="131"/>
      <c r="BD808" s="131"/>
      <c r="BE808" s="131"/>
      <c r="BF808" s="131"/>
      <c r="BG808" s="131"/>
      <c r="BH808" s="131"/>
      <c r="BI808" s="131"/>
      <c r="BJ808" s="131"/>
      <c r="BK808" s="131"/>
      <c r="BL808" s="131"/>
      <c r="BM808" s="131"/>
      <c r="BN808" s="131"/>
      <c r="BO808" s="131"/>
      <c r="BP808" s="131"/>
      <c r="BQ808" s="131"/>
      <c r="BR808" s="131"/>
      <c r="BS808" s="131"/>
      <c r="BT808" s="131"/>
      <c r="BU808" s="131"/>
      <c r="BV808" s="131"/>
      <c r="BW808" s="131"/>
      <c r="BX808" s="131"/>
      <c r="BY808" s="131"/>
      <c r="BZ808" s="131"/>
      <c r="CA808" s="131"/>
      <c r="CB808" s="131"/>
      <c r="CC808" s="131"/>
      <c r="CD808" s="131"/>
      <c r="CE808" s="131"/>
      <c r="CF808" s="131"/>
      <c r="CG808" s="131"/>
      <c r="CH808" s="131"/>
      <c r="CI808" s="131"/>
      <c r="CJ808" s="131"/>
      <c r="CK808" s="131"/>
      <c r="CL808" s="131"/>
      <c r="CM808" s="131"/>
      <c r="CN808" s="131"/>
      <c r="CO808" s="131"/>
      <c r="CP808" s="131"/>
      <c r="CQ808" s="131"/>
      <c r="CR808" s="131"/>
      <c r="CS808" s="131"/>
      <c r="CT808" s="131"/>
      <c r="CU808" s="131"/>
      <c r="CV808" s="131"/>
      <c r="CW808" s="131"/>
      <c r="CX808" s="131"/>
      <c r="CY808" s="131"/>
      <c r="CZ808" s="131"/>
      <c r="DA808" s="131"/>
      <c r="DB808" s="131"/>
      <c r="DC808" s="131"/>
      <c r="DD808" s="131"/>
      <c r="DE808" s="131"/>
      <c r="DF808" s="131"/>
      <c r="DG808" s="131"/>
      <c r="DH808" s="131"/>
      <c r="DI808" s="131"/>
      <c r="DJ808" s="131"/>
      <c r="DK808" s="131"/>
      <c r="DL808" s="131"/>
      <c r="DM808" s="131"/>
      <c r="DN808" s="131"/>
      <c r="DO808" s="131"/>
      <c r="DP808" s="131"/>
      <c r="DQ808" s="131"/>
      <c r="DR808" s="131"/>
      <c r="DS808" s="131"/>
      <c r="DT808" s="131"/>
      <c r="DU808" s="131"/>
      <c r="DV808" s="131"/>
      <c r="DW808" s="131"/>
      <c r="DX808" s="131"/>
      <c r="DY808" s="131"/>
      <c r="DZ808" s="131"/>
      <c r="EA808" s="131"/>
      <c r="EB808" s="131"/>
      <c r="EC808" s="131"/>
      <c r="ED808" s="131"/>
      <c r="EE808" s="131"/>
      <c r="EF808" s="131"/>
      <c r="EG808" s="131"/>
      <c r="EH808" s="131"/>
      <c r="EI808" s="131"/>
      <c r="EJ808" s="131"/>
      <c r="EK808" s="131"/>
      <c r="EL808" s="131"/>
      <c r="EM808" s="131"/>
      <c r="EN808" s="131"/>
      <c r="EO808" s="131"/>
      <c r="EP808" s="131"/>
      <c r="EQ808" s="131"/>
      <c r="ER808" s="131"/>
      <c r="ES808" s="131"/>
      <c r="ET808" s="131"/>
      <c r="EU808" s="131"/>
      <c r="EV808" s="131"/>
      <c r="EW808" s="131"/>
      <c r="EX808" s="131"/>
      <c r="EY808" s="131"/>
      <c r="EZ808" s="131"/>
      <c r="FA808" s="131"/>
      <c r="FB808" s="131"/>
      <c r="FC808" s="131"/>
      <c r="FD808" s="131"/>
      <c r="FE808" s="131"/>
      <c r="FF808" s="131"/>
      <c r="FG808" s="131"/>
      <c r="FH808" s="131"/>
      <c r="FI808" s="131"/>
      <c r="FJ808" s="131"/>
      <c r="FK808" s="131"/>
      <c r="FL808" s="131"/>
      <c r="FM808" s="131"/>
      <c r="FN808" s="131"/>
      <c r="FO808" s="131"/>
      <c r="FP808" s="131"/>
      <c r="FQ808" s="131"/>
      <c r="FR808" s="131"/>
      <c r="FS808" s="131"/>
      <c r="FT808" s="131"/>
      <c r="FU808" s="131"/>
      <c r="FV808" s="131"/>
      <c r="FW808" s="131"/>
    </row>
    <row r="809">
      <c r="A809" s="131"/>
      <c r="B809" s="131"/>
      <c r="C809" s="131"/>
      <c r="D809" s="131"/>
      <c r="E809" s="131"/>
      <c r="F809" s="131"/>
      <c r="G809" s="131"/>
      <c r="H809" s="131"/>
      <c r="I809" s="131"/>
      <c r="J809" s="131"/>
      <c r="K809" s="131"/>
      <c r="L809" s="131"/>
      <c r="M809" s="131"/>
      <c r="N809" s="131"/>
      <c r="O809" s="131"/>
      <c r="P809" s="131"/>
      <c r="Q809" s="131"/>
      <c r="R809" s="131"/>
      <c r="S809" s="131"/>
      <c r="T809" s="131"/>
      <c r="U809" s="131"/>
      <c r="V809" s="131"/>
      <c r="W809" s="131"/>
      <c r="X809" s="131"/>
      <c r="Y809" s="131"/>
      <c r="Z809" s="131"/>
      <c r="AA809" s="131"/>
      <c r="AB809" s="131"/>
      <c r="AC809" s="131"/>
      <c r="AD809" s="131"/>
      <c r="AE809" s="131"/>
      <c r="AF809" s="131"/>
      <c r="AG809" s="131"/>
      <c r="AH809" s="131"/>
      <c r="AI809" s="131"/>
      <c r="AJ809" s="131"/>
      <c r="AK809" s="131"/>
      <c r="AL809" s="131"/>
      <c r="AM809" s="131"/>
      <c r="AN809" s="131"/>
      <c r="AO809" s="131"/>
      <c r="AP809" s="131"/>
      <c r="AQ809" s="131"/>
      <c r="AR809" s="131"/>
      <c r="AS809" s="131"/>
      <c r="AT809" s="131"/>
      <c r="AU809" s="131"/>
      <c r="AV809" s="131"/>
      <c r="AW809" s="131"/>
      <c r="AX809" s="131"/>
      <c r="AY809" s="131"/>
      <c r="AZ809" s="131"/>
      <c r="BA809" s="131"/>
      <c r="BB809" s="131"/>
      <c r="BC809" s="131"/>
      <c r="BD809" s="131"/>
      <c r="BE809" s="131"/>
      <c r="BF809" s="131"/>
      <c r="BG809" s="131"/>
      <c r="BH809" s="131"/>
      <c r="BI809" s="131"/>
      <c r="BJ809" s="131"/>
      <c r="BK809" s="131"/>
      <c r="BL809" s="131"/>
      <c r="BM809" s="131"/>
      <c r="BN809" s="131"/>
      <c r="BO809" s="131"/>
      <c r="BP809" s="131"/>
      <c r="BQ809" s="131"/>
      <c r="BR809" s="131"/>
      <c r="BS809" s="131"/>
      <c r="BT809" s="131"/>
      <c r="BU809" s="131"/>
      <c r="BV809" s="131"/>
      <c r="BW809" s="131"/>
      <c r="BX809" s="131"/>
      <c r="BY809" s="131"/>
      <c r="BZ809" s="131"/>
      <c r="CA809" s="131"/>
      <c r="CB809" s="131"/>
      <c r="CC809" s="131"/>
      <c r="CD809" s="131"/>
      <c r="CE809" s="131"/>
      <c r="CF809" s="131"/>
      <c r="CG809" s="131"/>
      <c r="CH809" s="131"/>
      <c r="CI809" s="131"/>
      <c r="CJ809" s="131"/>
      <c r="CK809" s="131"/>
      <c r="CL809" s="131"/>
      <c r="CM809" s="131"/>
      <c r="CN809" s="131"/>
      <c r="CO809" s="131"/>
      <c r="CP809" s="131"/>
      <c r="CQ809" s="131"/>
      <c r="CR809" s="131"/>
      <c r="CS809" s="131"/>
      <c r="CT809" s="131"/>
      <c r="CU809" s="131"/>
      <c r="CV809" s="131"/>
      <c r="CW809" s="131"/>
      <c r="CX809" s="131"/>
      <c r="CY809" s="131"/>
      <c r="CZ809" s="131"/>
      <c r="DA809" s="131"/>
      <c r="DB809" s="131"/>
      <c r="DC809" s="131"/>
      <c r="DD809" s="131"/>
      <c r="DE809" s="131"/>
      <c r="DF809" s="131"/>
      <c r="DG809" s="131"/>
      <c r="DH809" s="131"/>
      <c r="DI809" s="131"/>
      <c r="DJ809" s="131"/>
      <c r="DK809" s="131"/>
      <c r="DL809" s="131"/>
      <c r="DM809" s="131"/>
      <c r="DN809" s="131"/>
      <c r="DO809" s="131"/>
      <c r="DP809" s="131"/>
      <c r="DQ809" s="131"/>
      <c r="DR809" s="131"/>
      <c r="DS809" s="131"/>
      <c r="DT809" s="131"/>
      <c r="DU809" s="131"/>
      <c r="DV809" s="131"/>
      <c r="DW809" s="131"/>
      <c r="DX809" s="131"/>
      <c r="DY809" s="131"/>
      <c r="DZ809" s="131"/>
      <c r="EA809" s="131"/>
      <c r="EB809" s="131"/>
      <c r="EC809" s="131"/>
      <c r="ED809" s="131"/>
      <c r="EE809" s="131"/>
      <c r="EF809" s="131"/>
      <c r="EG809" s="131"/>
      <c r="EH809" s="131"/>
      <c r="EI809" s="131"/>
      <c r="EJ809" s="131"/>
      <c r="EK809" s="131"/>
      <c r="EL809" s="131"/>
      <c r="EM809" s="131"/>
      <c r="EN809" s="131"/>
      <c r="EO809" s="131"/>
      <c r="EP809" s="131"/>
      <c r="EQ809" s="131"/>
      <c r="ER809" s="131"/>
      <c r="ES809" s="131"/>
      <c r="ET809" s="131"/>
      <c r="EU809" s="131"/>
      <c r="EV809" s="131"/>
      <c r="EW809" s="131"/>
      <c r="EX809" s="131"/>
      <c r="EY809" s="131"/>
      <c r="EZ809" s="131"/>
      <c r="FA809" s="131"/>
      <c r="FB809" s="131"/>
      <c r="FC809" s="131"/>
      <c r="FD809" s="131"/>
      <c r="FE809" s="131"/>
      <c r="FF809" s="131"/>
      <c r="FG809" s="131"/>
      <c r="FH809" s="131"/>
      <c r="FI809" s="131"/>
      <c r="FJ809" s="131"/>
      <c r="FK809" s="131"/>
      <c r="FL809" s="131"/>
      <c r="FM809" s="131"/>
      <c r="FN809" s="131"/>
      <c r="FO809" s="131"/>
      <c r="FP809" s="131"/>
      <c r="FQ809" s="131"/>
      <c r="FR809" s="131"/>
      <c r="FS809" s="131"/>
      <c r="FT809" s="131"/>
      <c r="FU809" s="131"/>
      <c r="FV809" s="131"/>
      <c r="FW809" s="131"/>
    </row>
    <row r="810">
      <c r="A810" s="131"/>
      <c r="B810" s="131"/>
      <c r="C810" s="131"/>
      <c r="D810" s="131"/>
      <c r="E810" s="131"/>
      <c r="F810" s="131"/>
      <c r="G810" s="131"/>
      <c r="H810" s="131"/>
      <c r="I810" s="131"/>
      <c r="J810" s="131"/>
      <c r="K810" s="131"/>
      <c r="L810" s="131"/>
      <c r="M810" s="131"/>
      <c r="N810" s="131"/>
      <c r="O810" s="131"/>
      <c r="P810" s="131"/>
      <c r="Q810" s="131"/>
      <c r="R810" s="131"/>
      <c r="S810" s="131"/>
      <c r="T810" s="131"/>
      <c r="U810" s="131"/>
      <c r="V810" s="131"/>
      <c r="W810" s="131"/>
      <c r="X810" s="131"/>
      <c r="Y810" s="131"/>
      <c r="Z810" s="131"/>
      <c r="AA810" s="131"/>
      <c r="AB810" s="131"/>
      <c r="AC810" s="131"/>
      <c r="AD810" s="131"/>
      <c r="AE810" s="131"/>
      <c r="AF810" s="131"/>
      <c r="AG810" s="131"/>
      <c r="AH810" s="131"/>
      <c r="AI810" s="131"/>
      <c r="AJ810" s="131"/>
      <c r="AK810" s="131"/>
      <c r="AL810" s="131"/>
      <c r="AM810" s="131"/>
      <c r="AN810" s="131"/>
      <c r="AO810" s="131"/>
      <c r="AP810" s="131"/>
      <c r="AQ810" s="131"/>
      <c r="AR810" s="131"/>
      <c r="AS810" s="131"/>
      <c r="AT810" s="131"/>
      <c r="AU810" s="131"/>
      <c r="AV810" s="131"/>
      <c r="AW810" s="131"/>
      <c r="AX810" s="131"/>
      <c r="AY810" s="131"/>
      <c r="AZ810" s="131"/>
      <c r="BA810" s="131"/>
      <c r="BB810" s="131"/>
      <c r="BC810" s="131"/>
      <c r="BD810" s="131"/>
      <c r="BE810" s="131"/>
      <c r="BF810" s="131"/>
      <c r="BG810" s="131"/>
      <c r="BH810" s="131"/>
      <c r="BI810" s="131"/>
      <c r="BJ810" s="131"/>
      <c r="BK810" s="131"/>
      <c r="BL810" s="131"/>
      <c r="BM810" s="131"/>
      <c r="BN810" s="131"/>
      <c r="BO810" s="131"/>
      <c r="BP810" s="131"/>
      <c r="BQ810" s="131"/>
      <c r="BR810" s="131"/>
      <c r="BS810" s="131"/>
      <c r="BT810" s="131"/>
      <c r="BU810" s="131"/>
      <c r="BV810" s="131"/>
      <c r="BW810" s="131"/>
      <c r="BX810" s="131"/>
      <c r="BY810" s="131"/>
      <c r="BZ810" s="131"/>
      <c r="CA810" s="131"/>
      <c r="CB810" s="131"/>
      <c r="CC810" s="131"/>
      <c r="CD810" s="131"/>
      <c r="CE810" s="131"/>
      <c r="CF810" s="131"/>
      <c r="CG810" s="131"/>
      <c r="CH810" s="131"/>
      <c r="CI810" s="131"/>
      <c r="CJ810" s="131"/>
      <c r="CK810" s="131"/>
      <c r="CL810" s="131"/>
      <c r="CM810" s="131"/>
      <c r="CN810" s="131"/>
      <c r="CO810" s="131"/>
      <c r="CP810" s="131"/>
      <c r="CQ810" s="131"/>
      <c r="CR810" s="131"/>
      <c r="CS810" s="131"/>
      <c r="CT810" s="131"/>
      <c r="CU810" s="131"/>
      <c r="CV810" s="131"/>
      <c r="CW810" s="131"/>
      <c r="CX810" s="131"/>
      <c r="CY810" s="131"/>
      <c r="CZ810" s="131"/>
      <c r="DA810" s="131"/>
      <c r="DB810" s="131"/>
      <c r="DC810" s="131"/>
      <c r="DD810" s="131"/>
      <c r="DE810" s="131"/>
      <c r="DF810" s="131"/>
      <c r="DG810" s="131"/>
      <c r="DH810" s="131"/>
      <c r="DI810" s="131"/>
      <c r="DJ810" s="131"/>
      <c r="DK810" s="131"/>
      <c r="DL810" s="131"/>
      <c r="DM810" s="131"/>
      <c r="DN810" s="131"/>
      <c r="DO810" s="131"/>
      <c r="DP810" s="131"/>
      <c r="DQ810" s="131"/>
      <c r="DR810" s="131"/>
      <c r="DS810" s="131"/>
      <c r="DT810" s="131"/>
      <c r="DU810" s="131"/>
      <c r="DV810" s="131"/>
      <c r="DW810" s="131"/>
      <c r="DX810" s="131"/>
      <c r="DY810" s="131"/>
      <c r="DZ810" s="131"/>
      <c r="EA810" s="131"/>
      <c r="EB810" s="131"/>
      <c r="EC810" s="131"/>
      <c r="ED810" s="131"/>
      <c r="EE810" s="131"/>
      <c r="EF810" s="131"/>
      <c r="EG810" s="131"/>
      <c r="EH810" s="131"/>
      <c r="EI810" s="131"/>
      <c r="EJ810" s="131"/>
      <c r="EK810" s="131"/>
      <c r="EL810" s="131"/>
      <c r="EM810" s="131"/>
      <c r="EN810" s="131"/>
      <c r="EO810" s="131"/>
      <c r="EP810" s="131"/>
      <c r="EQ810" s="131"/>
      <c r="ER810" s="131"/>
      <c r="ES810" s="131"/>
      <c r="ET810" s="131"/>
      <c r="EU810" s="131"/>
      <c r="EV810" s="131"/>
      <c r="EW810" s="131"/>
      <c r="EX810" s="131"/>
      <c r="EY810" s="131"/>
      <c r="EZ810" s="131"/>
      <c r="FA810" s="131"/>
      <c r="FB810" s="131"/>
      <c r="FC810" s="131"/>
      <c r="FD810" s="131"/>
      <c r="FE810" s="131"/>
      <c r="FF810" s="131"/>
      <c r="FG810" s="131"/>
      <c r="FH810" s="131"/>
      <c r="FI810" s="131"/>
      <c r="FJ810" s="131"/>
      <c r="FK810" s="131"/>
      <c r="FL810" s="131"/>
      <c r="FM810" s="131"/>
      <c r="FN810" s="131"/>
      <c r="FO810" s="131"/>
      <c r="FP810" s="131"/>
      <c r="FQ810" s="131"/>
      <c r="FR810" s="131"/>
      <c r="FS810" s="131"/>
      <c r="FT810" s="131"/>
      <c r="FU810" s="131"/>
      <c r="FV810" s="131"/>
      <c r="FW810" s="131"/>
    </row>
    <row r="811">
      <c r="A811" s="131"/>
      <c r="B811" s="131"/>
      <c r="C811" s="131"/>
      <c r="D811" s="131"/>
      <c r="E811" s="131"/>
      <c r="F811" s="131"/>
      <c r="G811" s="131"/>
      <c r="H811" s="131"/>
      <c r="I811" s="131"/>
      <c r="J811" s="131"/>
      <c r="K811" s="131"/>
      <c r="L811" s="131"/>
      <c r="M811" s="131"/>
      <c r="N811" s="131"/>
      <c r="O811" s="131"/>
      <c r="P811" s="131"/>
      <c r="Q811" s="131"/>
      <c r="R811" s="131"/>
      <c r="S811" s="131"/>
      <c r="T811" s="131"/>
      <c r="U811" s="131"/>
      <c r="V811" s="131"/>
      <c r="W811" s="131"/>
      <c r="X811" s="131"/>
      <c r="Y811" s="131"/>
      <c r="Z811" s="131"/>
      <c r="AA811" s="131"/>
      <c r="AB811" s="131"/>
      <c r="AC811" s="131"/>
      <c r="AD811" s="131"/>
      <c r="AE811" s="131"/>
      <c r="AF811" s="131"/>
      <c r="AG811" s="131"/>
      <c r="AH811" s="131"/>
      <c r="AI811" s="131"/>
      <c r="AJ811" s="131"/>
      <c r="AK811" s="131"/>
      <c r="AL811" s="131"/>
      <c r="AM811" s="131"/>
      <c r="AN811" s="131"/>
      <c r="AO811" s="131"/>
      <c r="AP811" s="131"/>
      <c r="AQ811" s="131"/>
      <c r="AR811" s="131"/>
      <c r="AS811" s="131"/>
      <c r="AT811" s="131"/>
      <c r="AU811" s="131"/>
      <c r="AV811" s="131"/>
      <c r="AW811" s="131"/>
      <c r="AX811" s="131"/>
      <c r="AY811" s="131"/>
      <c r="AZ811" s="131"/>
      <c r="BA811" s="131"/>
      <c r="BB811" s="131"/>
      <c r="BC811" s="131"/>
      <c r="BD811" s="131"/>
      <c r="BE811" s="131"/>
      <c r="BF811" s="131"/>
      <c r="BG811" s="131"/>
      <c r="BH811" s="131"/>
      <c r="BI811" s="131"/>
      <c r="BJ811" s="131"/>
      <c r="BK811" s="131"/>
      <c r="BL811" s="131"/>
      <c r="BM811" s="131"/>
      <c r="BN811" s="131"/>
      <c r="BO811" s="131"/>
      <c r="BP811" s="131"/>
      <c r="BQ811" s="131"/>
      <c r="BR811" s="131"/>
      <c r="BS811" s="131"/>
      <c r="BT811" s="131"/>
      <c r="BU811" s="131"/>
      <c r="BV811" s="131"/>
      <c r="BW811" s="131"/>
      <c r="BX811" s="131"/>
      <c r="BY811" s="131"/>
      <c r="BZ811" s="131"/>
      <c r="CA811" s="131"/>
      <c r="CB811" s="131"/>
      <c r="CC811" s="131"/>
      <c r="CD811" s="131"/>
      <c r="CE811" s="131"/>
      <c r="CF811" s="131"/>
      <c r="CG811" s="131"/>
      <c r="CH811" s="131"/>
      <c r="CI811" s="131"/>
      <c r="CJ811" s="131"/>
      <c r="CK811" s="131"/>
      <c r="CL811" s="131"/>
      <c r="CM811" s="131"/>
      <c r="CN811" s="131"/>
      <c r="CO811" s="131"/>
      <c r="CP811" s="131"/>
      <c r="CQ811" s="131"/>
      <c r="CR811" s="131"/>
      <c r="CS811" s="131"/>
      <c r="CT811" s="131"/>
      <c r="CU811" s="131"/>
      <c r="CV811" s="131"/>
      <c r="CW811" s="131"/>
      <c r="CX811" s="131"/>
      <c r="CY811" s="131"/>
      <c r="CZ811" s="131"/>
      <c r="DA811" s="131"/>
      <c r="DB811" s="131"/>
      <c r="DC811" s="131"/>
      <c r="DD811" s="131"/>
      <c r="DE811" s="131"/>
      <c r="DF811" s="131"/>
      <c r="DG811" s="131"/>
      <c r="DH811" s="131"/>
      <c r="DI811" s="131"/>
      <c r="DJ811" s="131"/>
      <c r="DK811" s="131"/>
      <c r="DL811" s="131"/>
      <c r="DM811" s="131"/>
      <c r="DN811" s="131"/>
      <c r="DO811" s="131"/>
      <c r="DP811" s="131"/>
      <c r="DQ811" s="131"/>
      <c r="DR811" s="131"/>
      <c r="DS811" s="131"/>
      <c r="DT811" s="131"/>
      <c r="DU811" s="131"/>
      <c r="DV811" s="131"/>
      <c r="DW811" s="131"/>
      <c r="DX811" s="131"/>
      <c r="DY811" s="131"/>
      <c r="DZ811" s="131"/>
      <c r="EA811" s="131"/>
      <c r="EB811" s="131"/>
      <c r="EC811" s="131"/>
      <c r="ED811" s="131"/>
      <c r="EE811" s="131"/>
      <c r="EF811" s="131"/>
      <c r="EG811" s="131"/>
      <c r="EH811" s="131"/>
      <c r="EI811" s="131"/>
      <c r="EJ811" s="131"/>
      <c r="EK811" s="131"/>
      <c r="EL811" s="131"/>
      <c r="EM811" s="131"/>
      <c r="EN811" s="131"/>
      <c r="EO811" s="131"/>
      <c r="EP811" s="131"/>
      <c r="EQ811" s="131"/>
      <c r="ER811" s="131"/>
      <c r="ES811" s="131"/>
      <c r="ET811" s="131"/>
      <c r="EU811" s="131"/>
      <c r="EV811" s="131"/>
      <c r="EW811" s="131"/>
      <c r="EX811" s="131"/>
      <c r="EY811" s="131"/>
      <c r="EZ811" s="131"/>
      <c r="FA811" s="131"/>
      <c r="FB811" s="131"/>
      <c r="FC811" s="131"/>
      <c r="FD811" s="131"/>
      <c r="FE811" s="131"/>
      <c r="FF811" s="131"/>
      <c r="FG811" s="131"/>
      <c r="FH811" s="131"/>
      <c r="FI811" s="131"/>
      <c r="FJ811" s="131"/>
      <c r="FK811" s="131"/>
      <c r="FL811" s="131"/>
      <c r="FM811" s="131"/>
      <c r="FN811" s="131"/>
      <c r="FO811" s="131"/>
      <c r="FP811" s="131"/>
      <c r="FQ811" s="131"/>
      <c r="FR811" s="131"/>
      <c r="FS811" s="131"/>
      <c r="FT811" s="131"/>
      <c r="FU811" s="131"/>
      <c r="FV811" s="131"/>
      <c r="FW811" s="131"/>
    </row>
    <row r="812">
      <c r="A812" s="131"/>
      <c r="B812" s="131"/>
      <c r="C812" s="131"/>
      <c r="D812" s="131"/>
      <c r="E812" s="131"/>
      <c r="F812" s="131"/>
      <c r="G812" s="131"/>
      <c r="H812" s="131"/>
      <c r="I812" s="131"/>
      <c r="J812" s="131"/>
      <c r="K812" s="131"/>
      <c r="L812" s="131"/>
      <c r="M812" s="131"/>
      <c r="N812" s="131"/>
      <c r="O812" s="131"/>
      <c r="P812" s="131"/>
      <c r="Q812" s="131"/>
      <c r="R812" s="131"/>
      <c r="S812" s="131"/>
      <c r="T812" s="131"/>
      <c r="U812" s="131"/>
      <c r="V812" s="131"/>
      <c r="W812" s="131"/>
      <c r="X812" s="131"/>
      <c r="Y812" s="131"/>
      <c r="Z812" s="131"/>
      <c r="AA812" s="131"/>
      <c r="AB812" s="131"/>
      <c r="AC812" s="131"/>
      <c r="AD812" s="131"/>
      <c r="AE812" s="131"/>
      <c r="AF812" s="131"/>
      <c r="AG812" s="131"/>
      <c r="AH812" s="131"/>
      <c r="AI812" s="131"/>
      <c r="AJ812" s="131"/>
      <c r="AK812" s="131"/>
      <c r="AL812" s="131"/>
      <c r="AM812" s="131"/>
      <c r="AN812" s="131"/>
      <c r="AO812" s="131"/>
      <c r="AP812" s="131"/>
      <c r="AQ812" s="131"/>
      <c r="AR812" s="131"/>
      <c r="AS812" s="131"/>
      <c r="AT812" s="131"/>
      <c r="AU812" s="131"/>
      <c r="AV812" s="131"/>
      <c r="AW812" s="131"/>
      <c r="AX812" s="131"/>
      <c r="AY812" s="131"/>
      <c r="AZ812" s="131"/>
      <c r="BA812" s="131"/>
      <c r="BB812" s="131"/>
      <c r="BC812" s="131"/>
      <c r="BD812" s="131"/>
      <c r="BE812" s="131"/>
      <c r="BF812" s="131"/>
      <c r="BG812" s="131"/>
      <c r="BH812" s="131"/>
      <c r="BI812" s="131"/>
      <c r="BJ812" s="131"/>
      <c r="BK812" s="131"/>
      <c r="BL812" s="131"/>
      <c r="BM812" s="131"/>
      <c r="BN812" s="131"/>
      <c r="BO812" s="131"/>
      <c r="BP812" s="131"/>
      <c r="BQ812" s="131"/>
      <c r="BR812" s="131"/>
      <c r="BS812" s="131"/>
      <c r="BT812" s="131"/>
      <c r="BU812" s="131"/>
      <c r="BV812" s="131"/>
      <c r="BW812" s="131"/>
      <c r="BX812" s="131"/>
      <c r="BY812" s="131"/>
      <c r="BZ812" s="131"/>
      <c r="CA812" s="131"/>
      <c r="CB812" s="131"/>
      <c r="CC812" s="131"/>
      <c r="CD812" s="131"/>
      <c r="CE812" s="131"/>
      <c r="CF812" s="131"/>
      <c r="CG812" s="131"/>
      <c r="CH812" s="131"/>
      <c r="CI812" s="131"/>
      <c r="CJ812" s="131"/>
      <c r="CK812" s="131"/>
      <c r="CL812" s="131"/>
      <c r="CM812" s="131"/>
      <c r="CN812" s="131"/>
      <c r="CO812" s="131"/>
      <c r="CP812" s="131"/>
      <c r="CQ812" s="131"/>
      <c r="CR812" s="131"/>
      <c r="CS812" s="131"/>
      <c r="CT812" s="131"/>
      <c r="CU812" s="131"/>
      <c r="CV812" s="131"/>
      <c r="CW812" s="131"/>
      <c r="CX812" s="131"/>
      <c r="CY812" s="131"/>
      <c r="CZ812" s="131"/>
      <c r="DA812" s="131"/>
      <c r="DB812" s="131"/>
      <c r="DC812" s="131"/>
      <c r="DD812" s="131"/>
      <c r="DE812" s="131"/>
      <c r="DF812" s="131"/>
      <c r="DG812" s="131"/>
      <c r="DH812" s="131"/>
      <c r="DI812" s="131"/>
      <c r="DJ812" s="131"/>
      <c r="DK812" s="131"/>
      <c r="DL812" s="131"/>
      <c r="DM812" s="131"/>
      <c r="DN812" s="131"/>
      <c r="DO812" s="131"/>
      <c r="DP812" s="131"/>
      <c r="DQ812" s="131"/>
      <c r="DR812" s="131"/>
      <c r="DS812" s="131"/>
      <c r="DT812" s="131"/>
      <c r="DU812" s="131"/>
      <c r="DV812" s="131"/>
      <c r="DW812" s="131"/>
      <c r="DX812" s="131"/>
      <c r="DY812" s="131"/>
      <c r="DZ812" s="131"/>
      <c r="EA812" s="131"/>
      <c r="EB812" s="131"/>
      <c r="EC812" s="131"/>
      <c r="ED812" s="131"/>
      <c r="EE812" s="131"/>
      <c r="EF812" s="131"/>
      <c r="EG812" s="131"/>
      <c r="EH812" s="131"/>
      <c r="EI812" s="131"/>
      <c r="EJ812" s="131"/>
      <c r="EK812" s="131"/>
      <c r="EL812" s="131"/>
      <c r="EM812" s="131"/>
      <c r="EN812" s="131"/>
      <c r="EO812" s="131"/>
      <c r="EP812" s="131"/>
      <c r="EQ812" s="131"/>
      <c r="ER812" s="131"/>
      <c r="ES812" s="131"/>
      <c r="ET812" s="131"/>
      <c r="EU812" s="131"/>
      <c r="EV812" s="131"/>
      <c r="EW812" s="131"/>
      <c r="EX812" s="131"/>
      <c r="EY812" s="131"/>
      <c r="EZ812" s="131"/>
      <c r="FA812" s="131"/>
      <c r="FB812" s="131"/>
      <c r="FC812" s="131"/>
      <c r="FD812" s="131"/>
      <c r="FE812" s="131"/>
      <c r="FF812" s="131"/>
      <c r="FG812" s="131"/>
      <c r="FH812" s="131"/>
      <c r="FI812" s="131"/>
      <c r="FJ812" s="131"/>
      <c r="FK812" s="131"/>
      <c r="FL812" s="131"/>
      <c r="FM812" s="131"/>
      <c r="FN812" s="131"/>
      <c r="FO812" s="131"/>
      <c r="FP812" s="131"/>
      <c r="FQ812" s="131"/>
      <c r="FR812" s="131"/>
      <c r="FS812" s="131"/>
      <c r="FT812" s="131"/>
      <c r="FU812" s="131"/>
      <c r="FV812" s="131"/>
      <c r="FW812" s="131"/>
    </row>
    <row r="813">
      <c r="A813" s="131"/>
      <c r="B813" s="131"/>
      <c r="C813" s="131"/>
      <c r="D813" s="131"/>
      <c r="E813" s="131"/>
      <c r="F813" s="131"/>
      <c r="G813" s="131"/>
      <c r="H813" s="131"/>
      <c r="I813" s="131"/>
      <c r="J813" s="131"/>
      <c r="K813" s="131"/>
      <c r="L813" s="131"/>
      <c r="M813" s="131"/>
      <c r="N813" s="131"/>
      <c r="O813" s="131"/>
      <c r="P813" s="131"/>
      <c r="Q813" s="131"/>
      <c r="R813" s="131"/>
      <c r="S813" s="131"/>
      <c r="T813" s="131"/>
      <c r="U813" s="131"/>
      <c r="V813" s="131"/>
      <c r="W813" s="131"/>
      <c r="X813" s="131"/>
      <c r="Y813" s="131"/>
      <c r="Z813" s="131"/>
      <c r="AA813" s="131"/>
      <c r="AB813" s="131"/>
      <c r="AC813" s="131"/>
      <c r="AD813" s="131"/>
      <c r="AE813" s="131"/>
      <c r="AF813" s="131"/>
      <c r="AG813" s="131"/>
      <c r="AH813" s="131"/>
      <c r="AI813" s="131"/>
      <c r="AJ813" s="131"/>
      <c r="AK813" s="131"/>
      <c r="AL813" s="131"/>
      <c r="AM813" s="131"/>
      <c r="AN813" s="131"/>
      <c r="AO813" s="131"/>
      <c r="AP813" s="131"/>
      <c r="AQ813" s="131"/>
      <c r="AR813" s="131"/>
      <c r="AS813" s="131"/>
      <c r="AT813" s="131"/>
      <c r="AU813" s="131"/>
      <c r="AV813" s="131"/>
      <c r="AW813" s="131"/>
      <c r="AX813" s="131"/>
      <c r="AY813" s="131"/>
      <c r="AZ813" s="131"/>
      <c r="BA813" s="131"/>
      <c r="BB813" s="131"/>
      <c r="BC813" s="131"/>
      <c r="BD813" s="131"/>
      <c r="BE813" s="131"/>
      <c r="BF813" s="131"/>
      <c r="BG813" s="131"/>
      <c r="BH813" s="131"/>
      <c r="BI813" s="131"/>
      <c r="BJ813" s="131"/>
      <c r="BK813" s="131"/>
      <c r="BL813" s="131"/>
      <c r="BM813" s="131"/>
      <c r="BN813" s="131"/>
      <c r="BO813" s="131"/>
      <c r="BP813" s="131"/>
      <c r="BQ813" s="131"/>
      <c r="BR813" s="131"/>
      <c r="BS813" s="131"/>
      <c r="BT813" s="131"/>
      <c r="BU813" s="131"/>
      <c r="BV813" s="131"/>
      <c r="BW813" s="131"/>
      <c r="BX813" s="131"/>
      <c r="BY813" s="131"/>
      <c r="BZ813" s="131"/>
      <c r="CA813" s="131"/>
      <c r="CB813" s="131"/>
      <c r="CC813" s="131"/>
      <c r="CD813" s="131"/>
      <c r="CE813" s="131"/>
      <c r="CF813" s="131"/>
      <c r="CG813" s="131"/>
      <c r="CH813" s="131"/>
      <c r="CI813" s="131"/>
      <c r="CJ813" s="131"/>
      <c r="CK813" s="131"/>
      <c r="CL813" s="131"/>
      <c r="CM813" s="131"/>
      <c r="CN813" s="131"/>
      <c r="CO813" s="131"/>
      <c r="CP813" s="131"/>
      <c r="CQ813" s="131"/>
      <c r="CR813" s="131"/>
      <c r="CS813" s="131"/>
      <c r="CT813" s="131"/>
      <c r="CU813" s="131"/>
      <c r="CV813" s="131"/>
      <c r="CW813" s="131"/>
      <c r="CX813" s="131"/>
      <c r="CY813" s="131"/>
      <c r="CZ813" s="131"/>
      <c r="DA813" s="131"/>
      <c r="DB813" s="131"/>
      <c r="DC813" s="131"/>
      <c r="DD813" s="131"/>
      <c r="DE813" s="131"/>
      <c r="DF813" s="131"/>
      <c r="DG813" s="131"/>
      <c r="DH813" s="131"/>
      <c r="DI813" s="131"/>
      <c r="DJ813" s="131"/>
      <c r="DK813" s="131"/>
      <c r="DL813" s="131"/>
      <c r="DM813" s="131"/>
      <c r="DN813" s="131"/>
      <c r="DO813" s="131"/>
      <c r="DP813" s="131"/>
      <c r="DQ813" s="131"/>
      <c r="DR813" s="131"/>
      <c r="DS813" s="131"/>
      <c r="DT813" s="131"/>
      <c r="DU813" s="131"/>
      <c r="DV813" s="131"/>
      <c r="DW813" s="131"/>
      <c r="DX813" s="131"/>
      <c r="DY813" s="131"/>
      <c r="DZ813" s="131"/>
      <c r="EA813" s="131"/>
      <c r="EB813" s="131"/>
      <c r="EC813" s="131"/>
      <c r="ED813" s="131"/>
      <c r="EE813" s="131"/>
      <c r="EF813" s="131"/>
      <c r="EG813" s="131"/>
      <c r="EH813" s="131"/>
      <c r="EI813" s="131"/>
      <c r="EJ813" s="131"/>
      <c r="EK813" s="131"/>
      <c r="EL813" s="131"/>
      <c r="EM813" s="131"/>
      <c r="EN813" s="131"/>
      <c r="EO813" s="131"/>
      <c r="EP813" s="131"/>
      <c r="EQ813" s="131"/>
      <c r="ER813" s="131"/>
      <c r="ES813" s="131"/>
      <c r="ET813" s="131"/>
      <c r="EU813" s="131"/>
      <c r="EV813" s="131"/>
      <c r="EW813" s="131"/>
      <c r="EX813" s="131"/>
      <c r="EY813" s="131"/>
      <c r="EZ813" s="131"/>
      <c r="FA813" s="131"/>
      <c r="FB813" s="131"/>
      <c r="FC813" s="131"/>
      <c r="FD813" s="131"/>
      <c r="FE813" s="131"/>
      <c r="FF813" s="131"/>
      <c r="FG813" s="131"/>
      <c r="FH813" s="131"/>
      <c r="FI813" s="131"/>
      <c r="FJ813" s="131"/>
      <c r="FK813" s="131"/>
      <c r="FL813" s="131"/>
      <c r="FM813" s="131"/>
      <c r="FN813" s="131"/>
      <c r="FO813" s="131"/>
      <c r="FP813" s="131"/>
      <c r="FQ813" s="131"/>
      <c r="FR813" s="131"/>
      <c r="FS813" s="131"/>
      <c r="FT813" s="131"/>
      <c r="FU813" s="131"/>
      <c r="FV813" s="131"/>
      <c r="FW813" s="131"/>
    </row>
    <row r="814">
      <c r="A814" s="131"/>
      <c r="B814" s="131"/>
      <c r="C814" s="131"/>
      <c r="D814" s="131"/>
      <c r="E814" s="131"/>
      <c r="F814" s="131"/>
      <c r="G814" s="131"/>
      <c r="H814" s="131"/>
      <c r="I814" s="131"/>
      <c r="J814" s="131"/>
      <c r="K814" s="131"/>
      <c r="L814" s="131"/>
      <c r="M814" s="131"/>
      <c r="N814" s="131"/>
      <c r="O814" s="131"/>
      <c r="P814" s="131"/>
      <c r="Q814" s="131"/>
      <c r="R814" s="131"/>
      <c r="S814" s="131"/>
      <c r="T814" s="131"/>
      <c r="U814" s="131"/>
      <c r="V814" s="131"/>
      <c r="W814" s="131"/>
      <c r="X814" s="131"/>
      <c r="Y814" s="131"/>
      <c r="Z814" s="131"/>
      <c r="AA814" s="131"/>
      <c r="AB814" s="131"/>
      <c r="AC814" s="131"/>
      <c r="AD814" s="131"/>
      <c r="AE814" s="131"/>
      <c r="AF814" s="131"/>
      <c r="AG814" s="131"/>
      <c r="AH814" s="131"/>
      <c r="AI814" s="131"/>
      <c r="AJ814" s="131"/>
      <c r="AK814" s="131"/>
      <c r="AL814" s="131"/>
      <c r="AM814" s="131"/>
      <c r="AN814" s="131"/>
      <c r="AO814" s="131"/>
      <c r="AP814" s="131"/>
      <c r="AQ814" s="131"/>
      <c r="AR814" s="131"/>
      <c r="AS814" s="131"/>
      <c r="AT814" s="131"/>
      <c r="AU814" s="131"/>
      <c r="AV814" s="131"/>
      <c r="AW814" s="131"/>
      <c r="AX814" s="131"/>
      <c r="AY814" s="131"/>
      <c r="AZ814" s="131"/>
      <c r="BA814" s="131"/>
      <c r="BB814" s="131"/>
      <c r="BC814" s="131"/>
      <c r="BD814" s="131"/>
      <c r="BE814" s="131"/>
      <c r="BF814" s="131"/>
      <c r="BG814" s="131"/>
      <c r="BH814" s="131"/>
      <c r="BI814" s="131"/>
      <c r="BJ814" s="131"/>
      <c r="BK814" s="131"/>
      <c r="BL814" s="131"/>
      <c r="BM814" s="131"/>
      <c r="BN814" s="131"/>
      <c r="BO814" s="131"/>
      <c r="BP814" s="131"/>
      <c r="BQ814" s="131"/>
      <c r="BR814" s="131"/>
      <c r="BS814" s="131"/>
      <c r="BT814" s="131"/>
      <c r="BU814" s="131"/>
      <c r="BV814" s="131"/>
      <c r="BW814" s="131"/>
      <c r="BX814" s="131"/>
      <c r="BY814" s="131"/>
      <c r="BZ814" s="131"/>
      <c r="CA814" s="131"/>
      <c r="CB814" s="131"/>
      <c r="CC814" s="131"/>
      <c r="CD814" s="131"/>
      <c r="CE814" s="131"/>
      <c r="CF814" s="131"/>
      <c r="CG814" s="131"/>
      <c r="CH814" s="131"/>
      <c r="CI814" s="131"/>
      <c r="CJ814" s="131"/>
      <c r="CK814" s="131"/>
      <c r="CL814" s="131"/>
      <c r="CM814" s="131"/>
      <c r="CN814" s="131"/>
      <c r="CO814" s="131"/>
      <c r="CP814" s="131"/>
      <c r="CQ814" s="131"/>
      <c r="CR814" s="131"/>
      <c r="CS814" s="131"/>
      <c r="CT814" s="131"/>
      <c r="CU814" s="131"/>
      <c r="CV814" s="131"/>
      <c r="CW814" s="131"/>
      <c r="CX814" s="131"/>
      <c r="CY814" s="131"/>
      <c r="CZ814" s="131"/>
      <c r="DA814" s="131"/>
      <c r="DB814" s="131"/>
      <c r="DC814" s="131"/>
      <c r="DD814" s="131"/>
      <c r="DE814" s="131"/>
      <c r="DF814" s="131"/>
      <c r="DG814" s="131"/>
      <c r="DH814" s="131"/>
      <c r="DI814" s="131"/>
      <c r="DJ814" s="131"/>
      <c r="DK814" s="131"/>
      <c r="DL814" s="131"/>
      <c r="DM814" s="131"/>
      <c r="DN814" s="131"/>
      <c r="DO814" s="131"/>
      <c r="DP814" s="131"/>
      <c r="DQ814" s="131"/>
      <c r="DR814" s="131"/>
      <c r="DS814" s="131"/>
      <c r="DT814" s="131"/>
      <c r="DU814" s="131"/>
      <c r="DV814" s="131"/>
      <c r="DW814" s="131"/>
      <c r="DX814" s="131"/>
      <c r="DY814" s="131"/>
      <c r="DZ814" s="131"/>
      <c r="EA814" s="131"/>
      <c r="EB814" s="131"/>
      <c r="EC814" s="131"/>
      <c r="ED814" s="131"/>
      <c r="EE814" s="131"/>
      <c r="EF814" s="131"/>
      <c r="EG814" s="131"/>
      <c r="EH814" s="131"/>
      <c r="EI814" s="131"/>
      <c r="EJ814" s="131"/>
      <c r="EK814" s="131"/>
      <c r="EL814" s="131"/>
      <c r="EM814" s="131"/>
      <c r="EN814" s="131"/>
      <c r="EO814" s="131"/>
      <c r="EP814" s="131"/>
      <c r="EQ814" s="131"/>
      <c r="ER814" s="131"/>
      <c r="ES814" s="131"/>
      <c r="ET814" s="131"/>
      <c r="EU814" s="131"/>
      <c r="EV814" s="131"/>
      <c r="EW814" s="131"/>
      <c r="EX814" s="131"/>
      <c r="EY814" s="131"/>
      <c r="EZ814" s="131"/>
      <c r="FA814" s="131"/>
      <c r="FB814" s="131"/>
      <c r="FC814" s="131"/>
      <c r="FD814" s="131"/>
      <c r="FE814" s="131"/>
      <c r="FF814" s="131"/>
      <c r="FG814" s="131"/>
      <c r="FH814" s="131"/>
      <c r="FI814" s="131"/>
      <c r="FJ814" s="131"/>
      <c r="FK814" s="131"/>
      <c r="FL814" s="131"/>
      <c r="FM814" s="131"/>
      <c r="FN814" s="131"/>
      <c r="FO814" s="131"/>
      <c r="FP814" s="131"/>
      <c r="FQ814" s="131"/>
      <c r="FR814" s="131"/>
      <c r="FS814" s="131"/>
      <c r="FT814" s="131"/>
      <c r="FU814" s="131"/>
      <c r="FV814" s="131"/>
      <c r="FW814" s="131"/>
    </row>
    <row r="815">
      <c r="A815" s="131"/>
      <c r="B815" s="131"/>
      <c r="C815" s="131"/>
      <c r="D815" s="131"/>
      <c r="E815" s="131"/>
      <c r="F815" s="131"/>
      <c r="G815" s="131"/>
      <c r="H815" s="131"/>
      <c r="I815" s="131"/>
      <c r="J815" s="131"/>
      <c r="K815" s="131"/>
      <c r="L815" s="131"/>
      <c r="M815" s="131"/>
      <c r="N815" s="131"/>
      <c r="O815" s="131"/>
      <c r="P815" s="131"/>
      <c r="Q815" s="131"/>
      <c r="R815" s="131"/>
      <c r="S815" s="131"/>
      <c r="T815" s="131"/>
      <c r="U815" s="131"/>
      <c r="V815" s="131"/>
      <c r="W815" s="131"/>
      <c r="X815" s="131"/>
      <c r="Y815" s="131"/>
      <c r="Z815" s="131"/>
      <c r="AA815" s="131"/>
      <c r="AB815" s="131"/>
      <c r="AC815" s="131"/>
      <c r="AD815" s="131"/>
      <c r="AE815" s="131"/>
      <c r="AF815" s="131"/>
      <c r="AG815" s="131"/>
      <c r="AH815" s="131"/>
      <c r="AI815" s="131"/>
      <c r="AJ815" s="131"/>
      <c r="AK815" s="131"/>
      <c r="AL815" s="131"/>
      <c r="AM815" s="131"/>
      <c r="AN815" s="131"/>
      <c r="AO815" s="131"/>
      <c r="AP815" s="131"/>
      <c r="AQ815" s="131"/>
      <c r="AR815" s="131"/>
      <c r="AS815" s="131"/>
      <c r="AT815" s="131"/>
      <c r="AU815" s="131"/>
      <c r="AV815" s="131"/>
      <c r="AW815" s="131"/>
      <c r="AX815" s="131"/>
      <c r="AY815" s="131"/>
      <c r="AZ815" s="131"/>
      <c r="BA815" s="131"/>
      <c r="BB815" s="131"/>
      <c r="BC815" s="131"/>
      <c r="BD815" s="131"/>
      <c r="BE815" s="131"/>
      <c r="BF815" s="131"/>
      <c r="BG815" s="131"/>
      <c r="BH815" s="131"/>
      <c r="BI815" s="131"/>
      <c r="BJ815" s="131"/>
      <c r="BK815" s="131"/>
      <c r="BL815" s="131"/>
      <c r="BM815" s="131"/>
      <c r="BN815" s="131"/>
      <c r="BO815" s="131"/>
      <c r="BP815" s="131"/>
      <c r="BQ815" s="131"/>
      <c r="BR815" s="131"/>
      <c r="BS815" s="131"/>
      <c r="BT815" s="131"/>
      <c r="BU815" s="131"/>
      <c r="BV815" s="131"/>
      <c r="BW815" s="131"/>
      <c r="BX815" s="131"/>
      <c r="BY815" s="131"/>
      <c r="BZ815" s="131"/>
      <c r="CA815" s="131"/>
      <c r="CB815" s="131"/>
      <c r="CC815" s="131"/>
      <c r="CD815" s="131"/>
      <c r="CE815" s="131"/>
      <c r="CF815" s="131"/>
      <c r="CG815" s="131"/>
      <c r="CH815" s="131"/>
      <c r="CI815" s="131"/>
      <c r="CJ815" s="131"/>
      <c r="CK815" s="131"/>
      <c r="CL815" s="131"/>
      <c r="CM815" s="131"/>
      <c r="CN815" s="131"/>
      <c r="CO815" s="131"/>
      <c r="CP815" s="131"/>
      <c r="CQ815" s="131"/>
      <c r="CR815" s="131"/>
      <c r="CS815" s="131"/>
      <c r="CT815" s="131"/>
      <c r="CU815" s="131"/>
      <c r="CV815" s="131"/>
      <c r="CW815" s="131"/>
      <c r="CX815" s="131"/>
      <c r="CY815" s="131"/>
      <c r="CZ815" s="131"/>
      <c r="DA815" s="131"/>
      <c r="DB815" s="131"/>
      <c r="DC815" s="131"/>
      <c r="DD815" s="131"/>
      <c r="DE815" s="131"/>
      <c r="DF815" s="131"/>
      <c r="DG815" s="131"/>
      <c r="DH815" s="131"/>
      <c r="DI815" s="131"/>
      <c r="DJ815" s="131"/>
      <c r="DK815" s="131"/>
      <c r="DL815" s="131"/>
      <c r="DM815" s="131"/>
      <c r="DN815" s="131"/>
      <c r="DO815" s="131"/>
      <c r="DP815" s="131"/>
      <c r="DQ815" s="131"/>
      <c r="DR815" s="131"/>
      <c r="DS815" s="131"/>
      <c r="DT815" s="131"/>
      <c r="DU815" s="131"/>
      <c r="DV815" s="131"/>
      <c r="DW815" s="131"/>
      <c r="DX815" s="131"/>
      <c r="DY815" s="131"/>
      <c r="DZ815" s="131"/>
      <c r="EA815" s="131"/>
      <c r="EB815" s="131"/>
      <c r="EC815" s="131"/>
      <c r="ED815" s="131"/>
      <c r="EE815" s="131"/>
      <c r="EF815" s="131"/>
      <c r="EG815" s="131"/>
      <c r="EH815" s="131"/>
      <c r="EI815" s="131"/>
      <c r="EJ815" s="131"/>
      <c r="EK815" s="131"/>
      <c r="EL815" s="131"/>
      <c r="EM815" s="131"/>
      <c r="EN815" s="131"/>
      <c r="EO815" s="131"/>
      <c r="EP815" s="131"/>
      <c r="EQ815" s="131"/>
      <c r="ER815" s="131"/>
      <c r="ES815" s="131"/>
      <c r="ET815" s="131"/>
      <c r="EU815" s="131"/>
      <c r="EV815" s="131"/>
      <c r="EW815" s="131"/>
      <c r="EX815" s="131"/>
      <c r="EY815" s="131"/>
      <c r="EZ815" s="131"/>
      <c r="FA815" s="131"/>
      <c r="FB815" s="131"/>
      <c r="FC815" s="131"/>
      <c r="FD815" s="131"/>
      <c r="FE815" s="131"/>
      <c r="FF815" s="131"/>
      <c r="FG815" s="131"/>
      <c r="FH815" s="131"/>
      <c r="FI815" s="131"/>
      <c r="FJ815" s="131"/>
      <c r="FK815" s="131"/>
      <c r="FL815" s="131"/>
      <c r="FM815" s="131"/>
      <c r="FN815" s="131"/>
      <c r="FO815" s="131"/>
      <c r="FP815" s="131"/>
      <c r="FQ815" s="131"/>
      <c r="FR815" s="131"/>
      <c r="FS815" s="131"/>
      <c r="FT815" s="131"/>
      <c r="FU815" s="131"/>
      <c r="FV815" s="131"/>
      <c r="FW815" s="131"/>
    </row>
    <row r="816">
      <c r="A816" s="131"/>
      <c r="B816" s="131"/>
      <c r="C816" s="131"/>
      <c r="D816" s="131"/>
      <c r="E816" s="131"/>
      <c r="F816" s="131"/>
      <c r="G816" s="131"/>
      <c r="H816" s="131"/>
      <c r="I816" s="131"/>
      <c r="J816" s="131"/>
      <c r="K816" s="131"/>
      <c r="L816" s="131"/>
      <c r="M816" s="131"/>
      <c r="N816" s="131"/>
      <c r="O816" s="131"/>
      <c r="P816" s="131"/>
      <c r="Q816" s="131"/>
      <c r="R816" s="131"/>
      <c r="S816" s="131"/>
      <c r="T816" s="131"/>
      <c r="U816" s="131"/>
      <c r="V816" s="131"/>
      <c r="W816" s="131"/>
      <c r="X816" s="131"/>
      <c r="Y816" s="131"/>
      <c r="Z816" s="131"/>
      <c r="AA816" s="131"/>
      <c r="AB816" s="131"/>
      <c r="AC816" s="131"/>
      <c r="AD816" s="131"/>
      <c r="AE816" s="131"/>
      <c r="AF816" s="131"/>
      <c r="AG816" s="131"/>
      <c r="AH816" s="131"/>
      <c r="AI816" s="131"/>
      <c r="AJ816" s="131"/>
      <c r="AK816" s="131"/>
      <c r="AL816" s="131"/>
      <c r="AM816" s="131"/>
      <c r="AN816" s="131"/>
      <c r="AO816" s="131"/>
      <c r="AP816" s="131"/>
      <c r="AQ816" s="131"/>
      <c r="AR816" s="131"/>
      <c r="AS816" s="131"/>
      <c r="AT816" s="131"/>
      <c r="AU816" s="131"/>
      <c r="AV816" s="131"/>
      <c r="AW816" s="131"/>
      <c r="AX816" s="131"/>
      <c r="AY816" s="131"/>
      <c r="AZ816" s="131"/>
      <c r="BA816" s="131"/>
      <c r="BB816" s="131"/>
      <c r="BC816" s="131"/>
      <c r="BD816" s="131"/>
      <c r="BE816" s="131"/>
      <c r="BF816" s="131"/>
      <c r="BG816" s="131"/>
      <c r="BH816" s="131"/>
      <c r="BI816" s="131"/>
      <c r="BJ816" s="131"/>
      <c r="BK816" s="131"/>
      <c r="BL816" s="131"/>
      <c r="BM816" s="131"/>
      <c r="BN816" s="131"/>
      <c r="BO816" s="131"/>
      <c r="BP816" s="131"/>
      <c r="BQ816" s="131"/>
      <c r="BR816" s="131"/>
      <c r="BS816" s="131"/>
      <c r="BT816" s="131"/>
      <c r="BU816" s="131"/>
      <c r="BV816" s="131"/>
      <c r="BW816" s="131"/>
      <c r="BX816" s="131"/>
      <c r="BY816" s="131"/>
      <c r="BZ816" s="131"/>
      <c r="CA816" s="131"/>
      <c r="CB816" s="131"/>
      <c r="CC816" s="131"/>
      <c r="CD816" s="131"/>
      <c r="CE816" s="131"/>
      <c r="CF816" s="131"/>
      <c r="CG816" s="131"/>
      <c r="CH816" s="131"/>
      <c r="CI816" s="131"/>
      <c r="CJ816" s="131"/>
      <c r="CK816" s="131"/>
      <c r="CL816" s="131"/>
      <c r="CM816" s="131"/>
      <c r="CN816" s="131"/>
      <c r="CO816" s="131"/>
      <c r="CP816" s="131"/>
      <c r="CQ816" s="131"/>
      <c r="CR816" s="131"/>
      <c r="CS816" s="131"/>
      <c r="CT816" s="131"/>
      <c r="CU816" s="131"/>
      <c r="CV816" s="131"/>
      <c r="CW816" s="131"/>
      <c r="CX816" s="131"/>
      <c r="CY816" s="131"/>
      <c r="CZ816" s="131"/>
      <c r="DA816" s="131"/>
      <c r="DB816" s="131"/>
      <c r="DC816" s="131"/>
      <c r="DD816" s="131"/>
      <c r="DE816" s="131"/>
      <c r="DF816" s="131"/>
      <c r="DG816" s="131"/>
      <c r="DH816" s="131"/>
      <c r="DI816" s="131"/>
      <c r="DJ816" s="131"/>
      <c r="DK816" s="131"/>
      <c r="DL816" s="131"/>
      <c r="DM816" s="131"/>
      <c r="DN816" s="131"/>
      <c r="DO816" s="131"/>
      <c r="DP816" s="131"/>
      <c r="DQ816" s="131"/>
      <c r="DR816" s="131"/>
      <c r="DS816" s="131"/>
      <c r="DT816" s="131"/>
      <c r="DU816" s="131"/>
      <c r="DV816" s="131"/>
      <c r="DW816" s="131"/>
      <c r="DX816" s="131"/>
      <c r="DY816" s="131"/>
      <c r="DZ816" s="131"/>
      <c r="EA816" s="131"/>
      <c r="EB816" s="131"/>
      <c r="EC816" s="131"/>
      <c r="ED816" s="131"/>
      <c r="EE816" s="131"/>
      <c r="EF816" s="131"/>
      <c r="EG816" s="131"/>
      <c r="EH816" s="131"/>
      <c r="EI816" s="131"/>
      <c r="EJ816" s="131"/>
      <c r="EK816" s="131"/>
      <c r="EL816" s="131"/>
      <c r="EM816" s="131"/>
      <c r="EN816" s="131"/>
      <c r="EO816" s="131"/>
      <c r="EP816" s="131"/>
      <c r="EQ816" s="131"/>
      <c r="ER816" s="131"/>
      <c r="ES816" s="131"/>
      <c r="ET816" s="131"/>
      <c r="EU816" s="131"/>
      <c r="EV816" s="131"/>
      <c r="EW816" s="131"/>
      <c r="EX816" s="131"/>
      <c r="EY816" s="131"/>
      <c r="EZ816" s="131"/>
      <c r="FA816" s="131"/>
      <c r="FB816" s="131"/>
      <c r="FC816" s="131"/>
      <c r="FD816" s="131"/>
      <c r="FE816" s="131"/>
      <c r="FF816" s="131"/>
      <c r="FG816" s="131"/>
      <c r="FH816" s="131"/>
      <c r="FI816" s="131"/>
      <c r="FJ816" s="131"/>
      <c r="FK816" s="131"/>
      <c r="FL816" s="131"/>
      <c r="FM816" s="131"/>
      <c r="FN816" s="131"/>
      <c r="FO816" s="131"/>
      <c r="FP816" s="131"/>
      <c r="FQ816" s="131"/>
      <c r="FR816" s="131"/>
      <c r="FS816" s="131"/>
      <c r="FT816" s="131"/>
      <c r="FU816" s="131"/>
      <c r="FV816" s="131"/>
      <c r="FW816" s="131"/>
    </row>
    <row r="817">
      <c r="A817" s="131"/>
      <c r="B817" s="131"/>
      <c r="C817" s="131"/>
      <c r="D817" s="131"/>
      <c r="E817" s="131"/>
      <c r="F817" s="131"/>
      <c r="G817" s="131"/>
      <c r="H817" s="131"/>
      <c r="I817" s="131"/>
      <c r="J817" s="131"/>
      <c r="K817" s="131"/>
      <c r="L817" s="131"/>
      <c r="M817" s="131"/>
      <c r="N817" s="131"/>
      <c r="O817" s="131"/>
      <c r="P817" s="131"/>
      <c r="Q817" s="131"/>
      <c r="R817" s="131"/>
      <c r="S817" s="131"/>
      <c r="T817" s="131"/>
      <c r="U817" s="131"/>
      <c r="V817" s="131"/>
      <c r="W817" s="131"/>
      <c r="X817" s="131"/>
      <c r="Y817" s="131"/>
      <c r="Z817" s="131"/>
      <c r="AA817" s="131"/>
      <c r="AB817" s="131"/>
      <c r="AC817" s="131"/>
      <c r="AD817" s="131"/>
      <c r="AE817" s="131"/>
      <c r="AF817" s="131"/>
      <c r="AG817" s="131"/>
      <c r="AH817" s="131"/>
      <c r="AI817" s="131"/>
      <c r="AJ817" s="131"/>
      <c r="AK817" s="131"/>
      <c r="AL817" s="131"/>
      <c r="AM817" s="131"/>
      <c r="AN817" s="131"/>
      <c r="AO817" s="131"/>
      <c r="AP817" s="131"/>
      <c r="AQ817" s="131"/>
      <c r="AR817" s="131"/>
      <c r="AS817" s="131"/>
      <c r="AT817" s="131"/>
      <c r="AU817" s="131"/>
      <c r="AV817" s="131"/>
      <c r="AW817" s="131"/>
      <c r="AX817" s="131"/>
      <c r="AY817" s="131"/>
      <c r="AZ817" s="131"/>
      <c r="BA817" s="131"/>
      <c r="BB817" s="131"/>
      <c r="BC817" s="131"/>
      <c r="BD817" s="131"/>
      <c r="BE817" s="131"/>
      <c r="BF817" s="131"/>
      <c r="BG817" s="131"/>
      <c r="BH817" s="131"/>
      <c r="BI817" s="131"/>
      <c r="BJ817" s="131"/>
      <c r="BK817" s="131"/>
      <c r="BL817" s="131"/>
      <c r="BM817" s="131"/>
      <c r="BN817" s="131"/>
      <c r="BO817" s="131"/>
      <c r="BP817" s="131"/>
      <c r="BQ817" s="131"/>
      <c r="BR817" s="131"/>
      <c r="BS817" s="131"/>
      <c r="BT817" s="131"/>
      <c r="BU817" s="131"/>
      <c r="BV817" s="131"/>
      <c r="BW817" s="131"/>
      <c r="BX817" s="131"/>
      <c r="BY817" s="131"/>
      <c r="BZ817" s="131"/>
      <c r="CA817" s="131"/>
      <c r="CB817" s="131"/>
      <c r="CC817" s="131"/>
      <c r="CD817" s="131"/>
      <c r="CE817" s="131"/>
      <c r="CF817" s="131"/>
      <c r="CG817" s="131"/>
      <c r="CH817" s="131"/>
      <c r="CI817" s="131"/>
      <c r="CJ817" s="131"/>
      <c r="CK817" s="131"/>
      <c r="CL817" s="131"/>
      <c r="CM817" s="131"/>
      <c r="CN817" s="131"/>
      <c r="CO817" s="131"/>
      <c r="CP817" s="131"/>
      <c r="CQ817" s="131"/>
      <c r="CR817" s="131"/>
      <c r="CS817" s="131"/>
      <c r="CT817" s="131"/>
      <c r="CU817" s="131"/>
      <c r="CV817" s="131"/>
      <c r="CW817" s="131"/>
      <c r="CX817" s="131"/>
      <c r="CY817" s="131"/>
      <c r="CZ817" s="131"/>
      <c r="DA817" s="131"/>
      <c r="DB817" s="131"/>
      <c r="DC817" s="131"/>
      <c r="DD817" s="131"/>
      <c r="DE817" s="131"/>
      <c r="DF817" s="131"/>
      <c r="DG817" s="131"/>
      <c r="DH817" s="131"/>
      <c r="DI817" s="131"/>
      <c r="DJ817" s="131"/>
      <c r="DK817" s="131"/>
      <c r="DL817" s="131"/>
      <c r="DM817" s="131"/>
      <c r="DN817" s="131"/>
      <c r="DO817" s="131"/>
      <c r="DP817" s="131"/>
      <c r="DQ817" s="131"/>
      <c r="DR817" s="131"/>
      <c r="DS817" s="131"/>
      <c r="DT817" s="131"/>
      <c r="DU817" s="131"/>
      <c r="DV817" s="131"/>
      <c r="DW817" s="131"/>
      <c r="DX817" s="131"/>
      <c r="DY817" s="131"/>
      <c r="DZ817" s="131"/>
      <c r="EA817" s="131"/>
      <c r="EB817" s="131"/>
      <c r="EC817" s="131"/>
      <c r="ED817" s="131"/>
      <c r="EE817" s="131"/>
      <c r="EF817" s="131"/>
      <c r="EG817" s="131"/>
      <c r="EH817" s="131"/>
      <c r="EI817" s="131"/>
      <c r="EJ817" s="131"/>
      <c r="EK817" s="131"/>
      <c r="EL817" s="131"/>
      <c r="EM817" s="131"/>
      <c r="EN817" s="131"/>
      <c r="EO817" s="131"/>
      <c r="EP817" s="131"/>
      <c r="EQ817" s="131"/>
      <c r="ER817" s="131"/>
      <c r="ES817" s="131"/>
      <c r="ET817" s="131"/>
      <c r="EU817" s="131"/>
      <c r="EV817" s="131"/>
      <c r="EW817" s="131"/>
      <c r="EX817" s="131"/>
      <c r="EY817" s="131"/>
      <c r="EZ817" s="131"/>
      <c r="FA817" s="131"/>
      <c r="FB817" s="131"/>
      <c r="FC817" s="131"/>
      <c r="FD817" s="131"/>
      <c r="FE817" s="131"/>
      <c r="FF817" s="131"/>
      <c r="FG817" s="131"/>
      <c r="FH817" s="131"/>
      <c r="FI817" s="131"/>
      <c r="FJ817" s="131"/>
      <c r="FK817" s="131"/>
      <c r="FL817" s="131"/>
      <c r="FM817" s="131"/>
      <c r="FN817" s="131"/>
      <c r="FO817" s="131"/>
      <c r="FP817" s="131"/>
      <c r="FQ817" s="131"/>
      <c r="FR817" s="131"/>
      <c r="FS817" s="131"/>
      <c r="FT817" s="131"/>
      <c r="FU817" s="131"/>
      <c r="FV817" s="131"/>
      <c r="FW817" s="131"/>
    </row>
    <row r="818">
      <c r="A818" s="131"/>
      <c r="B818" s="131"/>
      <c r="C818" s="131"/>
      <c r="D818" s="131"/>
      <c r="E818" s="131"/>
      <c r="F818" s="131"/>
      <c r="G818" s="131"/>
      <c r="H818" s="131"/>
      <c r="I818" s="131"/>
      <c r="J818" s="131"/>
      <c r="K818" s="131"/>
      <c r="L818" s="131"/>
      <c r="M818" s="131"/>
      <c r="N818" s="131"/>
      <c r="O818" s="131"/>
      <c r="P818" s="131"/>
      <c r="Q818" s="131"/>
      <c r="R818" s="131"/>
      <c r="S818" s="131"/>
      <c r="T818" s="131"/>
      <c r="U818" s="131"/>
      <c r="V818" s="131"/>
      <c r="W818" s="131"/>
      <c r="X818" s="131"/>
      <c r="Y818" s="131"/>
      <c r="Z818" s="131"/>
      <c r="AA818" s="131"/>
      <c r="AB818" s="131"/>
      <c r="AC818" s="131"/>
      <c r="AD818" s="131"/>
      <c r="AE818" s="131"/>
      <c r="AF818" s="131"/>
      <c r="AG818" s="131"/>
      <c r="AH818" s="131"/>
      <c r="AI818" s="131"/>
      <c r="AJ818" s="131"/>
      <c r="AK818" s="131"/>
      <c r="AL818" s="131"/>
      <c r="AM818" s="131"/>
      <c r="AN818" s="131"/>
      <c r="AO818" s="131"/>
      <c r="AP818" s="131"/>
      <c r="AQ818" s="131"/>
      <c r="AR818" s="131"/>
      <c r="AS818" s="131"/>
      <c r="AT818" s="131"/>
      <c r="AU818" s="131"/>
      <c r="AV818" s="131"/>
      <c r="AW818" s="131"/>
      <c r="AX818" s="131"/>
      <c r="AY818" s="131"/>
      <c r="AZ818" s="131"/>
      <c r="BA818" s="131"/>
      <c r="BB818" s="131"/>
      <c r="BC818" s="131"/>
      <c r="BD818" s="131"/>
      <c r="BE818" s="131"/>
      <c r="BF818" s="131"/>
      <c r="BG818" s="131"/>
      <c r="BH818" s="131"/>
      <c r="BI818" s="131"/>
      <c r="BJ818" s="131"/>
      <c r="BK818" s="131"/>
      <c r="BL818" s="131"/>
      <c r="BM818" s="131"/>
      <c r="BN818" s="131"/>
      <c r="BO818" s="131"/>
      <c r="BP818" s="131"/>
      <c r="BQ818" s="131"/>
      <c r="BR818" s="131"/>
      <c r="BS818" s="131"/>
      <c r="BT818" s="131"/>
      <c r="BU818" s="131"/>
      <c r="BV818" s="131"/>
      <c r="BW818" s="131"/>
      <c r="BX818" s="131"/>
      <c r="BY818" s="131"/>
      <c r="BZ818" s="131"/>
      <c r="CA818" s="131"/>
      <c r="CB818" s="131"/>
      <c r="CC818" s="131"/>
      <c r="CD818" s="131"/>
      <c r="CE818" s="131"/>
      <c r="CF818" s="131"/>
      <c r="CG818" s="131"/>
      <c r="CH818" s="131"/>
      <c r="CI818" s="131"/>
      <c r="CJ818" s="131"/>
      <c r="CK818" s="131"/>
      <c r="CL818" s="131"/>
      <c r="CM818" s="131"/>
      <c r="CN818" s="131"/>
      <c r="CO818" s="131"/>
      <c r="CP818" s="131"/>
      <c r="CQ818" s="131"/>
      <c r="CR818" s="131"/>
      <c r="CS818" s="131"/>
      <c r="CT818" s="131"/>
      <c r="CU818" s="131"/>
      <c r="CV818" s="131"/>
      <c r="CW818" s="131"/>
      <c r="CX818" s="131"/>
      <c r="CY818" s="131"/>
      <c r="CZ818" s="131"/>
      <c r="DA818" s="131"/>
      <c r="DB818" s="131"/>
      <c r="DC818" s="131"/>
      <c r="DD818" s="131"/>
      <c r="DE818" s="131"/>
      <c r="DF818" s="131"/>
      <c r="DG818" s="131"/>
      <c r="DH818" s="131"/>
      <c r="DI818" s="131"/>
      <c r="DJ818" s="131"/>
      <c r="DK818" s="131"/>
      <c r="DL818" s="131"/>
      <c r="DM818" s="131"/>
      <c r="DN818" s="131"/>
      <c r="DO818" s="131"/>
      <c r="DP818" s="131"/>
      <c r="DQ818" s="131"/>
      <c r="DR818" s="131"/>
      <c r="DS818" s="131"/>
      <c r="DT818" s="131"/>
      <c r="DU818" s="131"/>
      <c r="DV818" s="131"/>
      <c r="DW818" s="131"/>
      <c r="DX818" s="131"/>
      <c r="DY818" s="131"/>
      <c r="DZ818" s="131"/>
      <c r="EA818" s="131"/>
      <c r="EB818" s="131"/>
      <c r="EC818" s="131"/>
      <c r="ED818" s="131"/>
      <c r="EE818" s="131"/>
      <c r="EF818" s="131"/>
      <c r="EG818" s="131"/>
      <c r="EH818" s="131"/>
      <c r="EI818" s="131"/>
      <c r="EJ818" s="131"/>
      <c r="EK818" s="131"/>
      <c r="EL818" s="131"/>
      <c r="EM818" s="131"/>
      <c r="EN818" s="131"/>
      <c r="EO818" s="131"/>
      <c r="EP818" s="131"/>
      <c r="EQ818" s="131"/>
      <c r="ER818" s="131"/>
      <c r="ES818" s="131"/>
      <c r="ET818" s="131"/>
      <c r="EU818" s="131"/>
      <c r="EV818" s="131"/>
      <c r="EW818" s="131"/>
      <c r="EX818" s="131"/>
      <c r="EY818" s="131"/>
      <c r="EZ818" s="131"/>
      <c r="FA818" s="131"/>
      <c r="FB818" s="131"/>
      <c r="FC818" s="131"/>
      <c r="FD818" s="131"/>
      <c r="FE818" s="131"/>
      <c r="FF818" s="131"/>
      <c r="FG818" s="131"/>
      <c r="FH818" s="131"/>
      <c r="FI818" s="131"/>
      <c r="FJ818" s="131"/>
      <c r="FK818" s="131"/>
      <c r="FL818" s="131"/>
      <c r="FM818" s="131"/>
      <c r="FN818" s="131"/>
      <c r="FO818" s="131"/>
      <c r="FP818" s="131"/>
      <c r="FQ818" s="131"/>
      <c r="FR818" s="131"/>
      <c r="FS818" s="131"/>
      <c r="FT818" s="131"/>
      <c r="FU818" s="131"/>
      <c r="FV818" s="131"/>
      <c r="FW818" s="131"/>
    </row>
    <row r="819">
      <c r="A819" s="131"/>
      <c r="B819" s="131"/>
      <c r="C819" s="131"/>
      <c r="D819" s="131"/>
      <c r="E819" s="131"/>
      <c r="F819" s="131"/>
      <c r="G819" s="131"/>
      <c r="H819" s="131"/>
      <c r="I819" s="131"/>
      <c r="J819" s="131"/>
      <c r="K819" s="131"/>
      <c r="L819" s="131"/>
      <c r="M819" s="131"/>
      <c r="N819" s="131"/>
      <c r="O819" s="131"/>
      <c r="P819" s="131"/>
      <c r="Q819" s="131"/>
      <c r="R819" s="131"/>
      <c r="S819" s="131"/>
      <c r="T819" s="131"/>
      <c r="U819" s="131"/>
      <c r="V819" s="131"/>
      <c r="W819" s="131"/>
      <c r="X819" s="131"/>
      <c r="Y819" s="131"/>
      <c r="Z819" s="131"/>
      <c r="AA819" s="131"/>
      <c r="AB819" s="131"/>
      <c r="AC819" s="131"/>
      <c r="AD819" s="131"/>
      <c r="AE819" s="131"/>
      <c r="AF819" s="131"/>
      <c r="AG819" s="131"/>
      <c r="AH819" s="131"/>
      <c r="AI819" s="131"/>
      <c r="AJ819" s="131"/>
      <c r="AK819" s="131"/>
      <c r="AL819" s="131"/>
      <c r="AM819" s="131"/>
      <c r="AN819" s="131"/>
      <c r="AO819" s="131"/>
      <c r="AP819" s="131"/>
      <c r="AQ819" s="131"/>
      <c r="AR819" s="131"/>
      <c r="AS819" s="131"/>
      <c r="AT819" s="131"/>
      <c r="AU819" s="131"/>
      <c r="AV819" s="131"/>
      <c r="AW819" s="131"/>
      <c r="AX819" s="131"/>
      <c r="AY819" s="131"/>
      <c r="AZ819" s="131"/>
      <c r="BA819" s="131"/>
      <c r="BB819" s="131"/>
      <c r="BC819" s="131"/>
      <c r="BD819" s="131"/>
      <c r="BE819" s="131"/>
      <c r="BF819" s="131"/>
      <c r="BG819" s="131"/>
      <c r="BH819" s="131"/>
      <c r="BI819" s="131"/>
      <c r="BJ819" s="131"/>
      <c r="BK819" s="131"/>
      <c r="BL819" s="131"/>
      <c r="BM819" s="131"/>
      <c r="BN819" s="131"/>
      <c r="BO819" s="131"/>
      <c r="BP819" s="131"/>
      <c r="BQ819" s="131"/>
      <c r="BR819" s="131"/>
      <c r="BS819" s="131"/>
      <c r="BT819" s="131"/>
      <c r="BU819" s="131"/>
      <c r="BV819" s="131"/>
      <c r="BW819" s="131"/>
      <c r="BX819" s="131"/>
      <c r="BY819" s="131"/>
      <c r="BZ819" s="131"/>
      <c r="CA819" s="131"/>
      <c r="CB819" s="131"/>
      <c r="CC819" s="131"/>
      <c r="CD819" s="131"/>
      <c r="CE819" s="131"/>
      <c r="CF819" s="131"/>
      <c r="CG819" s="131"/>
      <c r="CH819" s="131"/>
      <c r="CI819" s="131"/>
      <c r="CJ819" s="131"/>
      <c r="CK819" s="131"/>
      <c r="CL819" s="131"/>
      <c r="CM819" s="131"/>
      <c r="CN819" s="131"/>
      <c r="CO819" s="131"/>
      <c r="CP819" s="131"/>
      <c r="CQ819" s="131"/>
      <c r="CR819" s="131"/>
      <c r="CS819" s="131"/>
      <c r="CT819" s="131"/>
      <c r="CU819" s="131"/>
      <c r="CV819" s="131"/>
      <c r="CW819" s="131"/>
      <c r="CX819" s="131"/>
      <c r="CY819" s="131"/>
      <c r="CZ819" s="131"/>
      <c r="DA819" s="131"/>
      <c r="DB819" s="131"/>
      <c r="DC819" s="131"/>
      <c r="DD819" s="131"/>
      <c r="DE819" s="131"/>
      <c r="DF819" s="131"/>
      <c r="DG819" s="131"/>
      <c r="DH819" s="131"/>
      <c r="DI819" s="131"/>
      <c r="DJ819" s="131"/>
      <c r="DK819" s="131"/>
      <c r="DL819" s="131"/>
      <c r="DM819" s="131"/>
      <c r="DN819" s="131"/>
      <c r="DO819" s="131"/>
      <c r="DP819" s="131"/>
      <c r="DQ819" s="131"/>
      <c r="DR819" s="131"/>
      <c r="DS819" s="131"/>
      <c r="DT819" s="131"/>
      <c r="DU819" s="131"/>
      <c r="DV819" s="131"/>
      <c r="DW819" s="131"/>
      <c r="DX819" s="131"/>
      <c r="DY819" s="131"/>
      <c r="DZ819" s="131"/>
      <c r="EA819" s="131"/>
      <c r="EB819" s="131"/>
      <c r="EC819" s="131"/>
      <c r="ED819" s="131"/>
      <c r="EE819" s="131"/>
      <c r="EF819" s="131"/>
      <c r="EG819" s="131"/>
      <c r="EH819" s="131"/>
      <c r="EI819" s="131"/>
      <c r="EJ819" s="131"/>
      <c r="EK819" s="131"/>
      <c r="EL819" s="131"/>
      <c r="EM819" s="131"/>
      <c r="EN819" s="131"/>
      <c r="EO819" s="131"/>
      <c r="EP819" s="131"/>
      <c r="EQ819" s="131"/>
      <c r="ER819" s="131"/>
      <c r="ES819" s="131"/>
      <c r="ET819" s="131"/>
      <c r="EU819" s="131"/>
      <c r="EV819" s="131"/>
      <c r="EW819" s="131"/>
      <c r="EX819" s="131"/>
      <c r="EY819" s="131"/>
      <c r="EZ819" s="131"/>
      <c r="FA819" s="131"/>
      <c r="FB819" s="131"/>
      <c r="FC819" s="131"/>
      <c r="FD819" s="131"/>
      <c r="FE819" s="131"/>
      <c r="FF819" s="131"/>
      <c r="FG819" s="131"/>
      <c r="FH819" s="131"/>
      <c r="FI819" s="131"/>
      <c r="FJ819" s="131"/>
      <c r="FK819" s="131"/>
      <c r="FL819" s="131"/>
      <c r="FM819" s="131"/>
      <c r="FN819" s="131"/>
      <c r="FO819" s="131"/>
      <c r="FP819" s="131"/>
      <c r="FQ819" s="131"/>
      <c r="FR819" s="131"/>
      <c r="FS819" s="131"/>
      <c r="FT819" s="131"/>
      <c r="FU819" s="131"/>
      <c r="FV819" s="131"/>
      <c r="FW819" s="131"/>
    </row>
    <row r="820">
      <c r="A820" s="131"/>
      <c r="B820" s="131"/>
      <c r="C820" s="131"/>
      <c r="D820" s="131"/>
      <c r="E820" s="131"/>
      <c r="F820" s="131"/>
      <c r="G820" s="131"/>
      <c r="H820" s="131"/>
      <c r="I820" s="131"/>
      <c r="J820" s="131"/>
      <c r="K820" s="131"/>
      <c r="L820" s="131"/>
      <c r="M820" s="131"/>
      <c r="N820" s="131"/>
      <c r="O820" s="131"/>
      <c r="P820" s="131"/>
      <c r="Q820" s="131"/>
      <c r="R820" s="131"/>
      <c r="S820" s="131"/>
      <c r="T820" s="131"/>
      <c r="U820" s="131"/>
      <c r="V820" s="131"/>
      <c r="W820" s="131"/>
      <c r="X820" s="131"/>
      <c r="Y820" s="131"/>
      <c r="Z820" s="131"/>
      <c r="AA820" s="131"/>
      <c r="AB820" s="131"/>
      <c r="AC820" s="131"/>
      <c r="AD820" s="131"/>
      <c r="AE820" s="131"/>
      <c r="AF820" s="131"/>
      <c r="AG820" s="131"/>
      <c r="AH820" s="131"/>
      <c r="AI820" s="131"/>
      <c r="AJ820" s="131"/>
      <c r="AK820" s="131"/>
      <c r="AL820" s="131"/>
      <c r="AM820" s="131"/>
      <c r="AN820" s="131"/>
      <c r="AO820" s="131"/>
      <c r="AP820" s="131"/>
      <c r="AQ820" s="131"/>
      <c r="AR820" s="131"/>
      <c r="AS820" s="131"/>
      <c r="AT820" s="131"/>
      <c r="AU820" s="131"/>
      <c r="AV820" s="131"/>
      <c r="AW820" s="131"/>
      <c r="AX820" s="131"/>
      <c r="AY820" s="131"/>
      <c r="AZ820" s="131"/>
      <c r="BA820" s="131"/>
      <c r="BB820" s="131"/>
      <c r="BC820" s="131"/>
      <c r="BD820" s="131"/>
      <c r="BE820" s="131"/>
      <c r="BF820" s="131"/>
      <c r="BG820" s="131"/>
      <c r="BH820" s="131"/>
      <c r="BI820" s="131"/>
      <c r="BJ820" s="131"/>
      <c r="BK820" s="131"/>
      <c r="BL820" s="131"/>
      <c r="BM820" s="131"/>
      <c r="BN820" s="131"/>
      <c r="BO820" s="131"/>
      <c r="BP820" s="131"/>
      <c r="BQ820" s="131"/>
      <c r="BR820" s="131"/>
      <c r="BS820" s="131"/>
      <c r="BT820" s="131"/>
      <c r="BU820" s="131"/>
      <c r="BV820" s="131"/>
      <c r="BW820" s="131"/>
      <c r="BX820" s="131"/>
      <c r="BY820" s="131"/>
      <c r="BZ820" s="131"/>
      <c r="CA820" s="131"/>
      <c r="CB820" s="131"/>
      <c r="CC820" s="131"/>
      <c r="CD820" s="131"/>
      <c r="CE820" s="131"/>
      <c r="CF820" s="131"/>
      <c r="CG820" s="131"/>
      <c r="CH820" s="131"/>
      <c r="CI820" s="131"/>
      <c r="CJ820" s="131"/>
      <c r="CK820" s="131"/>
      <c r="CL820" s="131"/>
      <c r="CM820" s="131"/>
      <c r="CN820" s="131"/>
      <c r="CO820" s="131"/>
      <c r="CP820" s="131"/>
      <c r="CQ820" s="131"/>
      <c r="CR820" s="131"/>
      <c r="CS820" s="131"/>
      <c r="CT820" s="131"/>
      <c r="CU820" s="131"/>
      <c r="CV820" s="131"/>
      <c r="CW820" s="131"/>
      <c r="CX820" s="131"/>
      <c r="CY820" s="131"/>
      <c r="CZ820" s="131"/>
      <c r="DA820" s="131"/>
      <c r="DB820" s="131"/>
      <c r="DC820" s="131"/>
      <c r="DD820" s="131"/>
      <c r="DE820" s="131"/>
      <c r="DF820" s="131"/>
      <c r="DG820" s="131"/>
      <c r="DH820" s="131"/>
      <c r="DI820" s="131"/>
      <c r="DJ820" s="131"/>
      <c r="DK820" s="131"/>
      <c r="DL820" s="131"/>
      <c r="DM820" s="131"/>
      <c r="DN820" s="131"/>
      <c r="DO820" s="131"/>
      <c r="DP820" s="131"/>
      <c r="DQ820" s="131"/>
      <c r="DR820" s="131"/>
      <c r="DS820" s="131"/>
      <c r="DT820" s="131"/>
      <c r="DU820" s="131"/>
      <c r="DV820" s="131"/>
      <c r="DW820" s="131"/>
      <c r="DX820" s="131"/>
      <c r="DY820" s="131"/>
      <c r="DZ820" s="131"/>
      <c r="EA820" s="131"/>
      <c r="EB820" s="131"/>
      <c r="EC820" s="131"/>
      <c r="ED820" s="131"/>
      <c r="EE820" s="131"/>
      <c r="EF820" s="131"/>
      <c r="EG820" s="131"/>
      <c r="EH820" s="131"/>
      <c r="EI820" s="131"/>
      <c r="EJ820" s="131"/>
      <c r="EK820" s="131"/>
      <c r="EL820" s="131"/>
      <c r="EM820" s="131"/>
      <c r="EN820" s="131"/>
      <c r="EO820" s="131"/>
      <c r="EP820" s="131"/>
      <c r="EQ820" s="131"/>
      <c r="ER820" s="131"/>
      <c r="ES820" s="131"/>
      <c r="ET820" s="131"/>
      <c r="EU820" s="131"/>
      <c r="EV820" s="131"/>
      <c r="EW820" s="131"/>
      <c r="EX820" s="131"/>
      <c r="EY820" s="131"/>
      <c r="EZ820" s="131"/>
      <c r="FA820" s="131"/>
      <c r="FB820" s="131"/>
      <c r="FC820" s="131"/>
      <c r="FD820" s="131"/>
      <c r="FE820" s="131"/>
      <c r="FF820" s="131"/>
      <c r="FG820" s="131"/>
      <c r="FH820" s="131"/>
      <c r="FI820" s="131"/>
      <c r="FJ820" s="131"/>
      <c r="FK820" s="131"/>
      <c r="FL820" s="131"/>
      <c r="FM820" s="131"/>
      <c r="FN820" s="131"/>
      <c r="FO820" s="131"/>
      <c r="FP820" s="131"/>
      <c r="FQ820" s="131"/>
      <c r="FR820" s="131"/>
      <c r="FS820" s="131"/>
      <c r="FT820" s="131"/>
      <c r="FU820" s="131"/>
      <c r="FV820" s="131"/>
      <c r="FW820" s="131"/>
    </row>
    <row r="821">
      <c r="A821" s="131"/>
      <c r="B821" s="131"/>
      <c r="C821" s="131"/>
      <c r="D821" s="131"/>
      <c r="E821" s="131"/>
      <c r="F821" s="131"/>
      <c r="G821" s="131"/>
      <c r="H821" s="131"/>
      <c r="I821" s="131"/>
      <c r="J821" s="131"/>
      <c r="K821" s="131"/>
      <c r="L821" s="131"/>
      <c r="M821" s="131"/>
      <c r="N821" s="131"/>
      <c r="O821" s="131"/>
      <c r="P821" s="131"/>
      <c r="Q821" s="131"/>
      <c r="R821" s="131"/>
      <c r="S821" s="131"/>
      <c r="T821" s="131"/>
      <c r="U821" s="131"/>
      <c r="V821" s="131"/>
      <c r="W821" s="131"/>
      <c r="X821" s="131"/>
      <c r="Y821" s="131"/>
      <c r="Z821" s="131"/>
      <c r="AA821" s="131"/>
      <c r="AB821" s="131"/>
      <c r="AC821" s="131"/>
      <c r="AD821" s="131"/>
      <c r="AE821" s="131"/>
      <c r="AF821" s="131"/>
      <c r="AG821" s="131"/>
      <c r="AH821" s="131"/>
      <c r="AI821" s="131"/>
      <c r="AJ821" s="131"/>
      <c r="AK821" s="131"/>
      <c r="AL821" s="131"/>
      <c r="AM821" s="131"/>
      <c r="AN821" s="131"/>
      <c r="AO821" s="131"/>
      <c r="AP821" s="131"/>
      <c r="AQ821" s="131"/>
      <c r="AR821" s="131"/>
      <c r="AS821" s="131"/>
      <c r="AT821" s="131"/>
      <c r="AU821" s="131"/>
      <c r="AV821" s="131"/>
      <c r="AW821" s="131"/>
      <c r="AX821" s="131"/>
      <c r="AY821" s="131"/>
      <c r="AZ821" s="131"/>
      <c r="BA821" s="131"/>
      <c r="BB821" s="131"/>
      <c r="BC821" s="131"/>
      <c r="BD821" s="131"/>
      <c r="BE821" s="131"/>
      <c r="BF821" s="131"/>
      <c r="BG821" s="131"/>
      <c r="BH821" s="131"/>
      <c r="BI821" s="131"/>
      <c r="BJ821" s="131"/>
      <c r="BK821" s="131"/>
      <c r="BL821" s="131"/>
      <c r="BM821" s="131"/>
      <c r="BN821" s="131"/>
      <c r="BO821" s="131"/>
      <c r="BP821" s="131"/>
      <c r="BQ821" s="131"/>
      <c r="BR821" s="131"/>
      <c r="BS821" s="131"/>
      <c r="BT821" s="131"/>
      <c r="BU821" s="131"/>
      <c r="BV821" s="131"/>
      <c r="BW821" s="131"/>
      <c r="BX821" s="131"/>
      <c r="BY821" s="131"/>
      <c r="BZ821" s="131"/>
      <c r="CA821" s="131"/>
      <c r="CB821" s="131"/>
      <c r="CC821" s="131"/>
      <c r="CD821" s="131"/>
      <c r="CE821" s="131"/>
      <c r="CF821" s="131"/>
      <c r="CG821" s="131"/>
      <c r="CH821" s="131"/>
      <c r="CI821" s="131"/>
      <c r="CJ821" s="131"/>
      <c r="CK821" s="131"/>
      <c r="CL821" s="131"/>
      <c r="CM821" s="131"/>
      <c r="CN821" s="131"/>
      <c r="CO821" s="131"/>
      <c r="CP821" s="131"/>
      <c r="CQ821" s="131"/>
      <c r="CR821" s="131"/>
      <c r="CS821" s="131"/>
      <c r="CT821" s="131"/>
      <c r="CU821" s="131"/>
      <c r="CV821" s="131"/>
      <c r="CW821" s="131"/>
      <c r="CX821" s="131"/>
      <c r="CY821" s="131"/>
      <c r="CZ821" s="131"/>
      <c r="DA821" s="131"/>
      <c r="DB821" s="131"/>
      <c r="DC821" s="131"/>
      <c r="DD821" s="131"/>
      <c r="DE821" s="131"/>
      <c r="DF821" s="131"/>
      <c r="DG821" s="131"/>
      <c r="DH821" s="131"/>
      <c r="DI821" s="131"/>
      <c r="DJ821" s="131"/>
      <c r="DK821" s="131"/>
      <c r="DL821" s="131"/>
      <c r="DM821" s="131"/>
      <c r="DN821" s="131"/>
      <c r="DO821" s="131"/>
      <c r="DP821" s="131"/>
      <c r="DQ821" s="131"/>
      <c r="DR821" s="131"/>
      <c r="DS821" s="131"/>
      <c r="DT821" s="131"/>
      <c r="DU821" s="131"/>
      <c r="DV821" s="131"/>
      <c r="DW821" s="131"/>
      <c r="DX821" s="131"/>
      <c r="DY821" s="131"/>
      <c r="DZ821" s="131"/>
      <c r="EA821" s="131"/>
      <c r="EB821" s="131"/>
      <c r="EC821" s="131"/>
      <c r="ED821" s="131"/>
      <c r="EE821" s="131"/>
      <c r="EF821" s="131"/>
      <c r="EG821" s="131"/>
      <c r="EH821" s="131"/>
      <c r="EI821" s="131"/>
      <c r="EJ821" s="131"/>
      <c r="EK821" s="131"/>
      <c r="EL821" s="131"/>
      <c r="EM821" s="131"/>
      <c r="EN821" s="131"/>
      <c r="EO821" s="131"/>
      <c r="EP821" s="131"/>
      <c r="EQ821" s="131"/>
      <c r="ER821" s="131"/>
      <c r="ES821" s="131"/>
      <c r="ET821" s="131"/>
      <c r="EU821" s="131"/>
      <c r="EV821" s="131"/>
      <c r="EW821" s="131"/>
      <c r="EX821" s="131"/>
      <c r="EY821" s="131"/>
      <c r="EZ821" s="131"/>
      <c r="FA821" s="131"/>
      <c r="FB821" s="131"/>
      <c r="FC821" s="131"/>
      <c r="FD821" s="131"/>
      <c r="FE821" s="131"/>
      <c r="FF821" s="131"/>
      <c r="FG821" s="131"/>
      <c r="FH821" s="131"/>
      <c r="FI821" s="131"/>
      <c r="FJ821" s="131"/>
      <c r="FK821" s="131"/>
      <c r="FL821" s="131"/>
      <c r="FM821" s="131"/>
      <c r="FN821" s="131"/>
      <c r="FO821" s="131"/>
      <c r="FP821" s="131"/>
      <c r="FQ821" s="131"/>
      <c r="FR821" s="131"/>
      <c r="FS821" s="131"/>
      <c r="FT821" s="131"/>
      <c r="FU821" s="131"/>
      <c r="FV821" s="131"/>
      <c r="FW821" s="131"/>
    </row>
    <row r="822">
      <c r="A822" s="131"/>
      <c r="B822" s="131"/>
      <c r="C822" s="131"/>
      <c r="D822" s="131"/>
      <c r="E822" s="131"/>
      <c r="F822" s="131"/>
      <c r="G822" s="131"/>
      <c r="H822" s="131"/>
      <c r="I822" s="131"/>
      <c r="J822" s="131"/>
      <c r="K822" s="131"/>
      <c r="L822" s="131"/>
      <c r="M822" s="131"/>
      <c r="N822" s="131"/>
      <c r="O822" s="131"/>
      <c r="P822" s="131"/>
      <c r="Q822" s="131"/>
      <c r="R822" s="131"/>
      <c r="S822" s="131"/>
      <c r="T822" s="131"/>
      <c r="U822" s="131"/>
      <c r="V822" s="131"/>
      <c r="W822" s="131"/>
      <c r="X822" s="131"/>
      <c r="Y822" s="131"/>
      <c r="Z822" s="131"/>
      <c r="AA822" s="131"/>
      <c r="AB822" s="131"/>
      <c r="AC822" s="131"/>
      <c r="AD822" s="131"/>
      <c r="AE822" s="131"/>
      <c r="AF822" s="131"/>
      <c r="AG822" s="131"/>
      <c r="AH822" s="131"/>
      <c r="AI822" s="131"/>
      <c r="AJ822" s="131"/>
      <c r="AK822" s="131"/>
      <c r="AL822" s="131"/>
      <c r="AM822" s="131"/>
      <c r="AN822" s="131"/>
      <c r="AO822" s="131"/>
      <c r="AP822" s="131"/>
      <c r="AQ822" s="131"/>
      <c r="AR822" s="131"/>
      <c r="AS822" s="131"/>
      <c r="AT822" s="131"/>
      <c r="AU822" s="131"/>
      <c r="AV822" s="131"/>
      <c r="AW822" s="131"/>
      <c r="AX822" s="131"/>
      <c r="AY822" s="131"/>
      <c r="AZ822" s="131"/>
      <c r="BA822" s="131"/>
      <c r="BB822" s="131"/>
      <c r="BC822" s="131"/>
      <c r="BD822" s="131"/>
      <c r="BE822" s="131"/>
      <c r="BF822" s="131"/>
      <c r="BG822" s="131"/>
      <c r="BH822" s="131"/>
      <c r="BI822" s="131"/>
      <c r="BJ822" s="131"/>
      <c r="BK822" s="131"/>
      <c r="BL822" s="131"/>
      <c r="BM822" s="131"/>
      <c r="BN822" s="131"/>
      <c r="BO822" s="131"/>
      <c r="BP822" s="131"/>
      <c r="BQ822" s="131"/>
      <c r="BR822" s="131"/>
      <c r="BS822" s="131"/>
      <c r="BT822" s="131"/>
      <c r="BU822" s="131"/>
      <c r="BV822" s="131"/>
      <c r="BW822" s="131"/>
      <c r="BX822" s="131"/>
      <c r="BY822" s="131"/>
      <c r="BZ822" s="131"/>
      <c r="CA822" s="131"/>
      <c r="CB822" s="131"/>
      <c r="CC822" s="131"/>
      <c r="CD822" s="131"/>
      <c r="CE822" s="131"/>
      <c r="CF822" s="131"/>
      <c r="CG822" s="131"/>
      <c r="CH822" s="131"/>
      <c r="CI822" s="131"/>
      <c r="CJ822" s="131"/>
      <c r="CK822" s="131"/>
      <c r="CL822" s="131"/>
      <c r="CM822" s="131"/>
      <c r="CN822" s="131"/>
      <c r="CO822" s="131"/>
      <c r="CP822" s="131"/>
      <c r="CQ822" s="131"/>
      <c r="CR822" s="131"/>
      <c r="CS822" s="131"/>
      <c r="CT822" s="131"/>
      <c r="CU822" s="131"/>
      <c r="CV822" s="131"/>
      <c r="CW822" s="131"/>
      <c r="CX822" s="131"/>
      <c r="CY822" s="131"/>
      <c r="CZ822" s="131"/>
      <c r="DA822" s="131"/>
      <c r="DB822" s="131"/>
      <c r="DC822" s="131"/>
      <c r="DD822" s="131"/>
      <c r="DE822" s="131"/>
      <c r="DF822" s="131"/>
      <c r="DG822" s="131"/>
      <c r="DH822" s="131"/>
      <c r="DI822" s="131"/>
      <c r="DJ822" s="131"/>
      <c r="DK822" s="131"/>
      <c r="DL822" s="131"/>
      <c r="DM822" s="131"/>
      <c r="DN822" s="131"/>
      <c r="DO822" s="131"/>
      <c r="DP822" s="131"/>
      <c r="DQ822" s="131"/>
      <c r="DR822" s="131"/>
      <c r="DS822" s="131"/>
      <c r="DT822" s="131"/>
      <c r="DU822" s="131"/>
      <c r="DV822" s="131"/>
      <c r="DW822" s="131"/>
      <c r="DX822" s="131"/>
      <c r="DY822" s="131"/>
      <c r="DZ822" s="131"/>
      <c r="EA822" s="131"/>
      <c r="EB822" s="131"/>
      <c r="EC822" s="131"/>
      <c r="ED822" s="131"/>
      <c r="EE822" s="131"/>
      <c r="EF822" s="131"/>
      <c r="EG822" s="131"/>
      <c r="EH822" s="131"/>
      <c r="EI822" s="131"/>
      <c r="EJ822" s="131"/>
      <c r="EK822" s="131"/>
      <c r="EL822" s="131"/>
      <c r="EM822" s="131"/>
      <c r="EN822" s="131"/>
      <c r="EO822" s="131"/>
      <c r="EP822" s="131"/>
      <c r="EQ822" s="131"/>
      <c r="ER822" s="131"/>
      <c r="ES822" s="131"/>
      <c r="ET822" s="131"/>
      <c r="EU822" s="131"/>
      <c r="EV822" s="131"/>
      <c r="EW822" s="131"/>
      <c r="EX822" s="131"/>
      <c r="EY822" s="131"/>
      <c r="EZ822" s="131"/>
      <c r="FA822" s="131"/>
      <c r="FB822" s="131"/>
      <c r="FC822" s="131"/>
      <c r="FD822" s="131"/>
      <c r="FE822" s="131"/>
      <c r="FF822" s="131"/>
      <c r="FG822" s="131"/>
      <c r="FH822" s="131"/>
      <c r="FI822" s="131"/>
      <c r="FJ822" s="131"/>
      <c r="FK822" s="131"/>
      <c r="FL822" s="131"/>
      <c r="FM822" s="131"/>
      <c r="FN822" s="131"/>
      <c r="FO822" s="131"/>
      <c r="FP822" s="131"/>
      <c r="FQ822" s="131"/>
      <c r="FR822" s="131"/>
      <c r="FS822" s="131"/>
      <c r="FT822" s="131"/>
      <c r="FU822" s="131"/>
      <c r="FV822" s="131"/>
      <c r="FW822" s="131"/>
    </row>
    <row r="823">
      <c r="A823" s="131"/>
      <c r="B823" s="131"/>
      <c r="C823" s="131"/>
      <c r="D823" s="131"/>
      <c r="E823" s="131"/>
      <c r="F823" s="131"/>
      <c r="G823" s="131"/>
      <c r="H823" s="131"/>
      <c r="I823" s="131"/>
      <c r="J823" s="131"/>
      <c r="K823" s="131"/>
      <c r="L823" s="131"/>
      <c r="M823" s="131"/>
      <c r="N823" s="131"/>
      <c r="O823" s="131"/>
      <c r="P823" s="131"/>
      <c r="Q823" s="131"/>
      <c r="R823" s="131"/>
      <c r="S823" s="131"/>
      <c r="T823" s="131"/>
      <c r="U823" s="131"/>
      <c r="V823" s="131"/>
      <c r="W823" s="131"/>
      <c r="X823" s="131"/>
      <c r="Y823" s="131"/>
      <c r="Z823" s="131"/>
      <c r="AA823" s="131"/>
      <c r="AB823" s="131"/>
      <c r="AC823" s="131"/>
      <c r="AD823" s="131"/>
      <c r="AE823" s="131"/>
      <c r="AF823" s="131"/>
      <c r="AG823" s="131"/>
      <c r="AH823" s="131"/>
      <c r="AI823" s="131"/>
      <c r="AJ823" s="131"/>
      <c r="AK823" s="131"/>
      <c r="AL823" s="131"/>
      <c r="AM823" s="131"/>
      <c r="AN823" s="131"/>
      <c r="AO823" s="131"/>
      <c r="AP823" s="131"/>
      <c r="AQ823" s="131"/>
      <c r="AR823" s="131"/>
      <c r="AS823" s="131"/>
      <c r="AT823" s="131"/>
      <c r="AU823" s="131"/>
      <c r="AV823" s="131"/>
      <c r="AW823" s="131"/>
      <c r="AX823" s="131"/>
      <c r="AY823" s="131"/>
      <c r="AZ823" s="131"/>
      <c r="BA823" s="131"/>
      <c r="BB823" s="131"/>
      <c r="BC823" s="131"/>
      <c r="BD823" s="131"/>
      <c r="BE823" s="131"/>
      <c r="BF823" s="131"/>
      <c r="BG823" s="131"/>
      <c r="BH823" s="131"/>
      <c r="BI823" s="131"/>
      <c r="BJ823" s="131"/>
      <c r="BK823" s="131"/>
      <c r="BL823" s="131"/>
      <c r="BM823" s="131"/>
      <c r="BN823" s="131"/>
      <c r="BO823" s="131"/>
      <c r="BP823" s="131"/>
      <c r="BQ823" s="131"/>
      <c r="BR823" s="131"/>
      <c r="BS823" s="131"/>
      <c r="BT823" s="131"/>
      <c r="BU823" s="131"/>
      <c r="BV823" s="131"/>
      <c r="BW823" s="131"/>
      <c r="BX823" s="131"/>
      <c r="BY823" s="131"/>
      <c r="BZ823" s="131"/>
      <c r="CA823" s="131"/>
      <c r="CB823" s="131"/>
      <c r="CC823" s="131"/>
      <c r="CD823" s="131"/>
      <c r="CE823" s="131"/>
      <c r="CF823" s="131"/>
      <c r="CG823" s="131"/>
      <c r="CH823" s="131"/>
      <c r="CI823" s="131"/>
      <c r="CJ823" s="131"/>
      <c r="CK823" s="131"/>
      <c r="CL823" s="131"/>
      <c r="CM823" s="131"/>
      <c r="CN823" s="131"/>
      <c r="CO823" s="131"/>
      <c r="CP823" s="131"/>
      <c r="CQ823" s="131"/>
      <c r="CR823" s="131"/>
      <c r="CS823" s="131"/>
      <c r="CT823" s="131"/>
      <c r="CU823" s="131"/>
      <c r="CV823" s="131"/>
      <c r="CW823" s="131"/>
      <c r="CX823" s="131"/>
      <c r="CY823" s="131"/>
      <c r="CZ823" s="131"/>
      <c r="DA823" s="131"/>
      <c r="DB823" s="131"/>
      <c r="DC823" s="131"/>
      <c r="DD823" s="131"/>
      <c r="DE823" s="131"/>
      <c r="DF823" s="131"/>
      <c r="DG823" s="131"/>
      <c r="DH823" s="131"/>
      <c r="DI823" s="131"/>
      <c r="DJ823" s="131"/>
      <c r="DK823" s="131"/>
      <c r="DL823" s="131"/>
      <c r="DM823" s="131"/>
      <c r="DN823" s="131"/>
      <c r="DO823" s="131"/>
      <c r="DP823" s="131"/>
      <c r="DQ823" s="131"/>
      <c r="DR823" s="131"/>
      <c r="DS823" s="131"/>
      <c r="DT823" s="131"/>
      <c r="DU823" s="131"/>
      <c r="DV823" s="131"/>
      <c r="DW823" s="131"/>
      <c r="DX823" s="131"/>
      <c r="DY823" s="131"/>
      <c r="DZ823" s="131"/>
      <c r="EA823" s="131"/>
      <c r="EB823" s="131"/>
      <c r="EC823" s="131"/>
      <c r="ED823" s="131"/>
      <c r="EE823" s="131"/>
      <c r="EF823" s="131"/>
      <c r="EG823" s="131"/>
      <c r="EH823" s="131"/>
      <c r="EI823" s="131"/>
      <c r="EJ823" s="131"/>
      <c r="EK823" s="131"/>
      <c r="EL823" s="131"/>
      <c r="EM823" s="131"/>
      <c r="EN823" s="131"/>
      <c r="EO823" s="131"/>
      <c r="EP823" s="131"/>
      <c r="EQ823" s="131"/>
      <c r="ER823" s="131"/>
      <c r="ES823" s="131"/>
      <c r="ET823" s="131"/>
      <c r="EU823" s="131"/>
      <c r="EV823" s="131"/>
      <c r="EW823" s="131"/>
      <c r="EX823" s="131"/>
      <c r="EY823" s="131"/>
      <c r="EZ823" s="131"/>
      <c r="FA823" s="131"/>
      <c r="FB823" s="131"/>
      <c r="FC823" s="131"/>
      <c r="FD823" s="131"/>
      <c r="FE823" s="131"/>
      <c r="FF823" s="131"/>
      <c r="FG823" s="131"/>
      <c r="FH823" s="131"/>
      <c r="FI823" s="131"/>
      <c r="FJ823" s="131"/>
      <c r="FK823" s="131"/>
      <c r="FL823" s="131"/>
      <c r="FM823" s="131"/>
      <c r="FN823" s="131"/>
      <c r="FO823" s="131"/>
      <c r="FP823" s="131"/>
      <c r="FQ823" s="131"/>
      <c r="FR823" s="131"/>
      <c r="FS823" s="131"/>
      <c r="FT823" s="131"/>
      <c r="FU823" s="131"/>
      <c r="FV823" s="131"/>
      <c r="FW823" s="131"/>
    </row>
    <row r="824">
      <c r="A824" s="131"/>
      <c r="B824" s="131"/>
      <c r="C824" s="131"/>
      <c r="D824" s="131"/>
      <c r="E824" s="131"/>
      <c r="F824" s="131"/>
      <c r="G824" s="131"/>
      <c r="H824" s="131"/>
      <c r="I824" s="131"/>
      <c r="J824" s="131"/>
      <c r="K824" s="131"/>
      <c r="L824" s="131"/>
      <c r="M824" s="131"/>
      <c r="N824" s="131"/>
      <c r="O824" s="131"/>
      <c r="P824" s="131"/>
      <c r="Q824" s="131"/>
      <c r="R824" s="131"/>
      <c r="S824" s="131"/>
      <c r="T824" s="131"/>
      <c r="U824" s="131"/>
      <c r="V824" s="131"/>
      <c r="W824" s="131"/>
      <c r="X824" s="131"/>
      <c r="Y824" s="131"/>
      <c r="Z824" s="131"/>
      <c r="AA824" s="131"/>
      <c r="AB824" s="131"/>
      <c r="AC824" s="131"/>
      <c r="AD824" s="131"/>
      <c r="AE824" s="131"/>
      <c r="AF824" s="131"/>
      <c r="AG824" s="131"/>
      <c r="AH824" s="131"/>
      <c r="AI824" s="131"/>
      <c r="AJ824" s="131"/>
      <c r="AK824" s="131"/>
      <c r="AL824" s="131"/>
      <c r="AM824" s="131"/>
      <c r="AN824" s="131"/>
      <c r="AO824" s="131"/>
      <c r="AP824" s="131"/>
      <c r="AQ824" s="131"/>
      <c r="AR824" s="131"/>
      <c r="AS824" s="131"/>
      <c r="AT824" s="131"/>
      <c r="AU824" s="131"/>
      <c r="AV824" s="131"/>
      <c r="AW824" s="131"/>
      <c r="AX824" s="131"/>
      <c r="AY824" s="131"/>
      <c r="AZ824" s="131"/>
      <c r="BA824" s="131"/>
      <c r="BB824" s="131"/>
      <c r="BC824" s="131"/>
      <c r="BD824" s="131"/>
      <c r="BE824" s="131"/>
      <c r="BF824" s="131"/>
      <c r="BG824" s="131"/>
      <c r="BH824" s="131"/>
      <c r="BI824" s="131"/>
      <c r="BJ824" s="131"/>
      <c r="BK824" s="131"/>
      <c r="BL824" s="131"/>
      <c r="BM824" s="131"/>
      <c r="BN824" s="131"/>
      <c r="BO824" s="131"/>
      <c r="BP824" s="131"/>
      <c r="BQ824" s="131"/>
      <c r="BR824" s="131"/>
      <c r="BS824" s="131"/>
      <c r="BT824" s="131"/>
      <c r="BU824" s="131"/>
      <c r="BV824" s="131"/>
      <c r="BW824" s="131"/>
      <c r="BX824" s="131"/>
      <c r="BY824" s="131"/>
      <c r="BZ824" s="131"/>
      <c r="CA824" s="131"/>
      <c r="CB824" s="131"/>
      <c r="CC824" s="131"/>
      <c r="CD824" s="131"/>
      <c r="CE824" s="131"/>
      <c r="CF824" s="131"/>
      <c r="CG824" s="131"/>
      <c r="CH824" s="131"/>
      <c r="CI824" s="131"/>
      <c r="CJ824" s="131"/>
      <c r="CK824" s="131"/>
      <c r="CL824" s="131"/>
      <c r="CM824" s="131"/>
      <c r="CN824" s="131"/>
      <c r="CO824" s="131"/>
      <c r="CP824" s="131"/>
      <c r="CQ824" s="131"/>
      <c r="CR824" s="131"/>
      <c r="CS824" s="131"/>
      <c r="CT824" s="131"/>
      <c r="CU824" s="131"/>
      <c r="CV824" s="131"/>
      <c r="CW824" s="131"/>
      <c r="CX824" s="131"/>
      <c r="CY824" s="131"/>
      <c r="CZ824" s="131"/>
      <c r="DA824" s="131"/>
      <c r="DB824" s="131"/>
      <c r="DC824" s="131"/>
      <c r="DD824" s="131"/>
      <c r="DE824" s="131"/>
      <c r="DF824" s="131"/>
      <c r="DG824" s="131"/>
      <c r="DH824" s="131"/>
      <c r="DI824" s="131"/>
      <c r="DJ824" s="131"/>
      <c r="DK824" s="131"/>
      <c r="DL824" s="131"/>
      <c r="DM824" s="131"/>
      <c r="DN824" s="131"/>
      <c r="DO824" s="131"/>
      <c r="DP824" s="131"/>
      <c r="DQ824" s="131"/>
      <c r="DR824" s="131"/>
      <c r="DS824" s="131"/>
      <c r="DT824" s="131"/>
      <c r="DU824" s="131"/>
      <c r="DV824" s="131"/>
      <c r="DW824" s="131"/>
      <c r="DX824" s="131"/>
      <c r="DY824" s="131"/>
      <c r="DZ824" s="131"/>
      <c r="EA824" s="131"/>
      <c r="EB824" s="131"/>
      <c r="EC824" s="131"/>
      <c r="ED824" s="131"/>
      <c r="EE824" s="131"/>
      <c r="EF824" s="131"/>
      <c r="EG824" s="131"/>
      <c r="EH824" s="131"/>
      <c r="EI824" s="131"/>
      <c r="EJ824" s="131"/>
      <c r="EK824" s="131"/>
      <c r="EL824" s="131"/>
      <c r="EM824" s="131"/>
      <c r="EN824" s="131"/>
      <c r="EO824" s="131"/>
      <c r="EP824" s="131"/>
      <c r="EQ824" s="131"/>
      <c r="ER824" s="131"/>
      <c r="ES824" s="131"/>
      <c r="ET824" s="131"/>
      <c r="EU824" s="131"/>
      <c r="EV824" s="131"/>
      <c r="EW824" s="131"/>
      <c r="EX824" s="131"/>
      <c r="EY824" s="131"/>
      <c r="EZ824" s="131"/>
      <c r="FA824" s="131"/>
      <c r="FB824" s="131"/>
      <c r="FC824" s="131"/>
      <c r="FD824" s="131"/>
      <c r="FE824" s="131"/>
      <c r="FF824" s="131"/>
      <c r="FG824" s="131"/>
      <c r="FH824" s="131"/>
      <c r="FI824" s="131"/>
      <c r="FJ824" s="131"/>
      <c r="FK824" s="131"/>
      <c r="FL824" s="131"/>
      <c r="FM824" s="131"/>
      <c r="FN824" s="131"/>
      <c r="FO824" s="131"/>
      <c r="FP824" s="131"/>
      <c r="FQ824" s="131"/>
      <c r="FR824" s="131"/>
      <c r="FS824" s="131"/>
      <c r="FT824" s="131"/>
      <c r="FU824" s="131"/>
      <c r="FV824" s="131"/>
      <c r="FW824" s="131"/>
    </row>
    <row r="825">
      <c r="A825" s="131"/>
      <c r="B825" s="131"/>
      <c r="C825" s="131"/>
      <c r="D825" s="131"/>
      <c r="E825" s="131"/>
      <c r="F825" s="131"/>
      <c r="G825" s="131"/>
      <c r="H825" s="131"/>
      <c r="I825" s="131"/>
      <c r="J825" s="131"/>
      <c r="K825" s="131"/>
      <c r="L825" s="131"/>
      <c r="M825" s="131"/>
      <c r="N825" s="131"/>
      <c r="O825" s="131"/>
      <c r="P825" s="131"/>
      <c r="Q825" s="131"/>
      <c r="R825" s="131"/>
      <c r="S825" s="131"/>
      <c r="T825" s="131"/>
      <c r="U825" s="131"/>
      <c r="V825" s="131"/>
      <c r="W825" s="131"/>
      <c r="X825" s="131"/>
      <c r="Y825" s="131"/>
      <c r="Z825" s="131"/>
      <c r="AA825" s="131"/>
      <c r="AB825" s="131"/>
      <c r="AC825" s="131"/>
      <c r="AD825" s="131"/>
      <c r="AE825" s="131"/>
      <c r="AF825" s="131"/>
      <c r="AG825" s="131"/>
      <c r="AH825" s="131"/>
      <c r="AI825" s="131"/>
      <c r="AJ825" s="131"/>
      <c r="AK825" s="131"/>
      <c r="AL825" s="131"/>
      <c r="AM825" s="131"/>
      <c r="AN825" s="131"/>
      <c r="AO825" s="131"/>
      <c r="AP825" s="131"/>
      <c r="AQ825" s="131"/>
      <c r="AR825" s="131"/>
      <c r="AS825" s="131"/>
      <c r="AT825" s="131"/>
      <c r="AU825" s="131"/>
      <c r="AV825" s="131"/>
      <c r="AW825" s="131"/>
      <c r="AX825" s="131"/>
      <c r="AY825" s="131"/>
      <c r="AZ825" s="131"/>
      <c r="BA825" s="131"/>
      <c r="BB825" s="131"/>
      <c r="BC825" s="131"/>
      <c r="BD825" s="131"/>
      <c r="BE825" s="131"/>
      <c r="BF825" s="131"/>
      <c r="BG825" s="131"/>
      <c r="BH825" s="131"/>
      <c r="BI825" s="131"/>
      <c r="BJ825" s="131"/>
      <c r="BK825" s="131"/>
      <c r="BL825" s="131"/>
      <c r="BM825" s="131"/>
      <c r="BN825" s="131"/>
      <c r="BO825" s="131"/>
      <c r="BP825" s="131"/>
      <c r="BQ825" s="131"/>
      <c r="BR825" s="131"/>
      <c r="BS825" s="131"/>
      <c r="BT825" s="131"/>
      <c r="BU825" s="131"/>
      <c r="BV825" s="131"/>
      <c r="BW825" s="131"/>
      <c r="BX825" s="131"/>
      <c r="BY825" s="131"/>
      <c r="BZ825" s="131"/>
      <c r="CA825" s="131"/>
      <c r="CB825" s="131"/>
      <c r="CC825" s="131"/>
      <c r="CD825" s="131"/>
      <c r="CE825" s="131"/>
      <c r="CF825" s="131"/>
      <c r="CG825" s="131"/>
      <c r="CH825" s="131"/>
      <c r="CI825" s="131"/>
      <c r="CJ825" s="131"/>
      <c r="CK825" s="131"/>
      <c r="CL825" s="131"/>
      <c r="CM825" s="131"/>
      <c r="CN825" s="131"/>
      <c r="CO825" s="131"/>
      <c r="CP825" s="131"/>
      <c r="CQ825" s="131"/>
      <c r="CR825" s="131"/>
      <c r="CS825" s="131"/>
      <c r="CT825" s="131"/>
      <c r="CU825" s="131"/>
      <c r="CV825" s="131"/>
      <c r="CW825" s="131"/>
      <c r="CX825" s="131"/>
      <c r="CY825" s="131"/>
      <c r="CZ825" s="131"/>
      <c r="DA825" s="131"/>
      <c r="DB825" s="131"/>
      <c r="DC825" s="131"/>
      <c r="DD825" s="131"/>
      <c r="DE825" s="131"/>
      <c r="DF825" s="131"/>
      <c r="DG825" s="131"/>
      <c r="DH825" s="131"/>
      <c r="DI825" s="131"/>
      <c r="DJ825" s="131"/>
      <c r="DK825" s="131"/>
      <c r="DL825" s="131"/>
      <c r="DM825" s="131"/>
      <c r="DN825" s="131"/>
      <c r="DO825" s="131"/>
      <c r="DP825" s="131"/>
      <c r="DQ825" s="131"/>
      <c r="DR825" s="131"/>
      <c r="DS825" s="131"/>
      <c r="DT825" s="131"/>
      <c r="DU825" s="131"/>
      <c r="DV825" s="131"/>
      <c r="DW825" s="131"/>
      <c r="DX825" s="131"/>
      <c r="DY825" s="131"/>
      <c r="DZ825" s="131"/>
      <c r="EA825" s="131"/>
      <c r="EB825" s="131"/>
      <c r="EC825" s="131"/>
      <c r="ED825" s="131"/>
      <c r="EE825" s="131"/>
      <c r="EF825" s="131"/>
      <c r="EG825" s="131"/>
      <c r="EH825" s="131"/>
      <c r="EI825" s="131"/>
      <c r="EJ825" s="131"/>
      <c r="EK825" s="131"/>
      <c r="EL825" s="131"/>
      <c r="EM825" s="131"/>
      <c r="EN825" s="131"/>
      <c r="EO825" s="131"/>
      <c r="EP825" s="131"/>
      <c r="EQ825" s="131"/>
      <c r="ER825" s="131"/>
      <c r="ES825" s="131"/>
      <c r="ET825" s="131"/>
      <c r="EU825" s="131"/>
      <c r="EV825" s="131"/>
      <c r="EW825" s="131"/>
      <c r="EX825" s="131"/>
      <c r="EY825" s="131"/>
      <c r="EZ825" s="131"/>
      <c r="FA825" s="131"/>
      <c r="FB825" s="131"/>
      <c r="FC825" s="131"/>
      <c r="FD825" s="131"/>
      <c r="FE825" s="131"/>
      <c r="FF825" s="131"/>
      <c r="FG825" s="131"/>
      <c r="FH825" s="131"/>
      <c r="FI825" s="131"/>
      <c r="FJ825" s="131"/>
      <c r="FK825" s="131"/>
      <c r="FL825" s="131"/>
      <c r="FM825" s="131"/>
      <c r="FN825" s="131"/>
      <c r="FO825" s="131"/>
      <c r="FP825" s="131"/>
      <c r="FQ825" s="131"/>
      <c r="FR825" s="131"/>
      <c r="FS825" s="131"/>
      <c r="FT825" s="131"/>
      <c r="FU825" s="131"/>
      <c r="FV825" s="131"/>
      <c r="FW825" s="131"/>
    </row>
    <row r="826">
      <c r="A826" s="131"/>
      <c r="B826" s="131"/>
      <c r="C826" s="131"/>
      <c r="D826" s="131"/>
      <c r="E826" s="131"/>
      <c r="F826" s="131"/>
      <c r="G826" s="131"/>
      <c r="H826" s="131"/>
      <c r="I826" s="131"/>
      <c r="J826" s="131"/>
      <c r="K826" s="131"/>
      <c r="L826" s="131"/>
      <c r="M826" s="131"/>
      <c r="N826" s="131"/>
      <c r="O826" s="131"/>
      <c r="P826" s="131"/>
      <c r="Q826" s="131"/>
      <c r="R826" s="131"/>
      <c r="S826" s="131"/>
      <c r="T826" s="131"/>
      <c r="U826" s="131"/>
      <c r="V826" s="131"/>
      <c r="W826" s="131"/>
      <c r="X826" s="131"/>
      <c r="Y826" s="131"/>
      <c r="Z826" s="131"/>
      <c r="AA826" s="131"/>
      <c r="AB826" s="131"/>
      <c r="AC826" s="131"/>
      <c r="AD826" s="131"/>
      <c r="AE826" s="131"/>
      <c r="AF826" s="131"/>
      <c r="AG826" s="131"/>
      <c r="AH826" s="131"/>
      <c r="AI826" s="131"/>
      <c r="AJ826" s="131"/>
      <c r="AK826" s="131"/>
      <c r="AL826" s="131"/>
      <c r="AM826" s="131"/>
      <c r="AN826" s="131"/>
      <c r="AO826" s="131"/>
      <c r="AP826" s="131"/>
      <c r="AQ826" s="131"/>
      <c r="AR826" s="131"/>
      <c r="AS826" s="131"/>
      <c r="AT826" s="131"/>
      <c r="AU826" s="131"/>
      <c r="AV826" s="131"/>
      <c r="AW826" s="131"/>
      <c r="AX826" s="131"/>
      <c r="AY826" s="131"/>
      <c r="AZ826" s="131"/>
      <c r="BA826" s="131"/>
      <c r="BB826" s="131"/>
      <c r="BC826" s="131"/>
      <c r="BD826" s="131"/>
      <c r="BE826" s="131"/>
      <c r="BF826" s="131"/>
      <c r="BG826" s="131"/>
      <c r="BH826" s="131"/>
      <c r="BI826" s="131"/>
      <c r="BJ826" s="131"/>
      <c r="BK826" s="131"/>
      <c r="BL826" s="131"/>
      <c r="BM826" s="131"/>
      <c r="BN826" s="131"/>
      <c r="BO826" s="131"/>
      <c r="BP826" s="131"/>
      <c r="BQ826" s="131"/>
      <c r="BR826" s="131"/>
      <c r="BS826" s="131"/>
      <c r="BT826" s="131"/>
      <c r="BU826" s="131"/>
      <c r="BV826" s="131"/>
      <c r="BW826" s="131"/>
      <c r="BX826" s="131"/>
      <c r="BY826" s="131"/>
      <c r="BZ826" s="131"/>
      <c r="CA826" s="131"/>
      <c r="CB826" s="131"/>
      <c r="CC826" s="131"/>
      <c r="CD826" s="131"/>
      <c r="CE826" s="131"/>
      <c r="CF826" s="131"/>
      <c r="CG826" s="131"/>
      <c r="CH826" s="131"/>
      <c r="CI826" s="131"/>
      <c r="CJ826" s="131"/>
      <c r="CK826" s="131"/>
      <c r="CL826" s="131"/>
      <c r="CM826" s="131"/>
      <c r="CN826" s="131"/>
      <c r="CO826" s="131"/>
      <c r="CP826" s="131"/>
      <c r="CQ826" s="131"/>
      <c r="CR826" s="131"/>
      <c r="CS826" s="131"/>
      <c r="CT826" s="131"/>
      <c r="CU826" s="131"/>
      <c r="CV826" s="131"/>
      <c r="CW826" s="131"/>
      <c r="CX826" s="131"/>
      <c r="CY826" s="131"/>
      <c r="CZ826" s="131"/>
      <c r="DA826" s="131"/>
      <c r="DB826" s="131"/>
      <c r="DC826" s="131"/>
      <c r="DD826" s="131"/>
      <c r="DE826" s="131"/>
      <c r="DF826" s="131"/>
      <c r="DG826" s="131"/>
      <c r="DH826" s="131"/>
      <c r="DI826" s="131"/>
      <c r="DJ826" s="131"/>
      <c r="DK826" s="131"/>
      <c r="DL826" s="131"/>
      <c r="DM826" s="131"/>
      <c r="DN826" s="131"/>
      <c r="DO826" s="131"/>
      <c r="DP826" s="131"/>
      <c r="DQ826" s="131"/>
      <c r="DR826" s="131"/>
      <c r="DS826" s="131"/>
      <c r="DT826" s="131"/>
      <c r="DU826" s="131"/>
      <c r="DV826" s="131"/>
      <c r="DW826" s="131"/>
      <c r="DX826" s="131"/>
      <c r="DY826" s="131"/>
      <c r="DZ826" s="131"/>
      <c r="EA826" s="131"/>
      <c r="EB826" s="131"/>
      <c r="EC826" s="131"/>
      <c r="ED826" s="131"/>
      <c r="EE826" s="131"/>
      <c r="EF826" s="131"/>
      <c r="EG826" s="131"/>
      <c r="EH826" s="131"/>
      <c r="EI826" s="131"/>
      <c r="EJ826" s="131"/>
      <c r="EK826" s="131"/>
      <c r="EL826" s="131"/>
      <c r="EM826" s="131"/>
      <c r="EN826" s="131"/>
      <c r="EO826" s="131"/>
      <c r="EP826" s="131"/>
      <c r="EQ826" s="131"/>
      <c r="ER826" s="131"/>
      <c r="ES826" s="131"/>
      <c r="ET826" s="131"/>
      <c r="EU826" s="131"/>
      <c r="EV826" s="131"/>
      <c r="EW826" s="131"/>
      <c r="EX826" s="131"/>
      <c r="EY826" s="131"/>
      <c r="EZ826" s="131"/>
      <c r="FA826" s="131"/>
      <c r="FB826" s="131"/>
      <c r="FC826" s="131"/>
      <c r="FD826" s="131"/>
      <c r="FE826" s="131"/>
      <c r="FF826" s="131"/>
      <c r="FG826" s="131"/>
      <c r="FH826" s="131"/>
      <c r="FI826" s="131"/>
      <c r="FJ826" s="131"/>
      <c r="FK826" s="131"/>
      <c r="FL826" s="131"/>
      <c r="FM826" s="131"/>
      <c r="FN826" s="131"/>
      <c r="FO826" s="131"/>
      <c r="FP826" s="131"/>
      <c r="FQ826" s="131"/>
      <c r="FR826" s="131"/>
      <c r="FS826" s="131"/>
      <c r="FT826" s="131"/>
      <c r="FU826" s="131"/>
      <c r="FV826" s="131"/>
      <c r="FW826" s="131"/>
    </row>
    <row r="827">
      <c r="A827" s="131"/>
      <c r="B827" s="131"/>
      <c r="C827" s="131"/>
      <c r="D827" s="131"/>
      <c r="E827" s="131"/>
      <c r="F827" s="131"/>
      <c r="G827" s="131"/>
      <c r="H827" s="131"/>
      <c r="I827" s="131"/>
      <c r="J827" s="131"/>
      <c r="K827" s="131"/>
      <c r="L827" s="131"/>
      <c r="M827" s="131"/>
      <c r="N827" s="131"/>
      <c r="O827" s="131"/>
      <c r="P827" s="131"/>
      <c r="Q827" s="131"/>
      <c r="R827" s="131"/>
      <c r="S827" s="131"/>
      <c r="T827" s="131"/>
      <c r="U827" s="131"/>
      <c r="V827" s="131"/>
      <c r="W827" s="131"/>
      <c r="X827" s="131"/>
      <c r="Y827" s="131"/>
      <c r="Z827" s="131"/>
      <c r="AA827" s="131"/>
      <c r="AB827" s="131"/>
      <c r="AC827" s="131"/>
      <c r="AD827" s="131"/>
      <c r="AE827" s="131"/>
      <c r="AF827" s="131"/>
      <c r="AG827" s="131"/>
      <c r="AH827" s="131"/>
      <c r="AI827" s="131"/>
      <c r="AJ827" s="131"/>
      <c r="AK827" s="131"/>
      <c r="AL827" s="131"/>
      <c r="AM827" s="131"/>
      <c r="AN827" s="131"/>
      <c r="AO827" s="131"/>
      <c r="AP827" s="131"/>
      <c r="AQ827" s="131"/>
      <c r="AR827" s="131"/>
      <c r="AS827" s="131"/>
      <c r="AT827" s="131"/>
      <c r="AU827" s="131"/>
      <c r="AV827" s="131"/>
      <c r="AW827" s="131"/>
      <c r="AX827" s="131"/>
      <c r="AY827" s="131"/>
      <c r="AZ827" s="131"/>
      <c r="BA827" s="131"/>
      <c r="BB827" s="131"/>
      <c r="BC827" s="131"/>
      <c r="BD827" s="131"/>
      <c r="BE827" s="131"/>
      <c r="BF827" s="131"/>
      <c r="BG827" s="131"/>
      <c r="BH827" s="131"/>
      <c r="BI827" s="131"/>
      <c r="BJ827" s="131"/>
      <c r="BK827" s="131"/>
      <c r="BL827" s="131"/>
      <c r="BM827" s="131"/>
      <c r="BN827" s="131"/>
      <c r="BO827" s="131"/>
      <c r="BP827" s="131"/>
      <c r="BQ827" s="131"/>
      <c r="BR827" s="131"/>
      <c r="BS827" s="131"/>
      <c r="BT827" s="131"/>
      <c r="BU827" s="131"/>
      <c r="BV827" s="131"/>
      <c r="BW827" s="131"/>
      <c r="BX827" s="131"/>
      <c r="BY827" s="131"/>
      <c r="BZ827" s="131"/>
      <c r="CA827" s="131"/>
      <c r="CB827" s="131"/>
      <c r="CC827" s="131"/>
      <c r="CD827" s="131"/>
      <c r="CE827" s="131"/>
      <c r="CF827" s="131"/>
      <c r="CG827" s="131"/>
      <c r="CH827" s="131"/>
      <c r="CI827" s="131"/>
      <c r="CJ827" s="131"/>
      <c r="CK827" s="131"/>
      <c r="CL827" s="131"/>
      <c r="CM827" s="131"/>
      <c r="CN827" s="131"/>
      <c r="CO827" s="131"/>
      <c r="CP827" s="131"/>
      <c r="CQ827" s="131"/>
      <c r="CR827" s="131"/>
      <c r="CS827" s="131"/>
      <c r="CT827" s="131"/>
      <c r="CU827" s="131"/>
      <c r="CV827" s="131"/>
      <c r="CW827" s="131"/>
      <c r="CX827" s="131"/>
      <c r="CY827" s="131"/>
      <c r="CZ827" s="131"/>
      <c r="DA827" s="131"/>
      <c r="DB827" s="131"/>
      <c r="DC827" s="131"/>
      <c r="DD827" s="131"/>
      <c r="DE827" s="131"/>
      <c r="DF827" s="131"/>
      <c r="DG827" s="131"/>
      <c r="DH827" s="131"/>
      <c r="DI827" s="131"/>
      <c r="DJ827" s="131"/>
      <c r="DK827" s="131"/>
      <c r="DL827" s="131"/>
      <c r="DM827" s="131"/>
      <c r="DN827" s="131"/>
      <c r="DO827" s="131"/>
      <c r="DP827" s="131"/>
      <c r="DQ827" s="131"/>
      <c r="DR827" s="131"/>
      <c r="DS827" s="131"/>
      <c r="DT827" s="131"/>
      <c r="DU827" s="131"/>
      <c r="DV827" s="131"/>
      <c r="DW827" s="131"/>
      <c r="DX827" s="131"/>
      <c r="DY827" s="131"/>
      <c r="DZ827" s="131"/>
      <c r="EA827" s="131"/>
      <c r="EB827" s="131"/>
      <c r="EC827" s="131"/>
      <c r="ED827" s="131"/>
      <c r="EE827" s="131"/>
      <c r="EF827" s="131"/>
      <c r="EG827" s="131"/>
      <c r="EH827" s="131"/>
      <c r="EI827" s="131"/>
      <c r="EJ827" s="131"/>
      <c r="EK827" s="131"/>
      <c r="EL827" s="131"/>
      <c r="EM827" s="131"/>
      <c r="EN827" s="131"/>
      <c r="EO827" s="131"/>
      <c r="EP827" s="131"/>
      <c r="EQ827" s="131"/>
      <c r="ER827" s="131"/>
      <c r="ES827" s="131"/>
      <c r="ET827" s="131"/>
      <c r="EU827" s="131"/>
      <c r="EV827" s="131"/>
      <c r="EW827" s="131"/>
      <c r="EX827" s="131"/>
      <c r="EY827" s="131"/>
      <c r="EZ827" s="131"/>
      <c r="FA827" s="131"/>
      <c r="FB827" s="131"/>
      <c r="FC827" s="131"/>
      <c r="FD827" s="131"/>
      <c r="FE827" s="131"/>
      <c r="FF827" s="131"/>
      <c r="FG827" s="131"/>
      <c r="FH827" s="131"/>
      <c r="FI827" s="131"/>
      <c r="FJ827" s="131"/>
      <c r="FK827" s="131"/>
      <c r="FL827" s="131"/>
      <c r="FM827" s="131"/>
      <c r="FN827" s="131"/>
      <c r="FO827" s="131"/>
      <c r="FP827" s="131"/>
      <c r="FQ827" s="131"/>
      <c r="FR827" s="131"/>
      <c r="FS827" s="131"/>
      <c r="FT827" s="131"/>
      <c r="FU827" s="131"/>
      <c r="FV827" s="131"/>
      <c r="FW827" s="131"/>
    </row>
    <row r="828">
      <c r="A828" s="131"/>
      <c r="B828" s="131"/>
      <c r="C828" s="131"/>
      <c r="D828" s="131"/>
      <c r="E828" s="131"/>
      <c r="F828" s="131"/>
      <c r="G828" s="131"/>
      <c r="H828" s="131"/>
      <c r="I828" s="131"/>
      <c r="J828" s="131"/>
      <c r="K828" s="131"/>
      <c r="L828" s="131"/>
      <c r="M828" s="131"/>
      <c r="N828" s="131"/>
      <c r="O828" s="131"/>
      <c r="P828" s="131"/>
      <c r="Q828" s="131"/>
      <c r="R828" s="131"/>
      <c r="S828" s="131"/>
      <c r="T828" s="131"/>
      <c r="U828" s="131"/>
      <c r="V828" s="131"/>
      <c r="W828" s="131"/>
      <c r="X828" s="131"/>
      <c r="Y828" s="131"/>
      <c r="Z828" s="131"/>
      <c r="AA828" s="131"/>
      <c r="AB828" s="131"/>
      <c r="AC828" s="131"/>
      <c r="AD828" s="131"/>
      <c r="AE828" s="131"/>
      <c r="AF828" s="131"/>
      <c r="AG828" s="131"/>
      <c r="AH828" s="131"/>
      <c r="AI828" s="131"/>
      <c r="AJ828" s="131"/>
      <c r="AK828" s="131"/>
      <c r="AL828" s="131"/>
      <c r="AM828" s="131"/>
      <c r="AN828" s="131"/>
      <c r="AO828" s="131"/>
      <c r="AP828" s="131"/>
      <c r="AQ828" s="131"/>
      <c r="AR828" s="131"/>
      <c r="AS828" s="131"/>
      <c r="AT828" s="131"/>
      <c r="AU828" s="131"/>
      <c r="AV828" s="131"/>
      <c r="AW828" s="131"/>
      <c r="AX828" s="131"/>
      <c r="AY828" s="131"/>
      <c r="AZ828" s="131"/>
      <c r="BA828" s="131"/>
      <c r="BB828" s="131"/>
      <c r="BC828" s="131"/>
      <c r="BD828" s="131"/>
      <c r="BE828" s="131"/>
      <c r="BF828" s="131"/>
      <c r="BG828" s="131"/>
      <c r="BH828" s="131"/>
      <c r="BI828" s="131"/>
      <c r="BJ828" s="131"/>
      <c r="BK828" s="131"/>
      <c r="BL828" s="131"/>
      <c r="BM828" s="131"/>
      <c r="BN828" s="131"/>
      <c r="BO828" s="131"/>
      <c r="BP828" s="131"/>
      <c r="BQ828" s="131"/>
      <c r="BR828" s="131"/>
      <c r="BS828" s="131"/>
      <c r="BT828" s="131"/>
      <c r="BU828" s="131"/>
      <c r="BV828" s="131"/>
      <c r="BW828" s="131"/>
      <c r="BX828" s="131"/>
      <c r="BY828" s="131"/>
      <c r="BZ828" s="131"/>
      <c r="CA828" s="131"/>
      <c r="CB828" s="131"/>
      <c r="CC828" s="131"/>
      <c r="CD828" s="131"/>
      <c r="CE828" s="131"/>
      <c r="CF828" s="131"/>
      <c r="CG828" s="131"/>
      <c r="CH828" s="131"/>
      <c r="CI828" s="131"/>
      <c r="CJ828" s="131"/>
      <c r="CK828" s="131"/>
      <c r="CL828" s="131"/>
      <c r="CM828" s="131"/>
      <c r="CN828" s="131"/>
      <c r="CO828" s="131"/>
      <c r="CP828" s="131"/>
      <c r="CQ828" s="131"/>
      <c r="CR828" s="131"/>
      <c r="CS828" s="131"/>
      <c r="CT828" s="131"/>
      <c r="CU828" s="131"/>
      <c r="CV828" s="131"/>
      <c r="CW828" s="131"/>
      <c r="CX828" s="131"/>
      <c r="CY828" s="131"/>
      <c r="CZ828" s="131"/>
      <c r="DA828" s="131"/>
      <c r="DB828" s="131"/>
      <c r="DC828" s="131"/>
      <c r="DD828" s="131"/>
      <c r="DE828" s="131"/>
      <c r="DF828" s="131"/>
      <c r="DG828" s="131"/>
      <c r="DH828" s="131"/>
      <c r="DI828" s="131"/>
      <c r="DJ828" s="131"/>
      <c r="DK828" s="131"/>
      <c r="DL828" s="131"/>
      <c r="DM828" s="131"/>
      <c r="DN828" s="131"/>
      <c r="DO828" s="131"/>
      <c r="DP828" s="131"/>
      <c r="DQ828" s="131"/>
      <c r="DR828" s="131"/>
      <c r="DS828" s="131"/>
      <c r="DT828" s="131"/>
      <c r="DU828" s="131"/>
      <c r="DV828" s="131"/>
      <c r="DW828" s="131"/>
      <c r="DX828" s="131"/>
      <c r="DY828" s="131"/>
      <c r="DZ828" s="131"/>
      <c r="EA828" s="131"/>
      <c r="EB828" s="131"/>
      <c r="EC828" s="131"/>
      <c r="ED828" s="131"/>
      <c r="EE828" s="131"/>
      <c r="EF828" s="131"/>
      <c r="EG828" s="131"/>
      <c r="EH828" s="131"/>
      <c r="EI828" s="131"/>
      <c r="EJ828" s="131"/>
      <c r="EK828" s="131"/>
      <c r="EL828" s="131"/>
      <c r="EM828" s="131"/>
      <c r="EN828" s="131"/>
      <c r="EO828" s="131"/>
      <c r="EP828" s="131"/>
      <c r="EQ828" s="131"/>
      <c r="ER828" s="131"/>
      <c r="ES828" s="131"/>
      <c r="ET828" s="131"/>
      <c r="EU828" s="131"/>
      <c r="EV828" s="131"/>
      <c r="EW828" s="131"/>
      <c r="EX828" s="131"/>
      <c r="EY828" s="131"/>
      <c r="EZ828" s="131"/>
      <c r="FA828" s="131"/>
      <c r="FB828" s="131"/>
      <c r="FC828" s="131"/>
      <c r="FD828" s="131"/>
      <c r="FE828" s="131"/>
      <c r="FF828" s="131"/>
      <c r="FG828" s="131"/>
      <c r="FH828" s="131"/>
      <c r="FI828" s="131"/>
      <c r="FJ828" s="131"/>
      <c r="FK828" s="131"/>
      <c r="FL828" s="131"/>
      <c r="FM828" s="131"/>
      <c r="FN828" s="131"/>
      <c r="FO828" s="131"/>
      <c r="FP828" s="131"/>
      <c r="FQ828" s="131"/>
      <c r="FR828" s="131"/>
      <c r="FS828" s="131"/>
      <c r="FT828" s="131"/>
      <c r="FU828" s="131"/>
      <c r="FV828" s="131"/>
      <c r="FW828" s="131"/>
    </row>
    <row r="829">
      <c r="A829" s="131"/>
      <c r="B829" s="131"/>
      <c r="C829" s="131"/>
      <c r="D829" s="131"/>
      <c r="E829" s="131"/>
      <c r="F829" s="131"/>
      <c r="G829" s="131"/>
      <c r="H829" s="131"/>
      <c r="I829" s="131"/>
      <c r="J829" s="131"/>
      <c r="K829" s="131"/>
      <c r="L829" s="131"/>
      <c r="M829" s="131"/>
      <c r="N829" s="131"/>
      <c r="O829" s="131"/>
      <c r="P829" s="131"/>
      <c r="Q829" s="131"/>
      <c r="R829" s="131"/>
      <c r="S829" s="131"/>
      <c r="T829" s="131"/>
      <c r="U829" s="131"/>
      <c r="V829" s="131"/>
      <c r="W829" s="131"/>
      <c r="X829" s="131"/>
      <c r="Y829" s="131"/>
      <c r="Z829" s="131"/>
      <c r="AA829" s="131"/>
      <c r="AB829" s="131"/>
      <c r="AC829" s="131"/>
      <c r="AD829" s="131"/>
      <c r="AE829" s="131"/>
      <c r="AF829" s="131"/>
      <c r="AG829" s="131"/>
      <c r="AH829" s="131"/>
      <c r="AI829" s="131"/>
      <c r="AJ829" s="131"/>
      <c r="AK829" s="131"/>
      <c r="AL829" s="131"/>
      <c r="AM829" s="131"/>
      <c r="AN829" s="131"/>
      <c r="AO829" s="131"/>
      <c r="AP829" s="131"/>
      <c r="AQ829" s="131"/>
      <c r="AR829" s="131"/>
      <c r="AS829" s="131"/>
      <c r="AT829" s="131"/>
      <c r="AU829" s="131"/>
      <c r="AV829" s="131"/>
      <c r="AW829" s="131"/>
      <c r="AX829" s="131"/>
      <c r="AY829" s="131"/>
      <c r="AZ829" s="131"/>
      <c r="BA829" s="131"/>
      <c r="BB829" s="131"/>
      <c r="BC829" s="131"/>
      <c r="BD829" s="131"/>
      <c r="BE829" s="131"/>
      <c r="BF829" s="131"/>
      <c r="BG829" s="131"/>
      <c r="BH829" s="131"/>
      <c r="BI829" s="131"/>
      <c r="BJ829" s="131"/>
      <c r="BK829" s="131"/>
      <c r="BL829" s="131"/>
      <c r="BM829" s="131"/>
      <c r="BN829" s="131"/>
      <c r="BO829" s="131"/>
      <c r="BP829" s="131"/>
      <c r="BQ829" s="131"/>
      <c r="BR829" s="131"/>
      <c r="BS829" s="131"/>
      <c r="BT829" s="131"/>
      <c r="BU829" s="131"/>
      <c r="BV829" s="131"/>
      <c r="BW829" s="131"/>
      <c r="BX829" s="131"/>
      <c r="BY829" s="131"/>
      <c r="BZ829" s="131"/>
      <c r="CA829" s="131"/>
      <c r="CB829" s="131"/>
      <c r="CC829" s="131"/>
      <c r="CD829" s="131"/>
      <c r="CE829" s="131"/>
      <c r="CF829" s="131"/>
      <c r="CG829" s="131"/>
      <c r="CH829" s="131"/>
      <c r="CI829" s="131"/>
      <c r="CJ829" s="131"/>
      <c r="CK829" s="131"/>
      <c r="CL829" s="131"/>
      <c r="CM829" s="131"/>
      <c r="CN829" s="131"/>
      <c r="CO829" s="131"/>
      <c r="CP829" s="131"/>
      <c r="CQ829" s="131"/>
      <c r="CR829" s="131"/>
      <c r="CS829" s="131"/>
      <c r="CT829" s="131"/>
      <c r="CU829" s="131"/>
      <c r="CV829" s="131"/>
      <c r="CW829" s="131"/>
      <c r="CX829" s="131"/>
      <c r="CY829" s="131"/>
      <c r="CZ829" s="131"/>
      <c r="DA829" s="131"/>
      <c r="DB829" s="131"/>
      <c r="DC829" s="131"/>
      <c r="DD829" s="131"/>
      <c r="DE829" s="131"/>
      <c r="DF829" s="131"/>
      <c r="DG829" s="131"/>
      <c r="DH829" s="131"/>
      <c r="DI829" s="131"/>
      <c r="DJ829" s="131"/>
      <c r="DK829" s="131"/>
      <c r="DL829" s="131"/>
      <c r="DM829" s="131"/>
      <c r="DN829" s="131"/>
      <c r="DO829" s="131"/>
      <c r="DP829" s="131"/>
      <c r="DQ829" s="131"/>
      <c r="DR829" s="131"/>
      <c r="DS829" s="131"/>
      <c r="DT829" s="131"/>
      <c r="DU829" s="131"/>
      <c r="DV829" s="131"/>
      <c r="DW829" s="131"/>
      <c r="DX829" s="131"/>
      <c r="DY829" s="131"/>
      <c r="DZ829" s="131"/>
      <c r="EA829" s="131"/>
      <c r="EB829" s="131"/>
      <c r="EC829" s="131"/>
      <c r="ED829" s="131"/>
      <c r="EE829" s="131"/>
      <c r="EF829" s="131"/>
      <c r="EG829" s="131"/>
      <c r="EH829" s="131"/>
      <c r="EI829" s="131"/>
      <c r="EJ829" s="131"/>
      <c r="EK829" s="131"/>
      <c r="EL829" s="131"/>
      <c r="EM829" s="131"/>
      <c r="EN829" s="131"/>
      <c r="EO829" s="131"/>
      <c r="EP829" s="131"/>
      <c r="EQ829" s="131"/>
      <c r="ER829" s="131"/>
      <c r="ES829" s="131"/>
      <c r="ET829" s="131"/>
      <c r="EU829" s="131"/>
      <c r="EV829" s="131"/>
      <c r="EW829" s="131"/>
      <c r="EX829" s="131"/>
      <c r="EY829" s="131"/>
      <c r="EZ829" s="131"/>
      <c r="FA829" s="131"/>
      <c r="FB829" s="131"/>
      <c r="FC829" s="131"/>
      <c r="FD829" s="131"/>
      <c r="FE829" s="131"/>
      <c r="FF829" s="131"/>
      <c r="FG829" s="131"/>
      <c r="FH829" s="131"/>
      <c r="FI829" s="131"/>
      <c r="FJ829" s="131"/>
      <c r="FK829" s="131"/>
      <c r="FL829" s="131"/>
      <c r="FM829" s="131"/>
      <c r="FN829" s="131"/>
      <c r="FO829" s="131"/>
      <c r="FP829" s="131"/>
      <c r="FQ829" s="131"/>
      <c r="FR829" s="131"/>
      <c r="FS829" s="131"/>
      <c r="FT829" s="131"/>
      <c r="FU829" s="131"/>
      <c r="FV829" s="131"/>
      <c r="FW829" s="131"/>
    </row>
    <row r="830">
      <c r="A830" s="131"/>
      <c r="B830" s="131"/>
      <c r="C830" s="131"/>
      <c r="D830" s="131"/>
      <c r="E830" s="131"/>
      <c r="F830" s="131"/>
      <c r="G830" s="131"/>
      <c r="H830" s="131"/>
      <c r="I830" s="131"/>
      <c r="J830" s="131"/>
      <c r="K830" s="131"/>
      <c r="L830" s="131"/>
      <c r="M830" s="131"/>
      <c r="N830" s="131"/>
      <c r="O830" s="131"/>
      <c r="P830" s="131"/>
      <c r="Q830" s="131"/>
      <c r="R830" s="131"/>
      <c r="S830" s="131"/>
      <c r="T830" s="131"/>
      <c r="U830" s="131"/>
      <c r="V830" s="131"/>
      <c r="W830" s="131"/>
      <c r="X830" s="131"/>
      <c r="Y830" s="131"/>
      <c r="Z830" s="131"/>
      <c r="AA830" s="131"/>
      <c r="AB830" s="131"/>
      <c r="AC830" s="131"/>
      <c r="AD830" s="131"/>
      <c r="AE830" s="131"/>
      <c r="AF830" s="131"/>
      <c r="AG830" s="131"/>
      <c r="AH830" s="131"/>
      <c r="AI830" s="131"/>
      <c r="AJ830" s="131"/>
      <c r="AK830" s="131"/>
      <c r="AL830" s="131"/>
      <c r="AM830" s="131"/>
      <c r="AN830" s="131"/>
      <c r="AO830" s="131"/>
      <c r="AP830" s="131"/>
      <c r="AQ830" s="131"/>
      <c r="AR830" s="131"/>
      <c r="AS830" s="131"/>
      <c r="AT830" s="131"/>
      <c r="AU830" s="131"/>
      <c r="AV830" s="131"/>
      <c r="AW830" s="131"/>
      <c r="AX830" s="131"/>
      <c r="AY830" s="131"/>
      <c r="AZ830" s="131"/>
      <c r="BA830" s="131"/>
      <c r="BB830" s="131"/>
      <c r="BC830" s="131"/>
      <c r="BD830" s="131"/>
      <c r="BE830" s="131"/>
      <c r="BF830" s="131"/>
      <c r="BG830" s="131"/>
      <c r="BH830" s="131"/>
      <c r="BI830" s="131"/>
      <c r="BJ830" s="131"/>
      <c r="BK830" s="131"/>
      <c r="BL830" s="131"/>
      <c r="BM830" s="131"/>
      <c r="BN830" s="131"/>
      <c r="BO830" s="131"/>
      <c r="BP830" s="131"/>
      <c r="BQ830" s="131"/>
      <c r="BR830" s="131"/>
      <c r="BS830" s="131"/>
      <c r="BT830" s="131"/>
      <c r="BU830" s="131"/>
      <c r="BV830" s="131"/>
      <c r="BW830" s="131"/>
      <c r="BX830" s="131"/>
      <c r="BY830" s="131"/>
      <c r="BZ830" s="131"/>
      <c r="CA830" s="131"/>
      <c r="CB830" s="131"/>
      <c r="CC830" s="131"/>
      <c r="CD830" s="131"/>
      <c r="CE830" s="131"/>
      <c r="CF830" s="131"/>
      <c r="CG830" s="131"/>
      <c r="CH830" s="131"/>
      <c r="CI830" s="131"/>
      <c r="CJ830" s="131"/>
      <c r="CK830" s="131"/>
      <c r="CL830" s="131"/>
      <c r="CM830" s="131"/>
      <c r="CN830" s="131"/>
      <c r="CO830" s="131"/>
      <c r="CP830" s="131"/>
      <c r="CQ830" s="131"/>
      <c r="CR830" s="131"/>
      <c r="CS830" s="131"/>
      <c r="CT830" s="131"/>
      <c r="CU830" s="131"/>
      <c r="CV830" s="131"/>
      <c r="CW830" s="131"/>
      <c r="CX830" s="131"/>
      <c r="CY830" s="131"/>
      <c r="CZ830" s="131"/>
      <c r="DA830" s="131"/>
      <c r="DB830" s="131"/>
      <c r="DC830" s="131"/>
      <c r="DD830" s="131"/>
      <c r="DE830" s="131"/>
      <c r="DF830" s="131"/>
      <c r="DG830" s="131"/>
      <c r="DH830" s="131"/>
      <c r="DI830" s="131"/>
      <c r="DJ830" s="131"/>
      <c r="DK830" s="131"/>
      <c r="DL830" s="131"/>
      <c r="DM830" s="131"/>
      <c r="DN830" s="131"/>
      <c r="DO830" s="131"/>
      <c r="DP830" s="131"/>
      <c r="DQ830" s="131"/>
      <c r="DR830" s="131"/>
      <c r="DS830" s="131"/>
      <c r="DT830" s="131"/>
      <c r="DU830" s="131"/>
      <c r="DV830" s="131"/>
      <c r="DW830" s="131"/>
      <c r="DX830" s="131"/>
      <c r="DY830" s="131"/>
      <c r="DZ830" s="131"/>
      <c r="EA830" s="131"/>
      <c r="EB830" s="131"/>
      <c r="EC830" s="131"/>
      <c r="ED830" s="131"/>
      <c r="EE830" s="131"/>
      <c r="EF830" s="131"/>
      <c r="EG830" s="131"/>
      <c r="EH830" s="131"/>
      <c r="EI830" s="131"/>
      <c r="EJ830" s="131"/>
      <c r="EK830" s="131"/>
      <c r="EL830" s="131"/>
      <c r="EM830" s="131"/>
      <c r="EN830" s="131"/>
      <c r="EO830" s="131"/>
      <c r="EP830" s="131"/>
      <c r="EQ830" s="131"/>
      <c r="ER830" s="131"/>
      <c r="ES830" s="131"/>
      <c r="ET830" s="131"/>
      <c r="EU830" s="131"/>
      <c r="EV830" s="131"/>
      <c r="EW830" s="131"/>
      <c r="EX830" s="131"/>
      <c r="EY830" s="131"/>
      <c r="EZ830" s="131"/>
      <c r="FA830" s="131"/>
      <c r="FB830" s="131"/>
      <c r="FC830" s="131"/>
      <c r="FD830" s="131"/>
      <c r="FE830" s="131"/>
      <c r="FF830" s="131"/>
      <c r="FG830" s="131"/>
      <c r="FH830" s="131"/>
      <c r="FI830" s="131"/>
      <c r="FJ830" s="131"/>
      <c r="FK830" s="131"/>
      <c r="FL830" s="131"/>
      <c r="FM830" s="131"/>
      <c r="FN830" s="131"/>
      <c r="FO830" s="131"/>
      <c r="FP830" s="131"/>
      <c r="FQ830" s="131"/>
      <c r="FR830" s="131"/>
      <c r="FS830" s="131"/>
      <c r="FT830" s="131"/>
      <c r="FU830" s="131"/>
      <c r="FV830" s="131"/>
      <c r="FW830" s="131"/>
    </row>
    <row r="831">
      <c r="A831" s="131"/>
      <c r="B831" s="131"/>
      <c r="C831" s="131"/>
      <c r="D831" s="131"/>
      <c r="E831" s="131"/>
      <c r="F831" s="131"/>
      <c r="G831" s="131"/>
      <c r="H831" s="131"/>
      <c r="I831" s="131"/>
      <c r="J831" s="131"/>
      <c r="K831" s="131"/>
      <c r="L831" s="131"/>
      <c r="M831" s="131"/>
      <c r="N831" s="131"/>
      <c r="O831" s="131"/>
      <c r="P831" s="131"/>
      <c r="Q831" s="131"/>
      <c r="R831" s="131"/>
      <c r="S831" s="131"/>
      <c r="T831" s="131"/>
      <c r="U831" s="131"/>
      <c r="V831" s="131"/>
      <c r="W831" s="131"/>
      <c r="X831" s="131"/>
      <c r="Y831" s="131"/>
      <c r="Z831" s="131"/>
      <c r="AA831" s="131"/>
      <c r="AB831" s="131"/>
      <c r="AC831" s="131"/>
      <c r="AD831" s="131"/>
      <c r="AE831" s="131"/>
      <c r="AF831" s="131"/>
      <c r="AG831" s="131"/>
      <c r="AH831" s="131"/>
      <c r="AI831" s="131"/>
      <c r="AJ831" s="131"/>
      <c r="AK831" s="131"/>
      <c r="AL831" s="131"/>
      <c r="AM831" s="131"/>
      <c r="AN831" s="131"/>
      <c r="AO831" s="131"/>
      <c r="AP831" s="131"/>
      <c r="AQ831" s="131"/>
      <c r="AR831" s="131"/>
      <c r="AS831" s="131"/>
      <c r="AT831" s="131"/>
      <c r="AU831" s="131"/>
      <c r="AV831" s="131"/>
      <c r="AW831" s="131"/>
      <c r="AX831" s="131"/>
      <c r="AY831" s="131"/>
      <c r="AZ831" s="131"/>
      <c r="BA831" s="131"/>
      <c r="BB831" s="131"/>
      <c r="BC831" s="131"/>
      <c r="BD831" s="131"/>
      <c r="BE831" s="131"/>
      <c r="BF831" s="131"/>
      <c r="BG831" s="131"/>
      <c r="BH831" s="131"/>
      <c r="BI831" s="131"/>
      <c r="BJ831" s="131"/>
      <c r="BK831" s="131"/>
      <c r="BL831" s="131"/>
      <c r="BM831" s="131"/>
      <c r="BN831" s="131"/>
      <c r="BO831" s="131"/>
      <c r="BP831" s="131"/>
      <c r="BQ831" s="131"/>
      <c r="BR831" s="131"/>
      <c r="BS831" s="131"/>
      <c r="BT831" s="131"/>
      <c r="BU831" s="131"/>
      <c r="BV831" s="131"/>
      <c r="BW831" s="131"/>
      <c r="BX831" s="131"/>
      <c r="BY831" s="131"/>
      <c r="BZ831" s="131"/>
      <c r="CA831" s="131"/>
      <c r="CB831" s="131"/>
      <c r="CC831" s="131"/>
      <c r="CD831" s="131"/>
      <c r="CE831" s="131"/>
      <c r="CF831" s="131"/>
      <c r="CG831" s="131"/>
      <c r="CH831" s="131"/>
      <c r="CI831" s="131"/>
      <c r="CJ831" s="131"/>
      <c r="CK831" s="131"/>
      <c r="CL831" s="131"/>
      <c r="CM831" s="131"/>
      <c r="CN831" s="131"/>
      <c r="CO831" s="131"/>
      <c r="CP831" s="131"/>
      <c r="CQ831" s="131"/>
      <c r="CR831" s="131"/>
      <c r="CS831" s="131"/>
      <c r="CT831" s="131"/>
      <c r="CU831" s="131"/>
      <c r="CV831" s="131"/>
      <c r="CW831" s="131"/>
      <c r="CX831" s="131"/>
      <c r="CY831" s="131"/>
      <c r="CZ831" s="131"/>
      <c r="DA831" s="131"/>
      <c r="DB831" s="131"/>
      <c r="DC831" s="131"/>
      <c r="DD831" s="131"/>
      <c r="DE831" s="131"/>
      <c r="DF831" s="131"/>
      <c r="DG831" s="131"/>
      <c r="DH831" s="131"/>
      <c r="DI831" s="131"/>
      <c r="DJ831" s="131"/>
      <c r="DK831" s="131"/>
      <c r="DL831" s="131"/>
      <c r="DM831" s="131"/>
      <c r="DN831" s="131"/>
      <c r="DO831" s="131"/>
      <c r="DP831" s="131"/>
      <c r="DQ831" s="131"/>
      <c r="DR831" s="131"/>
      <c r="DS831" s="131"/>
      <c r="DT831" s="131"/>
      <c r="DU831" s="131"/>
      <c r="DV831" s="131"/>
      <c r="DW831" s="131"/>
      <c r="DX831" s="131"/>
      <c r="DY831" s="131"/>
      <c r="DZ831" s="131"/>
      <c r="EA831" s="131"/>
      <c r="EB831" s="131"/>
      <c r="EC831" s="131"/>
      <c r="ED831" s="131"/>
      <c r="EE831" s="131"/>
      <c r="EF831" s="131"/>
      <c r="EG831" s="131"/>
      <c r="EH831" s="131"/>
      <c r="EI831" s="131"/>
      <c r="EJ831" s="131"/>
      <c r="EK831" s="131"/>
      <c r="EL831" s="131"/>
      <c r="EM831" s="131"/>
      <c r="EN831" s="131"/>
      <c r="EO831" s="131"/>
      <c r="EP831" s="131"/>
      <c r="EQ831" s="131"/>
      <c r="ER831" s="131"/>
      <c r="ES831" s="131"/>
      <c r="ET831" s="131"/>
      <c r="EU831" s="131"/>
      <c r="EV831" s="131"/>
      <c r="EW831" s="131"/>
      <c r="EX831" s="131"/>
      <c r="EY831" s="131"/>
      <c r="EZ831" s="131"/>
      <c r="FA831" s="131"/>
      <c r="FB831" s="131"/>
      <c r="FC831" s="131"/>
      <c r="FD831" s="131"/>
      <c r="FE831" s="131"/>
      <c r="FF831" s="131"/>
      <c r="FG831" s="131"/>
      <c r="FH831" s="131"/>
      <c r="FI831" s="131"/>
      <c r="FJ831" s="131"/>
      <c r="FK831" s="131"/>
      <c r="FL831" s="131"/>
      <c r="FM831" s="131"/>
      <c r="FN831" s="131"/>
      <c r="FO831" s="131"/>
      <c r="FP831" s="131"/>
      <c r="FQ831" s="131"/>
      <c r="FR831" s="131"/>
      <c r="FS831" s="131"/>
      <c r="FT831" s="131"/>
      <c r="FU831" s="131"/>
      <c r="FV831" s="131"/>
      <c r="FW831" s="131"/>
    </row>
    <row r="832">
      <c r="A832" s="131"/>
      <c r="B832" s="131"/>
      <c r="C832" s="131"/>
      <c r="D832" s="131"/>
      <c r="E832" s="131"/>
      <c r="F832" s="131"/>
      <c r="G832" s="131"/>
      <c r="H832" s="131"/>
      <c r="I832" s="131"/>
      <c r="J832" s="131"/>
      <c r="K832" s="131"/>
      <c r="L832" s="131"/>
      <c r="M832" s="131"/>
      <c r="N832" s="131"/>
      <c r="O832" s="131"/>
      <c r="P832" s="131"/>
      <c r="Q832" s="131"/>
      <c r="R832" s="131"/>
      <c r="S832" s="131"/>
      <c r="T832" s="131"/>
      <c r="U832" s="131"/>
      <c r="V832" s="131"/>
      <c r="W832" s="131"/>
      <c r="X832" s="131"/>
      <c r="Y832" s="131"/>
      <c r="Z832" s="131"/>
      <c r="AA832" s="131"/>
      <c r="AB832" s="131"/>
      <c r="AC832" s="131"/>
      <c r="AD832" s="131"/>
      <c r="AE832" s="131"/>
      <c r="AF832" s="131"/>
      <c r="AG832" s="131"/>
      <c r="AH832" s="131"/>
      <c r="AI832" s="131"/>
      <c r="AJ832" s="131"/>
      <c r="AK832" s="131"/>
      <c r="AL832" s="131"/>
      <c r="AM832" s="131"/>
      <c r="AN832" s="131"/>
      <c r="AO832" s="131"/>
      <c r="AP832" s="131"/>
      <c r="AQ832" s="131"/>
      <c r="AR832" s="131"/>
      <c r="AS832" s="131"/>
      <c r="AT832" s="131"/>
      <c r="AU832" s="131"/>
      <c r="AV832" s="131"/>
      <c r="AW832" s="131"/>
      <c r="AX832" s="131"/>
      <c r="AY832" s="131"/>
      <c r="AZ832" s="131"/>
      <c r="BA832" s="131"/>
      <c r="BB832" s="131"/>
      <c r="BC832" s="131"/>
      <c r="BD832" s="131"/>
      <c r="BE832" s="131"/>
      <c r="BF832" s="131"/>
      <c r="BG832" s="131"/>
      <c r="BH832" s="131"/>
      <c r="BI832" s="131"/>
      <c r="BJ832" s="131"/>
      <c r="BK832" s="131"/>
      <c r="BL832" s="131"/>
      <c r="BM832" s="131"/>
      <c r="BN832" s="131"/>
      <c r="BO832" s="131"/>
      <c r="BP832" s="131"/>
      <c r="BQ832" s="131"/>
      <c r="BR832" s="131"/>
      <c r="BS832" s="131"/>
      <c r="BT832" s="131"/>
      <c r="BU832" s="131"/>
      <c r="BV832" s="131"/>
      <c r="BW832" s="131"/>
      <c r="BX832" s="131"/>
      <c r="BY832" s="131"/>
      <c r="BZ832" s="131"/>
      <c r="CA832" s="131"/>
      <c r="CB832" s="131"/>
      <c r="CC832" s="131"/>
      <c r="CD832" s="131"/>
      <c r="CE832" s="131"/>
      <c r="CF832" s="131"/>
      <c r="CG832" s="131"/>
      <c r="CH832" s="131"/>
      <c r="CI832" s="131"/>
      <c r="CJ832" s="131"/>
      <c r="CK832" s="131"/>
      <c r="CL832" s="131"/>
      <c r="CM832" s="131"/>
      <c r="CN832" s="131"/>
      <c r="CO832" s="131"/>
      <c r="CP832" s="131"/>
      <c r="CQ832" s="131"/>
      <c r="CR832" s="131"/>
      <c r="CS832" s="131"/>
      <c r="CT832" s="131"/>
      <c r="CU832" s="131"/>
      <c r="CV832" s="131"/>
      <c r="CW832" s="131"/>
      <c r="CX832" s="131"/>
      <c r="CY832" s="131"/>
      <c r="CZ832" s="131"/>
      <c r="DA832" s="131"/>
      <c r="DB832" s="131"/>
      <c r="DC832" s="131"/>
      <c r="DD832" s="131"/>
      <c r="DE832" s="131"/>
      <c r="DF832" s="131"/>
      <c r="DG832" s="131"/>
      <c r="DH832" s="131"/>
      <c r="DI832" s="131"/>
      <c r="DJ832" s="131"/>
      <c r="DK832" s="131"/>
      <c r="DL832" s="131"/>
      <c r="DM832" s="131"/>
      <c r="DN832" s="131"/>
      <c r="DO832" s="131"/>
      <c r="DP832" s="131"/>
      <c r="DQ832" s="131"/>
      <c r="DR832" s="131"/>
      <c r="DS832" s="131"/>
      <c r="DT832" s="131"/>
      <c r="DU832" s="131"/>
      <c r="DV832" s="131"/>
      <c r="DW832" s="131"/>
      <c r="DX832" s="131"/>
      <c r="DY832" s="131"/>
      <c r="DZ832" s="131"/>
      <c r="EA832" s="131"/>
      <c r="EB832" s="131"/>
      <c r="EC832" s="131"/>
      <c r="ED832" s="131"/>
      <c r="EE832" s="131"/>
      <c r="EF832" s="131"/>
      <c r="EG832" s="131"/>
      <c r="EH832" s="131"/>
      <c r="EI832" s="131"/>
      <c r="EJ832" s="131"/>
      <c r="EK832" s="131"/>
      <c r="EL832" s="131"/>
      <c r="EM832" s="131"/>
      <c r="EN832" s="131"/>
      <c r="EO832" s="131"/>
      <c r="EP832" s="131"/>
      <c r="EQ832" s="131"/>
      <c r="ER832" s="131"/>
      <c r="ES832" s="131"/>
      <c r="ET832" s="131"/>
      <c r="EU832" s="131"/>
      <c r="EV832" s="131"/>
      <c r="EW832" s="131"/>
      <c r="EX832" s="131"/>
      <c r="EY832" s="131"/>
      <c r="EZ832" s="131"/>
      <c r="FA832" s="131"/>
      <c r="FB832" s="131"/>
      <c r="FC832" s="131"/>
      <c r="FD832" s="131"/>
      <c r="FE832" s="131"/>
      <c r="FF832" s="131"/>
      <c r="FG832" s="131"/>
      <c r="FH832" s="131"/>
      <c r="FI832" s="131"/>
      <c r="FJ832" s="131"/>
      <c r="FK832" s="131"/>
      <c r="FL832" s="131"/>
      <c r="FM832" s="131"/>
      <c r="FN832" s="131"/>
      <c r="FO832" s="131"/>
      <c r="FP832" s="131"/>
      <c r="FQ832" s="131"/>
      <c r="FR832" s="131"/>
      <c r="FS832" s="131"/>
      <c r="FT832" s="131"/>
      <c r="FU832" s="131"/>
      <c r="FV832" s="131"/>
      <c r="FW832" s="131"/>
    </row>
    <row r="833">
      <c r="A833" s="131"/>
      <c r="B833" s="131"/>
      <c r="C833" s="131"/>
      <c r="D833" s="131"/>
      <c r="E833" s="131"/>
      <c r="F833" s="131"/>
      <c r="G833" s="131"/>
      <c r="H833" s="131"/>
      <c r="I833" s="131"/>
      <c r="J833" s="131"/>
      <c r="K833" s="131"/>
      <c r="L833" s="131"/>
      <c r="M833" s="131"/>
      <c r="N833" s="131"/>
      <c r="O833" s="131"/>
      <c r="P833" s="131"/>
      <c r="Q833" s="131"/>
      <c r="R833" s="131"/>
      <c r="S833" s="131"/>
      <c r="T833" s="131"/>
      <c r="U833" s="131"/>
      <c r="V833" s="131"/>
      <c r="W833" s="131"/>
      <c r="X833" s="131"/>
      <c r="Y833" s="131"/>
      <c r="Z833" s="131"/>
      <c r="AA833" s="131"/>
      <c r="AB833" s="131"/>
      <c r="AC833" s="131"/>
      <c r="AD833" s="131"/>
      <c r="AE833" s="131"/>
      <c r="AF833" s="131"/>
      <c r="AG833" s="131"/>
      <c r="AH833" s="131"/>
      <c r="AI833" s="131"/>
      <c r="AJ833" s="131"/>
      <c r="AK833" s="131"/>
      <c r="AL833" s="131"/>
      <c r="AM833" s="131"/>
      <c r="AN833" s="131"/>
      <c r="AO833" s="131"/>
      <c r="AP833" s="131"/>
      <c r="AQ833" s="131"/>
      <c r="AR833" s="131"/>
      <c r="AS833" s="131"/>
      <c r="AT833" s="131"/>
      <c r="AU833" s="131"/>
      <c r="AV833" s="131"/>
      <c r="AW833" s="131"/>
      <c r="AX833" s="131"/>
      <c r="AY833" s="131"/>
      <c r="AZ833" s="131"/>
      <c r="BA833" s="131"/>
      <c r="BB833" s="131"/>
      <c r="BC833" s="131"/>
      <c r="BD833" s="131"/>
      <c r="BE833" s="131"/>
      <c r="BF833" s="131"/>
      <c r="BG833" s="131"/>
      <c r="BH833" s="131"/>
      <c r="BI833" s="131"/>
      <c r="BJ833" s="131"/>
      <c r="BK833" s="131"/>
      <c r="BL833" s="131"/>
      <c r="BM833" s="131"/>
      <c r="BN833" s="131"/>
      <c r="BO833" s="131"/>
      <c r="BP833" s="131"/>
      <c r="BQ833" s="131"/>
      <c r="BR833" s="131"/>
      <c r="BS833" s="131"/>
      <c r="BT833" s="131"/>
      <c r="BU833" s="131"/>
      <c r="BV833" s="131"/>
      <c r="BW833" s="131"/>
      <c r="BX833" s="131"/>
      <c r="BY833" s="131"/>
      <c r="BZ833" s="131"/>
      <c r="CA833" s="131"/>
      <c r="CB833" s="131"/>
      <c r="CC833" s="131"/>
      <c r="CD833" s="131"/>
      <c r="CE833" s="131"/>
      <c r="CF833" s="131"/>
      <c r="CG833" s="131"/>
      <c r="CH833" s="131"/>
      <c r="CI833" s="131"/>
      <c r="CJ833" s="131"/>
      <c r="CK833" s="131"/>
      <c r="CL833" s="131"/>
      <c r="CM833" s="131"/>
      <c r="CN833" s="131"/>
      <c r="CO833" s="131"/>
      <c r="CP833" s="131"/>
      <c r="CQ833" s="131"/>
      <c r="CR833" s="131"/>
      <c r="CS833" s="131"/>
      <c r="CT833" s="131"/>
      <c r="CU833" s="131"/>
      <c r="CV833" s="131"/>
      <c r="CW833" s="131"/>
      <c r="CX833" s="131"/>
      <c r="CY833" s="131"/>
      <c r="CZ833" s="131"/>
      <c r="DA833" s="131"/>
      <c r="DB833" s="131"/>
      <c r="DC833" s="131"/>
      <c r="DD833" s="131"/>
      <c r="DE833" s="131"/>
      <c r="DF833" s="131"/>
      <c r="DG833" s="131"/>
      <c r="DH833" s="131"/>
      <c r="DI833" s="131"/>
      <c r="DJ833" s="131"/>
      <c r="DK833" s="131"/>
      <c r="DL833" s="131"/>
      <c r="DM833" s="131"/>
      <c r="DN833" s="131"/>
      <c r="DO833" s="131"/>
      <c r="DP833" s="131"/>
      <c r="DQ833" s="131"/>
      <c r="DR833" s="131"/>
      <c r="DS833" s="131"/>
      <c r="DT833" s="131"/>
      <c r="DU833" s="131"/>
      <c r="DV833" s="131"/>
      <c r="DW833" s="131"/>
      <c r="DX833" s="131"/>
      <c r="DY833" s="131"/>
      <c r="DZ833" s="131"/>
      <c r="EA833" s="131"/>
      <c r="EB833" s="131"/>
      <c r="EC833" s="131"/>
      <c r="ED833" s="131"/>
      <c r="EE833" s="131"/>
      <c r="EF833" s="131"/>
      <c r="EG833" s="131"/>
      <c r="EH833" s="131"/>
      <c r="EI833" s="131"/>
      <c r="EJ833" s="131"/>
      <c r="EK833" s="131"/>
      <c r="EL833" s="131"/>
      <c r="EM833" s="131"/>
      <c r="EN833" s="131"/>
      <c r="EO833" s="131"/>
      <c r="EP833" s="131"/>
      <c r="EQ833" s="131"/>
      <c r="ER833" s="131"/>
      <c r="ES833" s="131"/>
      <c r="ET833" s="131"/>
      <c r="EU833" s="131"/>
      <c r="EV833" s="131"/>
      <c r="EW833" s="131"/>
      <c r="EX833" s="131"/>
      <c r="EY833" s="131"/>
      <c r="EZ833" s="131"/>
      <c r="FA833" s="131"/>
      <c r="FB833" s="131"/>
      <c r="FC833" s="131"/>
      <c r="FD833" s="131"/>
      <c r="FE833" s="131"/>
      <c r="FF833" s="131"/>
      <c r="FG833" s="131"/>
      <c r="FH833" s="131"/>
      <c r="FI833" s="131"/>
      <c r="FJ833" s="131"/>
      <c r="FK833" s="131"/>
      <c r="FL833" s="131"/>
      <c r="FM833" s="131"/>
      <c r="FN833" s="131"/>
      <c r="FO833" s="131"/>
      <c r="FP833" s="131"/>
      <c r="FQ833" s="131"/>
      <c r="FR833" s="131"/>
      <c r="FS833" s="131"/>
      <c r="FT833" s="131"/>
      <c r="FU833" s="131"/>
      <c r="FV833" s="131"/>
      <c r="FW833" s="131"/>
    </row>
    <row r="834">
      <c r="A834" s="131"/>
      <c r="B834" s="131"/>
      <c r="C834" s="131"/>
      <c r="D834" s="131"/>
      <c r="E834" s="131"/>
      <c r="F834" s="131"/>
      <c r="G834" s="131"/>
      <c r="H834" s="131"/>
      <c r="I834" s="131"/>
      <c r="J834" s="131"/>
      <c r="K834" s="131"/>
      <c r="L834" s="131"/>
      <c r="M834" s="131"/>
      <c r="N834" s="131"/>
      <c r="O834" s="131"/>
      <c r="P834" s="131"/>
      <c r="Q834" s="131"/>
      <c r="R834" s="131"/>
      <c r="S834" s="131"/>
      <c r="T834" s="131"/>
      <c r="U834" s="131"/>
      <c r="V834" s="131"/>
      <c r="W834" s="131"/>
      <c r="X834" s="131"/>
      <c r="Y834" s="131"/>
      <c r="Z834" s="131"/>
      <c r="AA834" s="131"/>
      <c r="AB834" s="131"/>
      <c r="AC834" s="131"/>
      <c r="AD834" s="131"/>
      <c r="AE834" s="131"/>
      <c r="AF834" s="131"/>
      <c r="AG834" s="131"/>
      <c r="AH834" s="131"/>
      <c r="AI834" s="131"/>
      <c r="AJ834" s="131"/>
      <c r="AK834" s="131"/>
      <c r="AL834" s="131"/>
      <c r="AM834" s="131"/>
      <c r="AN834" s="131"/>
      <c r="AO834" s="131"/>
      <c r="AP834" s="131"/>
      <c r="AQ834" s="131"/>
      <c r="AR834" s="131"/>
      <c r="AS834" s="131"/>
      <c r="AT834" s="131"/>
      <c r="AU834" s="131"/>
      <c r="AV834" s="131"/>
      <c r="AW834" s="131"/>
      <c r="AX834" s="131"/>
      <c r="AY834" s="131"/>
      <c r="AZ834" s="131"/>
      <c r="BA834" s="131"/>
      <c r="BB834" s="131"/>
      <c r="BC834" s="131"/>
      <c r="BD834" s="131"/>
      <c r="BE834" s="131"/>
      <c r="BF834" s="131"/>
      <c r="BG834" s="131"/>
      <c r="BH834" s="131"/>
      <c r="BI834" s="131"/>
      <c r="BJ834" s="131"/>
      <c r="BK834" s="131"/>
      <c r="BL834" s="131"/>
      <c r="BM834" s="131"/>
      <c r="BN834" s="131"/>
      <c r="BO834" s="131"/>
      <c r="BP834" s="131"/>
      <c r="BQ834" s="131"/>
      <c r="BR834" s="131"/>
      <c r="BS834" s="131"/>
      <c r="BT834" s="131"/>
      <c r="BU834" s="131"/>
      <c r="BV834" s="131"/>
      <c r="BW834" s="131"/>
      <c r="BX834" s="131"/>
      <c r="BY834" s="131"/>
      <c r="BZ834" s="131"/>
      <c r="CA834" s="131"/>
      <c r="CB834" s="131"/>
      <c r="CC834" s="131"/>
      <c r="CD834" s="131"/>
      <c r="CE834" s="131"/>
      <c r="CF834" s="131"/>
      <c r="CG834" s="131"/>
      <c r="CH834" s="131"/>
      <c r="CI834" s="131"/>
      <c r="CJ834" s="131"/>
      <c r="CK834" s="131"/>
      <c r="CL834" s="131"/>
      <c r="CM834" s="131"/>
      <c r="CN834" s="131"/>
      <c r="CO834" s="131"/>
      <c r="CP834" s="131"/>
      <c r="CQ834" s="131"/>
      <c r="CR834" s="131"/>
      <c r="CS834" s="131"/>
      <c r="CT834" s="131"/>
      <c r="CU834" s="131"/>
      <c r="CV834" s="131"/>
      <c r="CW834" s="131"/>
      <c r="CX834" s="131"/>
      <c r="CY834" s="131"/>
      <c r="CZ834" s="131"/>
      <c r="DA834" s="131"/>
      <c r="DB834" s="131"/>
      <c r="DC834" s="131"/>
      <c r="DD834" s="131"/>
      <c r="DE834" s="131"/>
      <c r="DF834" s="131"/>
      <c r="DG834" s="131"/>
      <c r="DH834" s="131"/>
      <c r="DI834" s="131"/>
      <c r="DJ834" s="131"/>
      <c r="DK834" s="131"/>
      <c r="DL834" s="131"/>
      <c r="DM834" s="131"/>
      <c r="DN834" s="131"/>
      <c r="DO834" s="131"/>
      <c r="DP834" s="131"/>
      <c r="DQ834" s="131"/>
      <c r="DR834" s="131"/>
      <c r="DS834" s="131"/>
      <c r="DT834" s="131"/>
      <c r="DU834" s="131"/>
      <c r="DV834" s="131"/>
      <c r="DW834" s="131"/>
      <c r="DX834" s="131"/>
      <c r="DY834" s="131"/>
      <c r="DZ834" s="131"/>
      <c r="EA834" s="131"/>
      <c r="EB834" s="131"/>
      <c r="EC834" s="131"/>
      <c r="ED834" s="131"/>
      <c r="EE834" s="131"/>
      <c r="EF834" s="131"/>
      <c r="EG834" s="131"/>
      <c r="EH834" s="131"/>
      <c r="EI834" s="131"/>
      <c r="EJ834" s="131"/>
      <c r="EK834" s="131"/>
      <c r="EL834" s="131"/>
      <c r="EM834" s="131"/>
      <c r="EN834" s="131"/>
      <c r="EO834" s="131"/>
      <c r="EP834" s="131"/>
      <c r="EQ834" s="131"/>
      <c r="ER834" s="131"/>
      <c r="ES834" s="131"/>
      <c r="ET834" s="131"/>
      <c r="EU834" s="131"/>
      <c r="EV834" s="131"/>
      <c r="EW834" s="131"/>
      <c r="EX834" s="131"/>
      <c r="EY834" s="131"/>
      <c r="EZ834" s="131"/>
      <c r="FA834" s="131"/>
      <c r="FB834" s="131"/>
      <c r="FC834" s="131"/>
      <c r="FD834" s="131"/>
      <c r="FE834" s="131"/>
      <c r="FF834" s="131"/>
      <c r="FG834" s="131"/>
      <c r="FH834" s="131"/>
      <c r="FI834" s="131"/>
      <c r="FJ834" s="131"/>
      <c r="FK834" s="131"/>
      <c r="FL834" s="131"/>
      <c r="FM834" s="131"/>
      <c r="FN834" s="131"/>
      <c r="FO834" s="131"/>
      <c r="FP834" s="131"/>
      <c r="FQ834" s="131"/>
      <c r="FR834" s="131"/>
      <c r="FS834" s="131"/>
      <c r="FT834" s="131"/>
      <c r="FU834" s="131"/>
      <c r="FV834" s="131"/>
      <c r="FW834" s="131"/>
    </row>
    <row r="835">
      <c r="A835" s="131"/>
      <c r="B835" s="131"/>
      <c r="C835" s="131"/>
      <c r="D835" s="131"/>
      <c r="E835" s="131"/>
      <c r="F835" s="131"/>
      <c r="G835" s="131"/>
      <c r="H835" s="131"/>
      <c r="I835" s="131"/>
      <c r="J835" s="131"/>
      <c r="K835" s="131"/>
      <c r="L835" s="131"/>
      <c r="M835" s="131"/>
      <c r="N835" s="131"/>
      <c r="O835" s="131"/>
      <c r="P835" s="131"/>
      <c r="Q835" s="131"/>
      <c r="R835" s="131"/>
      <c r="S835" s="131"/>
      <c r="T835" s="131"/>
      <c r="U835" s="131"/>
      <c r="V835" s="131"/>
      <c r="W835" s="131"/>
      <c r="X835" s="131"/>
      <c r="Y835" s="131"/>
      <c r="Z835" s="131"/>
      <c r="AA835" s="131"/>
      <c r="AB835" s="131"/>
      <c r="AC835" s="131"/>
      <c r="AD835" s="131"/>
      <c r="AE835" s="131"/>
      <c r="AF835" s="131"/>
      <c r="AG835" s="131"/>
      <c r="AH835" s="131"/>
      <c r="AI835" s="131"/>
      <c r="AJ835" s="131"/>
      <c r="AK835" s="131"/>
      <c r="AL835" s="131"/>
      <c r="AM835" s="131"/>
      <c r="AN835" s="131"/>
      <c r="AO835" s="131"/>
      <c r="AP835" s="131"/>
      <c r="AQ835" s="131"/>
      <c r="AR835" s="131"/>
      <c r="AS835" s="131"/>
      <c r="AT835" s="131"/>
      <c r="AU835" s="131"/>
      <c r="AV835" s="131"/>
      <c r="AW835" s="131"/>
      <c r="AX835" s="131"/>
      <c r="AY835" s="131"/>
      <c r="AZ835" s="131"/>
      <c r="BA835" s="131"/>
      <c r="BB835" s="131"/>
      <c r="BC835" s="131"/>
      <c r="BD835" s="131"/>
      <c r="BE835" s="131"/>
      <c r="BF835" s="131"/>
      <c r="BG835" s="131"/>
      <c r="BH835" s="131"/>
      <c r="BI835" s="131"/>
      <c r="BJ835" s="131"/>
      <c r="BK835" s="131"/>
      <c r="BL835" s="131"/>
      <c r="BM835" s="131"/>
      <c r="BN835" s="131"/>
      <c r="BO835" s="131"/>
      <c r="BP835" s="131"/>
      <c r="BQ835" s="131"/>
      <c r="BR835" s="131"/>
      <c r="BS835" s="131"/>
      <c r="BT835" s="131"/>
      <c r="BU835" s="131"/>
      <c r="BV835" s="131"/>
      <c r="BW835" s="131"/>
      <c r="BX835" s="131"/>
      <c r="BY835" s="131"/>
      <c r="BZ835" s="131"/>
      <c r="CA835" s="131"/>
      <c r="CB835" s="131"/>
      <c r="CC835" s="131"/>
      <c r="CD835" s="131"/>
      <c r="CE835" s="131"/>
      <c r="CF835" s="131"/>
      <c r="CG835" s="131"/>
      <c r="CH835" s="131"/>
      <c r="CI835" s="131"/>
      <c r="CJ835" s="131"/>
      <c r="CK835" s="131"/>
      <c r="CL835" s="131"/>
      <c r="CM835" s="131"/>
      <c r="CN835" s="131"/>
      <c r="CO835" s="131"/>
      <c r="CP835" s="131"/>
      <c r="CQ835" s="131"/>
      <c r="CR835" s="131"/>
      <c r="CS835" s="131"/>
      <c r="CT835" s="131"/>
      <c r="CU835" s="131"/>
      <c r="CV835" s="131"/>
      <c r="CW835" s="131"/>
      <c r="CX835" s="131"/>
      <c r="CY835" s="131"/>
      <c r="CZ835" s="131"/>
      <c r="DA835" s="131"/>
      <c r="DB835" s="131"/>
      <c r="DC835" s="131"/>
      <c r="DD835" s="131"/>
      <c r="DE835" s="131"/>
      <c r="DF835" s="131"/>
      <c r="DG835" s="131"/>
      <c r="DH835" s="131"/>
      <c r="DI835" s="131"/>
      <c r="DJ835" s="131"/>
      <c r="DK835" s="131"/>
      <c r="DL835" s="131"/>
      <c r="DM835" s="131"/>
      <c r="DN835" s="131"/>
      <c r="DO835" s="131"/>
      <c r="DP835" s="131"/>
      <c r="DQ835" s="131"/>
      <c r="DR835" s="131"/>
      <c r="DS835" s="131"/>
      <c r="DT835" s="131"/>
      <c r="DU835" s="131"/>
      <c r="DV835" s="131"/>
      <c r="DW835" s="131"/>
      <c r="DX835" s="131"/>
      <c r="DY835" s="131"/>
      <c r="DZ835" s="131"/>
      <c r="EA835" s="131"/>
      <c r="EB835" s="131"/>
      <c r="EC835" s="131"/>
      <c r="ED835" s="131"/>
      <c r="EE835" s="131"/>
      <c r="EF835" s="131"/>
      <c r="EG835" s="131"/>
      <c r="EH835" s="131"/>
      <c r="EI835" s="131"/>
      <c r="EJ835" s="131"/>
      <c r="EK835" s="131"/>
      <c r="EL835" s="131"/>
      <c r="EM835" s="131"/>
      <c r="EN835" s="131"/>
      <c r="EO835" s="131"/>
      <c r="EP835" s="131"/>
      <c r="EQ835" s="131"/>
      <c r="ER835" s="131"/>
      <c r="ES835" s="131"/>
      <c r="ET835" s="131"/>
      <c r="EU835" s="131"/>
      <c r="EV835" s="131"/>
      <c r="EW835" s="131"/>
      <c r="EX835" s="131"/>
      <c r="EY835" s="131"/>
      <c r="EZ835" s="131"/>
      <c r="FA835" s="131"/>
      <c r="FB835" s="131"/>
      <c r="FC835" s="131"/>
      <c r="FD835" s="131"/>
      <c r="FE835" s="131"/>
      <c r="FF835" s="131"/>
      <c r="FG835" s="131"/>
      <c r="FH835" s="131"/>
      <c r="FI835" s="131"/>
      <c r="FJ835" s="131"/>
      <c r="FK835" s="131"/>
      <c r="FL835" s="131"/>
      <c r="FM835" s="131"/>
      <c r="FN835" s="131"/>
      <c r="FO835" s="131"/>
      <c r="FP835" s="131"/>
      <c r="FQ835" s="131"/>
      <c r="FR835" s="131"/>
      <c r="FS835" s="131"/>
      <c r="FT835" s="131"/>
      <c r="FU835" s="131"/>
      <c r="FV835" s="131"/>
      <c r="FW835" s="131"/>
    </row>
    <row r="836">
      <c r="A836" s="131"/>
      <c r="B836" s="131"/>
      <c r="C836" s="131"/>
      <c r="D836" s="131"/>
      <c r="E836" s="131"/>
      <c r="F836" s="131"/>
      <c r="G836" s="131"/>
      <c r="H836" s="131"/>
      <c r="I836" s="131"/>
      <c r="J836" s="131"/>
      <c r="K836" s="131"/>
      <c r="L836" s="131"/>
      <c r="M836" s="131"/>
      <c r="N836" s="131"/>
      <c r="O836" s="131"/>
      <c r="P836" s="131"/>
      <c r="Q836" s="131"/>
      <c r="R836" s="131"/>
      <c r="S836" s="131"/>
      <c r="T836" s="131"/>
      <c r="U836" s="131"/>
      <c r="V836" s="131"/>
      <c r="W836" s="131"/>
      <c r="X836" s="131"/>
      <c r="Y836" s="131"/>
      <c r="Z836" s="131"/>
      <c r="AA836" s="131"/>
      <c r="AB836" s="131"/>
      <c r="AC836" s="131"/>
      <c r="AD836" s="131"/>
      <c r="AE836" s="131"/>
      <c r="AF836" s="131"/>
      <c r="AG836" s="131"/>
      <c r="AH836" s="131"/>
      <c r="AI836" s="131"/>
      <c r="AJ836" s="131"/>
      <c r="AK836" s="131"/>
      <c r="AL836" s="131"/>
      <c r="AM836" s="131"/>
      <c r="AN836" s="131"/>
      <c r="AO836" s="131"/>
      <c r="AP836" s="131"/>
      <c r="AQ836" s="131"/>
      <c r="AR836" s="131"/>
      <c r="AS836" s="131"/>
      <c r="AT836" s="131"/>
      <c r="AU836" s="131"/>
      <c r="AV836" s="131"/>
      <c r="AW836" s="131"/>
      <c r="AX836" s="131"/>
      <c r="AY836" s="131"/>
      <c r="AZ836" s="131"/>
      <c r="BA836" s="131"/>
      <c r="BB836" s="131"/>
      <c r="BC836" s="131"/>
      <c r="BD836" s="131"/>
      <c r="BE836" s="131"/>
      <c r="BF836" s="131"/>
      <c r="BG836" s="131"/>
      <c r="BH836" s="131"/>
      <c r="BI836" s="131"/>
      <c r="BJ836" s="131"/>
      <c r="BK836" s="131"/>
      <c r="BL836" s="131"/>
      <c r="BM836" s="131"/>
      <c r="BN836" s="131"/>
      <c r="BO836" s="131"/>
      <c r="BP836" s="131"/>
      <c r="BQ836" s="131"/>
      <c r="BR836" s="131"/>
      <c r="BS836" s="131"/>
      <c r="BT836" s="131"/>
      <c r="BU836" s="131"/>
      <c r="BV836" s="131"/>
      <c r="BW836" s="131"/>
      <c r="BX836" s="131"/>
      <c r="BY836" s="131"/>
      <c r="BZ836" s="131"/>
      <c r="CA836" s="131"/>
      <c r="CB836" s="131"/>
      <c r="CC836" s="131"/>
      <c r="CD836" s="131"/>
      <c r="CE836" s="131"/>
      <c r="CF836" s="131"/>
      <c r="CG836" s="131"/>
      <c r="CH836" s="131"/>
      <c r="CI836" s="131"/>
      <c r="CJ836" s="131"/>
      <c r="CK836" s="131"/>
      <c r="CL836" s="131"/>
      <c r="CM836" s="131"/>
      <c r="CN836" s="131"/>
      <c r="CO836" s="131"/>
      <c r="CP836" s="131"/>
      <c r="CQ836" s="131"/>
      <c r="CR836" s="131"/>
      <c r="CS836" s="131"/>
      <c r="CT836" s="131"/>
      <c r="CU836" s="131"/>
      <c r="CV836" s="131"/>
      <c r="CW836" s="131"/>
      <c r="CX836" s="131"/>
      <c r="CY836" s="131"/>
      <c r="CZ836" s="131"/>
      <c r="DA836" s="131"/>
      <c r="DB836" s="131"/>
      <c r="DC836" s="131"/>
      <c r="DD836" s="131"/>
      <c r="DE836" s="131"/>
      <c r="DF836" s="131"/>
      <c r="DG836" s="131"/>
      <c r="DH836" s="131"/>
      <c r="DI836" s="131"/>
      <c r="DJ836" s="131"/>
      <c r="DK836" s="131"/>
      <c r="DL836" s="131"/>
      <c r="DM836" s="131"/>
      <c r="DN836" s="131"/>
      <c r="DO836" s="131"/>
      <c r="DP836" s="131"/>
      <c r="DQ836" s="131"/>
      <c r="DR836" s="131"/>
      <c r="DS836" s="131"/>
      <c r="DT836" s="131"/>
      <c r="DU836" s="131"/>
      <c r="DV836" s="131"/>
      <c r="DW836" s="131"/>
      <c r="DX836" s="131"/>
      <c r="DY836" s="131"/>
      <c r="DZ836" s="131"/>
      <c r="EA836" s="131"/>
      <c r="EB836" s="131"/>
      <c r="EC836" s="131"/>
      <c r="ED836" s="131"/>
      <c r="EE836" s="131"/>
      <c r="EF836" s="131"/>
      <c r="EG836" s="131"/>
      <c r="EH836" s="131"/>
      <c r="EI836" s="131"/>
      <c r="EJ836" s="131"/>
      <c r="EK836" s="131"/>
      <c r="EL836" s="131"/>
      <c r="EM836" s="131"/>
      <c r="EN836" s="131"/>
      <c r="EO836" s="131"/>
      <c r="EP836" s="131"/>
      <c r="EQ836" s="131"/>
      <c r="ER836" s="131"/>
      <c r="ES836" s="131"/>
      <c r="ET836" s="131"/>
      <c r="EU836" s="131"/>
      <c r="EV836" s="131"/>
      <c r="EW836" s="131"/>
      <c r="EX836" s="131"/>
      <c r="EY836" s="131"/>
      <c r="EZ836" s="131"/>
      <c r="FA836" s="131"/>
      <c r="FB836" s="131"/>
      <c r="FC836" s="131"/>
      <c r="FD836" s="131"/>
      <c r="FE836" s="131"/>
      <c r="FF836" s="131"/>
      <c r="FG836" s="131"/>
      <c r="FH836" s="131"/>
      <c r="FI836" s="131"/>
      <c r="FJ836" s="131"/>
      <c r="FK836" s="131"/>
      <c r="FL836" s="131"/>
      <c r="FM836" s="131"/>
      <c r="FN836" s="131"/>
      <c r="FO836" s="131"/>
      <c r="FP836" s="131"/>
      <c r="FQ836" s="131"/>
      <c r="FR836" s="131"/>
      <c r="FS836" s="131"/>
      <c r="FT836" s="131"/>
      <c r="FU836" s="131"/>
      <c r="FV836" s="131"/>
      <c r="FW836" s="131"/>
    </row>
    <row r="837">
      <c r="A837" s="131"/>
      <c r="B837" s="131"/>
      <c r="C837" s="131"/>
      <c r="D837" s="131"/>
      <c r="E837" s="131"/>
      <c r="F837" s="131"/>
      <c r="G837" s="131"/>
      <c r="H837" s="131"/>
      <c r="I837" s="131"/>
      <c r="J837" s="131"/>
      <c r="K837" s="131"/>
      <c r="L837" s="131"/>
      <c r="M837" s="131"/>
      <c r="N837" s="131"/>
      <c r="O837" s="131"/>
      <c r="P837" s="131"/>
      <c r="Q837" s="131"/>
      <c r="R837" s="131"/>
      <c r="S837" s="131"/>
      <c r="T837" s="131"/>
      <c r="U837" s="131"/>
      <c r="V837" s="131"/>
      <c r="W837" s="131"/>
      <c r="X837" s="131"/>
      <c r="Y837" s="131"/>
      <c r="Z837" s="131"/>
      <c r="AA837" s="131"/>
      <c r="AB837" s="131"/>
      <c r="AC837" s="131"/>
      <c r="AD837" s="131"/>
      <c r="AE837" s="131"/>
      <c r="AF837" s="131"/>
      <c r="AG837" s="131"/>
      <c r="AH837" s="131"/>
      <c r="AI837" s="131"/>
      <c r="AJ837" s="131"/>
      <c r="AK837" s="131"/>
      <c r="AL837" s="131"/>
      <c r="AM837" s="131"/>
      <c r="AN837" s="131"/>
      <c r="AO837" s="131"/>
      <c r="AP837" s="131"/>
      <c r="AQ837" s="131"/>
      <c r="AR837" s="131"/>
      <c r="AS837" s="131"/>
      <c r="AT837" s="131"/>
      <c r="AU837" s="131"/>
      <c r="AV837" s="131"/>
      <c r="AW837" s="131"/>
      <c r="AX837" s="131"/>
      <c r="AY837" s="131"/>
      <c r="AZ837" s="131"/>
      <c r="BA837" s="131"/>
      <c r="BB837" s="131"/>
      <c r="BC837" s="131"/>
      <c r="BD837" s="131"/>
      <c r="BE837" s="131"/>
      <c r="BF837" s="131"/>
      <c r="BG837" s="131"/>
      <c r="BH837" s="131"/>
      <c r="BI837" s="131"/>
      <c r="BJ837" s="131"/>
      <c r="BK837" s="131"/>
      <c r="BL837" s="131"/>
      <c r="BM837" s="131"/>
      <c r="BN837" s="131"/>
      <c r="BO837" s="131"/>
      <c r="BP837" s="131"/>
      <c r="BQ837" s="131"/>
      <c r="BR837" s="131"/>
      <c r="BS837" s="131"/>
      <c r="BT837" s="131"/>
      <c r="BU837" s="131"/>
      <c r="BV837" s="131"/>
      <c r="BW837" s="131"/>
      <c r="BX837" s="131"/>
      <c r="BY837" s="131"/>
      <c r="BZ837" s="131"/>
      <c r="CA837" s="131"/>
      <c r="CB837" s="131"/>
      <c r="CC837" s="131"/>
      <c r="CD837" s="131"/>
      <c r="CE837" s="131"/>
      <c r="CF837" s="131"/>
      <c r="CG837" s="131"/>
      <c r="CH837" s="131"/>
      <c r="CI837" s="131"/>
      <c r="CJ837" s="131"/>
      <c r="CK837" s="131"/>
      <c r="CL837" s="131"/>
      <c r="CM837" s="131"/>
      <c r="CN837" s="131"/>
      <c r="CO837" s="131"/>
      <c r="CP837" s="131"/>
      <c r="CQ837" s="131"/>
      <c r="CR837" s="131"/>
      <c r="CS837" s="131"/>
      <c r="CT837" s="131"/>
      <c r="CU837" s="131"/>
      <c r="CV837" s="131"/>
      <c r="CW837" s="131"/>
      <c r="CX837" s="131"/>
      <c r="CY837" s="131"/>
      <c r="CZ837" s="131"/>
      <c r="DA837" s="131"/>
      <c r="DB837" s="131"/>
      <c r="DC837" s="131"/>
      <c r="DD837" s="131"/>
      <c r="DE837" s="131"/>
      <c r="DF837" s="131"/>
      <c r="DG837" s="131"/>
      <c r="DH837" s="131"/>
      <c r="DI837" s="131"/>
      <c r="DJ837" s="131"/>
      <c r="DK837" s="131"/>
      <c r="DL837" s="131"/>
      <c r="DM837" s="131"/>
      <c r="DN837" s="131"/>
      <c r="DO837" s="131"/>
      <c r="DP837" s="131"/>
      <c r="DQ837" s="131"/>
      <c r="DR837" s="131"/>
      <c r="DS837" s="131"/>
      <c r="DT837" s="131"/>
      <c r="DU837" s="131"/>
      <c r="DV837" s="131"/>
      <c r="DW837" s="131"/>
      <c r="DX837" s="131"/>
      <c r="DY837" s="131"/>
      <c r="DZ837" s="131"/>
      <c r="EA837" s="131"/>
      <c r="EB837" s="131"/>
      <c r="EC837" s="131"/>
      <c r="ED837" s="131"/>
      <c r="EE837" s="131"/>
      <c r="EF837" s="131"/>
      <c r="EG837" s="131"/>
      <c r="EH837" s="131"/>
      <c r="EI837" s="131"/>
      <c r="EJ837" s="131"/>
      <c r="EK837" s="131"/>
      <c r="EL837" s="131"/>
      <c r="EM837" s="131"/>
      <c r="EN837" s="131"/>
      <c r="EO837" s="131"/>
      <c r="EP837" s="131"/>
      <c r="EQ837" s="131"/>
      <c r="ER837" s="131"/>
      <c r="ES837" s="131"/>
      <c r="ET837" s="131"/>
      <c r="EU837" s="131"/>
      <c r="EV837" s="131"/>
      <c r="EW837" s="131"/>
      <c r="EX837" s="131"/>
      <c r="EY837" s="131"/>
      <c r="EZ837" s="131"/>
      <c r="FA837" s="131"/>
      <c r="FB837" s="131"/>
      <c r="FC837" s="131"/>
      <c r="FD837" s="131"/>
      <c r="FE837" s="131"/>
      <c r="FF837" s="131"/>
      <c r="FG837" s="131"/>
      <c r="FH837" s="131"/>
      <c r="FI837" s="131"/>
      <c r="FJ837" s="131"/>
      <c r="FK837" s="131"/>
      <c r="FL837" s="131"/>
      <c r="FM837" s="131"/>
      <c r="FN837" s="131"/>
      <c r="FO837" s="131"/>
      <c r="FP837" s="131"/>
      <c r="FQ837" s="131"/>
      <c r="FR837" s="131"/>
      <c r="FS837" s="131"/>
      <c r="FT837" s="131"/>
      <c r="FU837" s="131"/>
      <c r="FV837" s="131"/>
      <c r="FW837" s="131"/>
    </row>
    <row r="838">
      <c r="A838" s="131"/>
      <c r="B838" s="131"/>
      <c r="C838" s="131"/>
      <c r="D838" s="131"/>
      <c r="E838" s="131"/>
      <c r="F838" s="131"/>
      <c r="G838" s="131"/>
      <c r="H838" s="131"/>
      <c r="I838" s="131"/>
      <c r="J838" s="131"/>
      <c r="K838" s="131"/>
      <c r="L838" s="131"/>
      <c r="M838" s="131"/>
      <c r="N838" s="131"/>
      <c r="O838" s="131"/>
      <c r="P838" s="131"/>
      <c r="Q838" s="131"/>
      <c r="R838" s="131"/>
      <c r="S838" s="131"/>
      <c r="T838" s="131"/>
      <c r="U838" s="131"/>
      <c r="V838" s="131"/>
      <c r="W838" s="131"/>
      <c r="X838" s="131"/>
      <c r="Y838" s="131"/>
      <c r="Z838" s="131"/>
      <c r="AA838" s="131"/>
      <c r="AB838" s="131"/>
      <c r="AC838" s="131"/>
      <c r="AD838" s="131"/>
      <c r="AE838" s="131"/>
      <c r="AF838" s="131"/>
      <c r="AG838" s="131"/>
      <c r="AH838" s="131"/>
      <c r="AI838" s="131"/>
      <c r="AJ838" s="131"/>
      <c r="AK838" s="131"/>
      <c r="AL838" s="131"/>
      <c r="AM838" s="131"/>
      <c r="AN838" s="131"/>
      <c r="AO838" s="131"/>
      <c r="AP838" s="131"/>
      <c r="AQ838" s="131"/>
      <c r="AR838" s="131"/>
      <c r="AS838" s="131"/>
      <c r="AT838" s="131"/>
      <c r="AU838" s="131"/>
      <c r="AV838" s="131"/>
      <c r="AW838" s="131"/>
      <c r="AX838" s="131"/>
      <c r="AY838" s="131"/>
      <c r="AZ838" s="131"/>
      <c r="BA838" s="131"/>
      <c r="BB838" s="131"/>
      <c r="BC838" s="131"/>
      <c r="BD838" s="131"/>
      <c r="BE838" s="131"/>
      <c r="BF838" s="131"/>
      <c r="BG838" s="131"/>
      <c r="BH838" s="131"/>
      <c r="BI838" s="131"/>
      <c r="BJ838" s="131"/>
      <c r="BK838" s="131"/>
      <c r="BL838" s="131"/>
      <c r="BM838" s="131"/>
      <c r="BN838" s="131"/>
      <c r="BO838" s="131"/>
      <c r="BP838" s="131"/>
      <c r="BQ838" s="131"/>
      <c r="BR838" s="131"/>
      <c r="BS838" s="131"/>
      <c r="BT838" s="131"/>
      <c r="BU838" s="131"/>
      <c r="BV838" s="131"/>
      <c r="BW838" s="131"/>
      <c r="BX838" s="131"/>
      <c r="BY838" s="131"/>
      <c r="BZ838" s="131"/>
      <c r="CA838" s="131"/>
      <c r="CB838" s="131"/>
      <c r="CC838" s="131"/>
      <c r="CD838" s="131"/>
      <c r="CE838" s="131"/>
      <c r="CF838" s="131"/>
      <c r="CG838" s="131"/>
      <c r="CH838" s="131"/>
      <c r="CI838" s="131"/>
      <c r="CJ838" s="131"/>
      <c r="CK838" s="131"/>
      <c r="CL838" s="131"/>
      <c r="CM838" s="131"/>
      <c r="CN838" s="131"/>
      <c r="CO838" s="131"/>
      <c r="CP838" s="131"/>
      <c r="CQ838" s="131"/>
      <c r="CR838" s="131"/>
      <c r="CS838" s="131"/>
      <c r="CT838" s="131"/>
      <c r="CU838" s="131"/>
      <c r="CV838" s="131"/>
      <c r="CW838" s="131"/>
      <c r="CX838" s="131"/>
      <c r="CY838" s="131"/>
      <c r="CZ838" s="131"/>
      <c r="DA838" s="131"/>
      <c r="DB838" s="131"/>
      <c r="DC838" s="131"/>
      <c r="DD838" s="131"/>
      <c r="DE838" s="131"/>
      <c r="DF838" s="131"/>
      <c r="DG838" s="131"/>
      <c r="DH838" s="131"/>
      <c r="DI838" s="131"/>
      <c r="DJ838" s="131"/>
      <c r="DK838" s="131"/>
      <c r="DL838" s="131"/>
      <c r="DM838" s="131"/>
      <c r="DN838" s="131"/>
      <c r="DO838" s="131"/>
      <c r="DP838" s="131"/>
      <c r="DQ838" s="131"/>
      <c r="DR838" s="131"/>
      <c r="DS838" s="131"/>
      <c r="DT838" s="131"/>
      <c r="DU838" s="131"/>
      <c r="DV838" s="131"/>
      <c r="DW838" s="131"/>
      <c r="DX838" s="131"/>
      <c r="DY838" s="131"/>
      <c r="DZ838" s="131"/>
      <c r="EA838" s="131"/>
      <c r="EB838" s="131"/>
      <c r="EC838" s="131"/>
      <c r="ED838" s="131"/>
      <c r="EE838" s="131"/>
      <c r="EF838" s="131"/>
      <c r="EG838" s="131"/>
      <c r="EH838" s="131"/>
      <c r="EI838" s="131"/>
      <c r="EJ838" s="131"/>
      <c r="EK838" s="131"/>
      <c r="EL838" s="131"/>
      <c r="EM838" s="131"/>
      <c r="EN838" s="131"/>
      <c r="EO838" s="131"/>
      <c r="EP838" s="131"/>
      <c r="EQ838" s="131"/>
      <c r="ER838" s="131"/>
      <c r="ES838" s="131"/>
      <c r="ET838" s="131"/>
      <c r="EU838" s="131"/>
      <c r="EV838" s="131"/>
      <c r="EW838" s="131"/>
      <c r="EX838" s="131"/>
      <c r="EY838" s="131"/>
      <c r="EZ838" s="131"/>
      <c r="FA838" s="131"/>
      <c r="FB838" s="131"/>
      <c r="FC838" s="131"/>
      <c r="FD838" s="131"/>
      <c r="FE838" s="131"/>
      <c r="FF838" s="131"/>
      <c r="FG838" s="131"/>
      <c r="FH838" s="131"/>
      <c r="FI838" s="131"/>
      <c r="FJ838" s="131"/>
      <c r="FK838" s="131"/>
      <c r="FL838" s="131"/>
      <c r="FM838" s="131"/>
      <c r="FN838" s="131"/>
      <c r="FO838" s="131"/>
      <c r="FP838" s="131"/>
      <c r="FQ838" s="131"/>
      <c r="FR838" s="131"/>
      <c r="FS838" s="131"/>
      <c r="FT838" s="131"/>
      <c r="FU838" s="131"/>
      <c r="FV838" s="131"/>
      <c r="FW838" s="131"/>
    </row>
    <row r="839">
      <c r="A839" s="131"/>
      <c r="B839" s="131"/>
      <c r="C839" s="131"/>
      <c r="D839" s="131"/>
      <c r="E839" s="131"/>
      <c r="F839" s="131"/>
      <c r="G839" s="131"/>
      <c r="H839" s="131"/>
      <c r="I839" s="131"/>
      <c r="J839" s="131"/>
      <c r="K839" s="131"/>
      <c r="L839" s="131"/>
      <c r="M839" s="131"/>
      <c r="N839" s="131"/>
      <c r="O839" s="131"/>
      <c r="P839" s="131"/>
      <c r="Q839" s="131"/>
      <c r="R839" s="131"/>
      <c r="S839" s="131"/>
      <c r="T839" s="131"/>
      <c r="U839" s="131"/>
      <c r="V839" s="131"/>
      <c r="W839" s="131"/>
      <c r="X839" s="131"/>
      <c r="Y839" s="131"/>
      <c r="Z839" s="131"/>
      <c r="AA839" s="131"/>
      <c r="AB839" s="131"/>
      <c r="AC839" s="131"/>
      <c r="AD839" s="131"/>
      <c r="AE839" s="131"/>
      <c r="AF839" s="131"/>
      <c r="AG839" s="131"/>
      <c r="AH839" s="131"/>
      <c r="AI839" s="131"/>
      <c r="AJ839" s="131"/>
      <c r="AK839" s="131"/>
      <c r="AL839" s="131"/>
      <c r="AM839" s="131"/>
      <c r="AN839" s="131"/>
      <c r="AO839" s="131"/>
      <c r="AP839" s="131"/>
      <c r="AQ839" s="131"/>
      <c r="AR839" s="131"/>
      <c r="AS839" s="131"/>
      <c r="AT839" s="131"/>
      <c r="AU839" s="131"/>
      <c r="AV839" s="131"/>
      <c r="AW839" s="131"/>
      <c r="AX839" s="131"/>
      <c r="AY839" s="131"/>
      <c r="AZ839" s="131"/>
      <c r="BA839" s="131"/>
      <c r="BB839" s="131"/>
      <c r="BC839" s="131"/>
      <c r="BD839" s="131"/>
      <c r="BE839" s="131"/>
      <c r="BF839" s="131"/>
      <c r="BG839" s="131"/>
      <c r="BH839" s="131"/>
      <c r="BI839" s="131"/>
      <c r="BJ839" s="131"/>
      <c r="BK839" s="131"/>
      <c r="BL839" s="131"/>
      <c r="BM839" s="131"/>
      <c r="BN839" s="131"/>
      <c r="BO839" s="131"/>
      <c r="BP839" s="131"/>
      <c r="BQ839" s="131"/>
      <c r="BR839" s="131"/>
      <c r="BS839" s="131"/>
      <c r="BT839" s="131"/>
      <c r="BU839" s="131"/>
      <c r="BV839" s="131"/>
      <c r="BW839" s="131"/>
      <c r="BX839" s="131"/>
      <c r="BY839" s="131"/>
      <c r="BZ839" s="131"/>
      <c r="CA839" s="131"/>
      <c r="CB839" s="131"/>
      <c r="CC839" s="131"/>
      <c r="CD839" s="131"/>
      <c r="CE839" s="131"/>
      <c r="CF839" s="131"/>
      <c r="CG839" s="131"/>
      <c r="CH839" s="131"/>
      <c r="CI839" s="131"/>
      <c r="CJ839" s="131"/>
      <c r="CK839" s="131"/>
      <c r="CL839" s="131"/>
      <c r="CM839" s="131"/>
      <c r="CN839" s="131"/>
      <c r="CO839" s="131"/>
      <c r="CP839" s="131"/>
      <c r="CQ839" s="131"/>
      <c r="CR839" s="131"/>
      <c r="CS839" s="131"/>
      <c r="CT839" s="131"/>
      <c r="CU839" s="131"/>
      <c r="CV839" s="131"/>
      <c r="CW839" s="131"/>
      <c r="CX839" s="131"/>
      <c r="CY839" s="131"/>
      <c r="CZ839" s="131"/>
      <c r="DA839" s="131"/>
      <c r="DB839" s="131"/>
      <c r="DC839" s="131"/>
      <c r="DD839" s="131"/>
      <c r="DE839" s="131"/>
      <c r="DF839" s="131"/>
      <c r="DG839" s="131"/>
      <c r="DH839" s="131"/>
      <c r="DI839" s="131"/>
      <c r="DJ839" s="131"/>
      <c r="DK839" s="131"/>
      <c r="DL839" s="131"/>
      <c r="DM839" s="131"/>
      <c r="DN839" s="131"/>
      <c r="DO839" s="131"/>
      <c r="DP839" s="131"/>
      <c r="DQ839" s="131"/>
      <c r="DR839" s="131"/>
      <c r="DS839" s="131"/>
      <c r="DT839" s="131"/>
      <c r="DU839" s="131"/>
      <c r="DV839" s="131"/>
      <c r="DW839" s="131"/>
      <c r="DX839" s="131"/>
      <c r="DY839" s="131"/>
      <c r="DZ839" s="131"/>
      <c r="EA839" s="131"/>
      <c r="EB839" s="131"/>
      <c r="EC839" s="131"/>
      <c r="ED839" s="131"/>
      <c r="EE839" s="131"/>
      <c r="EF839" s="131"/>
      <c r="EG839" s="131"/>
      <c r="EH839" s="131"/>
      <c r="EI839" s="131"/>
      <c r="EJ839" s="131"/>
      <c r="EK839" s="131"/>
      <c r="EL839" s="131"/>
      <c r="EM839" s="131"/>
      <c r="EN839" s="131"/>
      <c r="EO839" s="131"/>
      <c r="EP839" s="131"/>
      <c r="EQ839" s="131"/>
      <c r="ER839" s="131"/>
      <c r="ES839" s="131"/>
      <c r="ET839" s="131"/>
      <c r="EU839" s="131"/>
      <c r="EV839" s="131"/>
      <c r="EW839" s="131"/>
      <c r="EX839" s="131"/>
      <c r="EY839" s="131"/>
      <c r="EZ839" s="131"/>
      <c r="FA839" s="131"/>
      <c r="FB839" s="131"/>
      <c r="FC839" s="131"/>
      <c r="FD839" s="131"/>
      <c r="FE839" s="131"/>
      <c r="FF839" s="131"/>
      <c r="FG839" s="131"/>
      <c r="FH839" s="131"/>
      <c r="FI839" s="131"/>
      <c r="FJ839" s="131"/>
      <c r="FK839" s="131"/>
      <c r="FL839" s="131"/>
      <c r="FM839" s="131"/>
      <c r="FN839" s="131"/>
      <c r="FO839" s="131"/>
      <c r="FP839" s="131"/>
      <c r="FQ839" s="131"/>
      <c r="FR839" s="131"/>
      <c r="FS839" s="131"/>
      <c r="FT839" s="131"/>
      <c r="FU839" s="131"/>
      <c r="FV839" s="131"/>
      <c r="FW839" s="131"/>
    </row>
    <row r="840">
      <c r="A840" s="131"/>
      <c r="B840" s="131"/>
      <c r="C840" s="131"/>
      <c r="D840" s="131"/>
      <c r="E840" s="131"/>
      <c r="F840" s="131"/>
      <c r="G840" s="131"/>
      <c r="H840" s="131"/>
      <c r="I840" s="131"/>
      <c r="J840" s="131"/>
      <c r="K840" s="131"/>
      <c r="L840" s="131"/>
      <c r="M840" s="131"/>
      <c r="N840" s="131"/>
      <c r="O840" s="131"/>
      <c r="P840" s="131"/>
      <c r="Q840" s="131"/>
      <c r="R840" s="131"/>
      <c r="S840" s="131"/>
      <c r="T840" s="131"/>
      <c r="U840" s="131"/>
      <c r="V840" s="131"/>
      <c r="W840" s="131"/>
      <c r="X840" s="131"/>
      <c r="Y840" s="131"/>
      <c r="Z840" s="131"/>
      <c r="AA840" s="131"/>
      <c r="AB840" s="131"/>
      <c r="AC840" s="131"/>
      <c r="AD840" s="131"/>
      <c r="AE840" s="131"/>
      <c r="AF840" s="131"/>
      <c r="AG840" s="131"/>
      <c r="AH840" s="131"/>
      <c r="AI840" s="131"/>
      <c r="AJ840" s="131"/>
      <c r="AK840" s="131"/>
      <c r="AL840" s="131"/>
      <c r="AM840" s="131"/>
      <c r="AN840" s="131"/>
      <c r="AO840" s="131"/>
      <c r="AP840" s="131"/>
      <c r="AQ840" s="131"/>
      <c r="AR840" s="131"/>
      <c r="AS840" s="131"/>
      <c r="AT840" s="131"/>
      <c r="AU840" s="131"/>
      <c r="AV840" s="131"/>
      <c r="AW840" s="131"/>
      <c r="AX840" s="131"/>
      <c r="AY840" s="131"/>
      <c r="AZ840" s="131"/>
      <c r="BA840" s="131"/>
      <c r="BB840" s="131"/>
      <c r="BC840" s="131"/>
      <c r="BD840" s="131"/>
      <c r="BE840" s="131"/>
      <c r="BF840" s="131"/>
      <c r="BG840" s="131"/>
      <c r="BH840" s="131"/>
      <c r="BI840" s="131"/>
      <c r="BJ840" s="131"/>
      <c r="BK840" s="131"/>
      <c r="BL840" s="131"/>
      <c r="BM840" s="131"/>
      <c r="BN840" s="131"/>
      <c r="BO840" s="131"/>
      <c r="BP840" s="131"/>
      <c r="BQ840" s="131"/>
      <c r="BR840" s="131"/>
      <c r="BS840" s="131"/>
      <c r="BT840" s="131"/>
      <c r="BU840" s="131"/>
      <c r="BV840" s="131"/>
      <c r="BW840" s="131"/>
      <c r="BX840" s="131"/>
      <c r="BY840" s="131"/>
      <c r="BZ840" s="131"/>
      <c r="CA840" s="131"/>
      <c r="CB840" s="131"/>
      <c r="CC840" s="131"/>
      <c r="CD840" s="131"/>
      <c r="CE840" s="131"/>
      <c r="CF840" s="131"/>
      <c r="CG840" s="131"/>
      <c r="CH840" s="131"/>
      <c r="CI840" s="131"/>
      <c r="CJ840" s="131"/>
      <c r="CK840" s="131"/>
      <c r="CL840" s="131"/>
      <c r="CM840" s="131"/>
      <c r="CN840" s="131"/>
      <c r="CO840" s="131"/>
      <c r="CP840" s="131"/>
      <c r="CQ840" s="131"/>
      <c r="CR840" s="131"/>
      <c r="CS840" s="131"/>
      <c r="CT840" s="131"/>
      <c r="CU840" s="131"/>
      <c r="CV840" s="131"/>
      <c r="CW840" s="131"/>
      <c r="CX840" s="131"/>
      <c r="CY840" s="131"/>
      <c r="CZ840" s="131"/>
      <c r="DA840" s="131"/>
      <c r="DB840" s="131"/>
      <c r="DC840" s="131"/>
      <c r="DD840" s="131"/>
      <c r="DE840" s="131"/>
      <c r="DF840" s="131"/>
      <c r="DG840" s="131"/>
      <c r="DH840" s="131"/>
      <c r="DI840" s="131"/>
      <c r="DJ840" s="131"/>
      <c r="DK840" s="131"/>
      <c r="DL840" s="131"/>
      <c r="DM840" s="131"/>
      <c r="DN840" s="131"/>
      <c r="DO840" s="131"/>
      <c r="DP840" s="131"/>
      <c r="DQ840" s="131"/>
      <c r="DR840" s="131"/>
      <c r="DS840" s="131"/>
      <c r="DT840" s="131"/>
      <c r="DU840" s="131"/>
      <c r="DV840" s="131"/>
      <c r="DW840" s="131"/>
      <c r="DX840" s="131"/>
      <c r="DY840" s="131"/>
      <c r="DZ840" s="131"/>
      <c r="EA840" s="131"/>
      <c r="EB840" s="131"/>
      <c r="EC840" s="131"/>
      <c r="ED840" s="131"/>
      <c r="EE840" s="131"/>
      <c r="EF840" s="131"/>
      <c r="EG840" s="131"/>
      <c r="EH840" s="131"/>
      <c r="EI840" s="131"/>
      <c r="EJ840" s="131"/>
      <c r="EK840" s="131"/>
      <c r="EL840" s="131"/>
      <c r="EM840" s="131"/>
      <c r="EN840" s="131"/>
      <c r="EO840" s="131"/>
      <c r="EP840" s="131"/>
      <c r="EQ840" s="131"/>
      <c r="ER840" s="131"/>
      <c r="ES840" s="131"/>
      <c r="ET840" s="131"/>
      <c r="EU840" s="131"/>
      <c r="EV840" s="131"/>
      <c r="EW840" s="131"/>
      <c r="EX840" s="131"/>
      <c r="EY840" s="131"/>
      <c r="EZ840" s="131"/>
      <c r="FA840" s="131"/>
      <c r="FB840" s="131"/>
      <c r="FC840" s="131"/>
      <c r="FD840" s="131"/>
      <c r="FE840" s="131"/>
      <c r="FF840" s="131"/>
      <c r="FG840" s="131"/>
      <c r="FH840" s="131"/>
      <c r="FI840" s="131"/>
      <c r="FJ840" s="131"/>
      <c r="FK840" s="131"/>
      <c r="FL840" s="131"/>
      <c r="FM840" s="131"/>
      <c r="FN840" s="131"/>
      <c r="FO840" s="131"/>
      <c r="FP840" s="131"/>
      <c r="FQ840" s="131"/>
      <c r="FR840" s="131"/>
      <c r="FS840" s="131"/>
      <c r="FT840" s="131"/>
      <c r="FU840" s="131"/>
      <c r="FV840" s="131"/>
      <c r="FW840" s="131"/>
    </row>
    <row r="841">
      <c r="A841" s="131"/>
      <c r="B841" s="131"/>
      <c r="C841" s="131"/>
      <c r="D841" s="131"/>
      <c r="E841" s="131"/>
      <c r="F841" s="131"/>
      <c r="G841" s="131"/>
      <c r="H841" s="131"/>
      <c r="I841" s="131"/>
      <c r="J841" s="131"/>
      <c r="K841" s="131"/>
      <c r="L841" s="131"/>
      <c r="M841" s="131"/>
      <c r="N841" s="131"/>
      <c r="O841" s="131"/>
      <c r="P841" s="131"/>
      <c r="Q841" s="131"/>
      <c r="R841" s="131"/>
      <c r="S841" s="131"/>
      <c r="T841" s="131"/>
      <c r="U841" s="131"/>
      <c r="V841" s="131"/>
      <c r="W841" s="131"/>
      <c r="X841" s="131"/>
      <c r="Y841" s="131"/>
      <c r="Z841" s="131"/>
      <c r="AA841" s="131"/>
      <c r="AB841" s="131"/>
      <c r="AC841" s="131"/>
      <c r="AD841" s="131"/>
      <c r="AE841" s="131"/>
      <c r="AF841" s="131"/>
      <c r="AG841" s="131"/>
      <c r="AH841" s="131"/>
      <c r="AI841" s="131"/>
      <c r="AJ841" s="131"/>
      <c r="AK841" s="131"/>
      <c r="AL841" s="131"/>
      <c r="AM841" s="131"/>
      <c r="AN841" s="131"/>
      <c r="AO841" s="131"/>
      <c r="AP841" s="131"/>
      <c r="AQ841" s="131"/>
      <c r="AR841" s="131"/>
      <c r="AS841" s="131"/>
      <c r="AT841" s="131"/>
      <c r="AU841" s="131"/>
      <c r="AV841" s="131"/>
      <c r="AW841" s="131"/>
      <c r="AX841" s="131"/>
      <c r="AY841" s="131"/>
      <c r="AZ841" s="131"/>
      <c r="BA841" s="131"/>
      <c r="BB841" s="131"/>
      <c r="BC841" s="131"/>
      <c r="BD841" s="131"/>
      <c r="BE841" s="131"/>
      <c r="BF841" s="131"/>
      <c r="BG841" s="131"/>
      <c r="BH841" s="131"/>
      <c r="BI841" s="131"/>
      <c r="BJ841" s="131"/>
      <c r="BK841" s="131"/>
      <c r="BL841" s="131"/>
      <c r="BM841" s="131"/>
      <c r="BN841" s="131"/>
      <c r="BO841" s="131"/>
      <c r="BP841" s="131"/>
      <c r="BQ841" s="131"/>
      <c r="BR841" s="131"/>
      <c r="BS841" s="131"/>
      <c r="BT841" s="131"/>
      <c r="BU841" s="131"/>
      <c r="BV841" s="131"/>
      <c r="BW841" s="131"/>
      <c r="BX841" s="131"/>
      <c r="BY841" s="131"/>
      <c r="BZ841" s="131"/>
      <c r="CA841" s="131"/>
      <c r="CB841" s="131"/>
      <c r="CC841" s="131"/>
      <c r="CD841" s="131"/>
      <c r="CE841" s="131"/>
      <c r="CF841" s="131"/>
      <c r="CG841" s="131"/>
      <c r="CH841" s="131"/>
      <c r="CI841" s="131"/>
      <c r="CJ841" s="131"/>
      <c r="CK841" s="131"/>
      <c r="CL841" s="131"/>
      <c r="CM841" s="131"/>
      <c r="CN841" s="131"/>
      <c r="CO841" s="131"/>
      <c r="CP841" s="131"/>
      <c r="CQ841" s="131"/>
      <c r="CR841" s="131"/>
      <c r="CS841" s="131"/>
      <c r="CT841" s="131"/>
      <c r="CU841" s="131"/>
      <c r="CV841" s="131"/>
      <c r="CW841" s="131"/>
      <c r="CX841" s="131"/>
      <c r="CY841" s="131"/>
      <c r="CZ841" s="131"/>
      <c r="DA841" s="131"/>
      <c r="DB841" s="131"/>
      <c r="DC841" s="131"/>
      <c r="DD841" s="131"/>
      <c r="DE841" s="131"/>
      <c r="DF841" s="131"/>
      <c r="DG841" s="131"/>
      <c r="DH841" s="131"/>
      <c r="DI841" s="131"/>
      <c r="DJ841" s="131"/>
      <c r="DK841" s="131"/>
      <c r="DL841" s="131"/>
      <c r="DM841" s="131"/>
      <c r="DN841" s="131"/>
      <c r="DO841" s="131"/>
      <c r="DP841" s="131"/>
      <c r="DQ841" s="131"/>
      <c r="DR841" s="131"/>
      <c r="DS841" s="131"/>
      <c r="DT841" s="131"/>
      <c r="DU841" s="131"/>
      <c r="DV841" s="131"/>
      <c r="DW841" s="131"/>
      <c r="DX841" s="131"/>
      <c r="DY841" s="131"/>
      <c r="DZ841" s="131"/>
      <c r="EA841" s="131"/>
      <c r="EB841" s="131"/>
      <c r="EC841" s="131"/>
      <c r="ED841" s="131"/>
      <c r="EE841" s="131"/>
      <c r="EF841" s="131"/>
      <c r="EG841" s="131"/>
      <c r="EH841" s="131"/>
      <c r="EI841" s="131"/>
      <c r="EJ841" s="131"/>
      <c r="EK841" s="131"/>
      <c r="EL841" s="131"/>
      <c r="EM841" s="131"/>
      <c r="EN841" s="131"/>
      <c r="EO841" s="131"/>
      <c r="EP841" s="131"/>
      <c r="EQ841" s="131"/>
      <c r="ER841" s="131"/>
      <c r="ES841" s="131"/>
      <c r="ET841" s="131"/>
      <c r="EU841" s="131"/>
      <c r="EV841" s="131"/>
      <c r="EW841" s="131"/>
      <c r="EX841" s="131"/>
      <c r="EY841" s="131"/>
      <c r="EZ841" s="131"/>
      <c r="FA841" s="131"/>
      <c r="FB841" s="131"/>
      <c r="FC841" s="131"/>
      <c r="FD841" s="131"/>
      <c r="FE841" s="131"/>
      <c r="FF841" s="131"/>
      <c r="FG841" s="131"/>
      <c r="FH841" s="131"/>
      <c r="FI841" s="131"/>
      <c r="FJ841" s="131"/>
      <c r="FK841" s="131"/>
      <c r="FL841" s="131"/>
      <c r="FM841" s="131"/>
      <c r="FN841" s="131"/>
      <c r="FO841" s="131"/>
      <c r="FP841" s="131"/>
      <c r="FQ841" s="131"/>
      <c r="FR841" s="131"/>
      <c r="FS841" s="131"/>
      <c r="FT841" s="131"/>
      <c r="FU841" s="131"/>
      <c r="FV841" s="131"/>
      <c r="FW841" s="131"/>
    </row>
    <row r="842">
      <c r="A842" s="131"/>
      <c r="B842" s="131"/>
      <c r="C842" s="131"/>
      <c r="D842" s="131"/>
      <c r="E842" s="131"/>
      <c r="F842" s="131"/>
      <c r="G842" s="131"/>
      <c r="H842" s="131"/>
      <c r="I842" s="131"/>
      <c r="J842" s="131"/>
      <c r="K842" s="131"/>
      <c r="L842" s="131"/>
      <c r="M842" s="131"/>
      <c r="N842" s="131"/>
      <c r="O842" s="131"/>
      <c r="P842" s="131"/>
      <c r="Q842" s="131"/>
      <c r="R842" s="131"/>
      <c r="S842" s="131"/>
      <c r="T842" s="131"/>
      <c r="U842" s="131"/>
      <c r="V842" s="131"/>
      <c r="W842" s="131"/>
      <c r="X842" s="131"/>
      <c r="Y842" s="131"/>
      <c r="Z842" s="131"/>
      <c r="AA842" s="131"/>
      <c r="AB842" s="131"/>
      <c r="AC842" s="131"/>
      <c r="AD842" s="131"/>
      <c r="AE842" s="131"/>
      <c r="AF842" s="131"/>
      <c r="AG842" s="131"/>
      <c r="AH842" s="131"/>
      <c r="AI842" s="131"/>
      <c r="AJ842" s="131"/>
      <c r="AK842" s="131"/>
      <c r="AL842" s="131"/>
      <c r="AM842" s="131"/>
      <c r="AN842" s="131"/>
      <c r="AO842" s="131"/>
      <c r="AP842" s="131"/>
      <c r="AQ842" s="131"/>
      <c r="AR842" s="131"/>
      <c r="AS842" s="131"/>
      <c r="AT842" s="131"/>
      <c r="AU842" s="131"/>
      <c r="AV842" s="131"/>
      <c r="AW842" s="131"/>
      <c r="AX842" s="131"/>
      <c r="AY842" s="131"/>
      <c r="AZ842" s="131"/>
      <c r="BA842" s="131"/>
      <c r="BB842" s="131"/>
      <c r="BC842" s="131"/>
      <c r="BD842" s="131"/>
      <c r="BE842" s="131"/>
      <c r="BF842" s="131"/>
      <c r="BG842" s="131"/>
      <c r="BH842" s="131"/>
      <c r="BI842" s="131"/>
      <c r="BJ842" s="131"/>
      <c r="BK842" s="131"/>
      <c r="BL842" s="131"/>
      <c r="BM842" s="131"/>
      <c r="BN842" s="131"/>
      <c r="BO842" s="131"/>
      <c r="BP842" s="131"/>
      <c r="BQ842" s="131"/>
      <c r="BR842" s="131"/>
      <c r="BS842" s="131"/>
      <c r="BT842" s="131"/>
      <c r="BU842" s="131"/>
      <c r="BV842" s="131"/>
      <c r="BW842" s="131"/>
      <c r="BX842" s="131"/>
      <c r="BY842" s="131"/>
      <c r="BZ842" s="131"/>
      <c r="CA842" s="131"/>
      <c r="CB842" s="131"/>
      <c r="CC842" s="131"/>
      <c r="CD842" s="131"/>
      <c r="CE842" s="131"/>
      <c r="CF842" s="131"/>
      <c r="CG842" s="131"/>
      <c r="CH842" s="131"/>
      <c r="CI842" s="131"/>
      <c r="CJ842" s="131"/>
      <c r="CK842" s="131"/>
      <c r="CL842" s="131"/>
      <c r="CM842" s="131"/>
      <c r="CN842" s="131"/>
      <c r="CO842" s="131"/>
      <c r="CP842" s="131"/>
      <c r="CQ842" s="131"/>
      <c r="CR842" s="131"/>
      <c r="CS842" s="131"/>
      <c r="CT842" s="131"/>
      <c r="CU842" s="131"/>
      <c r="CV842" s="131"/>
      <c r="CW842" s="131"/>
      <c r="CX842" s="131"/>
      <c r="CY842" s="131"/>
      <c r="CZ842" s="131"/>
      <c r="DA842" s="131"/>
      <c r="DB842" s="131"/>
      <c r="DC842" s="131"/>
      <c r="DD842" s="131"/>
      <c r="DE842" s="131"/>
      <c r="DF842" s="131"/>
      <c r="DG842" s="131"/>
      <c r="DH842" s="131"/>
      <c r="DI842" s="131"/>
      <c r="DJ842" s="131"/>
      <c r="DK842" s="131"/>
      <c r="DL842" s="131"/>
      <c r="DM842" s="131"/>
      <c r="DN842" s="131"/>
      <c r="DO842" s="131"/>
      <c r="DP842" s="131"/>
      <c r="DQ842" s="131"/>
      <c r="DR842" s="131"/>
      <c r="DS842" s="131"/>
      <c r="DT842" s="131"/>
      <c r="DU842" s="131"/>
      <c r="DV842" s="131"/>
      <c r="DW842" s="131"/>
      <c r="DX842" s="131"/>
      <c r="DY842" s="131"/>
      <c r="DZ842" s="131"/>
      <c r="EA842" s="131"/>
      <c r="EB842" s="131"/>
      <c r="EC842" s="131"/>
      <c r="ED842" s="131"/>
      <c r="EE842" s="131"/>
      <c r="EF842" s="131"/>
      <c r="EG842" s="131"/>
      <c r="EH842" s="131"/>
      <c r="EI842" s="131"/>
      <c r="EJ842" s="131"/>
      <c r="EK842" s="131"/>
      <c r="EL842" s="131"/>
      <c r="EM842" s="131"/>
      <c r="EN842" s="131"/>
      <c r="EO842" s="131"/>
      <c r="EP842" s="131"/>
      <c r="EQ842" s="131"/>
      <c r="ER842" s="131"/>
      <c r="ES842" s="131"/>
      <c r="ET842" s="131"/>
      <c r="EU842" s="131"/>
      <c r="EV842" s="131"/>
      <c r="EW842" s="131"/>
      <c r="EX842" s="131"/>
      <c r="EY842" s="131"/>
      <c r="EZ842" s="131"/>
      <c r="FA842" s="131"/>
      <c r="FB842" s="131"/>
      <c r="FC842" s="131"/>
      <c r="FD842" s="131"/>
      <c r="FE842" s="131"/>
      <c r="FF842" s="131"/>
      <c r="FG842" s="131"/>
      <c r="FH842" s="131"/>
      <c r="FI842" s="131"/>
      <c r="FJ842" s="131"/>
      <c r="FK842" s="131"/>
      <c r="FL842" s="131"/>
      <c r="FM842" s="131"/>
      <c r="FN842" s="131"/>
      <c r="FO842" s="131"/>
      <c r="FP842" s="131"/>
      <c r="FQ842" s="131"/>
      <c r="FR842" s="131"/>
      <c r="FS842" s="131"/>
      <c r="FT842" s="131"/>
      <c r="FU842" s="131"/>
      <c r="FV842" s="131"/>
      <c r="FW842" s="131"/>
    </row>
    <row r="843">
      <c r="A843" s="131"/>
      <c r="B843" s="131"/>
      <c r="C843" s="131"/>
      <c r="D843" s="131"/>
      <c r="E843" s="131"/>
      <c r="F843" s="131"/>
      <c r="G843" s="131"/>
      <c r="H843" s="131"/>
      <c r="I843" s="131"/>
      <c r="J843" s="131"/>
      <c r="K843" s="131"/>
      <c r="L843" s="131"/>
      <c r="M843" s="131"/>
      <c r="N843" s="131"/>
      <c r="O843" s="131"/>
      <c r="P843" s="131"/>
      <c r="Q843" s="131"/>
      <c r="R843" s="131"/>
      <c r="S843" s="131"/>
      <c r="T843" s="131"/>
      <c r="U843" s="131"/>
      <c r="V843" s="131"/>
      <c r="W843" s="131"/>
      <c r="X843" s="131"/>
      <c r="Y843" s="131"/>
      <c r="Z843" s="131"/>
      <c r="AA843" s="131"/>
      <c r="AB843" s="131"/>
      <c r="AC843" s="131"/>
      <c r="AD843" s="131"/>
      <c r="AE843" s="131"/>
      <c r="AF843" s="131"/>
      <c r="AG843" s="131"/>
      <c r="AH843" s="131"/>
      <c r="AI843" s="131"/>
      <c r="AJ843" s="131"/>
      <c r="AK843" s="131"/>
      <c r="AL843" s="131"/>
      <c r="AM843" s="131"/>
      <c r="AN843" s="131"/>
      <c r="AO843" s="131"/>
      <c r="AP843" s="131"/>
      <c r="AQ843" s="131"/>
      <c r="AR843" s="131"/>
      <c r="AS843" s="131"/>
      <c r="AT843" s="131"/>
      <c r="AU843" s="131"/>
      <c r="AV843" s="131"/>
      <c r="AW843" s="131"/>
      <c r="AX843" s="131"/>
      <c r="AY843" s="131"/>
      <c r="AZ843" s="131"/>
      <c r="BA843" s="131"/>
      <c r="BB843" s="131"/>
      <c r="BC843" s="131"/>
      <c r="BD843" s="131"/>
      <c r="BE843" s="131"/>
      <c r="BF843" s="131"/>
      <c r="BG843" s="131"/>
      <c r="BH843" s="131"/>
      <c r="BI843" s="131"/>
      <c r="BJ843" s="131"/>
      <c r="BK843" s="131"/>
      <c r="BL843" s="131"/>
      <c r="BM843" s="131"/>
      <c r="BN843" s="131"/>
      <c r="BO843" s="131"/>
      <c r="BP843" s="131"/>
      <c r="BQ843" s="131"/>
      <c r="BR843" s="131"/>
      <c r="BS843" s="131"/>
      <c r="BT843" s="131"/>
      <c r="BU843" s="131"/>
      <c r="BV843" s="131"/>
      <c r="BW843" s="131"/>
      <c r="BX843" s="131"/>
      <c r="BY843" s="131"/>
      <c r="BZ843" s="131"/>
      <c r="CA843" s="131"/>
      <c r="CB843" s="131"/>
      <c r="CC843" s="131"/>
      <c r="CD843" s="131"/>
      <c r="CE843" s="131"/>
      <c r="CF843" s="131"/>
      <c r="CG843" s="131"/>
      <c r="CH843" s="131"/>
      <c r="CI843" s="131"/>
      <c r="CJ843" s="131"/>
      <c r="CK843" s="131"/>
      <c r="CL843" s="131"/>
      <c r="CM843" s="131"/>
      <c r="CN843" s="131"/>
      <c r="CO843" s="131"/>
      <c r="CP843" s="131"/>
      <c r="CQ843" s="131"/>
      <c r="CR843" s="131"/>
      <c r="CS843" s="131"/>
      <c r="CT843" s="131"/>
      <c r="CU843" s="131"/>
      <c r="CV843" s="131"/>
      <c r="CW843" s="131"/>
      <c r="CX843" s="131"/>
      <c r="CY843" s="131"/>
      <c r="CZ843" s="131"/>
      <c r="DA843" s="131"/>
      <c r="DB843" s="131"/>
      <c r="DC843" s="131"/>
      <c r="DD843" s="131"/>
      <c r="DE843" s="131"/>
      <c r="DF843" s="131"/>
      <c r="DG843" s="131"/>
      <c r="DH843" s="131"/>
      <c r="DI843" s="131"/>
      <c r="DJ843" s="131"/>
      <c r="DK843" s="131"/>
      <c r="DL843" s="131"/>
      <c r="DM843" s="131"/>
      <c r="DN843" s="131"/>
      <c r="DO843" s="131"/>
      <c r="DP843" s="131"/>
      <c r="DQ843" s="131"/>
      <c r="DR843" s="131"/>
      <c r="DS843" s="131"/>
      <c r="DT843" s="131"/>
      <c r="DU843" s="131"/>
      <c r="DV843" s="131"/>
      <c r="DW843" s="131"/>
      <c r="DX843" s="131"/>
      <c r="DY843" s="131"/>
      <c r="DZ843" s="131"/>
      <c r="EA843" s="131"/>
      <c r="EB843" s="131"/>
      <c r="EC843" s="131"/>
      <c r="ED843" s="131"/>
      <c r="EE843" s="131"/>
      <c r="EF843" s="131"/>
      <c r="EG843" s="131"/>
      <c r="EH843" s="131"/>
      <c r="EI843" s="131"/>
      <c r="EJ843" s="131"/>
      <c r="EK843" s="131"/>
      <c r="EL843" s="131"/>
      <c r="EM843" s="131"/>
      <c r="EN843" s="131"/>
      <c r="EO843" s="131"/>
      <c r="EP843" s="131"/>
      <c r="EQ843" s="131"/>
      <c r="ER843" s="131"/>
      <c r="ES843" s="131"/>
      <c r="ET843" s="131"/>
      <c r="EU843" s="131"/>
      <c r="EV843" s="131"/>
      <c r="EW843" s="131"/>
      <c r="EX843" s="131"/>
      <c r="EY843" s="131"/>
      <c r="EZ843" s="131"/>
      <c r="FA843" s="131"/>
      <c r="FB843" s="131"/>
      <c r="FC843" s="131"/>
      <c r="FD843" s="131"/>
      <c r="FE843" s="131"/>
      <c r="FF843" s="131"/>
      <c r="FG843" s="131"/>
      <c r="FH843" s="131"/>
      <c r="FI843" s="131"/>
      <c r="FJ843" s="131"/>
      <c r="FK843" s="131"/>
      <c r="FL843" s="131"/>
      <c r="FM843" s="131"/>
      <c r="FN843" s="131"/>
      <c r="FO843" s="131"/>
      <c r="FP843" s="131"/>
      <c r="FQ843" s="131"/>
      <c r="FR843" s="131"/>
      <c r="FS843" s="131"/>
      <c r="FT843" s="131"/>
      <c r="FU843" s="131"/>
      <c r="FV843" s="131"/>
      <c r="FW843" s="131"/>
    </row>
    <row r="844">
      <c r="A844" s="131"/>
      <c r="B844" s="131"/>
      <c r="C844" s="131"/>
      <c r="D844" s="131"/>
      <c r="E844" s="131"/>
      <c r="F844" s="131"/>
      <c r="G844" s="131"/>
      <c r="H844" s="131"/>
      <c r="I844" s="131"/>
      <c r="J844" s="131"/>
      <c r="K844" s="131"/>
      <c r="L844" s="131"/>
      <c r="M844" s="131"/>
      <c r="N844" s="131"/>
      <c r="O844" s="131"/>
      <c r="P844" s="131"/>
      <c r="Q844" s="131"/>
      <c r="R844" s="131"/>
      <c r="S844" s="131"/>
      <c r="T844" s="131"/>
      <c r="U844" s="131"/>
      <c r="V844" s="131"/>
      <c r="W844" s="131"/>
      <c r="X844" s="131"/>
      <c r="Y844" s="131"/>
      <c r="Z844" s="131"/>
      <c r="AA844" s="131"/>
      <c r="AB844" s="131"/>
      <c r="AC844" s="131"/>
      <c r="AD844" s="131"/>
      <c r="AE844" s="131"/>
      <c r="AF844" s="131"/>
      <c r="AG844" s="131"/>
      <c r="AH844" s="131"/>
      <c r="AI844" s="131"/>
      <c r="AJ844" s="131"/>
      <c r="AK844" s="131"/>
      <c r="AL844" s="131"/>
      <c r="AM844" s="131"/>
      <c r="AN844" s="131"/>
      <c r="AO844" s="131"/>
      <c r="AP844" s="131"/>
      <c r="AQ844" s="131"/>
      <c r="AR844" s="131"/>
      <c r="AS844" s="131"/>
      <c r="AT844" s="131"/>
      <c r="AU844" s="131"/>
      <c r="AV844" s="131"/>
      <c r="AW844" s="131"/>
      <c r="AX844" s="131"/>
      <c r="AY844" s="131"/>
      <c r="AZ844" s="131"/>
      <c r="BA844" s="131"/>
      <c r="BB844" s="131"/>
      <c r="BC844" s="131"/>
      <c r="BD844" s="131"/>
      <c r="BE844" s="131"/>
      <c r="BF844" s="131"/>
      <c r="BG844" s="131"/>
      <c r="BH844" s="131"/>
      <c r="BI844" s="131"/>
      <c r="BJ844" s="131"/>
      <c r="BK844" s="131"/>
      <c r="BL844" s="131"/>
      <c r="BM844" s="131"/>
      <c r="BN844" s="131"/>
      <c r="BO844" s="131"/>
      <c r="BP844" s="131"/>
      <c r="BQ844" s="131"/>
      <c r="BR844" s="131"/>
      <c r="BS844" s="131"/>
      <c r="BT844" s="131"/>
      <c r="BU844" s="131"/>
      <c r="BV844" s="131"/>
      <c r="BW844" s="131"/>
      <c r="BX844" s="131"/>
      <c r="BY844" s="131"/>
      <c r="BZ844" s="131"/>
      <c r="CA844" s="131"/>
      <c r="CB844" s="131"/>
      <c r="CC844" s="131"/>
      <c r="CD844" s="131"/>
      <c r="CE844" s="131"/>
      <c r="CF844" s="131"/>
      <c r="CG844" s="131"/>
      <c r="CH844" s="131"/>
      <c r="CI844" s="131"/>
      <c r="CJ844" s="131"/>
      <c r="CK844" s="131"/>
      <c r="CL844" s="131"/>
      <c r="CM844" s="131"/>
      <c r="CN844" s="131"/>
      <c r="CO844" s="131"/>
      <c r="CP844" s="131"/>
      <c r="CQ844" s="131"/>
      <c r="CR844" s="131"/>
      <c r="CS844" s="131"/>
      <c r="CT844" s="131"/>
      <c r="CU844" s="131"/>
      <c r="CV844" s="131"/>
      <c r="CW844" s="131"/>
      <c r="CX844" s="131"/>
      <c r="CY844" s="131"/>
      <c r="CZ844" s="131"/>
      <c r="DA844" s="131"/>
      <c r="DB844" s="131"/>
      <c r="DC844" s="131"/>
      <c r="DD844" s="131"/>
      <c r="DE844" s="131"/>
      <c r="DF844" s="131"/>
      <c r="DG844" s="131"/>
      <c r="DH844" s="131"/>
      <c r="DI844" s="131"/>
      <c r="DJ844" s="131"/>
      <c r="DK844" s="131"/>
      <c r="DL844" s="131"/>
      <c r="DM844" s="131"/>
      <c r="DN844" s="131"/>
      <c r="DO844" s="131"/>
      <c r="DP844" s="131"/>
      <c r="DQ844" s="131"/>
      <c r="DR844" s="131"/>
      <c r="DS844" s="131"/>
      <c r="DT844" s="131"/>
      <c r="DU844" s="131"/>
      <c r="DV844" s="131"/>
      <c r="DW844" s="131"/>
      <c r="DX844" s="131"/>
      <c r="DY844" s="131"/>
      <c r="DZ844" s="131"/>
      <c r="EA844" s="131"/>
      <c r="EB844" s="131"/>
      <c r="EC844" s="131"/>
      <c r="ED844" s="131"/>
      <c r="EE844" s="131"/>
      <c r="EF844" s="131"/>
      <c r="EG844" s="131"/>
      <c r="EH844" s="131"/>
      <c r="EI844" s="131"/>
      <c r="EJ844" s="131"/>
      <c r="EK844" s="131"/>
      <c r="EL844" s="131"/>
      <c r="EM844" s="131"/>
      <c r="EN844" s="131"/>
      <c r="EO844" s="131"/>
      <c r="EP844" s="131"/>
      <c r="EQ844" s="131"/>
      <c r="ER844" s="131"/>
      <c r="ES844" s="131"/>
      <c r="ET844" s="131"/>
      <c r="EU844" s="131"/>
      <c r="EV844" s="131"/>
      <c r="EW844" s="131"/>
      <c r="EX844" s="131"/>
      <c r="EY844" s="131"/>
      <c r="EZ844" s="131"/>
      <c r="FA844" s="131"/>
      <c r="FB844" s="131"/>
      <c r="FC844" s="131"/>
      <c r="FD844" s="131"/>
      <c r="FE844" s="131"/>
      <c r="FF844" s="131"/>
      <c r="FG844" s="131"/>
      <c r="FH844" s="131"/>
      <c r="FI844" s="131"/>
      <c r="FJ844" s="131"/>
      <c r="FK844" s="131"/>
      <c r="FL844" s="131"/>
      <c r="FM844" s="131"/>
      <c r="FN844" s="131"/>
      <c r="FO844" s="131"/>
      <c r="FP844" s="131"/>
      <c r="FQ844" s="131"/>
      <c r="FR844" s="131"/>
      <c r="FS844" s="131"/>
      <c r="FT844" s="131"/>
      <c r="FU844" s="131"/>
      <c r="FV844" s="131"/>
      <c r="FW844" s="131"/>
    </row>
    <row r="845">
      <c r="A845" s="131"/>
      <c r="B845" s="131"/>
      <c r="C845" s="131"/>
      <c r="D845" s="131"/>
      <c r="E845" s="131"/>
      <c r="F845" s="131"/>
      <c r="G845" s="131"/>
      <c r="H845" s="131"/>
      <c r="I845" s="131"/>
      <c r="J845" s="131"/>
      <c r="K845" s="131"/>
      <c r="L845" s="131"/>
      <c r="M845" s="131"/>
      <c r="N845" s="131"/>
      <c r="O845" s="131"/>
      <c r="P845" s="131"/>
      <c r="Q845" s="131"/>
      <c r="R845" s="131"/>
      <c r="S845" s="131"/>
      <c r="T845" s="131"/>
      <c r="U845" s="131"/>
      <c r="V845" s="131"/>
      <c r="W845" s="131"/>
      <c r="X845" s="131"/>
      <c r="Y845" s="131"/>
      <c r="Z845" s="131"/>
      <c r="AA845" s="131"/>
      <c r="AB845" s="131"/>
      <c r="AC845" s="131"/>
      <c r="AD845" s="131"/>
      <c r="AE845" s="131"/>
      <c r="AF845" s="131"/>
      <c r="AG845" s="131"/>
      <c r="AH845" s="131"/>
      <c r="AI845" s="131"/>
      <c r="AJ845" s="131"/>
      <c r="AK845" s="131"/>
      <c r="AL845" s="131"/>
      <c r="AM845" s="131"/>
      <c r="AN845" s="131"/>
      <c r="AO845" s="131"/>
      <c r="AP845" s="131"/>
      <c r="AQ845" s="131"/>
      <c r="AR845" s="131"/>
      <c r="AS845" s="131"/>
      <c r="AT845" s="131"/>
      <c r="AU845" s="131"/>
      <c r="AV845" s="131"/>
      <c r="AW845" s="131"/>
      <c r="AX845" s="131"/>
      <c r="AY845" s="131"/>
      <c r="AZ845" s="131"/>
      <c r="BA845" s="131"/>
      <c r="BB845" s="131"/>
      <c r="BC845" s="131"/>
      <c r="BD845" s="131"/>
      <c r="BE845" s="131"/>
      <c r="BF845" s="131"/>
      <c r="BG845" s="131"/>
      <c r="BH845" s="131"/>
      <c r="BI845" s="131"/>
      <c r="BJ845" s="131"/>
      <c r="BK845" s="131"/>
      <c r="BL845" s="131"/>
      <c r="BM845" s="131"/>
      <c r="BN845" s="131"/>
      <c r="BO845" s="131"/>
      <c r="BP845" s="131"/>
      <c r="BQ845" s="131"/>
      <c r="BR845" s="131"/>
      <c r="BS845" s="131"/>
      <c r="BT845" s="131"/>
      <c r="BU845" s="131"/>
      <c r="BV845" s="131"/>
      <c r="BW845" s="131"/>
      <c r="BX845" s="131"/>
      <c r="BY845" s="131"/>
      <c r="BZ845" s="131"/>
      <c r="CA845" s="131"/>
      <c r="CB845" s="131"/>
      <c r="CC845" s="131"/>
      <c r="CD845" s="131"/>
      <c r="CE845" s="131"/>
      <c r="CF845" s="131"/>
      <c r="CG845" s="131"/>
      <c r="CH845" s="131"/>
      <c r="CI845" s="131"/>
      <c r="CJ845" s="131"/>
      <c r="CK845" s="131"/>
      <c r="CL845" s="131"/>
      <c r="CM845" s="131"/>
      <c r="CN845" s="131"/>
      <c r="CO845" s="131"/>
      <c r="CP845" s="131"/>
      <c r="CQ845" s="131"/>
      <c r="CR845" s="131"/>
      <c r="CS845" s="131"/>
      <c r="CT845" s="131"/>
      <c r="CU845" s="131"/>
      <c r="CV845" s="131"/>
      <c r="CW845" s="131"/>
      <c r="CX845" s="131"/>
      <c r="CY845" s="131"/>
      <c r="CZ845" s="131"/>
      <c r="DA845" s="131"/>
      <c r="DB845" s="131"/>
      <c r="DC845" s="131"/>
      <c r="DD845" s="131"/>
      <c r="DE845" s="131"/>
      <c r="DF845" s="131"/>
      <c r="DG845" s="131"/>
      <c r="DH845" s="131"/>
      <c r="DI845" s="131"/>
      <c r="DJ845" s="131"/>
      <c r="DK845" s="131"/>
      <c r="DL845" s="131"/>
      <c r="DM845" s="131"/>
      <c r="DN845" s="131"/>
      <c r="DO845" s="131"/>
      <c r="DP845" s="131"/>
      <c r="DQ845" s="131"/>
      <c r="DR845" s="131"/>
      <c r="DS845" s="131"/>
      <c r="DT845" s="131"/>
      <c r="DU845" s="131"/>
      <c r="DV845" s="131"/>
      <c r="DW845" s="131"/>
      <c r="DX845" s="131"/>
      <c r="DY845" s="131"/>
      <c r="DZ845" s="131"/>
      <c r="EA845" s="131"/>
      <c r="EB845" s="131"/>
      <c r="EC845" s="131"/>
      <c r="ED845" s="131"/>
      <c r="EE845" s="131"/>
      <c r="EF845" s="131"/>
      <c r="EG845" s="131"/>
      <c r="EH845" s="131"/>
      <c r="EI845" s="131"/>
      <c r="EJ845" s="131"/>
      <c r="EK845" s="131"/>
      <c r="EL845" s="131"/>
      <c r="EM845" s="131"/>
      <c r="EN845" s="131"/>
      <c r="EO845" s="131"/>
      <c r="EP845" s="131"/>
      <c r="EQ845" s="131"/>
      <c r="ER845" s="131"/>
      <c r="ES845" s="131"/>
      <c r="ET845" s="131"/>
      <c r="EU845" s="131"/>
      <c r="EV845" s="131"/>
      <c r="EW845" s="131"/>
      <c r="EX845" s="131"/>
      <c r="EY845" s="131"/>
      <c r="EZ845" s="131"/>
      <c r="FA845" s="131"/>
      <c r="FB845" s="131"/>
      <c r="FC845" s="131"/>
      <c r="FD845" s="131"/>
      <c r="FE845" s="131"/>
      <c r="FF845" s="131"/>
      <c r="FG845" s="131"/>
      <c r="FH845" s="131"/>
      <c r="FI845" s="131"/>
      <c r="FJ845" s="131"/>
      <c r="FK845" s="131"/>
      <c r="FL845" s="131"/>
      <c r="FM845" s="131"/>
      <c r="FN845" s="131"/>
      <c r="FO845" s="131"/>
      <c r="FP845" s="131"/>
      <c r="FQ845" s="131"/>
      <c r="FR845" s="131"/>
      <c r="FS845" s="131"/>
      <c r="FT845" s="131"/>
      <c r="FU845" s="131"/>
      <c r="FV845" s="131"/>
      <c r="FW845" s="131"/>
    </row>
    <row r="846">
      <c r="A846" s="131"/>
      <c r="B846" s="131"/>
      <c r="C846" s="131"/>
      <c r="D846" s="131"/>
      <c r="E846" s="131"/>
      <c r="F846" s="131"/>
      <c r="G846" s="131"/>
      <c r="H846" s="131"/>
      <c r="I846" s="131"/>
      <c r="J846" s="131"/>
      <c r="K846" s="131"/>
      <c r="L846" s="131"/>
      <c r="M846" s="131"/>
      <c r="N846" s="131"/>
      <c r="O846" s="131"/>
      <c r="P846" s="131"/>
      <c r="Q846" s="131"/>
      <c r="R846" s="131"/>
      <c r="S846" s="131"/>
      <c r="T846" s="131"/>
      <c r="U846" s="131"/>
      <c r="V846" s="131"/>
      <c r="W846" s="131"/>
      <c r="X846" s="131"/>
      <c r="Y846" s="131"/>
      <c r="Z846" s="131"/>
      <c r="AA846" s="131"/>
      <c r="AB846" s="131"/>
      <c r="AC846" s="131"/>
      <c r="AD846" s="131"/>
      <c r="AE846" s="131"/>
      <c r="AF846" s="131"/>
      <c r="AG846" s="131"/>
      <c r="AH846" s="131"/>
      <c r="AI846" s="131"/>
      <c r="AJ846" s="131"/>
      <c r="AK846" s="131"/>
      <c r="AL846" s="131"/>
      <c r="AM846" s="131"/>
      <c r="AN846" s="131"/>
      <c r="AO846" s="131"/>
      <c r="AP846" s="131"/>
      <c r="AQ846" s="131"/>
      <c r="AR846" s="131"/>
      <c r="AS846" s="131"/>
      <c r="AT846" s="131"/>
      <c r="AU846" s="131"/>
      <c r="AV846" s="131"/>
      <c r="AW846" s="131"/>
      <c r="AX846" s="131"/>
      <c r="AY846" s="131"/>
      <c r="AZ846" s="131"/>
      <c r="BA846" s="131"/>
      <c r="BB846" s="131"/>
      <c r="BC846" s="131"/>
      <c r="BD846" s="131"/>
      <c r="BE846" s="131"/>
      <c r="BF846" s="131"/>
      <c r="BG846" s="131"/>
      <c r="BH846" s="131"/>
      <c r="BI846" s="131"/>
      <c r="BJ846" s="131"/>
      <c r="BK846" s="131"/>
      <c r="BL846" s="131"/>
      <c r="BM846" s="131"/>
      <c r="BN846" s="131"/>
      <c r="BO846" s="131"/>
      <c r="BP846" s="131"/>
      <c r="BQ846" s="131"/>
      <c r="BR846" s="131"/>
      <c r="BS846" s="131"/>
      <c r="BT846" s="131"/>
      <c r="BU846" s="131"/>
      <c r="BV846" s="131"/>
      <c r="BW846" s="131"/>
      <c r="BX846" s="131"/>
      <c r="BY846" s="131"/>
      <c r="BZ846" s="131"/>
      <c r="CA846" s="131"/>
      <c r="CB846" s="131"/>
      <c r="CC846" s="131"/>
      <c r="CD846" s="131"/>
      <c r="CE846" s="131"/>
      <c r="CF846" s="131"/>
      <c r="CG846" s="131"/>
      <c r="CH846" s="131"/>
      <c r="CI846" s="131"/>
      <c r="CJ846" s="131"/>
      <c r="CK846" s="131"/>
      <c r="CL846" s="131"/>
      <c r="CM846" s="131"/>
      <c r="CN846" s="131"/>
      <c r="CO846" s="131"/>
      <c r="CP846" s="131"/>
      <c r="CQ846" s="131"/>
      <c r="CR846" s="131"/>
      <c r="CS846" s="131"/>
      <c r="CT846" s="131"/>
      <c r="CU846" s="131"/>
      <c r="CV846" s="131"/>
      <c r="CW846" s="131"/>
      <c r="CX846" s="131"/>
      <c r="CY846" s="131"/>
      <c r="CZ846" s="131"/>
      <c r="DA846" s="131"/>
      <c r="DB846" s="131"/>
      <c r="DC846" s="131"/>
      <c r="DD846" s="131"/>
      <c r="DE846" s="131"/>
      <c r="DF846" s="131"/>
      <c r="DG846" s="131"/>
      <c r="DH846" s="131"/>
      <c r="DI846" s="131"/>
      <c r="DJ846" s="131"/>
      <c r="DK846" s="131"/>
      <c r="DL846" s="131"/>
      <c r="DM846" s="131"/>
      <c r="DN846" s="131"/>
      <c r="DO846" s="131"/>
      <c r="DP846" s="131"/>
      <c r="DQ846" s="131"/>
      <c r="DR846" s="131"/>
      <c r="DS846" s="131"/>
      <c r="DT846" s="131"/>
      <c r="DU846" s="131"/>
      <c r="DV846" s="131"/>
      <c r="DW846" s="131"/>
      <c r="DX846" s="131"/>
      <c r="DY846" s="131"/>
      <c r="DZ846" s="131"/>
      <c r="EA846" s="131"/>
      <c r="EB846" s="131"/>
      <c r="EC846" s="131"/>
      <c r="ED846" s="131"/>
      <c r="EE846" s="131"/>
      <c r="EF846" s="131"/>
      <c r="EG846" s="131"/>
      <c r="EH846" s="131"/>
      <c r="EI846" s="131"/>
      <c r="EJ846" s="131"/>
      <c r="EK846" s="131"/>
      <c r="EL846" s="131"/>
      <c r="EM846" s="131"/>
      <c r="EN846" s="131"/>
      <c r="EO846" s="131"/>
      <c r="EP846" s="131"/>
      <c r="EQ846" s="131"/>
      <c r="ER846" s="131"/>
      <c r="ES846" s="131"/>
      <c r="ET846" s="131"/>
      <c r="EU846" s="131"/>
      <c r="EV846" s="131"/>
      <c r="EW846" s="131"/>
      <c r="EX846" s="131"/>
      <c r="EY846" s="131"/>
      <c r="EZ846" s="131"/>
      <c r="FA846" s="131"/>
      <c r="FB846" s="131"/>
      <c r="FC846" s="131"/>
      <c r="FD846" s="131"/>
      <c r="FE846" s="131"/>
      <c r="FF846" s="131"/>
      <c r="FG846" s="131"/>
      <c r="FH846" s="131"/>
      <c r="FI846" s="131"/>
      <c r="FJ846" s="131"/>
      <c r="FK846" s="131"/>
      <c r="FL846" s="131"/>
      <c r="FM846" s="131"/>
      <c r="FN846" s="131"/>
      <c r="FO846" s="131"/>
      <c r="FP846" s="131"/>
      <c r="FQ846" s="131"/>
      <c r="FR846" s="131"/>
      <c r="FS846" s="131"/>
      <c r="FT846" s="131"/>
      <c r="FU846" s="131"/>
      <c r="FV846" s="131"/>
      <c r="FW846" s="131"/>
    </row>
    <row r="847">
      <c r="A847" s="131"/>
      <c r="B847" s="131"/>
      <c r="C847" s="131"/>
      <c r="D847" s="131"/>
      <c r="E847" s="131"/>
      <c r="F847" s="131"/>
      <c r="G847" s="131"/>
      <c r="H847" s="131"/>
      <c r="I847" s="131"/>
      <c r="J847" s="131"/>
      <c r="K847" s="131"/>
      <c r="L847" s="131"/>
      <c r="M847" s="131"/>
      <c r="N847" s="131"/>
      <c r="O847" s="131"/>
      <c r="P847" s="131"/>
      <c r="Q847" s="131"/>
      <c r="R847" s="131"/>
      <c r="S847" s="131"/>
      <c r="T847" s="131"/>
      <c r="U847" s="131"/>
      <c r="V847" s="131"/>
      <c r="W847" s="131"/>
      <c r="X847" s="131"/>
      <c r="Y847" s="131"/>
      <c r="Z847" s="131"/>
      <c r="AA847" s="131"/>
      <c r="AB847" s="131"/>
      <c r="AC847" s="131"/>
      <c r="AD847" s="131"/>
      <c r="AE847" s="131"/>
      <c r="AF847" s="131"/>
      <c r="AG847" s="131"/>
      <c r="AH847" s="131"/>
      <c r="AI847" s="131"/>
      <c r="AJ847" s="131"/>
      <c r="AK847" s="131"/>
      <c r="AL847" s="131"/>
      <c r="AM847" s="131"/>
      <c r="AN847" s="131"/>
      <c r="AO847" s="131"/>
      <c r="AP847" s="131"/>
      <c r="AQ847" s="131"/>
      <c r="AR847" s="131"/>
      <c r="AS847" s="131"/>
      <c r="AT847" s="131"/>
      <c r="AU847" s="131"/>
      <c r="AV847" s="131"/>
      <c r="AW847" s="131"/>
      <c r="AX847" s="131"/>
      <c r="AY847" s="131"/>
      <c r="AZ847" s="131"/>
      <c r="BA847" s="131"/>
      <c r="BB847" s="131"/>
      <c r="BC847" s="131"/>
      <c r="BD847" s="131"/>
      <c r="BE847" s="131"/>
      <c r="BF847" s="131"/>
      <c r="BG847" s="131"/>
      <c r="BH847" s="131"/>
      <c r="BI847" s="131"/>
      <c r="BJ847" s="131"/>
      <c r="BK847" s="131"/>
      <c r="BL847" s="131"/>
      <c r="BM847" s="131"/>
      <c r="BN847" s="131"/>
      <c r="BO847" s="131"/>
      <c r="BP847" s="131"/>
      <c r="BQ847" s="131"/>
      <c r="BR847" s="131"/>
      <c r="BS847" s="131"/>
      <c r="BT847" s="131"/>
      <c r="BU847" s="131"/>
      <c r="BV847" s="131"/>
      <c r="BW847" s="131"/>
      <c r="BX847" s="131"/>
      <c r="BY847" s="131"/>
      <c r="BZ847" s="131"/>
      <c r="CA847" s="131"/>
      <c r="CB847" s="131"/>
      <c r="CC847" s="131"/>
      <c r="CD847" s="131"/>
      <c r="CE847" s="131"/>
      <c r="CF847" s="131"/>
      <c r="CG847" s="131"/>
      <c r="CH847" s="131"/>
      <c r="CI847" s="131"/>
      <c r="CJ847" s="131"/>
      <c r="CK847" s="131"/>
      <c r="CL847" s="131"/>
      <c r="CM847" s="131"/>
      <c r="CN847" s="131"/>
      <c r="CO847" s="131"/>
      <c r="CP847" s="131"/>
      <c r="CQ847" s="131"/>
      <c r="CR847" s="131"/>
      <c r="CS847" s="131"/>
      <c r="CT847" s="131"/>
      <c r="CU847" s="131"/>
      <c r="CV847" s="131"/>
      <c r="CW847" s="131"/>
      <c r="CX847" s="131"/>
      <c r="CY847" s="131"/>
      <c r="CZ847" s="131"/>
      <c r="DA847" s="131"/>
      <c r="DB847" s="131"/>
      <c r="DC847" s="131"/>
      <c r="DD847" s="131"/>
      <c r="DE847" s="131"/>
      <c r="DF847" s="131"/>
      <c r="DG847" s="131"/>
      <c r="DH847" s="131"/>
      <c r="DI847" s="131"/>
      <c r="DJ847" s="131"/>
      <c r="DK847" s="131"/>
      <c r="DL847" s="131"/>
      <c r="DM847" s="131"/>
      <c r="DN847" s="131"/>
      <c r="DO847" s="131"/>
      <c r="DP847" s="131"/>
      <c r="DQ847" s="131"/>
      <c r="DR847" s="131"/>
      <c r="DS847" s="131"/>
      <c r="DT847" s="131"/>
      <c r="DU847" s="131"/>
      <c r="DV847" s="131"/>
      <c r="DW847" s="131"/>
      <c r="DX847" s="131"/>
      <c r="DY847" s="131"/>
      <c r="DZ847" s="131"/>
      <c r="EA847" s="131"/>
      <c r="EB847" s="131"/>
      <c r="EC847" s="131"/>
      <c r="ED847" s="131"/>
      <c r="EE847" s="131"/>
      <c r="EF847" s="131"/>
      <c r="EG847" s="131"/>
      <c r="EH847" s="131"/>
      <c r="EI847" s="131"/>
      <c r="EJ847" s="131"/>
      <c r="EK847" s="131"/>
      <c r="EL847" s="131"/>
      <c r="EM847" s="131"/>
      <c r="EN847" s="131"/>
      <c r="EO847" s="131"/>
      <c r="EP847" s="131"/>
      <c r="EQ847" s="131"/>
      <c r="ER847" s="131"/>
      <c r="ES847" s="131"/>
      <c r="ET847" s="131"/>
      <c r="EU847" s="131"/>
      <c r="EV847" s="131"/>
      <c r="EW847" s="131"/>
      <c r="EX847" s="131"/>
      <c r="EY847" s="131"/>
      <c r="EZ847" s="131"/>
      <c r="FA847" s="131"/>
      <c r="FB847" s="131"/>
      <c r="FC847" s="131"/>
      <c r="FD847" s="131"/>
      <c r="FE847" s="131"/>
      <c r="FF847" s="131"/>
      <c r="FG847" s="131"/>
      <c r="FH847" s="131"/>
      <c r="FI847" s="131"/>
      <c r="FJ847" s="131"/>
      <c r="FK847" s="131"/>
      <c r="FL847" s="131"/>
      <c r="FM847" s="131"/>
      <c r="FN847" s="131"/>
      <c r="FO847" s="131"/>
      <c r="FP847" s="131"/>
      <c r="FQ847" s="131"/>
      <c r="FR847" s="131"/>
      <c r="FS847" s="131"/>
      <c r="FT847" s="131"/>
      <c r="FU847" s="131"/>
      <c r="FV847" s="131"/>
      <c r="FW847" s="131"/>
    </row>
    <row r="848">
      <c r="A848" s="131"/>
      <c r="B848" s="131"/>
      <c r="C848" s="131"/>
      <c r="D848" s="131"/>
      <c r="E848" s="131"/>
      <c r="F848" s="131"/>
      <c r="G848" s="131"/>
      <c r="H848" s="131"/>
      <c r="I848" s="131"/>
      <c r="J848" s="131"/>
      <c r="K848" s="131"/>
      <c r="L848" s="131"/>
      <c r="M848" s="131"/>
      <c r="N848" s="131"/>
      <c r="O848" s="131"/>
      <c r="P848" s="131"/>
      <c r="Q848" s="131"/>
      <c r="R848" s="131"/>
      <c r="S848" s="131"/>
      <c r="T848" s="131"/>
      <c r="U848" s="131"/>
      <c r="V848" s="131"/>
      <c r="W848" s="131"/>
      <c r="X848" s="131"/>
      <c r="Y848" s="131"/>
      <c r="Z848" s="131"/>
      <c r="AA848" s="131"/>
      <c r="AB848" s="131"/>
      <c r="AC848" s="131"/>
      <c r="AD848" s="131"/>
      <c r="AE848" s="131"/>
      <c r="AF848" s="131"/>
      <c r="AG848" s="131"/>
      <c r="AH848" s="131"/>
      <c r="AI848" s="131"/>
      <c r="AJ848" s="131"/>
      <c r="AK848" s="131"/>
      <c r="AL848" s="131"/>
      <c r="AM848" s="131"/>
      <c r="AN848" s="131"/>
      <c r="AO848" s="131"/>
      <c r="AP848" s="131"/>
      <c r="AQ848" s="131"/>
      <c r="AR848" s="131"/>
      <c r="AS848" s="131"/>
      <c r="AT848" s="131"/>
      <c r="AU848" s="131"/>
      <c r="AV848" s="131"/>
      <c r="AW848" s="131"/>
      <c r="AX848" s="131"/>
      <c r="AY848" s="131"/>
      <c r="AZ848" s="131"/>
      <c r="BA848" s="131"/>
      <c r="BB848" s="131"/>
      <c r="BC848" s="131"/>
      <c r="BD848" s="131"/>
      <c r="BE848" s="131"/>
      <c r="BF848" s="131"/>
      <c r="BG848" s="131"/>
      <c r="BH848" s="131"/>
      <c r="BI848" s="131"/>
      <c r="BJ848" s="131"/>
      <c r="BK848" s="131"/>
      <c r="BL848" s="131"/>
      <c r="BM848" s="131"/>
      <c r="BN848" s="131"/>
      <c r="BO848" s="131"/>
      <c r="BP848" s="131"/>
      <c r="BQ848" s="131"/>
      <c r="BR848" s="131"/>
      <c r="BS848" s="131"/>
      <c r="BT848" s="131"/>
      <c r="BU848" s="131"/>
      <c r="BV848" s="131"/>
      <c r="BW848" s="131"/>
      <c r="BX848" s="131"/>
      <c r="BY848" s="131"/>
      <c r="BZ848" s="131"/>
      <c r="CA848" s="131"/>
      <c r="CB848" s="131"/>
      <c r="CC848" s="131"/>
      <c r="CD848" s="131"/>
      <c r="CE848" s="131"/>
      <c r="CF848" s="131"/>
      <c r="CG848" s="131"/>
      <c r="CH848" s="131"/>
      <c r="CI848" s="131"/>
      <c r="CJ848" s="131"/>
      <c r="CK848" s="131"/>
      <c r="CL848" s="131"/>
      <c r="CM848" s="131"/>
      <c r="CN848" s="131"/>
      <c r="CO848" s="131"/>
      <c r="CP848" s="131"/>
      <c r="CQ848" s="131"/>
      <c r="CR848" s="131"/>
      <c r="CS848" s="131"/>
      <c r="CT848" s="131"/>
      <c r="CU848" s="131"/>
      <c r="CV848" s="131"/>
      <c r="CW848" s="131"/>
      <c r="CX848" s="131"/>
      <c r="CY848" s="131"/>
      <c r="CZ848" s="131"/>
      <c r="DA848" s="131"/>
      <c r="DB848" s="131"/>
      <c r="DC848" s="131"/>
      <c r="DD848" s="131"/>
      <c r="DE848" s="131"/>
      <c r="DF848" s="131"/>
      <c r="DG848" s="131"/>
      <c r="DH848" s="131"/>
      <c r="DI848" s="131"/>
      <c r="DJ848" s="131"/>
      <c r="DK848" s="131"/>
      <c r="DL848" s="131"/>
      <c r="DM848" s="131"/>
      <c r="DN848" s="131"/>
      <c r="DO848" s="131"/>
      <c r="DP848" s="131"/>
      <c r="DQ848" s="131"/>
      <c r="DR848" s="131"/>
      <c r="DS848" s="131"/>
      <c r="DT848" s="131"/>
      <c r="DU848" s="131"/>
      <c r="DV848" s="131"/>
      <c r="DW848" s="131"/>
      <c r="DX848" s="131"/>
      <c r="DY848" s="131"/>
      <c r="DZ848" s="131"/>
      <c r="EA848" s="131"/>
      <c r="EB848" s="131"/>
      <c r="EC848" s="131"/>
      <c r="ED848" s="131"/>
      <c r="EE848" s="131"/>
      <c r="EF848" s="131"/>
      <c r="EG848" s="131"/>
      <c r="EH848" s="131"/>
      <c r="EI848" s="131"/>
      <c r="EJ848" s="131"/>
      <c r="EK848" s="131"/>
      <c r="EL848" s="131"/>
      <c r="EM848" s="131"/>
      <c r="EN848" s="131"/>
      <c r="EO848" s="131"/>
      <c r="EP848" s="131"/>
      <c r="EQ848" s="131"/>
      <c r="ER848" s="131"/>
      <c r="ES848" s="131"/>
      <c r="ET848" s="131"/>
      <c r="EU848" s="131"/>
      <c r="EV848" s="131"/>
      <c r="EW848" s="131"/>
      <c r="EX848" s="131"/>
      <c r="EY848" s="131"/>
      <c r="EZ848" s="131"/>
      <c r="FA848" s="131"/>
      <c r="FB848" s="131"/>
      <c r="FC848" s="131"/>
      <c r="FD848" s="131"/>
      <c r="FE848" s="131"/>
      <c r="FF848" s="131"/>
      <c r="FG848" s="131"/>
      <c r="FH848" s="131"/>
      <c r="FI848" s="131"/>
      <c r="FJ848" s="131"/>
      <c r="FK848" s="131"/>
      <c r="FL848" s="131"/>
      <c r="FM848" s="131"/>
      <c r="FN848" s="131"/>
      <c r="FO848" s="131"/>
      <c r="FP848" s="131"/>
      <c r="FQ848" s="131"/>
      <c r="FR848" s="131"/>
      <c r="FS848" s="131"/>
      <c r="FT848" s="131"/>
      <c r="FU848" s="131"/>
      <c r="FV848" s="131"/>
      <c r="FW848" s="131"/>
    </row>
    <row r="849">
      <c r="A849" s="131"/>
      <c r="B849" s="131"/>
      <c r="C849" s="131"/>
      <c r="D849" s="131"/>
      <c r="E849" s="131"/>
      <c r="F849" s="131"/>
      <c r="G849" s="131"/>
      <c r="H849" s="131"/>
      <c r="I849" s="131"/>
      <c r="J849" s="131"/>
      <c r="K849" s="131"/>
      <c r="L849" s="131"/>
      <c r="M849" s="131"/>
      <c r="N849" s="131"/>
      <c r="O849" s="131"/>
      <c r="P849" s="131"/>
      <c r="Q849" s="131"/>
      <c r="R849" s="131"/>
      <c r="S849" s="131"/>
      <c r="T849" s="131"/>
      <c r="U849" s="131"/>
      <c r="V849" s="131"/>
      <c r="W849" s="131"/>
      <c r="X849" s="131"/>
      <c r="Y849" s="131"/>
      <c r="Z849" s="131"/>
      <c r="AA849" s="131"/>
      <c r="AB849" s="131"/>
      <c r="AC849" s="131"/>
      <c r="AD849" s="131"/>
      <c r="AE849" s="131"/>
      <c r="AF849" s="131"/>
      <c r="AG849" s="131"/>
      <c r="AH849" s="131"/>
      <c r="AI849" s="131"/>
      <c r="AJ849" s="131"/>
      <c r="AK849" s="131"/>
      <c r="AL849" s="131"/>
      <c r="AM849" s="131"/>
      <c r="AN849" s="131"/>
      <c r="AO849" s="131"/>
      <c r="AP849" s="131"/>
      <c r="AQ849" s="131"/>
      <c r="AR849" s="131"/>
      <c r="AS849" s="131"/>
      <c r="AT849" s="131"/>
      <c r="AU849" s="131"/>
      <c r="AV849" s="131"/>
      <c r="AW849" s="131"/>
      <c r="AX849" s="131"/>
      <c r="AY849" s="131"/>
      <c r="AZ849" s="131"/>
      <c r="BA849" s="131"/>
      <c r="BB849" s="131"/>
      <c r="BC849" s="131"/>
      <c r="BD849" s="131"/>
      <c r="BE849" s="131"/>
      <c r="BF849" s="131"/>
      <c r="BG849" s="131"/>
      <c r="BH849" s="131"/>
      <c r="BI849" s="131"/>
      <c r="BJ849" s="131"/>
      <c r="BK849" s="131"/>
      <c r="BL849" s="131"/>
      <c r="BM849" s="131"/>
      <c r="BN849" s="131"/>
      <c r="BO849" s="131"/>
      <c r="BP849" s="131"/>
      <c r="BQ849" s="131"/>
      <c r="BR849" s="131"/>
      <c r="BS849" s="131"/>
      <c r="BT849" s="131"/>
      <c r="BU849" s="131"/>
      <c r="BV849" s="131"/>
      <c r="BW849" s="131"/>
      <c r="BX849" s="131"/>
      <c r="BY849" s="131"/>
      <c r="BZ849" s="131"/>
      <c r="CA849" s="131"/>
      <c r="CB849" s="131"/>
      <c r="CC849" s="131"/>
      <c r="CD849" s="131"/>
      <c r="CE849" s="131"/>
      <c r="CF849" s="131"/>
      <c r="CG849" s="131"/>
      <c r="CH849" s="131"/>
      <c r="CI849" s="131"/>
      <c r="CJ849" s="131"/>
      <c r="CK849" s="131"/>
      <c r="CL849" s="131"/>
      <c r="CM849" s="131"/>
      <c r="CN849" s="131"/>
      <c r="CO849" s="131"/>
      <c r="CP849" s="131"/>
      <c r="CQ849" s="131"/>
      <c r="CR849" s="131"/>
      <c r="CS849" s="131"/>
      <c r="CT849" s="131"/>
      <c r="CU849" s="131"/>
      <c r="CV849" s="131"/>
      <c r="CW849" s="131"/>
      <c r="CX849" s="131"/>
      <c r="CY849" s="131"/>
      <c r="CZ849" s="131"/>
      <c r="DA849" s="131"/>
      <c r="DB849" s="131"/>
      <c r="DC849" s="131"/>
      <c r="DD849" s="131"/>
      <c r="DE849" s="131"/>
      <c r="DF849" s="131"/>
      <c r="DG849" s="131"/>
      <c r="DH849" s="131"/>
      <c r="DI849" s="131"/>
      <c r="DJ849" s="131"/>
      <c r="DK849" s="131"/>
      <c r="DL849" s="131"/>
      <c r="DM849" s="131"/>
      <c r="DN849" s="131"/>
      <c r="DO849" s="131"/>
      <c r="DP849" s="131"/>
      <c r="DQ849" s="131"/>
      <c r="DR849" s="131"/>
      <c r="DS849" s="131"/>
      <c r="DT849" s="131"/>
      <c r="DU849" s="131"/>
      <c r="DV849" s="131"/>
      <c r="DW849" s="131"/>
      <c r="DX849" s="131"/>
      <c r="DY849" s="131"/>
      <c r="DZ849" s="131"/>
      <c r="EA849" s="131"/>
      <c r="EB849" s="131"/>
      <c r="EC849" s="131"/>
      <c r="ED849" s="131"/>
      <c r="EE849" s="131"/>
      <c r="EF849" s="131"/>
      <c r="EG849" s="131"/>
      <c r="EH849" s="131"/>
      <c r="EI849" s="131"/>
      <c r="EJ849" s="131"/>
      <c r="EK849" s="131"/>
      <c r="EL849" s="131"/>
      <c r="EM849" s="131"/>
      <c r="EN849" s="131"/>
      <c r="EO849" s="131"/>
      <c r="EP849" s="131"/>
      <c r="EQ849" s="131"/>
      <c r="ER849" s="131"/>
      <c r="ES849" s="131"/>
      <c r="ET849" s="131"/>
      <c r="EU849" s="131"/>
      <c r="EV849" s="131"/>
      <c r="EW849" s="131"/>
      <c r="EX849" s="131"/>
      <c r="EY849" s="131"/>
      <c r="EZ849" s="131"/>
      <c r="FA849" s="131"/>
      <c r="FB849" s="131"/>
      <c r="FC849" s="131"/>
      <c r="FD849" s="131"/>
      <c r="FE849" s="131"/>
      <c r="FF849" s="131"/>
      <c r="FG849" s="131"/>
      <c r="FH849" s="131"/>
      <c r="FI849" s="131"/>
      <c r="FJ849" s="131"/>
      <c r="FK849" s="131"/>
      <c r="FL849" s="131"/>
      <c r="FM849" s="131"/>
      <c r="FN849" s="131"/>
      <c r="FO849" s="131"/>
      <c r="FP849" s="131"/>
      <c r="FQ849" s="131"/>
      <c r="FR849" s="131"/>
      <c r="FS849" s="131"/>
      <c r="FT849" s="131"/>
      <c r="FU849" s="131"/>
      <c r="FV849" s="131"/>
      <c r="FW849" s="131"/>
    </row>
    <row r="850">
      <c r="A850" s="131"/>
      <c r="B850" s="131"/>
      <c r="C850" s="131"/>
      <c r="D850" s="131"/>
      <c r="E850" s="131"/>
      <c r="F850" s="131"/>
      <c r="G850" s="131"/>
      <c r="H850" s="131"/>
      <c r="I850" s="131"/>
      <c r="J850" s="131"/>
      <c r="K850" s="131"/>
      <c r="L850" s="131"/>
      <c r="M850" s="131"/>
      <c r="N850" s="131"/>
      <c r="O850" s="131"/>
      <c r="P850" s="131"/>
      <c r="Q850" s="131"/>
      <c r="R850" s="131"/>
      <c r="S850" s="131"/>
      <c r="T850" s="131"/>
      <c r="U850" s="131"/>
      <c r="V850" s="131"/>
      <c r="W850" s="131"/>
      <c r="X850" s="131"/>
      <c r="Y850" s="131"/>
      <c r="Z850" s="131"/>
      <c r="AA850" s="131"/>
      <c r="AB850" s="131"/>
      <c r="AC850" s="131"/>
      <c r="AD850" s="131"/>
      <c r="AE850" s="131"/>
      <c r="AF850" s="131"/>
      <c r="AG850" s="131"/>
      <c r="AH850" s="131"/>
      <c r="AI850" s="131"/>
      <c r="AJ850" s="131"/>
      <c r="AK850" s="131"/>
      <c r="AL850" s="131"/>
      <c r="AM850" s="131"/>
      <c r="AN850" s="131"/>
      <c r="AO850" s="131"/>
      <c r="AP850" s="131"/>
      <c r="AQ850" s="131"/>
      <c r="AR850" s="131"/>
      <c r="AS850" s="131"/>
      <c r="AT850" s="131"/>
      <c r="AU850" s="131"/>
      <c r="AV850" s="131"/>
      <c r="AW850" s="131"/>
      <c r="AX850" s="131"/>
      <c r="AY850" s="131"/>
      <c r="AZ850" s="131"/>
      <c r="BA850" s="131"/>
      <c r="BB850" s="131"/>
      <c r="BC850" s="131"/>
      <c r="BD850" s="131"/>
      <c r="BE850" s="131"/>
      <c r="BF850" s="131"/>
      <c r="BG850" s="131"/>
      <c r="BH850" s="131"/>
      <c r="BI850" s="131"/>
      <c r="BJ850" s="131"/>
      <c r="BK850" s="131"/>
      <c r="BL850" s="131"/>
      <c r="BM850" s="131"/>
      <c r="BN850" s="131"/>
      <c r="BO850" s="131"/>
      <c r="BP850" s="131"/>
      <c r="BQ850" s="131"/>
      <c r="BR850" s="131"/>
      <c r="BS850" s="131"/>
      <c r="BT850" s="131"/>
      <c r="BU850" s="131"/>
      <c r="BV850" s="131"/>
      <c r="BW850" s="131"/>
      <c r="BX850" s="131"/>
      <c r="BY850" s="131"/>
      <c r="BZ850" s="131"/>
      <c r="CA850" s="131"/>
      <c r="CB850" s="131"/>
      <c r="CC850" s="131"/>
      <c r="CD850" s="131"/>
      <c r="CE850" s="131"/>
      <c r="CF850" s="131"/>
      <c r="CG850" s="131"/>
      <c r="CH850" s="131"/>
      <c r="CI850" s="131"/>
      <c r="CJ850" s="131"/>
      <c r="CK850" s="131"/>
      <c r="CL850" s="131"/>
      <c r="CM850" s="131"/>
      <c r="CN850" s="131"/>
      <c r="CO850" s="131"/>
      <c r="CP850" s="131"/>
      <c r="CQ850" s="131"/>
      <c r="CR850" s="131"/>
      <c r="CS850" s="131"/>
      <c r="CT850" s="131"/>
      <c r="CU850" s="131"/>
      <c r="CV850" s="131"/>
      <c r="CW850" s="131"/>
      <c r="CX850" s="131"/>
      <c r="CY850" s="131"/>
      <c r="CZ850" s="131"/>
      <c r="DA850" s="131"/>
      <c r="DB850" s="131"/>
      <c r="DC850" s="131"/>
      <c r="DD850" s="131"/>
      <c r="DE850" s="131"/>
      <c r="DF850" s="131"/>
      <c r="DG850" s="131"/>
      <c r="DH850" s="131"/>
      <c r="DI850" s="131"/>
      <c r="DJ850" s="131"/>
      <c r="DK850" s="131"/>
      <c r="DL850" s="131"/>
      <c r="DM850" s="131"/>
      <c r="DN850" s="131"/>
      <c r="DO850" s="131"/>
      <c r="DP850" s="131"/>
      <c r="DQ850" s="131"/>
      <c r="DR850" s="131"/>
      <c r="DS850" s="131"/>
      <c r="DT850" s="131"/>
      <c r="DU850" s="131"/>
      <c r="DV850" s="131"/>
      <c r="DW850" s="131"/>
      <c r="DX850" s="131"/>
      <c r="DY850" s="131"/>
      <c r="DZ850" s="131"/>
      <c r="EA850" s="131"/>
      <c r="EB850" s="131"/>
      <c r="EC850" s="131"/>
      <c r="ED850" s="131"/>
      <c r="EE850" s="131"/>
      <c r="EF850" s="131"/>
      <c r="EG850" s="131"/>
      <c r="EH850" s="131"/>
      <c r="EI850" s="131"/>
      <c r="EJ850" s="131"/>
      <c r="EK850" s="131"/>
      <c r="EL850" s="131"/>
      <c r="EM850" s="131"/>
      <c r="EN850" s="131"/>
      <c r="EO850" s="131"/>
      <c r="EP850" s="131"/>
      <c r="EQ850" s="131"/>
      <c r="ER850" s="131"/>
      <c r="ES850" s="131"/>
      <c r="ET850" s="131"/>
      <c r="EU850" s="131"/>
      <c r="EV850" s="131"/>
      <c r="EW850" s="131"/>
      <c r="EX850" s="131"/>
      <c r="EY850" s="131"/>
      <c r="EZ850" s="131"/>
      <c r="FA850" s="131"/>
      <c r="FB850" s="131"/>
      <c r="FC850" s="131"/>
      <c r="FD850" s="131"/>
      <c r="FE850" s="131"/>
      <c r="FF850" s="131"/>
      <c r="FG850" s="131"/>
      <c r="FH850" s="131"/>
      <c r="FI850" s="131"/>
      <c r="FJ850" s="131"/>
      <c r="FK850" s="131"/>
      <c r="FL850" s="131"/>
      <c r="FM850" s="131"/>
      <c r="FN850" s="131"/>
      <c r="FO850" s="131"/>
      <c r="FP850" s="131"/>
      <c r="FQ850" s="131"/>
      <c r="FR850" s="131"/>
      <c r="FS850" s="131"/>
      <c r="FT850" s="131"/>
      <c r="FU850" s="131"/>
      <c r="FV850" s="131"/>
      <c r="FW850" s="131"/>
    </row>
    <row r="851">
      <c r="A851" s="131"/>
      <c r="B851" s="131"/>
      <c r="C851" s="131"/>
      <c r="D851" s="131"/>
      <c r="E851" s="131"/>
      <c r="F851" s="131"/>
      <c r="G851" s="131"/>
      <c r="H851" s="131"/>
      <c r="I851" s="131"/>
      <c r="J851" s="131"/>
      <c r="K851" s="131"/>
      <c r="L851" s="131"/>
      <c r="M851" s="131"/>
      <c r="N851" s="131"/>
      <c r="O851" s="131"/>
      <c r="P851" s="131"/>
      <c r="Q851" s="131"/>
      <c r="R851" s="131"/>
      <c r="S851" s="131"/>
      <c r="T851" s="131"/>
      <c r="U851" s="131"/>
      <c r="V851" s="131"/>
      <c r="W851" s="131"/>
      <c r="X851" s="131"/>
      <c r="Y851" s="131"/>
      <c r="Z851" s="131"/>
      <c r="AA851" s="131"/>
      <c r="AB851" s="131"/>
      <c r="AC851" s="131"/>
      <c r="AD851" s="131"/>
      <c r="AE851" s="131"/>
      <c r="AF851" s="131"/>
      <c r="AG851" s="131"/>
      <c r="AH851" s="131"/>
      <c r="AI851" s="131"/>
      <c r="AJ851" s="131"/>
      <c r="AK851" s="131"/>
      <c r="AL851" s="131"/>
      <c r="AM851" s="131"/>
      <c r="AN851" s="131"/>
      <c r="AO851" s="131"/>
      <c r="AP851" s="131"/>
      <c r="AQ851" s="131"/>
      <c r="AR851" s="131"/>
      <c r="AS851" s="131"/>
      <c r="AT851" s="131"/>
      <c r="AU851" s="131"/>
      <c r="AV851" s="131"/>
      <c r="AW851" s="131"/>
      <c r="AX851" s="131"/>
      <c r="AY851" s="131"/>
      <c r="AZ851" s="131"/>
      <c r="BA851" s="131"/>
      <c r="BB851" s="131"/>
      <c r="BC851" s="131"/>
      <c r="BD851" s="131"/>
      <c r="BE851" s="131"/>
      <c r="BF851" s="131"/>
      <c r="BG851" s="131"/>
      <c r="BH851" s="131"/>
      <c r="BI851" s="131"/>
      <c r="BJ851" s="131"/>
      <c r="BK851" s="131"/>
      <c r="BL851" s="131"/>
      <c r="BM851" s="131"/>
      <c r="BN851" s="131"/>
      <c r="BO851" s="131"/>
      <c r="BP851" s="131"/>
      <c r="BQ851" s="131"/>
      <c r="BR851" s="131"/>
      <c r="BS851" s="131"/>
      <c r="BT851" s="131"/>
      <c r="BU851" s="131"/>
      <c r="BV851" s="131"/>
      <c r="BW851" s="131"/>
      <c r="BX851" s="131"/>
      <c r="BY851" s="131"/>
      <c r="BZ851" s="131"/>
      <c r="CA851" s="131"/>
      <c r="CB851" s="131"/>
      <c r="CC851" s="131"/>
      <c r="CD851" s="131"/>
      <c r="CE851" s="131"/>
      <c r="CF851" s="131"/>
      <c r="CG851" s="131"/>
      <c r="CH851" s="131"/>
      <c r="CI851" s="131"/>
      <c r="CJ851" s="131"/>
      <c r="CK851" s="131"/>
      <c r="CL851" s="131"/>
      <c r="CM851" s="131"/>
      <c r="CN851" s="131"/>
      <c r="CO851" s="131"/>
      <c r="CP851" s="131"/>
      <c r="CQ851" s="131"/>
      <c r="CR851" s="131"/>
      <c r="CS851" s="131"/>
      <c r="CT851" s="131"/>
      <c r="CU851" s="131"/>
      <c r="CV851" s="131"/>
      <c r="CW851" s="131"/>
      <c r="CX851" s="131"/>
      <c r="CY851" s="131"/>
      <c r="CZ851" s="131"/>
      <c r="DA851" s="131"/>
      <c r="DB851" s="131"/>
      <c r="DC851" s="131"/>
      <c r="DD851" s="131"/>
      <c r="DE851" s="131"/>
      <c r="DF851" s="131"/>
      <c r="DG851" s="131"/>
      <c r="DH851" s="131"/>
      <c r="DI851" s="131"/>
      <c r="DJ851" s="131"/>
      <c r="DK851" s="131"/>
      <c r="DL851" s="131"/>
      <c r="DM851" s="131"/>
      <c r="DN851" s="131"/>
      <c r="DO851" s="131"/>
      <c r="DP851" s="131"/>
      <c r="DQ851" s="131"/>
      <c r="DR851" s="131"/>
      <c r="DS851" s="131"/>
      <c r="DT851" s="131"/>
      <c r="DU851" s="131"/>
      <c r="DV851" s="131"/>
      <c r="DW851" s="131"/>
      <c r="DX851" s="131"/>
      <c r="DY851" s="131"/>
      <c r="DZ851" s="131"/>
      <c r="EA851" s="131"/>
      <c r="EB851" s="131"/>
      <c r="EC851" s="131"/>
      <c r="ED851" s="131"/>
      <c r="EE851" s="131"/>
      <c r="EF851" s="131"/>
      <c r="EG851" s="131"/>
      <c r="EH851" s="131"/>
      <c r="EI851" s="131"/>
      <c r="EJ851" s="131"/>
      <c r="EK851" s="131"/>
      <c r="EL851" s="131"/>
      <c r="EM851" s="131"/>
      <c r="EN851" s="131"/>
      <c r="EO851" s="131"/>
      <c r="EP851" s="131"/>
      <c r="EQ851" s="131"/>
      <c r="ER851" s="131"/>
      <c r="ES851" s="131"/>
      <c r="ET851" s="131"/>
      <c r="EU851" s="131"/>
      <c r="EV851" s="131"/>
      <c r="EW851" s="131"/>
      <c r="EX851" s="131"/>
      <c r="EY851" s="131"/>
      <c r="EZ851" s="131"/>
      <c r="FA851" s="131"/>
      <c r="FB851" s="131"/>
      <c r="FC851" s="131"/>
      <c r="FD851" s="131"/>
      <c r="FE851" s="131"/>
      <c r="FF851" s="131"/>
      <c r="FG851" s="131"/>
      <c r="FH851" s="131"/>
      <c r="FI851" s="131"/>
      <c r="FJ851" s="131"/>
      <c r="FK851" s="131"/>
      <c r="FL851" s="131"/>
      <c r="FM851" s="131"/>
      <c r="FN851" s="131"/>
      <c r="FO851" s="131"/>
      <c r="FP851" s="131"/>
      <c r="FQ851" s="131"/>
      <c r="FR851" s="131"/>
      <c r="FS851" s="131"/>
      <c r="FT851" s="131"/>
      <c r="FU851" s="131"/>
      <c r="FV851" s="131"/>
      <c r="FW851" s="131"/>
    </row>
    <row r="852">
      <c r="A852" s="131"/>
      <c r="B852" s="131"/>
      <c r="C852" s="131"/>
      <c r="D852" s="131"/>
      <c r="E852" s="131"/>
      <c r="F852" s="131"/>
      <c r="G852" s="131"/>
      <c r="H852" s="131"/>
      <c r="I852" s="131"/>
      <c r="J852" s="131"/>
      <c r="K852" s="131"/>
      <c r="L852" s="131"/>
      <c r="M852" s="131"/>
      <c r="N852" s="131"/>
      <c r="O852" s="131"/>
      <c r="P852" s="131"/>
      <c r="Q852" s="131"/>
      <c r="R852" s="131"/>
      <c r="S852" s="131"/>
      <c r="T852" s="131"/>
      <c r="U852" s="131"/>
      <c r="V852" s="131"/>
      <c r="W852" s="131"/>
      <c r="X852" s="131"/>
      <c r="Y852" s="131"/>
      <c r="Z852" s="131"/>
      <c r="AA852" s="131"/>
      <c r="AB852" s="131"/>
      <c r="AC852" s="131"/>
      <c r="AD852" s="131"/>
      <c r="AE852" s="131"/>
      <c r="AF852" s="131"/>
      <c r="AG852" s="131"/>
      <c r="AH852" s="131"/>
      <c r="AI852" s="131"/>
      <c r="AJ852" s="131"/>
      <c r="AK852" s="131"/>
      <c r="AL852" s="131"/>
      <c r="AM852" s="131"/>
      <c r="AN852" s="131"/>
      <c r="AO852" s="131"/>
      <c r="AP852" s="131"/>
      <c r="AQ852" s="131"/>
      <c r="AR852" s="131"/>
      <c r="AS852" s="131"/>
      <c r="AT852" s="131"/>
      <c r="AU852" s="131"/>
      <c r="AV852" s="131"/>
      <c r="AW852" s="131"/>
      <c r="AX852" s="131"/>
      <c r="AY852" s="131"/>
      <c r="AZ852" s="131"/>
      <c r="BA852" s="131"/>
      <c r="BB852" s="131"/>
      <c r="BC852" s="131"/>
      <c r="BD852" s="131"/>
      <c r="BE852" s="131"/>
      <c r="BF852" s="131"/>
      <c r="BG852" s="131"/>
      <c r="BH852" s="131"/>
      <c r="BI852" s="131"/>
      <c r="BJ852" s="131"/>
      <c r="BK852" s="131"/>
      <c r="BL852" s="131"/>
      <c r="BM852" s="131"/>
      <c r="BN852" s="131"/>
      <c r="BO852" s="131"/>
      <c r="BP852" s="131"/>
      <c r="BQ852" s="131"/>
      <c r="BR852" s="131"/>
      <c r="BS852" s="131"/>
      <c r="BT852" s="131"/>
      <c r="BU852" s="131"/>
      <c r="BV852" s="131"/>
      <c r="BW852" s="131"/>
      <c r="BX852" s="131"/>
      <c r="BY852" s="131"/>
      <c r="BZ852" s="131"/>
      <c r="CA852" s="131"/>
      <c r="CB852" s="131"/>
      <c r="CC852" s="131"/>
      <c r="CD852" s="131"/>
      <c r="CE852" s="131"/>
      <c r="CF852" s="131"/>
      <c r="CG852" s="131"/>
      <c r="CH852" s="131"/>
      <c r="CI852" s="131"/>
      <c r="CJ852" s="131"/>
      <c r="CK852" s="131"/>
      <c r="CL852" s="131"/>
      <c r="CM852" s="131"/>
      <c r="CN852" s="131"/>
      <c r="CO852" s="131"/>
      <c r="CP852" s="131"/>
      <c r="CQ852" s="131"/>
      <c r="CR852" s="131"/>
      <c r="CS852" s="131"/>
      <c r="CT852" s="131"/>
      <c r="CU852" s="131"/>
      <c r="CV852" s="131"/>
      <c r="CW852" s="131"/>
      <c r="CX852" s="131"/>
      <c r="CY852" s="131"/>
      <c r="CZ852" s="131"/>
      <c r="DA852" s="131"/>
      <c r="DB852" s="131"/>
      <c r="DC852" s="131"/>
      <c r="DD852" s="131"/>
      <c r="DE852" s="131"/>
      <c r="DF852" s="131"/>
      <c r="DG852" s="131"/>
      <c r="DH852" s="131"/>
      <c r="DI852" s="131"/>
      <c r="DJ852" s="131"/>
      <c r="DK852" s="131"/>
      <c r="DL852" s="131"/>
      <c r="DM852" s="131"/>
      <c r="DN852" s="131"/>
      <c r="DO852" s="131"/>
      <c r="DP852" s="131"/>
      <c r="DQ852" s="131"/>
      <c r="DR852" s="131"/>
      <c r="DS852" s="131"/>
      <c r="DT852" s="131"/>
      <c r="DU852" s="131"/>
      <c r="DV852" s="131"/>
      <c r="DW852" s="131"/>
      <c r="DX852" s="131"/>
      <c r="DY852" s="131"/>
      <c r="DZ852" s="131"/>
      <c r="EA852" s="131"/>
      <c r="EB852" s="131"/>
      <c r="EC852" s="131"/>
      <c r="ED852" s="131"/>
      <c r="EE852" s="131"/>
      <c r="EF852" s="131"/>
      <c r="EG852" s="131"/>
      <c r="EH852" s="131"/>
      <c r="EI852" s="131"/>
      <c r="EJ852" s="131"/>
      <c r="EK852" s="131"/>
      <c r="EL852" s="131"/>
      <c r="EM852" s="131"/>
      <c r="EN852" s="131"/>
      <c r="EO852" s="131"/>
      <c r="EP852" s="131"/>
      <c r="EQ852" s="131"/>
      <c r="ER852" s="131"/>
      <c r="ES852" s="131"/>
      <c r="ET852" s="131"/>
      <c r="EU852" s="131"/>
      <c r="EV852" s="131"/>
      <c r="EW852" s="131"/>
      <c r="EX852" s="131"/>
      <c r="EY852" s="131"/>
      <c r="EZ852" s="131"/>
      <c r="FA852" s="131"/>
      <c r="FB852" s="131"/>
      <c r="FC852" s="131"/>
      <c r="FD852" s="131"/>
      <c r="FE852" s="131"/>
      <c r="FF852" s="131"/>
      <c r="FG852" s="131"/>
      <c r="FH852" s="131"/>
      <c r="FI852" s="131"/>
      <c r="FJ852" s="131"/>
      <c r="FK852" s="131"/>
      <c r="FL852" s="131"/>
      <c r="FM852" s="131"/>
      <c r="FN852" s="131"/>
      <c r="FO852" s="131"/>
      <c r="FP852" s="131"/>
      <c r="FQ852" s="131"/>
      <c r="FR852" s="131"/>
      <c r="FS852" s="131"/>
      <c r="FT852" s="131"/>
      <c r="FU852" s="131"/>
      <c r="FV852" s="131"/>
      <c r="FW852" s="131"/>
    </row>
    <row r="853">
      <c r="A853" s="131"/>
      <c r="B853" s="131"/>
      <c r="C853" s="131"/>
      <c r="D853" s="131"/>
      <c r="E853" s="131"/>
      <c r="F853" s="131"/>
      <c r="G853" s="131"/>
      <c r="H853" s="131"/>
      <c r="I853" s="131"/>
      <c r="J853" s="131"/>
      <c r="K853" s="131"/>
      <c r="L853" s="131"/>
      <c r="M853" s="131"/>
      <c r="N853" s="131"/>
      <c r="O853" s="131"/>
      <c r="P853" s="131"/>
      <c r="Q853" s="131"/>
      <c r="R853" s="131"/>
      <c r="S853" s="131"/>
      <c r="T853" s="131"/>
      <c r="U853" s="131"/>
      <c r="V853" s="131"/>
      <c r="W853" s="131"/>
      <c r="X853" s="131"/>
      <c r="Y853" s="131"/>
      <c r="Z853" s="131"/>
      <c r="AA853" s="131"/>
      <c r="AB853" s="131"/>
      <c r="AC853" s="131"/>
      <c r="AD853" s="131"/>
      <c r="AE853" s="131"/>
      <c r="AF853" s="131"/>
      <c r="AG853" s="131"/>
      <c r="AH853" s="131"/>
      <c r="AI853" s="131"/>
      <c r="AJ853" s="131"/>
      <c r="AK853" s="131"/>
      <c r="AL853" s="131"/>
      <c r="AM853" s="131"/>
      <c r="AN853" s="131"/>
      <c r="AO853" s="131"/>
      <c r="AP853" s="131"/>
      <c r="AQ853" s="131"/>
      <c r="AR853" s="131"/>
      <c r="AS853" s="131"/>
      <c r="AT853" s="131"/>
      <c r="AU853" s="131"/>
      <c r="AV853" s="131"/>
      <c r="AW853" s="131"/>
      <c r="AX853" s="131"/>
      <c r="AY853" s="131"/>
      <c r="AZ853" s="131"/>
      <c r="BA853" s="131"/>
      <c r="BB853" s="131"/>
      <c r="BC853" s="131"/>
      <c r="BD853" s="131"/>
      <c r="BE853" s="131"/>
      <c r="BF853" s="131"/>
      <c r="BG853" s="131"/>
      <c r="BH853" s="131"/>
      <c r="BI853" s="131"/>
      <c r="BJ853" s="131"/>
      <c r="BK853" s="131"/>
      <c r="BL853" s="131"/>
      <c r="BM853" s="131"/>
      <c r="BN853" s="131"/>
      <c r="BO853" s="131"/>
      <c r="BP853" s="131"/>
      <c r="BQ853" s="131"/>
      <c r="BR853" s="131"/>
      <c r="BS853" s="131"/>
      <c r="BT853" s="131"/>
      <c r="BU853" s="131"/>
      <c r="BV853" s="131"/>
      <c r="BW853" s="131"/>
      <c r="BX853" s="131"/>
      <c r="BY853" s="131"/>
      <c r="BZ853" s="131"/>
      <c r="CA853" s="131"/>
      <c r="CB853" s="131"/>
      <c r="CC853" s="131"/>
      <c r="CD853" s="131"/>
      <c r="CE853" s="131"/>
      <c r="CF853" s="131"/>
      <c r="CG853" s="131"/>
      <c r="CH853" s="131"/>
      <c r="CI853" s="131"/>
      <c r="CJ853" s="131"/>
      <c r="CK853" s="131"/>
      <c r="CL853" s="131"/>
      <c r="CM853" s="131"/>
      <c r="CN853" s="131"/>
      <c r="CO853" s="131"/>
      <c r="CP853" s="131"/>
      <c r="CQ853" s="131"/>
      <c r="CR853" s="131"/>
      <c r="CS853" s="131"/>
      <c r="CT853" s="131"/>
      <c r="CU853" s="131"/>
      <c r="CV853" s="131"/>
      <c r="CW853" s="131"/>
      <c r="CX853" s="131"/>
      <c r="CY853" s="131"/>
      <c r="CZ853" s="131"/>
      <c r="DA853" s="131"/>
      <c r="DB853" s="131"/>
      <c r="DC853" s="131"/>
      <c r="DD853" s="131"/>
      <c r="DE853" s="131"/>
      <c r="DF853" s="131"/>
      <c r="DG853" s="131"/>
      <c r="DH853" s="131"/>
      <c r="DI853" s="131"/>
      <c r="DJ853" s="131"/>
      <c r="DK853" s="131"/>
      <c r="DL853" s="131"/>
      <c r="DM853" s="131"/>
      <c r="DN853" s="131"/>
      <c r="DO853" s="131"/>
      <c r="DP853" s="131"/>
      <c r="DQ853" s="131"/>
      <c r="DR853" s="131"/>
      <c r="DS853" s="131"/>
      <c r="DT853" s="131"/>
      <c r="DU853" s="131"/>
      <c r="DV853" s="131"/>
      <c r="DW853" s="131"/>
      <c r="DX853" s="131"/>
      <c r="DY853" s="131"/>
      <c r="DZ853" s="131"/>
      <c r="EA853" s="131"/>
      <c r="EB853" s="131"/>
      <c r="EC853" s="131"/>
      <c r="ED853" s="131"/>
      <c r="EE853" s="131"/>
      <c r="EF853" s="131"/>
      <c r="EG853" s="131"/>
      <c r="EH853" s="131"/>
      <c r="EI853" s="131"/>
      <c r="EJ853" s="131"/>
      <c r="EK853" s="131"/>
      <c r="EL853" s="131"/>
      <c r="EM853" s="131"/>
      <c r="EN853" s="131"/>
      <c r="EO853" s="131"/>
      <c r="EP853" s="131"/>
      <c r="EQ853" s="131"/>
      <c r="ER853" s="131"/>
      <c r="ES853" s="131"/>
      <c r="ET853" s="131"/>
      <c r="EU853" s="131"/>
      <c r="EV853" s="131"/>
      <c r="EW853" s="131"/>
      <c r="EX853" s="131"/>
      <c r="EY853" s="131"/>
      <c r="EZ853" s="131"/>
      <c r="FA853" s="131"/>
      <c r="FB853" s="131"/>
      <c r="FC853" s="131"/>
      <c r="FD853" s="131"/>
      <c r="FE853" s="131"/>
      <c r="FF853" s="131"/>
      <c r="FG853" s="131"/>
      <c r="FH853" s="131"/>
      <c r="FI853" s="131"/>
      <c r="FJ853" s="131"/>
      <c r="FK853" s="131"/>
      <c r="FL853" s="131"/>
      <c r="FM853" s="131"/>
      <c r="FN853" s="131"/>
      <c r="FO853" s="131"/>
      <c r="FP853" s="131"/>
      <c r="FQ853" s="131"/>
      <c r="FR853" s="131"/>
      <c r="FS853" s="131"/>
      <c r="FT853" s="131"/>
      <c r="FU853" s="131"/>
      <c r="FV853" s="131"/>
      <c r="FW853" s="131"/>
    </row>
    <row r="854">
      <c r="A854" s="131"/>
      <c r="B854" s="131"/>
      <c r="C854" s="131"/>
      <c r="D854" s="131"/>
      <c r="E854" s="131"/>
      <c r="F854" s="131"/>
      <c r="G854" s="131"/>
      <c r="H854" s="131"/>
      <c r="I854" s="131"/>
      <c r="J854" s="131"/>
      <c r="K854" s="131"/>
      <c r="L854" s="131"/>
      <c r="M854" s="131"/>
      <c r="N854" s="131"/>
      <c r="O854" s="131"/>
      <c r="P854" s="131"/>
      <c r="Q854" s="131"/>
      <c r="R854" s="131"/>
      <c r="S854" s="131"/>
      <c r="T854" s="131"/>
      <c r="U854" s="131"/>
      <c r="V854" s="131"/>
      <c r="W854" s="131"/>
      <c r="X854" s="131"/>
      <c r="Y854" s="131"/>
      <c r="Z854" s="131"/>
      <c r="AA854" s="131"/>
      <c r="AB854" s="131"/>
      <c r="AC854" s="131"/>
      <c r="AD854" s="131"/>
      <c r="AE854" s="131"/>
      <c r="AF854" s="131"/>
      <c r="AG854" s="131"/>
      <c r="AH854" s="131"/>
      <c r="AI854" s="131"/>
      <c r="AJ854" s="131"/>
      <c r="AK854" s="131"/>
      <c r="AL854" s="131"/>
      <c r="AM854" s="131"/>
      <c r="AN854" s="131"/>
      <c r="AO854" s="131"/>
      <c r="AP854" s="131"/>
      <c r="AQ854" s="131"/>
      <c r="AR854" s="131"/>
      <c r="AS854" s="131"/>
      <c r="AT854" s="131"/>
      <c r="AU854" s="131"/>
      <c r="AV854" s="131"/>
      <c r="AW854" s="131"/>
      <c r="AX854" s="131"/>
      <c r="AY854" s="131"/>
      <c r="AZ854" s="131"/>
      <c r="BA854" s="131"/>
      <c r="BB854" s="131"/>
      <c r="BC854" s="131"/>
      <c r="BD854" s="131"/>
      <c r="BE854" s="131"/>
      <c r="BF854" s="131"/>
      <c r="BG854" s="131"/>
      <c r="BH854" s="131"/>
      <c r="BI854" s="131"/>
      <c r="BJ854" s="131"/>
      <c r="BK854" s="131"/>
      <c r="BL854" s="131"/>
      <c r="BM854" s="131"/>
      <c r="BN854" s="131"/>
      <c r="BO854" s="131"/>
      <c r="BP854" s="131"/>
      <c r="BQ854" s="131"/>
      <c r="BR854" s="131"/>
      <c r="BS854" s="131"/>
      <c r="BT854" s="131"/>
      <c r="BU854" s="131"/>
      <c r="BV854" s="131"/>
      <c r="BW854" s="131"/>
      <c r="BX854" s="131"/>
      <c r="BY854" s="131"/>
      <c r="BZ854" s="131"/>
      <c r="CA854" s="131"/>
      <c r="CB854" s="131"/>
      <c r="CC854" s="131"/>
      <c r="CD854" s="131"/>
      <c r="CE854" s="131"/>
      <c r="CF854" s="131"/>
      <c r="CG854" s="131"/>
      <c r="CH854" s="131"/>
      <c r="CI854" s="131"/>
      <c r="CJ854" s="131"/>
      <c r="CK854" s="131"/>
      <c r="CL854" s="131"/>
      <c r="CM854" s="131"/>
      <c r="CN854" s="131"/>
      <c r="CO854" s="131"/>
      <c r="CP854" s="131"/>
      <c r="CQ854" s="131"/>
      <c r="CR854" s="131"/>
      <c r="CS854" s="131"/>
      <c r="CT854" s="131"/>
      <c r="CU854" s="131"/>
      <c r="CV854" s="131"/>
      <c r="CW854" s="131"/>
      <c r="CX854" s="131"/>
      <c r="CY854" s="131"/>
      <c r="CZ854" s="131"/>
      <c r="DA854" s="131"/>
      <c r="DB854" s="131"/>
      <c r="DC854" s="131"/>
      <c r="DD854" s="131"/>
      <c r="DE854" s="131"/>
      <c r="DF854" s="131"/>
      <c r="DG854" s="131"/>
      <c r="DH854" s="131"/>
      <c r="DI854" s="131"/>
      <c r="DJ854" s="131"/>
      <c r="DK854" s="131"/>
      <c r="DL854" s="131"/>
      <c r="DM854" s="131"/>
      <c r="DN854" s="131"/>
      <c r="DO854" s="131"/>
      <c r="DP854" s="131"/>
      <c r="DQ854" s="131"/>
      <c r="DR854" s="131"/>
      <c r="DS854" s="131"/>
      <c r="DT854" s="131"/>
      <c r="DU854" s="131"/>
      <c r="DV854" s="131"/>
      <c r="DW854" s="131"/>
      <c r="DX854" s="131"/>
      <c r="DY854" s="131"/>
      <c r="DZ854" s="131"/>
      <c r="EA854" s="131"/>
      <c r="EB854" s="131"/>
      <c r="EC854" s="131"/>
      <c r="ED854" s="131"/>
      <c r="EE854" s="131"/>
      <c r="EF854" s="131"/>
      <c r="EG854" s="131"/>
      <c r="EH854" s="131"/>
      <c r="EI854" s="131"/>
      <c r="EJ854" s="131"/>
      <c r="EK854" s="131"/>
      <c r="EL854" s="131"/>
      <c r="EM854" s="131"/>
      <c r="EN854" s="131"/>
      <c r="EO854" s="131"/>
      <c r="EP854" s="131"/>
      <c r="EQ854" s="131"/>
      <c r="ER854" s="131"/>
      <c r="ES854" s="131"/>
      <c r="ET854" s="131"/>
      <c r="EU854" s="131"/>
      <c r="EV854" s="131"/>
      <c r="EW854" s="131"/>
      <c r="EX854" s="131"/>
      <c r="EY854" s="131"/>
      <c r="EZ854" s="131"/>
      <c r="FA854" s="131"/>
      <c r="FB854" s="131"/>
      <c r="FC854" s="131"/>
      <c r="FD854" s="131"/>
      <c r="FE854" s="131"/>
      <c r="FF854" s="131"/>
      <c r="FG854" s="131"/>
      <c r="FH854" s="131"/>
      <c r="FI854" s="131"/>
      <c r="FJ854" s="131"/>
      <c r="FK854" s="131"/>
      <c r="FL854" s="131"/>
      <c r="FM854" s="131"/>
      <c r="FN854" s="131"/>
      <c r="FO854" s="131"/>
      <c r="FP854" s="131"/>
      <c r="FQ854" s="131"/>
      <c r="FR854" s="131"/>
      <c r="FS854" s="131"/>
      <c r="FT854" s="131"/>
      <c r="FU854" s="131"/>
      <c r="FV854" s="131"/>
      <c r="FW854" s="131"/>
    </row>
    <row r="855">
      <c r="A855" s="131"/>
      <c r="B855" s="131"/>
      <c r="C855" s="131"/>
      <c r="D855" s="131"/>
      <c r="E855" s="131"/>
      <c r="F855" s="131"/>
      <c r="G855" s="131"/>
      <c r="H855" s="131"/>
      <c r="I855" s="131"/>
      <c r="J855" s="131"/>
      <c r="K855" s="131"/>
      <c r="L855" s="131"/>
      <c r="M855" s="131"/>
      <c r="N855" s="131"/>
      <c r="O855" s="131"/>
      <c r="P855" s="131"/>
      <c r="Q855" s="131"/>
      <c r="R855" s="131"/>
      <c r="S855" s="131"/>
      <c r="T855" s="131"/>
      <c r="U855" s="131"/>
      <c r="V855" s="131"/>
      <c r="W855" s="131"/>
      <c r="X855" s="131"/>
      <c r="Y855" s="131"/>
      <c r="Z855" s="131"/>
      <c r="AA855" s="131"/>
      <c r="AB855" s="131"/>
      <c r="AC855" s="131"/>
      <c r="AD855" s="131"/>
      <c r="AE855" s="131"/>
      <c r="AF855" s="131"/>
      <c r="AG855" s="131"/>
      <c r="AH855" s="131"/>
      <c r="AI855" s="131"/>
      <c r="AJ855" s="131"/>
      <c r="AK855" s="131"/>
      <c r="AL855" s="131"/>
      <c r="AM855" s="131"/>
      <c r="AN855" s="131"/>
      <c r="AO855" s="131"/>
      <c r="AP855" s="131"/>
      <c r="AQ855" s="131"/>
      <c r="AR855" s="131"/>
      <c r="AS855" s="131"/>
      <c r="AT855" s="131"/>
      <c r="AU855" s="131"/>
      <c r="AV855" s="131"/>
      <c r="AW855" s="131"/>
      <c r="AX855" s="131"/>
      <c r="AY855" s="131"/>
      <c r="AZ855" s="131"/>
      <c r="BA855" s="131"/>
      <c r="BB855" s="131"/>
      <c r="BC855" s="131"/>
      <c r="BD855" s="131"/>
      <c r="BE855" s="131"/>
      <c r="BF855" s="131"/>
      <c r="BG855" s="131"/>
      <c r="BH855" s="131"/>
      <c r="BI855" s="131"/>
      <c r="BJ855" s="131"/>
      <c r="BK855" s="131"/>
      <c r="BL855" s="131"/>
      <c r="BM855" s="131"/>
      <c r="BN855" s="131"/>
      <c r="BO855" s="131"/>
      <c r="BP855" s="131"/>
      <c r="BQ855" s="131"/>
      <c r="BR855" s="131"/>
      <c r="BS855" s="131"/>
      <c r="BT855" s="131"/>
      <c r="BU855" s="131"/>
      <c r="BV855" s="131"/>
      <c r="BW855" s="131"/>
      <c r="BX855" s="131"/>
      <c r="BY855" s="131"/>
      <c r="BZ855" s="131"/>
      <c r="CA855" s="131"/>
      <c r="CB855" s="131"/>
      <c r="CC855" s="131"/>
      <c r="CD855" s="131"/>
      <c r="CE855" s="131"/>
      <c r="CF855" s="131"/>
      <c r="CG855" s="131"/>
      <c r="CH855" s="131"/>
      <c r="CI855" s="131"/>
      <c r="CJ855" s="131"/>
      <c r="CK855" s="131"/>
      <c r="CL855" s="131"/>
      <c r="CM855" s="131"/>
      <c r="CN855" s="131"/>
      <c r="CO855" s="131"/>
      <c r="CP855" s="131"/>
      <c r="CQ855" s="131"/>
      <c r="CR855" s="131"/>
      <c r="CS855" s="131"/>
      <c r="CT855" s="131"/>
      <c r="CU855" s="131"/>
      <c r="CV855" s="131"/>
      <c r="CW855" s="131"/>
      <c r="CX855" s="131"/>
      <c r="CY855" s="131"/>
      <c r="CZ855" s="131"/>
      <c r="DA855" s="131"/>
      <c r="DB855" s="131"/>
      <c r="DC855" s="131"/>
      <c r="DD855" s="131"/>
      <c r="DE855" s="131"/>
      <c r="DF855" s="131"/>
      <c r="DG855" s="131"/>
      <c r="DH855" s="131"/>
      <c r="DI855" s="131"/>
      <c r="DJ855" s="131"/>
      <c r="DK855" s="131"/>
      <c r="DL855" s="131"/>
      <c r="DM855" s="131"/>
      <c r="DN855" s="131"/>
      <c r="DO855" s="131"/>
      <c r="DP855" s="131"/>
      <c r="DQ855" s="131"/>
      <c r="DR855" s="131"/>
      <c r="DS855" s="131"/>
      <c r="DT855" s="131"/>
      <c r="DU855" s="131"/>
      <c r="DV855" s="131"/>
      <c r="DW855" s="131"/>
      <c r="DX855" s="131"/>
      <c r="DY855" s="131"/>
      <c r="DZ855" s="131"/>
      <c r="EA855" s="131"/>
      <c r="EB855" s="131"/>
      <c r="EC855" s="131"/>
      <c r="ED855" s="131"/>
      <c r="EE855" s="131"/>
      <c r="EF855" s="131"/>
      <c r="EG855" s="131"/>
      <c r="EH855" s="131"/>
      <c r="EI855" s="131"/>
      <c r="EJ855" s="131"/>
      <c r="EK855" s="131"/>
      <c r="EL855" s="131"/>
      <c r="EM855" s="131"/>
      <c r="EN855" s="131"/>
      <c r="EO855" s="131"/>
      <c r="EP855" s="131"/>
      <c r="EQ855" s="131"/>
      <c r="ER855" s="131"/>
      <c r="ES855" s="131"/>
      <c r="ET855" s="131"/>
      <c r="EU855" s="131"/>
      <c r="EV855" s="131"/>
      <c r="EW855" s="131"/>
      <c r="EX855" s="131"/>
      <c r="EY855" s="131"/>
      <c r="EZ855" s="131"/>
      <c r="FA855" s="131"/>
      <c r="FB855" s="131"/>
      <c r="FC855" s="131"/>
      <c r="FD855" s="131"/>
      <c r="FE855" s="131"/>
      <c r="FF855" s="131"/>
      <c r="FG855" s="131"/>
      <c r="FH855" s="131"/>
      <c r="FI855" s="131"/>
      <c r="FJ855" s="131"/>
      <c r="FK855" s="131"/>
      <c r="FL855" s="131"/>
      <c r="FM855" s="131"/>
      <c r="FN855" s="131"/>
      <c r="FO855" s="131"/>
      <c r="FP855" s="131"/>
      <c r="FQ855" s="131"/>
      <c r="FR855" s="131"/>
      <c r="FS855" s="131"/>
      <c r="FT855" s="131"/>
      <c r="FU855" s="131"/>
      <c r="FV855" s="131"/>
      <c r="FW855" s="131"/>
    </row>
    <row r="856">
      <c r="A856" s="131"/>
      <c r="B856" s="131"/>
      <c r="C856" s="131"/>
      <c r="D856" s="131"/>
      <c r="E856" s="131"/>
      <c r="F856" s="131"/>
      <c r="G856" s="131"/>
      <c r="H856" s="131"/>
      <c r="I856" s="131"/>
      <c r="J856" s="131"/>
      <c r="K856" s="131"/>
      <c r="L856" s="131"/>
      <c r="M856" s="131"/>
      <c r="N856" s="131"/>
      <c r="O856" s="131"/>
      <c r="P856" s="131"/>
      <c r="Q856" s="131"/>
      <c r="R856" s="131"/>
      <c r="S856" s="131"/>
      <c r="T856" s="131"/>
      <c r="U856" s="131"/>
      <c r="V856" s="131"/>
      <c r="W856" s="131"/>
      <c r="X856" s="131"/>
      <c r="Y856" s="131"/>
      <c r="Z856" s="131"/>
      <c r="AA856" s="131"/>
      <c r="AB856" s="131"/>
      <c r="AC856" s="131"/>
      <c r="AD856" s="131"/>
      <c r="AE856" s="131"/>
      <c r="AF856" s="131"/>
      <c r="AG856" s="131"/>
      <c r="AH856" s="131"/>
      <c r="AI856" s="131"/>
      <c r="AJ856" s="131"/>
      <c r="AK856" s="131"/>
      <c r="AL856" s="131"/>
      <c r="AM856" s="131"/>
      <c r="AN856" s="131"/>
      <c r="AO856" s="131"/>
      <c r="AP856" s="131"/>
      <c r="AQ856" s="131"/>
      <c r="AR856" s="131"/>
      <c r="AS856" s="131"/>
      <c r="AT856" s="131"/>
      <c r="AU856" s="131"/>
      <c r="AV856" s="131"/>
      <c r="AW856" s="131"/>
      <c r="AX856" s="131"/>
      <c r="AY856" s="131"/>
      <c r="AZ856" s="131"/>
      <c r="BA856" s="131"/>
      <c r="BB856" s="131"/>
      <c r="BC856" s="131"/>
      <c r="BD856" s="131"/>
      <c r="BE856" s="131"/>
      <c r="BF856" s="131"/>
      <c r="BG856" s="131"/>
      <c r="BH856" s="131"/>
      <c r="BI856" s="131"/>
      <c r="BJ856" s="131"/>
      <c r="BK856" s="131"/>
      <c r="BL856" s="131"/>
      <c r="BM856" s="131"/>
      <c r="BN856" s="131"/>
      <c r="BO856" s="131"/>
      <c r="BP856" s="131"/>
      <c r="BQ856" s="131"/>
      <c r="BR856" s="131"/>
      <c r="BS856" s="131"/>
      <c r="BT856" s="131"/>
      <c r="BU856" s="131"/>
      <c r="BV856" s="131"/>
      <c r="BW856" s="131"/>
      <c r="BX856" s="131"/>
      <c r="BY856" s="131"/>
      <c r="BZ856" s="131"/>
      <c r="CA856" s="131"/>
      <c r="CB856" s="131"/>
      <c r="CC856" s="131"/>
      <c r="CD856" s="131"/>
      <c r="CE856" s="131"/>
      <c r="CF856" s="131"/>
      <c r="CG856" s="131"/>
      <c r="CH856" s="131"/>
      <c r="CI856" s="131"/>
      <c r="CJ856" s="131"/>
      <c r="CK856" s="131"/>
      <c r="CL856" s="131"/>
      <c r="CM856" s="131"/>
      <c r="CN856" s="131"/>
      <c r="CO856" s="131"/>
      <c r="CP856" s="131"/>
      <c r="CQ856" s="131"/>
      <c r="CR856" s="131"/>
      <c r="CS856" s="131"/>
      <c r="CT856" s="131"/>
      <c r="CU856" s="131"/>
      <c r="CV856" s="131"/>
      <c r="CW856" s="131"/>
      <c r="CX856" s="131"/>
      <c r="CY856" s="131"/>
      <c r="CZ856" s="131"/>
      <c r="DA856" s="131"/>
      <c r="DB856" s="131"/>
      <c r="DC856" s="131"/>
      <c r="DD856" s="131"/>
      <c r="DE856" s="131"/>
      <c r="DF856" s="131"/>
      <c r="DG856" s="131"/>
      <c r="DH856" s="131"/>
      <c r="DI856" s="131"/>
      <c r="DJ856" s="131"/>
      <c r="DK856" s="131"/>
      <c r="DL856" s="131"/>
      <c r="DM856" s="131"/>
      <c r="DN856" s="131"/>
      <c r="DO856" s="131"/>
      <c r="DP856" s="131"/>
      <c r="DQ856" s="131"/>
      <c r="DR856" s="131"/>
      <c r="DS856" s="131"/>
      <c r="DT856" s="131"/>
      <c r="DU856" s="131"/>
      <c r="DV856" s="131"/>
      <c r="DW856" s="131"/>
      <c r="DX856" s="131"/>
      <c r="DY856" s="131"/>
      <c r="DZ856" s="131"/>
      <c r="EA856" s="131"/>
      <c r="EB856" s="131"/>
      <c r="EC856" s="131"/>
      <c r="ED856" s="131"/>
      <c r="EE856" s="131"/>
      <c r="EF856" s="131"/>
      <c r="EG856" s="131"/>
      <c r="EH856" s="131"/>
      <c r="EI856" s="131"/>
      <c r="EJ856" s="131"/>
      <c r="EK856" s="131"/>
      <c r="EL856" s="131"/>
      <c r="EM856" s="131"/>
      <c r="EN856" s="131"/>
      <c r="EO856" s="131"/>
      <c r="EP856" s="131"/>
      <c r="EQ856" s="131"/>
      <c r="ER856" s="131"/>
      <c r="ES856" s="131"/>
      <c r="ET856" s="131"/>
      <c r="EU856" s="131"/>
      <c r="EV856" s="131"/>
      <c r="EW856" s="131"/>
      <c r="EX856" s="131"/>
      <c r="EY856" s="131"/>
      <c r="EZ856" s="131"/>
      <c r="FA856" s="131"/>
      <c r="FB856" s="131"/>
      <c r="FC856" s="131"/>
      <c r="FD856" s="131"/>
      <c r="FE856" s="131"/>
      <c r="FF856" s="131"/>
      <c r="FG856" s="131"/>
      <c r="FH856" s="131"/>
      <c r="FI856" s="131"/>
      <c r="FJ856" s="131"/>
      <c r="FK856" s="131"/>
      <c r="FL856" s="131"/>
      <c r="FM856" s="131"/>
      <c r="FN856" s="131"/>
      <c r="FO856" s="131"/>
      <c r="FP856" s="131"/>
      <c r="FQ856" s="131"/>
      <c r="FR856" s="131"/>
      <c r="FS856" s="131"/>
      <c r="FT856" s="131"/>
      <c r="FU856" s="131"/>
      <c r="FV856" s="131"/>
      <c r="FW856" s="131"/>
    </row>
    <row r="857">
      <c r="A857" s="131"/>
      <c r="B857" s="131"/>
      <c r="C857" s="131"/>
      <c r="D857" s="131"/>
      <c r="E857" s="131"/>
      <c r="F857" s="131"/>
      <c r="G857" s="131"/>
      <c r="H857" s="131"/>
      <c r="I857" s="131"/>
      <c r="J857" s="131"/>
      <c r="K857" s="131"/>
      <c r="L857" s="131"/>
      <c r="M857" s="131"/>
      <c r="N857" s="131"/>
      <c r="O857" s="131"/>
      <c r="P857" s="131"/>
      <c r="Q857" s="131"/>
      <c r="R857" s="131"/>
      <c r="S857" s="131"/>
      <c r="T857" s="131"/>
      <c r="U857" s="131"/>
      <c r="V857" s="131"/>
      <c r="W857" s="131"/>
      <c r="X857" s="131"/>
      <c r="Y857" s="131"/>
      <c r="Z857" s="131"/>
      <c r="AA857" s="131"/>
      <c r="AB857" s="131"/>
      <c r="AC857" s="131"/>
      <c r="AD857" s="131"/>
      <c r="AE857" s="131"/>
      <c r="AF857" s="131"/>
      <c r="AG857" s="131"/>
      <c r="AH857" s="131"/>
      <c r="AI857" s="131"/>
      <c r="AJ857" s="131"/>
      <c r="AK857" s="131"/>
      <c r="AL857" s="131"/>
      <c r="AM857" s="131"/>
      <c r="AN857" s="131"/>
      <c r="AO857" s="131"/>
      <c r="AP857" s="131"/>
      <c r="AQ857" s="131"/>
      <c r="AR857" s="131"/>
      <c r="AS857" s="131"/>
      <c r="AT857" s="131"/>
      <c r="AU857" s="131"/>
      <c r="AV857" s="131"/>
      <c r="AW857" s="131"/>
      <c r="AX857" s="131"/>
      <c r="AY857" s="131"/>
      <c r="AZ857" s="131"/>
      <c r="BA857" s="131"/>
      <c r="BB857" s="131"/>
      <c r="BC857" s="131"/>
      <c r="BD857" s="131"/>
      <c r="BE857" s="131"/>
      <c r="BF857" s="131"/>
      <c r="BG857" s="131"/>
      <c r="BH857" s="131"/>
      <c r="BI857" s="131"/>
      <c r="BJ857" s="131"/>
      <c r="BK857" s="131"/>
      <c r="BL857" s="131"/>
      <c r="BM857" s="131"/>
      <c r="BN857" s="131"/>
      <c r="BO857" s="131"/>
      <c r="BP857" s="131"/>
      <c r="BQ857" s="131"/>
      <c r="BR857" s="131"/>
      <c r="BS857" s="131"/>
      <c r="BT857" s="131"/>
      <c r="BU857" s="131"/>
      <c r="BV857" s="131"/>
      <c r="BW857" s="131"/>
      <c r="BX857" s="131"/>
      <c r="BY857" s="131"/>
      <c r="BZ857" s="131"/>
      <c r="CA857" s="131"/>
      <c r="CB857" s="131"/>
      <c r="CC857" s="131"/>
      <c r="CD857" s="131"/>
      <c r="CE857" s="131"/>
      <c r="CF857" s="131"/>
      <c r="CG857" s="131"/>
      <c r="CH857" s="131"/>
      <c r="CI857" s="131"/>
      <c r="CJ857" s="131"/>
      <c r="CK857" s="131"/>
      <c r="CL857" s="131"/>
      <c r="CM857" s="131"/>
      <c r="CN857" s="131"/>
      <c r="CO857" s="131"/>
      <c r="CP857" s="131"/>
      <c r="CQ857" s="131"/>
      <c r="CR857" s="131"/>
      <c r="CS857" s="131"/>
      <c r="CT857" s="131"/>
      <c r="CU857" s="131"/>
      <c r="CV857" s="131"/>
      <c r="CW857" s="131"/>
      <c r="CX857" s="131"/>
      <c r="CY857" s="131"/>
      <c r="CZ857" s="131"/>
      <c r="DA857" s="131"/>
      <c r="DB857" s="131"/>
      <c r="DC857" s="131"/>
      <c r="DD857" s="131"/>
      <c r="DE857" s="131"/>
      <c r="DF857" s="131"/>
      <c r="DG857" s="131"/>
      <c r="DH857" s="131"/>
      <c r="DI857" s="131"/>
      <c r="DJ857" s="131"/>
      <c r="DK857" s="131"/>
      <c r="DL857" s="131"/>
      <c r="DM857" s="131"/>
      <c r="DN857" s="131"/>
      <c r="DO857" s="131"/>
      <c r="DP857" s="131"/>
      <c r="DQ857" s="131"/>
      <c r="DR857" s="131"/>
      <c r="DS857" s="131"/>
      <c r="DT857" s="131"/>
      <c r="DU857" s="131"/>
      <c r="DV857" s="131"/>
      <c r="DW857" s="131"/>
      <c r="DX857" s="131"/>
      <c r="DY857" s="131"/>
      <c r="DZ857" s="131"/>
      <c r="EA857" s="131"/>
      <c r="EB857" s="131"/>
      <c r="EC857" s="131"/>
      <c r="ED857" s="131"/>
      <c r="EE857" s="131"/>
      <c r="EF857" s="131"/>
      <c r="EG857" s="131"/>
      <c r="EH857" s="131"/>
      <c r="EI857" s="131"/>
      <c r="EJ857" s="131"/>
      <c r="EK857" s="131"/>
      <c r="EL857" s="131"/>
      <c r="EM857" s="131"/>
      <c r="EN857" s="131"/>
      <c r="EO857" s="131"/>
      <c r="EP857" s="131"/>
      <c r="EQ857" s="131"/>
      <c r="ER857" s="131"/>
      <c r="ES857" s="131"/>
      <c r="ET857" s="131"/>
      <c r="EU857" s="131"/>
      <c r="EV857" s="131"/>
      <c r="EW857" s="131"/>
      <c r="EX857" s="131"/>
      <c r="EY857" s="131"/>
      <c r="EZ857" s="131"/>
      <c r="FA857" s="131"/>
      <c r="FB857" s="131"/>
      <c r="FC857" s="131"/>
      <c r="FD857" s="131"/>
      <c r="FE857" s="131"/>
      <c r="FF857" s="131"/>
      <c r="FG857" s="131"/>
      <c r="FH857" s="131"/>
      <c r="FI857" s="131"/>
      <c r="FJ857" s="131"/>
      <c r="FK857" s="131"/>
      <c r="FL857" s="131"/>
      <c r="FM857" s="131"/>
      <c r="FN857" s="131"/>
      <c r="FO857" s="131"/>
      <c r="FP857" s="131"/>
      <c r="FQ857" s="131"/>
      <c r="FR857" s="131"/>
      <c r="FS857" s="131"/>
      <c r="FT857" s="131"/>
      <c r="FU857" s="131"/>
      <c r="FV857" s="131"/>
      <c r="FW857" s="131"/>
    </row>
    <row r="858">
      <c r="A858" s="131"/>
      <c r="B858" s="131"/>
      <c r="C858" s="131"/>
      <c r="D858" s="131"/>
      <c r="E858" s="131"/>
      <c r="F858" s="131"/>
      <c r="G858" s="131"/>
      <c r="H858" s="131"/>
      <c r="I858" s="131"/>
      <c r="J858" s="131"/>
      <c r="K858" s="131"/>
      <c r="L858" s="131"/>
      <c r="M858" s="131"/>
      <c r="N858" s="131"/>
      <c r="O858" s="131"/>
      <c r="P858" s="131"/>
      <c r="Q858" s="131"/>
      <c r="R858" s="131"/>
      <c r="S858" s="131"/>
      <c r="T858" s="131"/>
      <c r="U858" s="131"/>
      <c r="V858" s="131"/>
      <c r="W858" s="131"/>
      <c r="X858" s="131"/>
      <c r="Y858" s="131"/>
      <c r="Z858" s="131"/>
      <c r="AA858" s="131"/>
      <c r="AB858" s="131"/>
      <c r="AC858" s="131"/>
      <c r="AD858" s="131"/>
      <c r="AE858" s="131"/>
      <c r="AF858" s="131"/>
      <c r="AG858" s="131"/>
      <c r="AH858" s="131"/>
      <c r="AI858" s="131"/>
      <c r="AJ858" s="131"/>
      <c r="AK858" s="131"/>
      <c r="AL858" s="131"/>
      <c r="AM858" s="131"/>
      <c r="AN858" s="131"/>
      <c r="AO858" s="131"/>
      <c r="AP858" s="131"/>
      <c r="AQ858" s="131"/>
      <c r="AR858" s="131"/>
      <c r="AS858" s="131"/>
      <c r="AT858" s="131"/>
      <c r="AU858" s="131"/>
      <c r="AV858" s="131"/>
      <c r="AW858" s="131"/>
      <c r="AX858" s="131"/>
      <c r="AY858" s="131"/>
      <c r="AZ858" s="131"/>
      <c r="BA858" s="131"/>
      <c r="BB858" s="131"/>
      <c r="BC858" s="131"/>
      <c r="BD858" s="131"/>
      <c r="BE858" s="131"/>
      <c r="BF858" s="131"/>
      <c r="BG858" s="131"/>
      <c r="BH858" s="131"/>
      <c r="BI858" s="131"/>
      <c r="BJ858" s="131"/>
      <c r="BK858" s="131"/>
      <c r="BL858" s="131"/>
      <c r="BM858" s="131"/>
      <c r="BN858" s="131"/>
      <c r="BO858" s="131"/>
      <c r="BP858" s="131"/>
      <c r="BQ858" s="131"/>
      <c r="BR858" s="131"/>
      <c r="BS858" s="131"/>
      <c r="BT858" s="131"/>
      <c r="BU858" s="131"/>
      <c r="BV858" s="131"/>
      <c r="BW858" s="131"/>
      <c r="BX858" s="131"/>
      <c r="BY858" s="131"/>
      <c r="BZ858" s="131"/>
      <c r="CA858" s="131"/>
      <c r="CB858" s="131"/>
      <c r="CC858" s="131"/>
      <c r="CD858" s="131"/>
      <c r="CE858" s="131"/>
      <c r="CF858" s="131"/>
      <c r="CG858" s="131"/>
      <c r="CH858" s="131"/>
      <c r="CI858" s="131"/>
      <c r="CJ858" s="131"/>
      <c r="CK858" s="131"/>
      <c r="CL858" s="131"/>
      <c r="CM858" s="131"/>
      <c r="CN858" s="131"/>
      <c r="CO858" s="131"/>
      <c r="CP858" s="131"/>
      <c r="CQ858" s="131"/>
      <c r="CR858" s="131"/>
      <c r="CS858" s="131"/>
      <c r="CT858" s="131"/>
      <c r="CU858" s="131"/>
      <c r="CV858" s="131"/>
      <c r="CW858" s="131"/>
      <c r="CX858" s="131"/>
      <c r="CY858" s="131"/>
      <c r="CZ858" s="131"/>
      <c r="DA858" s="131"/>
      <c r="DB858" s="131"/>
      <c r="DC858" s="131"/>
      <c r="DD858" s="131"/>
      <c r="DE858" s="131"/>
      <c r="DF858" s="131"/>
      <c r="DG858" s="131"/>
      <c r="DH858" s="131"/>
      <c r="DI858" s="131"/>
      <c r="DJ858" s="131"/>
      <c r="DK858" s="131"/>
      <c r="DL858" s="131"/>
      <c r="DM858" s="131"/>
      <c r="DN858" s="131"/>
      <c r="DO858" s="131"/>
      <c r="DP858" s="131"/>
      <c r="DQ858" s="131"/>
      <c r="DR858" s="131"/>
      <c r="DS858" s="131"/>
      <c r="DT858" s="131"/>
      <c r="DU858" s="131"/>
      <c r="DV858" s="131"/>
      <c r="DW858" s="131"/>
      <c r="DX858" s="131"/>
      <c r="DY858" s="131"/>
      <c r="DZ858" s="131"/>
      <c r="EA858" s="131"/>
      <c r="EB858" s="131"/>
      <c r="EC858" s="131"/>
      <c r="ED858" s="131"/>
      <c r="EE858" s="131"/>
      <c r="EF858" s="131"/>
      <c r="EG858" s="131"/>
      <c r="EH858" s="131"/>
      <c r="EI858" s="131"/>
      <c r="EJ858" s="131"/>
      <c r="EK858" s="131"/>
      <c r="EL858" s="131"/>
      <c r="EM858" s="131"/>
      <c r="EN858" s="131"/>
      <c r="EO858" s="131"/>
      <c r="EP858" s="131"/>
      <c r="EQ858" s="131"/>
      <c r="ER858" s="131"/>
      <c r="ES858" s="131"/>
      <c r="ET858" s="131"/>
      <c r="EU858" s="131"/>
      <c r="EV858" s="131"/>
      <c r="EW858" s="131"/>
      <c r="EX858" s="131"/>
      <c r="EY858" s="131"/>
      <c r="EZ858" s="131"/>
      <c r="FA858" s="131"/>
      <c r="FB858" s="131"/>
      <c r="FC858" s="131"/>
      <c r="FD858" s="131"/>
      <c r="FE858" s="131"/>
      <c r="FF858" s="131"/>
      <c r="FG858" s="131"/>
      <c r="FH858" s="131"/>
      <c r="FI858" s="131"/>
      <c r="FJ858" s="131"/>
      <c r="FK858" s="131"/>
      <c r="FL858" s="131"/>
      <c r="FM858" s="131"/>
      <c r="FN858" s="131"/>
      <c r="FO858" s="131"/>
      <c r="FP858" s="131"/>
      <c r="FQ858" s="131"/>
      <c r="FR858" s="131"/>
      <c r="FS858" s="131"/>
      <c r="FT858" s="131"/>
      <c r="FU858" s="131"/>
      <c r="FV858" s="131"/>
      <c r="FW858" s="131"/>
    </row>
    <row r="859">
      <c r="A859" s="131"/>
      <c r="B859" s="131"/>
      <c r="C859" s="131"/>
      <c r="D859" s="131"/>
      <c r="E859" s="131"/>
      <c r="F859" s="131"/>
      <c r="G859" s="131"/>
      <c r="H859" s="131"/>
      <c r="I859" s="131"/>
      <c r="J859" s="131"/>
      <c r="K859" s="131"/>
      <c r="L859" s="131"/>
      <c r="M859" s="131"/>
      <c r="N859" s="131"/>
      <c r="O859" s="131"/>
      <c r="P859" s="131"/>
      <c r="Q859" s="131"/>
      <c r="R859" s="131"/>
      <c r="S859" s="131"/>
      <c r="T859" s="131"/>
      <c r="U859" s="131"/>
      <c r="V859" s="131"/>
      <c r="W859" s="131"/>
      <c r="X859" s="131"/>
      <c r="Y859" s="131"/>
      <c r="Z859" s="131"/>
      <c r="AA859" s="131"/>
      <c r="AB859" s="131"/>
      <c r="AC859" s="131"/>
      <c r="AD859" s="131"/>
      <c r="AE859" s="131"/>
      <c r="AF859" s="131"/>
      <c r="AG859" s="131"/>
      <c r="AH859" s="131"/>
      <c r="AI859" s="131"/>
      <c r="AJ859" s="131"/>
      <c r="AK859" s="131"/>
      <c r="AL859" s="131"/>
      <c r="AM859" s="131"/>
      <c r="AN859" s="131"/>
      <c r="AO859" s="131"/>
      <c r="AP859" s="131"/>
      <c r="AQ859" s="131"/>
      <c r="AR859" s="131"/>
      <c r="AS859" s="131"/>
      <c r="AT859" s="131"/>
      <c r="AU859" s="131"/>
      <c r="AV859" s="131"/>
      <c r="AW859" s="131"/>
      <c r="AX859" s="131"/>
      <c r="AY859" s="131"/>
      <c r="AZ859" s="131"/>
      <c r="BA859" s="131"/>
      <c r="BB859" s="131"/>
      <c r="BC859" s="131"/>
      <c r="BD859" s="131"/>
      <c r="BE859" s="131"/>
      <c r="BF859" s="131"/>
      <c r="BG859" s="131"/>
      <c r="BH859" s="131"/>
      <c r="BI859" s="131"/>
      <c r="BJ859" s="131"/>
      <c r="BK859" s="131"/>
      <c r="BL859" s="131"/>
      <c r="BM859" s="131"/>
      <c r="BN859" s="131"/>
      <c r="BO859" s="131"/>
      <c r="BP859" s="131"/>
      <c r="BQ859" s="131"/>
      <c r="BR859" s="131"/>
      <c r="BS859" s="131"/>
      <c r="BT859" s="131"/>
      <c r="BU859" s="131"/>
      <c r="BV859" s="131"/>
      <c r="BW859" s="131"/>
      <c r="BX859" s="131"/>
      <c r="BY859" s="131"/>
      <c r="BZ859" s="131"/>
      <c r="CA859" s="131"/>
      <c r="CB859" s="131"/>
      <c r="CC859" s="131"/>
      <c r="CD859" s="131"/>
      <c r="CE859" s="131"/>
      <c r="CF859" s="131"/>
      <c r="CG859" s="131"/>
      <c r="CH859" s="131"/>
      <c r="CI859" s="131"/>
      <c r="CJ859" s="131"/>
      <c r="CK859" s="131"/>
      <c r="CL859" s="131"/>
      <c r="CM859" s="131"/>
      <c r="CN859" s="131"/>
      <c r="CO859" s="131"/>
      <c r="CP859" s="131"/>
      <c r="CQ859" s="131"/>
      <c r="CR859" s="131"/>
      <c r="CS859" s="131"/>
      <c r="CT859" s="131"/>
      <c r="CU859" s="131"/>
      <c r="CV859" s="131"/>
      <c r="CW859" s="131"/>
      <c r="CX859" s="131"/>
      <c r="CY859" s="131"/>
      <c r="CZ859" s="131"/>
      <c r="DA859" s="131"/>
      <c r="DB859" s="131"/>
      <c r="DC859" s="131"/>
      <c r="DD859" s="131"/>
      <c r="DE859" s="131"/>
      <c r="DF859" s="131"/>
      <c r="DG859" s="131"/>
      <c r="DH859" s="131"/>
      <c r="DI859" s="131"/>
      <c r="DJ859" s="131"/>
      <c r="DK859" s="131"/>
      <c r="DL859" s="131"/>
      <c r="DM859" s="131"/>
      <c r="DN859" s="131"/>
      <c r="DO859" s="131"/>
      <c r="DP859" s="131"/>
      <c r="DQ859" s="131"/>
      <c r="DR859" s="131"/>
      <c r="DS859" s="131"/>
      <c r="DT859" s="131"/>
      <c r="DU859" s="131"/>
      <c r="DV859" s="131"/>
      <c r="DW859" s="131"/>
      <c r="DX859" s="131"/>
      <c r="DY859" s="131"/>
      <c r="DZ859" s="131"/>
      <c r="EA859" s="131"/>
      <c r="EB859" s="131"/>
      <c r="EC859" s="131"/>
      <c r="ED859" s="131"/>
      <c r="EE859" s="131"/>
      <c r="EF859" s="131"/>
      <c r="EG859" s="131"/>
      <c r="EH859" s="131"/>
      <c r="EI859" s="131"/>
      <c r="EJ859" s="131"/>
      <c r="EK859" s="131"/>
      <c r="EL859" s="131"/>
      <c r="EM859" s="131"/>
      <c r="EN859" s="131"/>
      <c r="EO859" s="131"/>
      <c r="EP859" s="131"/>
      <c r="EQ859" s="131"/>
      <c r="ER859" s="131"/>
      <c r="ES859" s="131"/>
      <c r="ET859" s="131"/>
      <c r="EU859" s="131"/>
      <c r="EV859" s="131"/>
      <c r="EW859" s="131"/>
      <c r="EX859" s="131"/>
      <c r="EY859" s="131"/>
      <c r="EZ859" s="131"/>
      <c r="FA859" s="131"/>
      <c r="FB859" s="131"/>
      <c r="FC859" s="131"/>
      <c r="FD859" s="131"/>
      <c r="FE859" s="131"/>
      <c r="FF859" s="131"/>
      <c r="FG859" s="131"/>
      <c r="FH859" s="131"/>
      <c r="FI859" s="131"/>
      <c r="FJ859" s="131"/>
      <c r="FK859" s="131"/>
      <c r="FL859" s="131"/>
      <c r="FM859" s="131"/>
      <c r="FN859" s="131"/>
      <c r="FO859" s="131"/>
      <c r="FP859" s="131"/>
      <c r="FQ859" s="131"/>
      <c r="FR859" s="131"/>
      <c r="FS859" s="131"/>
      <c r="FT859" s="131"/>
      <c r="FU859" s="131"/>
      <c r="FV859" s="131"/>
      <c r="FW859" s="131"/>
    </row>
    <row r="860">
      <c r="A860" s="131"/>
      <c r="B860" s="131"/>
      <c r="C860" s="131"/>
      <c r="D860" s="131"/>
      <c r="E860" s="131"/>
      <c r="F860" s="131"/>
      <c r="G860" s="131"/>
      <c r="H860" s="131"/>
      <c r="I860" s="131"/>
      <c r="J860" s="131"/>
      <c r="K860" s="131"/>
      <c r="L860" s="131"/>
      <c r="M860" s="131"/>
      <c r="N860" s="131"/>
      <c r="O860" s="131"/>
      <c r="P860" s="131"/>
      <c r="Q860" s="131"/>
      <c r="R860" s="131"/>
      <c r="S860" s="131"/>
      <c r="T860" s="131"/>
      <c r="U860" s="131"/>
      <c r="V860" s="131"/>
      <c r="W860" s="131"/>
      <c r="X860" s="131"/>
      <c r="Y860" s="131"/>
      <c r="Z860" s="131"/>
      <c r="AA860" s="131"/>
      <c r="AB860" s="131"/>
      <c r="AC860" s="131"/>
      <c r="AD860" s="131"/>
      <c r="AE860" s="131"/>
      <c r="AF860" s="131"/>
      <c r="AG860" s="131"/>
      <c r="AH860" s="131"/>
      <c r="AI860" s="131"/>
      <c r="AJ860" s="131"/>
      <c r="AK860" s="131"/>
      <c r="AL860" s="131"/>
      <c r="AM860" s="131"/>
      <c r="AN860" s="131"/>
      <c r="AO860" s="131"/>
      <c r="AP860" s="131"/>
      <c r="AQ860" s="131"/>
      <c r="AR860" s="131"/>
      <c r="AS860" s="131"/>
      <c r="AT860" s="131"/>
      <c r="AU860" s="131"/>
      <c r="AV860" s="131"/>
      <c r="AW860" s="131"/>
      <c r="AX860" s="131"/>
      <c r="AY860" s="131"/>
      <c r="AZ860" s="131"/>
      <c r="BA860" s="131"/>
      <c r="BB860" s="131"/>
      <c r="BC860" s="131"/>
      <c r="BD860" s="131"/>
      <c r="BE860" s="131"/>
      <c r="BF860" s="131"/>
      <c r="BG860" s="131"/>
      <c r="BH860" s="131"/>
      <c r="BI860" s="131"/>
      <c r="BJ860" s="131"/>
      <c r="BK860" s="131"/>
      <c r="BL860" s="131"/>
      <c r="BM860" s="131"/>
      <c r="BN860" s="131"/>
      <c r="BO860" s="131"/>
      <c r="BP860" s="131"/>
      <c r="BQ860" s="131"/>
      <c r="BR860" s="131"/>
      <c r="BS860" s="131"/>
      <c r="BT860" s="131"/>
      <c r="BU860" s="131"/>
      <c r="BV860" s="131"/>
      <c r="BW860" s="131"/>
      <c r="BX860" s="131"/>
      <c r="BY860" s="131"/>
      <c r="BZ860" s="131"/>
      <c r="CA860" s="131"/>
      <c r="CB860" s="131"/>
      <c r="CC860" s="131"/>
      <c r="CD860" s="131"/>
      <c r="CE860" s="131"/>
      <c r="CF860" s="131"/>
      <c r="CG860" s="131"/>
      <c r="CH860" s="131"/>
      <c r="CI860" s="131"/>
      <c r="CJ860" s="131"/>
      <c r="CK860" s="131"/>
      <c r="CL860" s="131"/>
      <c r="CM860" s="131"/>
      <c r="CN860" s="131"/>
      <c r="CO860" s="131"/>
      <c r="CP860" s="131"/>
      <c r="CQ860" s="131"/>
      <c r="CR860" s="131"/>
      <c r="CS860" s="131"/>
      <c r="CT860" s="131"/>
      <c r="CU860" s="131"/>
      <c r="CV860" s="131"/>
      <c r="CW860" s="131"/>
      <c r="CX860" s="131"/>
      <c r="CY860" s="131"/>
      <c r="CZ860" s="131"/>
      <c r="DA860" s="131"/>
      <c r="DB860" s="131"/>
      <c r="DC860" s="131"/>
      <c r="DD860" s="131"/>
      <c r="DE860" s="131"/>
      <c r="DF860" s="131"/>
      <c r="DG860" s="131"/>
      <c r="DH860" s="131"/>
      <c r="DI860" s="131"/>
      <c r="DJ860" s="131"/>
      <c r="DK860" s="131"/>
      <c r="DL860" s="131"/>
      <c r="DM860" s="131"/>
      <c r="DN860" s="131"/>
      <c r="DO860" s="131"/>
      <c r="DP860" s="131"/>
      <c r="DQ860" s="131"/>
      <c r="DR860" s="131"/>
      <c r="DS860" s="131"/>
      <c r="DT860" s="131"/>
      <c r="DU860" s="131"/>
      <c r="DV860" s="131"/>
      <c r="DW860" s="131"/>
      <c r="DX860" s="131"/>
      <c r="DY860" s="131"/>
      <c r="DZ860" s="131"/>
      <c r="EA860" s="131"/>
      <c r="EB860" s="131"/>
      <c r="EC860" s="131"/>
      <c r="ED860" s="131"/>
      <c r="EE860" s="131"/>
      <c r="EF860" s="131"/>
      <c r="EG860" s="131"/>
      <c r="EH860" s="131"/>
      <c r="EI860" s="131"/>
      <c r="EJ860" s="131"/>
      <c r="EK860" s="131"/>
      <c r="EL860" s="131"/>
      <c r="EM860" s="131"/>
      <c r="EN860" s="131"/>
      <c r="EO860" s="131"/>
      <c r="EP860" s="131"/>
      <c r="EQ860" s="131"/>
      <c r="ER860" s="131"/>
      <c r="ES860" s="131"/>
      <c r="ET860" s="131"/>
      <c r="EU860" s="131"/>
      <c r="EV860" s="131"/>
      <c r="EW860" s="131"/>
      <c r="EX860" s="131"/>
      <c r="EY860" s="131"/>
      <c r="EZ860" s="131"/>
      <c r="FA860" s="131"/>
      <c r="FB860" s="131"/>
      <c r="FC860" s="131"/>
      <c r="FD860" s="131"/>
      <c r="FE860" s="131"/>
      <c r="FF860" s="131"/>
      <c r="FG860" s="131"/>
      <c r="FH860" s="131"/>
      <c r="FI860" s="131"/>
      <c r="FJ860" s="131"/>
      <c r="FK860" s="131"/>
      <c r="FL860" s="131"/>
      <c r="FM860" s="131"/>
      <c r="FN860" s="131"/>
      <c r="FO860" s="131"/>
      <c r="FP860" s="131"/>
      <c r="FQ860" s="131"/>
      <c r="FR860" s="131"/>
      <c r="FS860" s="131"/>
      <c r="FT860" s="131"/>
      <c r="FU860" s="131"/>
      <c r="FV860" s="131"/>
      <c r="FW860" s="131"/>
    </row>
    <row r="861">
      <c r="A861" s="131"/>
      <c r="B861" s="131"/>
      <c r="C861" s="131"/>
      <c r="D861" s="131"/>
      <c r="E861" s="131"/>
      <c r="F861" s="131"/>
      <c r="G861" s="131"/>
      <c r="H861" s="131"/>
      <c r="I861" s="131"/>
      <c r="J861" s="131"/>
      <c r="K861" s="131"/>
      <c r="L861" s="131"/>
      <c r="M861" s="131"/>
      <c r="N861" s="131"/>
      <c r="O861" s="131"/>
      <c r="P861" s="131"/>
      <c r="Q861" s="131"/>
      <c r="R861" s="131"/>
      <c r="S861" s="131"/>
      <c r="T861" s="131"/>
      <c r="U861" s="131"/>
      <c r="V861" s="131"/>
      <c r="W861" s="131"/>
      <c r="X861" s="131"/>
      <c r="Y861" s="131"/>
      <c r="Z861" s="131"/>
      <c r="AA861" s="131"/>
      <c r="AB861" s="131"/>
      <c r="AC861" s="131"/>
      <c r="AD861" s="131"/>
      <c r="AE861" s="131"/>
      <c r="AF861" s="131"/>
      <c r="AG861" s="131"/>
      <c r="AH861" s="131"/>
      <c r="AI861" s="131"/>
      <c r="AJ861" s="131"/>
      <c r="AK861" s="131"/>
      <c r="AL861" s="131"/>
      <c r="AM861" s="131"/>
      <c r="AN861" s="131"/>
      <c r="AO861" s="131"/>
      <c r="AP861" s="131"/>
      <c r="AQ861" s="131"/>
      <c r="AR861" s="131"/>
      <c r="AS861" s="131"/>
      <c r="AT861" s="131"/>
      <c r="AU861" s="131"/>
      <c r="AV861" s="131"/>
      <c r="AW861" s="131"/>
      <c r="AX861" s="131"/>
      <c r="AY861" s="131"/>
      <c r="AZ861" s="131"/>
      <c r="BA861" s="131"/>
      <c r="BB861" s="131"/>
      <c r="BC861" s="131"/>
      <c r="BD861" s="131"/>
      <c r="BE861" s="131"/>
      <c r="BF861" s="131"/>
      <c r="BG861" s="131"/>
      <c r="BH861" s="131"/>
      <c r="BI861" s="131"/>
      <c r="BJ861" s="131"/>
      <c r="BK861" s="131"/>
      <c r="BL861" s="131"/>
      <c r="BM861" s="131"/>
      <c r="BN861" s="131"/>
      <c r="BO861" s="131"/>
      <c r="BP861" s="131"/>
      <c r="BQ861" s="131"/>
      <c r="BR861" s="131"/>
      <c r="BS861" s="131"/>
      <c r="BT861" s="131"/>
      <c r="BU861" s="131"/>
      <c r="BV861" s="131"/>
      <c r="BW861" s="131"/>
      <c r="BX861" s="131"/>
      <c r="BY861" s="131"/>
      <c r="BZ861" s="131"/>
      <c r="CA861" s="131"/>
      <c r="CB861" s="131"/>
      <c r="CC861" s="131"/>
      <c r="CD861" s="131"/>
      <c r="CE861" s="131"/>
      <c r="CF861" s="131"/>
      <c r="CG861" s="131"/>
      <c r="CH861" s="131"/>
      <c r="CI861" s="131"/>
      <c r="CJ861" s="131"/>
      <c r="CK861" s="131"/>
      <c r="CL861" s="131"/>
      <c r="CM861" s="131"/>
      <c r="CN861" s="131"/>
      <c r="CO861" s="131"/>
      <c r="CP861" s="131"/>
      <c r="CQ861" s="131"/>
      <c r="CR861" s="131"/>
      <c r="CS861" s="131"/>
      <c r="CT861" s="131"/>
      <c r="CU861" s="131"/>
      <c r="CV861" s="131"/>
      <c r="CW861" s="131"/>
      <c r="CX861" s="131"/>
      <c r="CY861" s="131"/>
      <c r="CZ861" s="131"/>
      <c r="DA861" s="131"/>
      <c r="DB861" s="131"/>
      <c r="DC861" s="131"/>
      <c r="DD861" s="131"/>
      <c r="DE861" s="131"/>
      <c r="DF861" s="131"/>
      <c r="DG861" s="131"/>
      <c r="DH861" s="131"/>
      <c r="DI861" s="131"/>
      <c r="DJ861" s="131"/>
      <c r="DK861" s="131"/>
      <c r="DL861" s="131"/>
      <c r="DM861" s="131"/>
      <c r="DN861" s="131"/>
      <c r="DO861" s="131"/>
      <c r="DP861" s="131"/>
      <c r="DQ861" s="131"/>
      <c r="DR861" s="131"/>
      <c r="DS861" s="131"/>
      <c r="DT861" s="131"/>
      <c r="DU861" s="131"/>
      <c r="DV861" s="131"/>
      <c r="DW861" s="131"/>
      <c r="DX861" s="131"/>
      <c r="DY861" s="131"/>
      <c r="DZ861" s="131"/>
      <c r="EA861" s="131"/>
      <c r="EB861" s="131"/>
      <c r="EC861" s="131"/>
      <c r="ED861" s="131"/>
      <c r="EE861" s="131"/>
      <c r="EF861" s="131"/>
      <c r="EG861" s="131"/>
      <c r="EH861" s="131"/>
      <c r="EI861" s="131"/>
      <c r="EJ861" s="131"/>
      <c r="EK861" s="131"/>
      <c r="EL861" s="131"/>
      <c r="EM861" s="131"/>
      <c r="EN861" s="131"/>
      <c r="EO861" s="131"/>
      <c r="EP861" s="131"/>
      <c r="EQ861" s="131"/>
      <c r="ER861" s="131"/>
      <c r="ES861" s="131"/>
      <c r="ET861" s="131"/>
      <c r="EU861" s="131"/>
      <c r="EV861" s="131"/>
      <c r="EW861" s="131"/>
      <c r="EX861" s="131"/>
      <c r="EY861" s="131"/>
      <c r="EZ861" s="131"/>
      <c r="FA861" s="131"/>
      <c r="FB861" s="131"/>
      <c r="FC861" s="131"/>
      <c r="FD861" s="131"/>
      <c r="FE861" s="131"/>
      <c r="FF861" s="131"/>
      <c r="FG861" s="131"/>
      <c r="FH861" s="131"/>
      <c r="FI861" s="131"/>
      <c r="FJ861" s="131"/>
      <c r="FK861" s="131"/>
      <c r="FL861" s="131"/>
      <c r="FM861" s="131"/>
      <c r="FN861" s="131"/>
      <c r="FO861" s="131"/>
      <c r="FP861" s="131"/>
      <c r="FQ861" s="131"/>
      <c r="FR861" s="131"/>
      <c r="FS861" s="131"/>
      <c r="FT861" s="131"/>
      <c r="FU861" s="131"/>
      <c r="FV861" s="131"/>
      <c r="FW861" s="131"/>
    </row>
    <row r="862">
      <c r="A862" s="131"/>
      <c r="B862" s="131"/>
      <c r="C862" s="131"/>
      <c r="D862" s="131"/>
      <c r="E862" s="131"/>
      <c r="F862" s="131"/>
      <c r="G862" s="131"/>
      <c r="H862" s="131"/>
      <c r="I862" s="131"/>
      <c r="J862" s="131"/>
      <c r="K862" s="131"/>
      <c r="L862" s="131"/>
      <c r="M862" s="131"/>
      <c r="N862" s="131"/>
      <c r="O862" s="131"/>
      <c r="P862" s="131"/>
      <c r="Q862" s="131"/>
      <c r="R862" s="131"/>
      <c r="S862" s="131"/>
      <c r="T862" s="131"/>
      <c r="U862" s="131"/>
      <c r="V862" s="131"/>
      <c r="W862" s="131"/>
      <c r="X862" s="131"/>
      <c r="Y862" s="131"/>
      <c r="Z862" s="131"/>
      <c r="AA862" s="131"/>
      <c r="AB862" s="131"/>
      <c r="AC862" s="131"/>
      <c r="AD862" s="131"/>
      <c r="AE862" s="131"/>
      <c r="AF862" s="131"/>
      <c r="AG862" s="131"/>
      <c r="AH862" s="131"/>
      <c r="AI862" s="131"/>
      <c r="AJ862" s="131"/>
      <c r="AK862" s="131"/>
      <c r="AL862" s="131"/>
      <c r="AM862" s="131"/>
      <c r="AN862" s="131"/>
      <c r="AO862" s="131"/>
      <c r="AP862" s="131"/>
      <c r="AQ862" s="131"/>
      <c r="AR862" s="131"/>
      <c r="AS862" s="131"/>
      <c r="AT862" s="131"/>
      <c r="AU862" s="131"/>
      <c r="AV862" s="131"/>
      <c r="AW862" s="131"/>
      <c r="AX862" s="131"/>
      <c r="AY862" s="131"/>
      <c r="AZ862" s="131"/>
      <c r="BA862" s="131"/>
      <c r="BB862" s="131"/>
      <c r="BC862" s="131"/>
      <c r="BD862" s="131"/>
      <c r="BE862" s="131"/>
      <c r="BF862" s="131"/>
      <c r="BG862" s="131"/>
      <c r="BH862" s="131"/>
      <c r="BI862" s="131"/>
      <c r="BJ862" s="131"/>
      <c r="BK862" s="131"/>
      <c r="BL862" s="131"/>
      <c r="BM862" s="131"/>
      <c r="BN862" s="131"/>
      <c r="BO862" s="131"/>
      <c r="BP862" s="131"/>
      <c r="BQ862" s="131"/>
      <c r="BR862" s="131"/>
      <c r="BS862" s="131"/>
      <c r="BT862" s="131"/>
      <c r="BU862" s="131"/>
      <c r="BV862" s="131"/>
      <c r="BW862" s="131"/>
      <c r="BX862" s="131"/>
      <c r="BY862" s="131"/>
      <c r="BZ862" s="131"/>
      <c r="CA862" s="131"/>
      <c r="CB862" s="131"/>
      <c r="CC862" s="131"/>
      <c r="CD862" s="131"/>
      <c r="CE862" s="131"/>
      <c r="CF862" s="131"/>
      <c r="CG862" s="131"/>
      <c r="CH862" s="131"/>
      <c r="CI862" s="131"/>
      <c r="CJ862" s="131"/>
      <c r="CK862" s="131"/>
      <c r="CL862" s="131"/>
      <c r="CM862" s="131"/>
      <c r="CN862" s="131"/>
      <c r="CO862" s="131"/>
      <c r="CP862" s="131"/>
      <c r="CQ862" s="131"/>
      <c r="CR862" s="131"/>
      <c r="CS862" s="131"/>
      <c r="CT862" s="131"/>
      <c r="CU862" s="131"/>
      <c r="CV862" s="131"/>
      <c r="CW862" s="131"/>
      <c r="CX862" s="131"/>
      <c r="CY862" s="131"/>
      <c r="CZ862" s="131"/>
      <c r="DA862" s="131"/>
      <c r="DB862" s="131"/>
      <c r="DC862" s="131"/>
      <c r="DD862" s="131"/>
      <c r="DE862" s="131"/>
      <c r="DF862" s="131"/>
      <c r="DG862" s="131"/>
      <c r="DH862" s="131"/>
      <c r="DI862" s="131"/>
      <c r="DJ862" s="131"/>
      <c r="DK862" s="131"/>
      <c r="DL862" s="131"/>
      <c r="DM862" s="131"/>
      <c r="DN862" s="131"/>
      <c r="DO862" s="131"/>
      <c r="DP862" s="131"/>
      <c r="DQ862" s="131"/>
      <c r="DR862" s="131"/>
      <c r="DS862" s="131"/>
      <c r="DT862" s="131"/>
      <c r="DU862" s="131"/>
      <c r="DV862" s="131"/>
      <c r="DW862" s="131"/>
      <c r="DX862" s="131"/>
      <c r="DY862" s="131"/>
      <c r="DZ862" s="131"/>
      <c r="EA862" s="131"/>
      <c r="EB862" s="131"/>
      <c r="EC862" s="131"/>
      <c r="ED862" s="131"/>
      <c r="EE862" s="131"/>
      <c r="EF862" s="131"/>
      <c r="EG862" s="131"/>
      <c r="EH862" s="131"/>
      <c r="EI862" s="131"/>
      <c r="EJ862" s="131"/>
      <c r="EK862" s="131"/>
      <c r="EL862" s="131"/>
      <c r="EM862" s="131"/>
      <c r="EN862" s="131"/>
      <c r="EO862" s="131"/>
      <c r="EP862" s="131"/>
      <c r="EQ862" s="131"/>
      <c r="ER862" s="131"/>
      <c r="ES862" s="131"/>
      <c r="ET862" s="131"/>
      <c r="EU862" s="131"/>
      <c r="EV862" s="131"/>
      <c r="EW862" s="131"/>
      <c r="EX862" s="131"/>
      <c r="EY862" s="131"/>
      <c r="EZ862" s="131"/>
      <c r="FA862" s="131"/>
      <c r="FB862" s="131"/>
      <c r="FC862" s="131"/>
      <c r="FD862" s="131"/>
      <c r="FE862" s="131"/>
      <c r="FF862" s="131"/>
      <c r="FG862" s="131"/>
      <c r="FH862" s="131"/>
      <c r="FI862" s="131"/>
      <c r="FJ862" s="131"/>
      <c r="FK862" s="131"/>
      <c r="FL862" s="131"/>
      <c r="FM862" s="131"/>
      <c r="FN862" s="131"/>
      <c r="FO862" s="131"/>
      <c r="FP862" s="131"/>
      <c r="FQ862" s="131"/>
      <c r="FR862" s="131"/>
      <c r="FS862" s="131"/>
      <c r="FT862" s="131"/>
      <c r="FU862" s="131"/>
      <c r="FV862" s="131"/>
      <c r="FW862" s="131"/>
    </row>
    <row r="863">
      <c r="A863" s="131"/>
      <c r="B863" s="131"/>
      <c r="C863" s="131"/>
      <c r="D863" s="131"/>
      <c r="E863" s="131"/>
      <c r="F863" s="131"/>
      <c r="G863" s="131"/>
      <c r="H863" s="131"/>
      <c r="I863" s="131"/>
      <c r="J863" s="131"/>
      <c r="K863" s="131"/>
      <c r="L863" s="131"/>
      <c r="M863" s="131"/>
      <c r="N863" s="131"/>
      <c r="O863" s="131"/>
      <c r="P863" s="131"/>
      <c r="Q863" s="131"/>
      <c r="R863" s="131"/>
      <c r="S863" s="131"/>
      <c r="T863" s="131"/>
      <c r="U863" s="131"/>
      <c r="V863" s="131"/>
      <c r="W863" s="131"/>
      <c r="X863" s="131"/>
      <c r="Y863" s="131"/>
      <c r="Z863" s="131"/>
      <c r="AA863" s="131"/>
      <c r="AB863" s="131"/>
      <c r="AC863" s="131"/>
      <c r="AD863" s="131"/>
      <c r="AE863" s="131"/>
      <c r="AF863" s="131"/>
      <c r="AG863" s="131"/>
      <c r="AH863" s="131"/>
      <c r="AI863" s="131"/>
      <c r="AJ863" s="131"/>
      <c r="AK863" s="131"/>
      <c r="AL863" s="131"/>
      <c r="AM863" s="131"/>
      <c r="AN863" s="131"/>
      <c r="AO863" s="131"/>
      <c r="AP863" s="131"/>
      <c r="AQ863" s="131"/>
      <c r="AR863" s="131"/>
      <c r="AS863" s="131"/>
      <c r="AT863" s="131"/>
      <c r="AU863" s="131"/>
      <c r="AV863" s="131"/>
      <c r="AW863" s="131"/>
      <c r="AX863" s="131"/>
      <c r="AY863" s="131"/>
      <c r="AZ863" s="131"/>
      <c r="BA863" s="131"/>
      <c r="BB863" s="131"/>
      <c r="BC863" s="131"/>
      <c r="BD863" s="131"/>
      <c r="BE863" s="131"/>
      <c r="BF863" s="131"/>
      <c r="BG863" s="131"/>
      <c r="BH863" s="131"/>
      <c r="BI863" s="131"/>
      <c r="BJ863" s="131"/>
      <c r="BK863" s="131"/>
      <c r="BL863" s="131"/>
      <c r="BM863" s="131"/>
      <c r="BN863" s="131"/>
      <c r="BO863" s="131"/>
      <c r="BP863" s="131"/>
      <c r="BQ863" s="131"/>
      <c r="BR863" s="131"/>
      <c r="BS863" s="131"/>
      <c r="BT863" s="131"/>
      <c r="BU863" s="131"/>
      <c r="BV863" s="131"/>
      <c r="BW863" s="131"/>
      <c r="BX863" s="131"/>
      <c r="BY863" s="131"/>
      <c r="BZ863" s="131"/>
      <c r="CA863" s="131"/>
      <c r="CB863" s="131"/>
      <c r="CC863" s="131"/>
      <c r="CD863" s="131"/>
      <c r="CE863" s="131"/>
      <c r="CF863" s="131"/>
      <c r="CG863" s="131"/>
      <c r="CH863" s="131"/>
      <c r="CI863" s="131"/>
      <c r="CJ863" s="131"/>
      <c r="CK863" s="131"/>
      <c r="CL863" s="131"/>
      <c r="CM863" s="131"/>
      <c r="CN863" s="131"/>
      <c r="CO863" s="131"/>
      <c r="CP863" s="131"/>
      <c r="CQ863" s="131"/>
      <c r="CR863" s="131"/>
      <c r="CS863" s="131"/>
      <c r="CT863" s="131"/>
      <c r="CU863" s="131"/>
      <c r="CV863" s="131"/>
      <c r="CW863" s="131"/>
      <c r="CX863" s="131"/>
      <c r="CY863" s="131"/>
      <c r="CZ863" s="131"/>
      <c r="DA863" s="131"/>
      <c r="DB863" s="131"/>
      <c r="DC863" s="131"/>
      <c r="DD863" s="131"/>
      <c r="DE863" s="131"/>
      <c r="DF863" s="131"/>
      <c r="DG863" s="131"/>
      <c r="DH863" s="131"/>
      <c r="DI863" s="131"/>
      <c r="DJ863" s="131"/>
      <c r="DK863" s="131"/>
      <c r="DL863" s="131"/>
      <c r="DM863" s="131"/>
      <c r="DN863" s="131"/>
      <c r="DO863" s="131"/>
      <c r="DP863" s="131"/>
      <c r="DQ863" s="131"/>
      <c r="DR863" s="131"/>
      <c r="DS863" s="131"/>
      <c r="DT863" s="131"/>
      <c r="DU863" s="131"/>
      <c r="DV863" s="131"/>
      <c r="DW863" s="131"/>
      <c r="DX863" s="131"/>
      <c r="DY863" s="131"/>
      <c r="DZ863" s="131"/>
      <c r="EA863" s="131"/>
      <c r="EB863" s="131"/>
      <c r="EC863" s="131"/>
      <c r="ED863" s="131"/>
      <c r="EE863" s="131"/>
      <c r="EF863" s="131"/>
      <c r="EG863" s="131"/>
      <c r="EH863" s="131"/>
      <c r="EI863" s="131"/>
      <c r="EJ863" s="131"/>
      <c r="EK863" s="131"/>
      <c r="EL863" s="131"/>
      <c r="EM863" s="131"/>
      <c r="EN863" s="131"/>
      <c r="EO863" s="131"/>
      <c r="EP863" s="131"/>
      <c r="EQ863" s="131"/>
      <c r="ER863" s="131"/>
      <c r="ES863" s="131"/>
      <c r="ET863" s="131"/>
      <c r="EU863" s="131"/>
      <c r="EV863" s="131"/>
      <c r="EW863" s="131"/>
      <c r="EX863" s="131"/>
      <c r="EY863" s="131"/>
      <c r="EZ863" s="131"/>
      <c r="FA863" s="131"/>
      <c r="FB863" s="131"/>
      <c r="FC863" s="131"/>
      <c r="FD863" s="131"/>
      <c r="FE863" s="131"/>
      <c r="FF863" s="131"/>
      <c r="FG863" s="131"/>
      <c r="FH863" s="131"/>
      <c r="FI863" s="131"/>
      <c r="FJ863" s="131"/>
      <c r="FK863" s="131"/>
      <c r="FL863" s="131"/>
      <c r="FM863" s="131"/>
      <c r="FN863" s="131"/>
      <c r="FO863" s="131"/>
      <c r="FP863" s="131"/>
      <c r="FQ863" s="131"/>
      <c r="FR863" s="131"/>
      <c r="FS863" s="131"/>
      <c r="FT863" s="131"/>
      <c r="FU863" s="131"/>
      <c r="FV863" s="131"/>
      <c r="FW863" s="131"/>
    </row>
    <row r="864">
      <c r="A864" s="131"/>
      <c r="B864" s="131"/>
      <c r="C864" s="131"/>
      <c r="D864" s="131"/>
      <c r="E864" s="131"/>
      <c r="F864" s="131"/>
      <c r="G864" s="131"/>
      <c r="H864" s="131"/>
      <c r="I864" s="131"/>
      <c r="J864" s="131"/>
      <c r="K864" s="131"/>
      <c r="L864" s="131"/>
      <c r="M864" s="131"/>
      <c r="N864" s="131"/>
      <c r="O864" s="131"/>
      <c r="P864" s="131"/>
      <c r="Q864" s="131"/>
      <c r="R864" s="131"/>
      <c r="S864" s="131"/>
      <c r="T864" s="131"/>
      <c r="U864" s="131"/>
      <c r="V864" s="131"/>
      <c r="W864" s="131"/>
      <c r="X864" s="131"/>
      <c r="Y864" s="131"/>
      <c r="Z864" s="131"/>
      <c r="AA864" s="131"/>
      <c r="AB864" s="131"/>
      <c r="AC864" s="131"/>
      <c r="AD864" s="131"/>
      <c r="AE864" s="131"/>
      <c r="AF864" s="131"/>
      <c r="AG864" s="131"/>
      <c r="AH864" s="131"/>
      <c r="AI864" s="131"/>
      <c r="AJ864" s="131"/>
      <c r="AK864" s="131"/>
      <c r="AL864" s="131"/>
      <c r="AM864" s="131"/>
      <c r="AN864" s="131"/>
      <c r="AO864" s="131"/>
      <c r="AP864" s="131"/>
      <c r="AQ864" s="131"/>
      <c r="AR864" s="131"/>
      <c r="AS864" s="131"/>
      <c r="AT864" s="131"/>
      <c r="AU864" s="131"/>
      <c r="AV864" s="131"/>
      <c r="AW864" s="131"/>
      <c r="AX864" s="131"/>
      <c r="AY864" s="131"/>
      <c r="AZ864" s="131"/>
      <c r="BA864" s="131"/>
      <c r="BB864" s="131"/>
      <c r="BC864" s="131"/>
      <c r="BD864" s="131"/>
      <c r="BE864" s="131"/>
      <c r="BF864" s="131"/>
      <c r="BG864" s="131"/>
      <c r="BH864" s="131"/>
      <c r="BI864" s="131"/>
      <c r="BJ864" s="131"/>
      <c r="BK864" s="131"/>
      <c r="BL864" s="131"/>
      <c r="BM864" s="131"/>
      <c r="BN864" s="131"/>
      <c r="BO864" s="131"/>
      <c r="BP864" s="131"/>
      <c r="BQ864" s="131"/>
      <c r="BR864" s="131"/>
      <c r="BS864" s="131"/>
      <c r="BT864" s="131"/>
      <c r="BU864" s="131"/>
      <c r="BV864" s="131"/>
      <c r="BW864" s="131"/>
      <c r="BX864" s="131"/>
      <c r="BY864" s="131"/>
      <c r="BZ864" s="131"/>
      <c r="CA864" s="131"/>
      <c r="CB864" s="131"/>
      <c r="CC864" s="131"/>
      <c r="CD864" s="131"/>
      <c r="CE864" s="131"/>
      <c r="CF864" s="131"/>
      <c r="CG864" s="131"/>
      <c r="CH864" s="131"/>
      <c r="CI864" s="131"/>
      <c r="CJ864" s="131"/>
      <c r="CK864" s="131"/>
      <c r="CL864" s="131"/>
      <c r="CM864" s="131"/>
      <c r="CN864" s="131"/>
      <c r="CO864" s="131"/>
      <c r="CP864" s="131"/>
      <c r="CQ864" s="131"/>
      <c r="CR864" s="131"/>
      <c r="CS864" s="131"/>
      <c r="CT864" s="131"/>
      <c r="CU864" s="131"/>
      <c r="CV864" s="131"/>
      <c r="CW864" s="131"/>
      <c r="CX864" s="131"/>
      <c r="CY864" s="131"/>
      <c r="CZ864" s="131"/>
      <c r="DA864" s="131"/>
      <c r="DB864" s="131"/>
      <c r="DC864" s="131"/>
      <c r="DD864" s="131"/>
      <c r="DE864" s="131"/>
      <c r="DF864" s="131"/>
      <c r="DG864" s="131"/>
      <c r="DH864" s="131"/>
      <c r="DI864" s="131"/>
      <c r="DJ864" s="131"/>
      <c r="DK864" s="131"/>
      <c r="DL864" s="131"/>
      <c r="DM864" s="131"/>
      <c r="DN864" s="131"/>
      <c r="DO864" s="131"/>
      <c r="DP864" s="131"/>
      <c r="DQ864" s="131"/>
      <c r="DR864" s="131"/>
      <c r="DS864" s="131"/>
      <c r="DT864" s="131"/>
      <c r="DU864" s="131"/>
      <c r="DV864" s="131"/>
      <c r="DW864" s="131"/>
      <c r="DX864" s="131"/>
      <c r="DY864" s="131"/>
      <c r="DZ864" s="131"/>
      <c r="EA864" s="131"/>
      <c r="EB864" s="131"/>
      <c r="EC864" s="131"/>
      <c r="ED864" s="131"/>
      <c r="EE864" s="131"/>
      <c r="EF864" s="131"/>
      <c r="EG864" s="131"/>
      <c r="EH864" s="131"/>
      <c r="EI864" s="131"/>
      <c r="EJ864" s="131"/>
      <c r="EK864" s="131"/>
      <c r="EL864" s="131"/>
      <c r="EM864" s="131"/>
      <c r="EN864" s="131"/>
      <c r="EO864" s="131"/>
      <c r="EP864" s="131"/>
      <c r="EQ864" s="131"/>
      <c r="ER864" s="131"/>
      <c r="ES864" s="131"/>
      <c r="ET864" s="131"/>
      <c r="EU864" s="131"/>
      <c r="EV864" s="131"/>
      <c r="EW864" s="131"/>
      <c r="EX864" s="131"/>
      <c r="EY864" s="131"/>
      <c r="EZ864" s="131"/>
      <c r="FA864" s="131"/>
      <c r="FB864" s="131"/>
      <c r="FC864" s="131"/>
      <c r="FD864" s="131"/>
      <c r="FE864" s="131"/>
      <c r="FF864" s="131"/>
      <c r="FG864" s="131"/>
      <c r="FH864" s="131"/>
      <c r="FI864" s="131"/>
      <c r="FJ864" s="131"/>
      <c r="FK864" s="131"/>
      <c r="FL864" s="131"/>
      <c r="FM864" s="131"/>
      <c r="FN864" s="131"/>
      <c r="FO864" s="131"/>
      <c r="FP864" s="131"/>
      <c r="FQ864" s="131"/>
      <c r="FR864" s="131"/>
      <c r="FS864" s="131"/>
      <c r="FT864" s="131"/>
      <c r="FU864" s="131"/>
      <c r="FV864" s="131"/>
      <c r="FW864" s="131"/>
    </row>
    <row r="865">
      <c r="A865" s="131"/>
      <c r="B865" s="131"/>
      <c r="C865" s="131"/>
      <c r="D865" s="131"/>
      <c r="E865" s="131"/>
      <c r="F865" s="131"/>
      <c r="G865" s="131"/>
      <c r="H865" s="131"/>
      <c r="I865" s="131"/>
      <c r="J865" s="131"/>
      <c r="K865" s="131"/>
      <c r="L865" s="131"/>
      <c r="M865" s="131"/>
      <c r="N865" s="131"/>
      <c r="O865" s="131"/>
      <c r="P865" s="131"/>
      <c r="Q865" s="131"/>
      <c r="R865" s="131"/>
      <c r="S865" s="131"/>
      <c r="T865" s="131"/>
      <c r="U865" s="131"/>
      <c r="V865" s="131"/>
      <c r="W865" s="131"/>
      <c r="X865" s="131"/>
      <c r="Y865" s="131"/>
      <c r="Z865" s="131"/>
      <c r="AA865" s="131"/>
      <c r="AB865" s="131"/>
      <c r="AC865" s="131"/>
      <c r="AD865" s="131"/>
      <c r="AE865" s="131"/>
      <c r="AF865" s="131"/>
      <c r="AG865" s="131"/>
      <c r="AH865" s="131"/>
      <c r="AI865" s="131"/>
      <c r="AJ865" s="131"/>
      <c r="AK865" s="131"/>
      <c r="AL865" s="131"/>
      <c r="AM865" s="131"/>
      <c r="AN865" s="131"/>
      <c r="AO865" s="131"/>
      <c r="AP865" s="131"/>
      <c r="AQ865" s="131"/>
      <c r="AR865" s="131"/>
      <c r="AS865" s="131"/>
      <c r="AT865" s="131"/>
      <c r="AU865" s="131"/>
      <c r="AV865" s="131"/>
      <c r="AW865" s="131"/>
      <c r="AX865" s="131"/>
      <c r="AY865" s="131"/>
      <c r="AZ865" s="131"/>
      <c r="BA865" s="131"/>
      <c r="BB865" s="131"/>
      <c r="BC865" s="131"/>
      <c r="BD865" s="131"/>
      <c r="BE865" s="131"/>
      <c r="BF865" s="131"/>
      <c r="BG865" s="131"/>
      <c r="BH865" s="131"/>
      <c r="BI865" s="131"/>
      <c r="BJ865" s="131"/>
      <c r="BK865" s="131"/>
      <c r="BL865" s="131"/>
      <c r="BM865" s="131"/>
      <c r="BN865" s="131"/>
      <c r="BO865" s="131"/>
      <c r="BP865" s="131"/>
      <c r="BQ865" s="131"/>
      <c r="BR865" s="131"/>
      <c r="BS865" s="131"/>
      <c r="BT865" s="131"/>
      <c r="BU865" s="131"/>
      <c r="BV865" s="131"/>
      <c r="BW865" s="131"/>
      <c r="BX865" s="131"/>
      <c r="BY865" s="131"/>
      <c r="BZ865" s="131"/>
      <c r="CA865" s="131"/>
      <c r="CB865" s="131"/>
      <c r="CC865" s="131"/>
      <c r="CD865" s="131"/>
      <c r="CE865" s="131"/>
      <c r="CF865" s="131"/>
      <c r="CG865" s="131"/>
      <c r="CH865" s="131"/>
      <c r="CI865" s="131"/>
      <c r="CJ865" s="131"/>
      <c r="CK865" s="131"/>
      <c r="CL865" s="131"/>
      <c r="CM865" s="131"/>
      <c r="CN865" s="131"/>
      <c r="CO865" s="131"/>
      <c r="CP865" s="131"/>
      <c r="CQ865" s="131"/>
      <c r="CR865" s="131"/>
      <c r="CS865" s="131"/>
      <c r="CT865" s="131"/>
      <c r="CU865" s="131"/>
      <c r="CV865" s="131"/>
      <c r="CW865" s="131"/>
      <c r="CX865" s="131"/>
      <c r="CY865" s="131"/>
      <c r="CZ865" s="131"/>
      <c r="DA865" s="131"/>
      <c r="DB865" s="131"/>
      <c r="DC865" s="131"/>
      <c r="DD865" s="131"/>
      <c r="DE865" s="131"/>
      <c r="DF865" s="131"/>
      <c r="DG865" s="131"/>
      <c r="DH865" s="131"/>
      <c r="DI865" s="131"/>
      <c r="DJ865" s="131"/>
      <c r="DK865" s="131"/>
      <c r="DL865" s="131"/>
      <c r="DM865" s="131"/>
      <c r="DN865" s="131"/>
      <c r="DO865" s="131"/>
      <c r="DP865" s="131"/>
      <c r="DQ865" s="131"/>
      <c r="DR865" s="131"/>
      <c r="DS865" s="131"/>
      <c r="DT865" s="131"/>
      <c r="DU865" s="131"/>
      <c r="DV865" s="131"/>
      <c r="DW865" s="131"/>
      <c r="DX865" s="131"/>
      <c r="DY865" s="131"/>
      <c r="DZ865" s="131"/>
      <c r="EA865" s="131"/>
      <c r="EB865" s="131"/>
      <c r="EC865" s="131"/>
      <c r="ED865" s="131"/>
      <c r="EE865" s="131"/>
      <c r="EF865" s="131"/>
      <c r="EG865" s="131"/>
      <c r="EH865" s="131"/>
      <c r="EI865" s="131"/>
      <c r="EJ865" s="131"/>
      <c r="EK865" s="131"/>
      <c r="EL865" s="131"/>
      <c r="EM865" s="131"/>
      <c r="EN865" s="131"/>
      <c r="EO865" s="131"/>
      <c r="EP865" s="131"/>
      <c r="EQ865" s="131"/>
      <c r="ER865" s="131"/>
      <c r="ES865" s="131"/>
      <c r="ET865" s="131"/>
      <c r="EU865" s="131"/>
      <c r="EV865" s="131"/>
      <c r="EW865" s="131"/>
      <c r="EX865" s="131"/>
      <c r="EY865" s="131"/>
      <c r="EZ865" s="131"/>
      <c r="FA865" s="131"/>
      <c r="FB865" s="131"/>
      <c r="FC865" s="131"/>
      <c r="FD865" s="131"/>
      <c r="FE865" s="131"/>
      <c r="FF865" s="131"/>
      <c r="FG865" s="131"/>
      <c r="FH865" s="131"/>
      <c r="FI865" s="131"/>
      <c r="FJ865" s="131"/>
      <c r="FK865" s="131"/>
      <c r="FL865" s="131"/>
      <c r="FM865" s="131"/>
      <c r="FN865" s="131"/>
      <c r="FO865" s="131"/>
      <c r="FP865" s="131"/>
      <c r="FQ865" s="131"/>
      <c r="FR865" s="131"/>
      <c r="FS865" s="131"/>
      <c r="FT865" s="131"/>
      <c r="FU865" s="131"/>
      <c r="FV865" s="131"/>
      <c r="FW865" s="131"/>
    </row>
    <row r="866">
      <c r="A866" s="131"/>
      <c r="B866" s="131"/>
      <c r="C866" s="131"/>
      <c r="D866" s="131"/>
      <c r="E866" s="131"/>
      <c r="F866" s="131"/>
      <c r="G866" s="131"/>
      <c r="H866" s="131"/>
      <c r="I866" s="131"/>
      <c r="J866" s="131"/>
      <c r="K866" s="131"/>
      <c r="L866" s="131"/>
      <c r="M866" s="131"/>
      <c r="N866" s="131"/>
      <c r="O866" s="131"/>
      <c r="P866" s="131"/>
      <c r="Q866" s="131"/>
      <c r="R866" s="131"/>
      <c r="S866" s="131"/>
      <c r="T866" s="131"/>
      <c r="U866" s="131"/>
      <c r="V866" s="131"/>
      <c r="W866" s="131"/>
      <c r="X866" s="131"/>
      <c r="Y866" s="131"/>
      <c r="Z866" s="131"/>
      <c r="AA866" s="131"/>
      <c r="AB866" s="131"/>
      <c r="AC866" s="131"/>
      <c r="AD866" s="131"/>
      <c r="AE866" s="131"/>
      <c r="AF866" s="131"/>
      <c r="AG866" s="131"/>
      <c r="AH866" s="131"/>
      <c r="AI866" s="131"/>
      <c r="AJ866" s="131"/>
      <c r="AK866" s="131"/>
      <c r="AL866" s="131"/>
      <c r="AM866" s="131"/>
      <c r="AN866" s="131"/>
      <c r="AO866" s="131"/>
      <c r="AP866" s="131"/>
      <c r="AQ866" s="131"/>
      <c r="AR866" s="131"/>
      <c r="AS866" s="131"/>
      <c r="AT866" s="131"/>
      <c r="AU866" s="131"/>
      <c r="AV866" s="131"/>
      <c r="AW866" s="131"/>
      <c r="AX866" s="131"/>
      <c r="AY866" s="131"/>
      <c r="AZ866" s="131"/>
      <c r="BA866" s="131"/>
      <c r="BB866" s="131"/>
      <c r="BC866" s="131"/>
      <c r="BD866" s="131"/>
      <c r="BE866" s="131"/>
      <c r="BF866" s="131"/>
      <c r="BG866" s="131"/>
      <c r="BH866" s="131"/>
      <c r="BI866" s="131"/>
      <c r="BJ866" s="131"/>
      <c r="BK866" s="131"/>
      <c r="BL866" s="131"/>
      <c r="BM866" s="131"/>
      <c r="BN866" s="131"/>
      <c r="BO866" s="131"/>
      <c r="BP866" s="131"/>
      <c r="BQ866" s="131"/>
      <c r="BR866" s="131"/>
      <c r="BS866" s="131"/>
      <c r="BT866" s="131"/>
      <c r="BU866" s="131"/>
      <c r="BV866" s="131"/>
      <c r="BW866" s="131"/>
      <c r="BX866" s="131"/>
      <c r="BY866" s="131"/>
      <c r="BZ866" s="131"/>
      <c r="CA866" s="131"/>
      <c r="CB866" s="131"/>
      <c r="CC866" s="131"/>
      <c r="CD866" s="131"/>
      <c r="CE866" s="131"/>
      <c r="CF866" s="131"/>
      <c r="CG866" s="131"/>
      <c r="CH866" s="131"/>
      <c r="CI866" s="131"/>
      <c r="CJ866" s="131"/>
      <c r="CK866" s="131"/>
      <c r="CL866" s="131"/>
      <c r="CM866" s="131"/>
      <c r="CN866" s="131"/>
      <c r="CO866" s="131"/>
      <c r="CP866" s="131"/>
      <c r="CQ866" s="131"/>
      <c r="CR866" s="131"/>
      <c r="CS866" s="131"/>
      <c r="CT866" s="131"/>
      <c r="CU866" s="131"/>
      <c r="CV866" s="131"/>
      <c r="CW866" s="131"/>
      <c r="CX866" s="131"/>
      <c r="CY866" s="131"/>
      <c r="CZ866" s="131"/>
      <c r="DA866" s="131"/>
      <c r="DB866" s="131"/>
      <c r="DC866" s="131"/>
      <c r="DD866" s="131"/>
      <c r="DE866" s="131"/>
      <c r="DF866" s="131"/>
      <c r="DG866" s="131"/>
      <c r="DH866" s="131"/>
      <c r="DI866" s="131"/>
      <c r="DJ866" s="131"/>
      <c r="DK866" s="131"/>
      <c r="DL866" s="131"/>
      <c r="DM866" s="131"/>
      <c r="DN866" s="131"/>
      <c r="DO866" s="131"/>
      <c r="DP866" s="131"/>
      <c r="DQ866" s="131"/>
      <c r="DR866" s="131"/>
      <c r="DS866" s="131"/>
      <c r="DT866" s="131"/>
      <c r="DU866" s="131"/>
      <c r="DV866" s="131"/>
      <c r="DW866" s="131"/>
      <c r="DX866" s="131"/>
      <c r="DY866" s="131"/>
      <c r="DZ866" s="131"/>
      <c r="EA866" s="131"/>
      <c r="EB866" s="131"/>
      <c r="EC866" s="131"/>
      <c r="ED866" s="131"/>
      <c r="EE866" s="131"/>
      <c r="EF866" s="131"/>
      <c r="EG866" s="131"/>
      <c r="EH866" s="131"/>
      <c r="EI866" s="131"/>
      <c r="EJ866" s="131"/>
      <c r="EK866" s="131"/>
      <c r="EL866" s="131"/>
      <c r="EM866" s="131"/>
      <c r="EN866" s="131"/>
      <c r="EO866" s="131"/>
      <c r="EP866" s="131"/>
      <c r="EQ866" s="131"/>
      <c r="ER866" s="131"/>
      <c r="ES866" s="131"/>
      <c r="ET866" s="131"/>
      <c r="EU866" s="131"/>
      <c r="EV866" s="131"/>
      <c r="EW866" s="131"/>
      <c r="EX866" s="131"/>
      <c r="EY866" s="131"/>
      <c r="EZ866" s="131"/>
      <c r="FA866" s="131"/>
      <c r="FB866" s="131"/>
      <c r="FC866" s="131"/>
      <c r="FD866" s="131"/>
      <c r="FE866" s="131"/>
      <c r="FF866" s="131"/>
      <c r="FG866" s="131"/>
      <c r="FH866" s="131"/>
      <c r="FI866" s="131"/>
      <c r="FJ866" s="131"/>
      <c r="FK866" s="131"/>
      <c r="FL866" s="131"/>
      <c r="FM866" s="131"/>
      <c r="FN866" s="131"/>
      <c r="FO866" s="131"/>
      <c r="FP866" s="131"/>
      <c r="FQ866" s="131"/>
      <c r="FR866" s="131"/>
      <c r="FS866" s="131"/>
      <c r="FT866" s="131"/>
      <c r="FU866" s="131"/>
      <c r="FV866" s="131"/>
      <c r="FW866" s="131"/>
    </row>
    <row r="867">
      <c r="A867" s="131"/>
      <c r="B867" s="131"/>
      <c r="C867" s="131"/>
      <c r="D867" s="131"/>
      <c r="E867" s="131"/>
      <c r="F867" s="131"/>
      <c r="G867" s="131"/>
      <c r="H867" s="131"/>
      <c r="I867" s="131"/>
      <c r="J867" s="131"/>
      <c r="K867" s="131"/>
      <c r="L867" s="131"/>
      <c r="M867" s="131"/>
      <c r="N867" s="131"/>
      <c r="O867" s="131"/>
      <c r="P867" s="131"/>
      <c r="Q867" s="131"/>
      <c r="R867" s="131"/>
      <c r="S867" s="131"/>
      <c r="T867" s="131"/>
      <c r="U867" s="131"/>
      <c r="V867" s="131"/>
      <c r="W867" s="131"/>
      <c r="X867" s="131"/>
      <c r="Y867" s="131"/>
      <c r="Z867" s="131"/>
      <c r="AA867" s="131"/>
      <c r="AB867" s="131"/>
      <c r="AC867" s="131"/>
      <c r="AD867" s="131"/>
      <c r="AE867" s="131"/>
      <c r="AF867" s="131"/>
      <c r="AG867" s="131"/>
      <c r="AH867" s="131"/>
      <c r="AI867" s="131"/>
      <c r="AJ867" s="131"/>
      <c r="AK867" s="131"/>
      <c r="AL867" s="131"/>
      <c r="AM867" s="131"/>
      <c r="AN867" s="131"/>
      <c r="AO867" s="131"/>
      <c r="AP867" s="131"/>
      <c r="AQ867" s="131"/>
      <c r="AR867" s="131"/>
      <c r="AS867" s="131"/>
      <c r="AT867" s="131"/>
      <c r="AU867" s="131"/>
      <c r="AV867" s="131"/>
      <c r="AW867" s="131"/>
      <c r="AX867" s="131"/>
      <c r="AY867" s="131"/>
      <c r="AZ867" s="131"/>
      <c r="BA867" s="131"/>
      <c r="BB867" s="131"/>
      <c r="BC867" s="131"/>
      <c r="BD867" s="131"/>
      <c r="BE867" s="131"/>
      <c r="BF867" s="131"/>
      <c r="BG867" s="131"/>
      <c r="BH867" s="131"/>
      <c r="BI867" s="131"/>
      <c r="BJ867" s="131"/>
      <c r="BK867" s="131"/>
      <c r="BL867" s="131"/>
      <c r="BM867" s="131"/>
      <c r="BN867" s="131"/>
      <c r="BO867" s="131"/>
      <c r="BP867" s="131"/>
      <c r="BQ867" s="131"/>
      <c r="BR867" s="131"/>
      <c r="BS867" s="131"/>
      <c r="BT867" s="131"/>
      <c r="BU867" s="131"/>
      <c r="BV867" s="131"/>
      <c r="BW867" s="131"/>
      <c r="BX867" s="131"/>
      <c r="BY867" s="131"/>
      <c r="BZ867" s="131"/>
      <c r="CA867" s="131"/>
      <c r="CB867" s="131"/>
      <c r="CC867" s="131"/>
      <c r="CD867" s="131"/>
      <c r="CE867" s="131"/>
      <c r="CF867" s="131"/>
      <c r="CG867" s="131"/>
      <c r="CH867" s="131"/>
      <c r="CI867" s="131"/>
      <c r="CJ867" s="131"/>
      <c r="CK867" s="131"/>
      <c r="CL867" s="131"/>
      <c r="CM867" s="131"/>
      <c r="CN867" s="131"/>
      <c r="CO867" s="131"/>
      <c r="CP867" s="131"/>
      <c r="CQ867" s="131"/>
      <c r="CR867" s="131"/>
      <c r="CS867" s="131"/>
      <c r="CT867" s="131"/>
      <c r="CU867" s="131"/>
      <c r="CV867" s="131"/>
      <c r="CW867" s="131"/>
      <c r="CX867" s="131"/>
      <c r="CY867" s="131"/>
      <c r="CZ867" s="131"/>
      <c r="DA867" s="131"/>
      <c r="DB867" s="131"/>
      <c r="DC867" s="131"/>
      <c r="DD867" s="131"/>
      <c r="DE867" s="131"/>
      <c r="DF867" s="131"/>
      <c r="DG867" s="131"/>
      <c r="DH867" s="131"/>
      <c r="DI867" s="131"/>
      <c r="DJ867" s="131"/>
      <c r="DK867" s="131"/>
      <c r="DL867" s="131"/>
      <c r="DM867" s="131"/>
      <c r="DN867" s="131"/>
      <c r="DO867" s="131"/>
      <c r="DP867" s="131"/>
      <c r="DQ867" s="131"/>
      <c r="DR867" s="131"/>
      <c r="DS867" s="131"/>
      <c r="DT867" s="131"/>
      <c r="DU867" s="131"/>
      <c r="DV867" s="131"/>
      <c r="DW867" s="131"/>
      <c r="DX867" s="131"/>
      <c r="DY867" s="131"/>
      <c r="DZ867" s="131"/>
      <c r="EA867" s="131"/>
      <c r="EB867" s="131"/>
      <c r="EC867" s="131"/>
      <c r="ED867" s="131"/>
      <c r="EE867" s="131"/>
      <c r="EF867" s="131"/>
      <c r="EG867" s="131"/>
      <c r="EH867" s="131"/>
      <c r="EI867" s="131"/>
      <c r="EJ867" s="131"/>
      <c r="EK867" s="131"/>
      <c r="EL867" s="131"/>
      <c r="EM867" s="131"/>
      <c r="EN867" s="131"/>
      <c r="EO867" s="131"/>
      <c r="EP867" s="131"/>
      <c r="EQ867" s="131"/>
      <c r="ER867" s="131"/>
      <c r="ES867" s="131"/>
      <c r="ET867" s="131"/>
      <c r="EU867" s="131"/>
      <c r="EV867" s="131"/>
      <c r="EW867" s="131"/>
      <c r="EX867" s="131"/>
      <c r="EY867" s="131"/>
      <c r="EZ867" s="131"/>
      <c r="FA867" s="131"/>
      <c r="FB867" s="131"/>
      <c r="FC867" s="131"/>
      <c r="FD867" s="131"/>
      <c r="FE867" s="131"/>
      <c r="FF867" s="131"/>
      <c r="FG867" s="131"/>
      <c r="FH867" s="131"/>
      <c r="FI867" s="131"/>
      <c r="FJ867" s="131"/>
      <c r="FK867" s="131"/>
      <c r="FL867" s="131"/>
      <c r="FM867" s="131"/>
      <c r="FN867" s="131"/>
      <c r="FO867" s="131"/>
      <c r="FP867" s="131"/>
      <c r="FQ867" s="131"/>
      <c r="FR867" s="131"/>
      <c r="FS867" s="131"/>
      <c r="FT867" s="131"/>
      <c r="FU867" s="131"/>
      <c r="FV867" s="131"/>
      <c r="FW867" s="131"/>
    </row>
    <row r="868">
      <c r="A868" s="131"/>
      <c r="B868" s="131"/>
      <c r="C868" s="131"/>
      <c r="D868" s="131"/>
      <c r="E868" s="131"/>
      <c r="F868" s="131"/>
      <c r="G868" s="131"/>
      <c r="H868" s="131"/>
      <c r="I868" s="131"/>
      <c r="J868" s="131"/>
      <c r="K868" s="131"/>
      <c r="L868" s="131"/>
      <c r="M868" s="131"/>
      <c r="N868" s="131"/>
      <c r="O868" s="131"/>
      <c r="P868" s="131"/>
      <c r="Q868" s="131"/>
      <c r="R868" s="131"/>
      <c r="S868" s="131"/>
      <c r="T868" s="131"/>
      <c r="U868" s="131"/>
      <c r="V868" s="131"/>
      <c r="W868" s="131"/>
      <c r="X868" s="131"/>
      <c r="Y868" s="131"/>
      <c r="Z868" s="131"/>
      <c r="AA868" s="131"/>
      <c r="AB868" s="131"/>
      <c r="AC868" s="131"/>
      <c r="AD868" s="131"/>
      <c r="AE868" s="131"/>
      <c r="AF868" s="131"/>
      <c r="AG868" s="131"/>
      <c r="AH868" s="131"/>
      <c r="AI868" s="131"/>
      <c r="AJ868" s="131"/>
      <c r="AK868" s="131"/>
      <c r="AL868" s="131"/>
      <c r="AM868" s="131"/>
      <c r="AN868" s="131"/>
      <c r="AO868" s="131"/>
      <c r="AP868" s="131"/>
      <c r="AQ868" s="131"/>
      <c r="AR868" s="131"/>
      <c r="AS868" s="131"/>
      <c r="AT868" s="131"/>
      <c r="AU868" s="131"/>
      <c r="AV868" s="131"/>
      <c r="AW868" s="131"/>
      <c r="AX868" s="131"/>
      <c r="AY868" s="131"/>
      <c r="AZ868" s="131"/>
      <c r="BA868" s="131"/>
      <c r="BB868" s="131"/>
      <c r="BC868" s="131"/>
      <c r="BD868" s="131"/>
      <c r="BE868" s="131"/>
      <c r="BF868" s="131"/>
      <c r="BG868" s="131"/>
      <c r="BH868" s="131"/>
      <c r="BI868" s="131"/>
      <c r="BJ868" s="131"/>
      <c r="BK868" s="131"/>
      <c r="BL868" s="131"/>
      <c r="BM868" s="131"/>
      <c r="BN868" s="131"/>
      <c r="BO868" s="131"/>
      <c r="BP868" s="131"/>
      <c r="BQ868" s="131"/>
      <c r="BR868" s="131"/>
      <c r="BS868" s="131"/>
      <c r="BT868" s="131"/>
      <c r="BU868" s="131"/>
      <c r="BV868" s="131"/>
      <c r="BW868" s="131"/>
      <c r="BX868" s="131"/>
      <c r="BY868" s="131"/>
      <c r="BZ868" s="131"/>
      <c r="CA868" s="131"/>
      <c r="CB868" s="131"/>
      <c r="CC868" s="131"/>
      <c r="CD868" s="131"/>
      <c r="CE868" s="131"/>
      <c r="CF868" s="131"/>
      <c r="CG868" s="131"/>
      <c r="CH868" s="131"/>
      <c r="CI868" s="131"/>
      <c r="CJ868" s="131"/>
      <c r="CK868" s="131"/>
      <c r="CL868" s="131"/>
      <c r="CM868" s="131"/>
      <c r="CN868" s="131"/>
      <c r="CO868" s="131"/>
      <c r="CP868" s="131"/>
      <c r="CQ868" s="131"/>
      <c r="CR868" s="131"/>
      <c r="CS868" s="131"/>
      <c r="CT868" s="131"/>
      <c r="CU868" s="131"/>
      <c r="CV868" s="131"/>
      <c r="CW868" s="131"/>
      <c r="CX868" s="131"/>
      <c r="CY868" s="131"/>
      <c r="CZ868" s="131"/>
      <c r="DA868" s="131"/>
      <c r="DB868" s="131"/>
      <c r="DC868" s="131"/>
      <c r="DD868" s="131"/>
      <c r="DE868" s="131"/>
      <c r="DF868" s="131"/>
      <c r="DG868" s="131"/>
      <c r="DH868" s="131"/>
      <c r="DI868" s="131"/>
      <c r="DJ868" s="131"/>
      <c r="DK868" s="131"/>
      <c r="DL868" s="131"/>
      <c r="DM868" s="131"/>
      <c r="DN868" s="131"/>
      <c r="DO868" s="131"/>
      <c r="DP868" s="131"/>
      <c r="DQ868" s="131"/>
      <c r="DR868" s="131"/>
      <c r="DS868" s="131"/>
      <c r="DT868" s="131"/>
      <c r="DU868" s="131"/>
      <c r="DV868" s="131"/>
      <c r="DW868" s="131"/>
      <c r="DX868" s="131"/>
      <c r="DY868" s="131"/>
      <c r="DZ868" s="131"/>
      <c r="EA868" s="131"/>
      <c r="EB868" s="131"/>
      <c r="EC868" s="131"/>
      <c r="ED868" s="131"/>
      <c r="EE868" s="131"/>
      <c r="EF868" s="131"/>
      <c r="EG868" s="131"/>
      <c r="EH868" s="131"/>
      <c r="EI868" s="131"/>
      <c r="EJ868" s="131"/>
      <c r="EK868" s="131"/>
      <c r="EL868" s="131"/>
      <c r="EM868" s="131"/>
      <c r="EN868" s="131"/>
      <c r="EO868" s="131"/>
      <c r="EP868" s="131"/>
      <c r="EQ868" s="131"/>
      <c r="ER868" s="131"/>
      <c r="ES868" s="131"/>
      <c r="ET868" s="131"/>
      <c r="EU868" s="131"/>
      <c r="EV868" s="131"/>
      <c r="EW868" s="131"/>
      <c r="EX868" s="131"/>
      <c r="EY868" s="131"/>
      <c r="EZ868" s="131"/>
      <c r="FA868" s="131"/>
      <c r="FB868" s="131"/>
      <c r="FC868" s="131"/>
      <c r="FD868" s="131"/>
      <c r="FE868" s="131"/>
      <c r="FF868" s="131"/>
      <c r="FG868" s="131"/>
      <c r="FH868" s="131"/>
      <c r="FI868" s="131"/>
      <c r="FJ868" s="131"/>
      <c r="FK868" s="131"/>
      <c r="FL868" s="131"/>
      <c r="FM868" s="131"/>
      <c r="FN868" s="131"/>
      <c r="FO868" s="131"/>
      <c r="FP868" s="131"/>
      <c r="FQ868" s="131"/>
      <c r="FR868" s="131"/>
      <c r="FS868" s="131"/>
      <c r="FT868" s="131"/>
      <c r="FU868" s="131"/>
      <c r="FV868" s="131"/>
      <c r="FW868" s="131"/>
    </row>
    <row r="869">
      <c r="A869" s="131"/>
      <c r="B869" s="131"/>
      <c r="C869" s="131"/>
      <c r="D869" s="131"/>
      <c r="E869" s="131"/>
      <c r="F869" s="131"/>
      <c r="G869" s="131"/>
      <c r="H869" s="131"/>
      <c r="I869" s="131"/>
      <c r="J869" s="131"/>
      <c r="K869" s="131"/>
      <c r="L869" s="131"/>
      <c r="M869" s="131"/>
      <c r="N869" s="131"/>
      <c r="O869" s="131"/>
      <c r="P869" s="131"/>
      <c r="Q869" s="131"/>
      <c r="R869" s="131"/>
      <c r="S869" s="131"/>
      <c r="T869" s="131"/>
      <c r="U869" s="131"/>
      <c r="V869" s="131"/>
      <c r="W869" s="131"/>
      <c r="X869" s="131"/>
      <c r="Y869" s="131"/>
      <c r="Z869" s="131"/>
      <c r="AA869" s="131"/>
      <c r="AB869" s="131"/>
      <c r="AC869" s="131"/>
      <c r="AD869" s="131"/>
      <c r="AE869" s="131"/>
      <c r="AF869" s="131"/>
      <c r="AG869" s="131"/>
      <c r="AH869" s="131"/>
      <c r="AI869" s="131"/>
      <c r="AJ869" s="131"/>
      <c r="AK869" s="131"/>
      <c r="AL869" s="131"/>
      <c r="AM869" s="131"/>
      <c r="AN869" s="131"/>
      <c r="AO869" s="131"/>
      <c r="AP869" s="131"/>
      <c r="AQ869" s="131"/>
      <c r="AR869" s="131"/>
      <c r="AS869" s="131"/>
      <c r="AT869" s="131"/>
      <c r="AU869" s="131"/>
      <c r="AV869" s="131"/>
      <c r="AW869" s="131"/>
      <c r="AX869" s="131"/>
      <c r="AY869" s="131"/>
      <c r="AZ869" s="131"/>
      <c r="BA869" s="131"/>
      <c r="BB869" s="131"/>
      <c r="BC869" s="131"/>
      <c r="BD869" s="131"/>
      <c r="BE869" s="131"/>
      <c r="BF869" s="131"/>
      <c r="BG869" s="131"/>
      <c r="BH869" s="131"/>
      <c r="BI869" s="131"/>
      <c r="BJ869" s="131"/>
      <c r="BK869" s="131"/>
      <c r="BL869" s="131"/>
      <c r="BM869" s="131"/>
      <c r="BN869" s="131"/>
      <c r="BO869" s="131"/>
      <c r="BP869" s="131"/>
      <c r="BQ869" s="131"/>
      <c r="BR869" s="131"/>
      <c r="BS869" s="131"/>
      <c r="BT869" s="131"/>
      <c r="BU869" s="131"/>
      <c r="BV869" s="131"/>
      <c r="BW869" s="131"/>
      <c r="BX869" s="131"/>
      <c r="BY869" s="131"/>
      <c r="BZ869" s="131"/>
      <c r="CA869" s="131"/>
      <c r="CB869" s="131"/>
      <c r="CC869" s="131"/>
      <c r="CD869" s="131"/>
      <c r="CE869" s="131"/>
      <c r="CF869" s="131"/>
      <c r="CG869" s="131"/>
      <c r="CH869" s="131"/>
      <c r="CI869" s="131"/>
      <c r="CJ869" s="131"/>
      <c r="CK869" s="131"/>
      <c r="CL869" s="131"/>
      <c r="CM869" s="131"/>
      <c r="CN869" s="131"/>
      <c r="CO869" s="131"/>
      <c r="CP869" s="131"/>
      <c r="CQ869" s="131"/>
      <c r="CR869" s="131"/>
      <c r="CS869" s="131"/>
      <c r="CT869" s="131"/>
      <c r="CU869" s="131"/>
      <c r="CV869" s="131"/>
      <c r="CW869" s="131"/>
      <c r="CX869" s="131"/>
      <c r="CY869" s="131"/>
      <c r="CZ869" s="131"/>
      <c r="DA869" s="131"/>
      <c r="DB869" s="131"/>
      <c r="DC869" s="131"/>
      <c r="DD869" s="131"/>
      <c r="DE869" s="131"/>
      <c r="DF869" s="131"/>
      <c r="DG869" s="131"/>
      <c r="DH869" s="131"/>
      <c r="DI869" s="131"/>
      <c r="DJ869" s="131"/>
      <c r="DK869" s="131"/>
      <c r="DL869" s="131"/>
      <c r="DM869" s="131"/>
      <c r="DN869" s="131"/>
      <c r="DO869" s="131"/>
      <c r="DP869" s="131"/>
      <c r="DQ869" s="131"/>
      <c r="DR869" s="131"/>
      <c r="DS869" s="131"/>
      <c r="DT869" s="131"/>
      <c r="DU869" s="131"/>
      <c r="DV869" s="131"/>
      <c r="DW869" s="131"/>
      <c r="DX869" s="131"/>
      <c r="DY869" s="131"/>
      <c r="DZ869" s="131"/>
      <c r="EA869" s="131"/>
      <c r="EB869" s="131"/>
      <c r="EC869" s="131"/>
      <c r="ED869" s="131"/>
      <c r="EE869" s="131"/>
      <c r="EF869" s="131"/>
      <c r="EG869" s="131"/>
      <c r="EH869" s="131"/>
      <c r="EI869" s="131"/>
      <c r="EJ869" s="131"/>
      <c r="EK869" s="131"/>
      <c r="EL869" s="131"/>
      <c r="EM869" s="131"/>
      <c r="EN869" s="131"/>
      <c r="EO869" s="131"/>
      <c r="EP869" s="131"/>
      <c r="EQ869" s="131"/>
      <c r="ER869" s="131"/>
      <c r="ES869" s="131"/>
      <c r="ET869" s="131"/>
      <c r="EU869" s="131"/>
      <c r="EV869" s="131"/>
      <c r="EW869" s="131"/>
      <c r="EX869" s="131"/>
      <c r="EY869" s="131"/>
      <c r="EZ869" s="131"/>
      <c r="FA869" s="131"/>
      <c r="FB869" s="131"/>
      <c r="FC869" s="131"/>
      <c r="FD869" s="131"/>
      <c r="FE869" s="131"/>
      <c r="FF869" s="131"/>
      <c r="FG869" s="131"/>
      <c r="FH869" s="131"/>
      <c r="FI869" s="131"/>
      <c r="FJ869" s="131"/>
      <c r="FK869" s="131"/>
      <c r="FL869" s="131"/>
      <c r="FM869" s="131"/>
      <c r="FN869" s="131"/>
      <c r="FO869" s="131"/>
      <c r="FP869" s="131"/>
      <c r="FQ869" s="131"/>
      <c r="FR869" s="131"/>
      <c r="FS869" s="131"/>
      <c r="FT869" s="131"/>
      <c r="FU869" s="131"/>
      <c r="FV869" s="131"/>
      <c r="FW869" s="131"/>
    </row>
    <row r="870">
      <c r="A870" s="131"/>
      <c r="B870" s="131"/>
      <c r="C870" s="131"/>
      <c r="D870" s="131"/>
      <c r="E870" s="131"/>
      <c r="F870" s="131"/>
      <c r="G870" s="131"/>
      <c r="H870" s="131"/>
      <c r="I870" s="131"/>
      <c r="J870" s="131"/>
      <c r="K870" s="131"/>
      <c r="L870" s="131"/>
      <c r="M870" s="131"/>
      <c r="N870" s="131"/>
      <c r="O870" s="131"/>
      <c r="P870" s="131"/>
      <c r="Q870" s="131"/>
      <c r="R870" s="131"/>
      <c r="S870" s="131"/>
      <c r="T870" s="131"/>
      <c r="U870" s="131"/>
      <c r="V870" s="131"/>
      <c r="W870" s="131"/>
      <c r="X870" s="131"/>
      <c r="Y870" s="131"/>
      <c r="Z870" s="131"/>
      <c r="AA870" s="131"/>
      <c r="AB870" s="131"/>
      <c r="AC870" s="131"/>
      <c r="AD870" s="131"/>
      <c r="AE870" s="131"/>
      <c r="AF870" s="131"/>
      <c r="AG870" s="131"/>
      <c r="AH870" s="131"/>
      <c r="AI870" s="131"/>
      <c r="AJ870" s="131"/>
      <c r="AK870" s="131"/>
      <c r="AL870" s="131"/>
      <c r="AM870" s="131"/>
      <c r="AN870" s="131"/>
      <c r="AO870" s="131"/>
      <c r="AP870" s="131"/>
      <c r="AQ870" s="131"/>
      <c r="AR870" s="131"/>
      <c r="AS870" s="131"/>
      <c r="AT870" s="131"/>
      <c r="AU870" s="131"/>
      <c r="AV870" s="131"/>
      <c r="AW870" s="131"/>
      <c r="AX870" s="131"/>
      <c r="AY870" s="131"/>
      <c r="AZ870" s="131"/>
      <c r="BA870" s="131"/>
      <c r="BB870" s="131"/>
      <c r="BC870" s="131"/>
      <c r="BD870" s="131"/>
      <c r="BE870" s="131"/>
      <c r="BF870" s="131"/>
      <c r="BG870" s="131"/>
      <c r="BH870" s="131"/>
      <c r="BI870" s="131"/>
      <c r="BJ870" s="131"/>
      <c r="BK870" s="131"/>
      <c r="BL870" s="131"/>
      <c r="BM870" s="131"/>
      <c r="BN870" s="131"/>
      <c r="BO870" s="131"/>
      <c r="BP870" s="131"/>
      <c r="BQ870" s="131"/>
      <c r="BR870" s="131"/>
      <c r="BS870" s="131"/>
      <c r="BT870" s="131"/>
      <c r="BU870" s="131"/>
      <c r="BV870" s="131"/>
      <c r="BW870" s="131"/>
      <c r="BX870" s="131"/>
      <c r="BY870" s="131"/>
      <c r="BZ870" s="131"/>
      <c r="CA870" s="131"/>
      <c r="CB870" s="131"/>
      <c r="CC870" s="131"/>
      <c r="CD870" s="131"/>
      <c r="CE870" s="131"/>
      <c r="CF870" s="131"/>
      <c r="CG870" s="131"/>
      <c r="CH870" s="131"/>
      <c r="CI870" s="131"/>
      <c r="CJ870" s="131"/>
      <c r="CK870" s="131"/>
      <c r="CL870" s="131"/>
      <c r="CM870" s="131"/>
      <c r="CN870" s="131"/>
      <c r="CO870" s="131"/>
      <c r="CP870" s="131"/>
      <c r="CQ870" s="131"/>
      <c r="CR870" s="131"/>
      <c r="CS870" s="131"/>
      <c r="CT870" s="131"/>
      <c r="CU870" s="131"/>
      <c r="CV870" s="131"/>
      <c r="CW870" s="131"/>
      <c r="CX870" s="131"/>
      <c r="CY870" s="131"/>
      <c r="CZ870" s="131"/>
      <c r="DA870" s="131"/>
      <c r="DB870" s="131"/>
      <c r="DC870" s="131"/>
      <c r="DD870" s="131"/>
      <c r="DE870" s="131"/>
      <c r="DF870" s="131"/>
      <c r="DG870" s="131"/>
      <c r="DH870" s="131"/>
      <c r="DI870" s="131"/>
      <c r="DJ870" s="131"/>
      <c r="DK870" s="131"/>
      <c r="DL870" s="131"/>
      <c r="DM870" s="131"/>
      <c r="DN870" s="131"/>
      <c r="DO870" s="131"/>
      <c r="DP870" s="131"/>
      <c r="DQ870" s="131"/>
      <c r="DR870" s="131"/>
      <c r="DS870" s="131"/>
      <c r="DT870" s="131"/>
      <c r="DU870" s="131"/>
      <c r="DV870" s="131"/>
      <c r="DW870" s="131"/>
      <c r="DX870" s="131"/>
      <c r="DY870" s="131"/>
      <c r="DZ870" s="131"/>
      <c r="EA870" s="131"/>
      <c r="EB870" s="131"/>
      <c r="EC870" s="131"/>
      <c r="ED870" s="131"/>
      <c r="EE870" s="131"/>
      <c r="EF870" s="131"/>
      <c r="EG870" s="131"/>
      <c r="EH870" s="131"/>
      <c r="EI870" s="131"/>
      <c r="EJ870" s="131"/>
      <c r="EK870" s="131"/>
      <c r="EL870" s="131"/>
      <c r="EM870" s="131"/>
      <c r="EN870" s="131"/>
      <c r="EO870" s="131"/>
      <c r="EP870" s="131"/>
      <c r="EQ870" s="131"/>
      <c r="ER870" s="131"/>
      <c r="ES870" s="131"/>
      <c r="ET870" s="131"/>
      <c r="EU870" s="131"/>
      <c r="EV870" s="131"/>
      <c r="EW870" s="131"/>
      <c r="EX870" s="131"/>
      <c r="EY870" s="131"/>
      <c r="EZ870" s="131"/>
      <c r="FA870" s="131"/>
      <c r="FB870" s="131"/>
      <c r="FC870" s="131"/>
      <c r="FD870" s="131"/>
      <c r="FE870" s="131"/>
      <c r="FF870" s="131"/>
      <c r="FG870" s="131"/>
      <c r="FH870" s="131"/>
      <c r="FI870" s="131"/>
      <c r="FJ870" s="131"/>
      <c r="FK870" s="131"/>
      <c r="FL870" s="131"/>
      <c r="FM870" s="131"/>
      <c r="FN870" s="131"/>
      <c r="FO870" s="131"/>
      <c r="FP870" s="131"/>
      <c r="FQ870" s="131"/>
      <c r="FR870" s="131"/>
      <c r="FS870" s="131"/>
      <c r="FT870" s="131"/>
      <c r="FU870" s="131"/>
      <c r="FV870" s="131"/>
      <c r="FW870" s="131"/>
    </row>
    <row r="871">
      <c r="A871" s="131"/>
      <c r="B871" s="131"/>
      <c r="C871" s="131"/>
      <c r="D871" s="131"/>
      <c r="E871" s="131"/>
      <c r="F871" s="131"/>
      <c r="G871" s="131"/>
      <c r="H871" s="131"/>
      <c r="I871" s="131"/>
      <c r="J871" s="131"/>
      <c r="K871" s="131"/>
      <c r="L871" s="131"/>
      <c r="M871" s="131"/>
      <c r="N871" s="131"/>
      <c r="O871" s="131"/>
      <c r="P871" s="131"/>
      <c r="Q871" s="131"/>
      <c r="R871" s="131"/>
      <c r="S871" s="131"/>
      <c r="T871" s="131"/>
      <c r="U871" s="131"/>
      <c r="V871" s="131"/>
      <c r="W871" s="131"/>
      <c r="X871" s="131"/>
      <c r="Y871" s="131"/>
      <c r="Z871" s="131"/>
      <c r="AA871" s="131"/>
      <c r="AB871" s="131"/>
      <c r="AC871" s="131"/>
      <c r="AD871" s="131"/>
      <c r="AE871" s="131"/>
      <c r="AF871" s="131"/>
      <c r="AG871" s="131"/>
      <c r="AH871" s="131"/>
      <c r="AI871" s="131"/>
      <c r="AJ871" s="131"/>
      <c r="AK871" s="131"/>
      <c r="AL871" s="131"/>
      <c r="AM871" s="131"/>
      <c r="AN871" s="131"/>
      <c r="AO871" s="131"/>
      <c r="AP871" s="131"/>
      <c r="AQ871" s="131"/>
      <c r="AR871" s="131"/>
      <c r="AS871" s="131"/>
      <c r="AT871" s="131"/>
      <c r="AU871" s="131"/>
      <c r="AV871" s="131"/>
      <c r="AW871" s="131"/>
      <c r="AX871" s="131"/>
      <c r="AY871" s="131"/>
      <c r="AZ871" s="131"/>
      <c r="BA871" s="131"/>
      <c r="BB871" s="131"/>
      <c r="BC871" s="131"/>
      <c r="BD871" s="131"/>
      <c r="BE871" s="131"/>
      <c r="BF871" s="131"/>
      <c r="BG871" s="131"/>
      <c r="BH871" s="131"/>
      <c r="BI871" s="131"/>
      <c r="BJ871" s="131"/>
      <c r="BK871" s="131"/>
      <c r="BL871" s="131"/>
      <c r="BM871" s="131"/>
      <c r="BN871" s="131"/>
      <c r="BO871" s="131"/>
      <c r="BP871" s="131"/>
      <c r="BQ871" s="131"/>
      <c r="BR871" s="131"/>
      <c r="BS871" s="131"/>
      <c r="BT871" s="131"/>
      <c r="BU871" s="131"/>
      <c r="BV871" s="131"/>
      <c r="BW871" s="131"/>
      <c r="BX871" s="131"/>
      <c r="BY871" s="131"/>
      <c r="BZ871" s="131"/>
      <c r="CA871" s="131"/>
      <c r="CB871" s="131"/>
      <c r="CC871" s="131"/>
      <c r="CD871" s="131"/>
      <c r="CE871" s="131"/>
      <c r="CF871" s="131"/>
      <c r="CG871" s="131"/>
      <c r="CH871" s="131"/>
      <c r="CI871" s="131"/>
      <c r="CJ871" s="131"/>
      <c r="CK871" s="131"/>
      <c r="CL871" s="131"/>
      <c r="CM871" s="131"/>
      <c r="CN871" s="131"/>
      <c r="CO871" s="131"/>
      <c r="CP871" s="131"/>
      <c r="CQ871" s="131"/>
      <c r="CR871" s="131"/>
      <c r="CS871" s="131"/>
      <c r="CT871" s="131"/>
      <c r="CU871" s="131"/>
      <c r="CV871" s="131"/>
      <c r="CW871" s="131"/>
      <c r="CX871" s="131"/>
      <c r="CY871" s="131"/>
      <c r="CZ871" s="131"/>
      <c r="DA871" s="131"/>
      <c r="DB871" s="131"/>
      <c r="DC871" s="131"/>
      <c r="DD871" s="131"/>
      <c r="DE871" s="131"/>
      <c r="DF871" s="131"/>
      <c r="DG871" s="131"/>
      <c r="DH871" s="131"/>
      <c r="DI871" s="131"/>
      <c r="DJ871" s="131"/>
      <c r="DK871" s="131"/>
      <c r="DL871" s="131"/>
      <c r="DM871" s="131"/>
      <c r="DN871" s="131"/>
      <c r="DO871" s="131"/>
      <c r="DP871" s="131"/>
      <c r="DQ871" s="131"/>
      <c r="DR871" s="131"/>
      <c r="DS871" s="131"/>
      <c r="DT871" s="131"/>
      <c r="DU871" s="131"/>
      <c r="DV871" s="131"/>
      <c r="DW871" s="131"/>
      <c r="DX871" s="131"/>
      <c r="DY871" s="131"/>
      <c r="DZ871" s="131"/>
      <c r="EA871" s="131"/>
      <c r="EB871" s="131"/>
      <c r="EC871" s="131"/>
      <c r="ED871" s="131"/>
      <c r="EE871" s="131"/>
      <c r="EF871" s="131"/>
      <c r="EG871" s="131"/>
      <c r="EH871" s="131"/>
      <c r="EI871" s="131"/>
      <c r="EJ871" s="131"/>
      <c r="EK871" s="131"/>
      <c r="EL871" s="131"/>
      <c r="EM871" s="131"/>
      <c r="EN871" s="131"/>
      <c r="EO871" s="131"/>
      <c r="EP871" s="131"/>
      <c r="EQ871" s="131"/>
      <c r="ER871" s="131"/>
      <c r="ES871" s="131"/>
      <c r="ET871" s="131"/>
      <c r="EU871" s="131"/>
      <c r="EV871" s="131"/>
      <c r="EW871" s="131"/>
      <c r="EX871" s="131"/>
      <c r="EY871" s="131"/>
      <c r="EZ871" s="131"/>
      <c r="FA871" s="131"/>
      <c r="FB871" s="131"/>
      <c r="FC871" s="131"/>
      <c r="FD871" s="131"/>
      <c r="FE871" s="131"/>
      <c r="FF871" s="131"/>
      <c r="FG871" s="131"/>
      <c r="FH871" s="131"/>
      <c r="FI871" s="131"/>
      <c r="FJ871" s="131"/>
      <c r="FK871" s="131"/>
      <c r="FL871" s="131"/>
      <c r="FM871" s="131"/>
      <c r="FN871" s="131"/>
      <c r="FO871" s="131"/>
      <c r="FP871" s="131"/>
      <c r="FQ871" s="131"/>
      <c r="FR871" s="131"/>
      <c r="FS871" s="131"/>
      <c r="FT871" s="131"/>
      <c r="FU871" s="131"/>
      <c r="FV871" s="131"/>
      <c r="FW871" s="131"/>
    </row>
    <row r="872">
      <c r="A872" s="131"/>
      <c r="B872" s="131"/>
      <c r="C872" s="131"/>
      <c r="D872" s="131"/>
      <c r="E872" s="131"/>
      <c r="F872" s="131"/>
      <c r="G872" s="131"/>
      <c r="H872" s="131"/>
      <c r="I872" s="131"/>
      <c r="J872" s="131"/>
      <c r="K872" s="131"/>
      <c r="L872" s="131"/>
      <c r="M872" s="131"/>
      <c r="N872" s="131"/>
      <c r="O872" s="131"/>
      <c r="P872" s="131"/>
      <c r="Q872" s="131"/>
      <c r="R872" s="131"/>
      <c r="S872" s="131"/>
      <c r="T872" s="131"/>
      <c r="U872" s="131"/>
      <c r="V872" s="131"/>
      <c r="W872" s="131"/>
      <c r="X872" s="131"/>
      <c r="Y872" s="131"/>
      <c r="Z872" s="131"/>
      <c r="AA872" s="131"/>
      <c r="AB872" s="131"/>
      <c r="AC872" s="131"/>
      <c r="AD872" s="131"/>
      <c r="AE872" s="131"/>
      <c r="AF872" s="131"/>
      <c r="AG872" s="131"/>
      <c r="AH872" s="131"/>
      <c r="AI872" s="131"/>
      <c r="AJ872" s="131"/>
      <c r="AK872" s="131"/>
      <c r="AL872" s="131"/>
      <c r="AM872" s="131"/>
      <c r="AN872" s="131"/>
      <c r="AO872" s="131"/>
      <c r="AP872" s="131"/>
      <c r="AQ872" s="131"/>
      <c r="AR872" s="131"/>
      <c r="AS872" s="131"/>
      <c r="AT872" s="131"/>
      <c r="AU872" s="131"/>
      <c r="AV872" s="131"/>
      <c r="AW872" s="131"/>
      <c r="AX872" s="131"/>
      <c r="AY872" s="131"/>
      <c r="AZ872" s="131"/>
      <c r="BA872" s="131"/>
      <c r="BB872" s="131"/>
      <c r="BC872" s="131"/>
      <c r="BD872" s="131"/>
      <c r="BE872" s="131"/>
      <c r="BF872" s="131"/>
      <c r="BG872" s="131"/>
      <c r="BH872" s="131"/>
      <c r="BI872" s="131"/>
      <c r="BJ872" s="131"/>
      <c r="BK872" s="131"/>
      <c r="BL872" s="131"/>
      <c r="BM872" s="131"/>
      <c r="BN872" s="131"/>
      <c r="BO872" s="131"/>
      <c r="BP872" s="131"/>
      <c r="BQ872" s="131"/>
      <c r="BR872" s="131"/>
      <c r="BS872" s="131"/>
      <c r="BT872" s="131"/>
      <c r="BU872" s="131"/>
      <c r="BV872" s="131"/>
      <c r="BW872" s="131"/>
      <c r="BX872" s="131"/>
      <c r="BY872" s="131"/>
      <c r="BZ872" s="131"/>
      <c r="CA872" s="131"/>
      <c r="CB872" s="131"/>
      <c r="CC872" s="131"/>
      <c r="CD872" s="131"/>
      <c r="CE872" s="131"/>
      <c r="CF872" s="131"/>
      <c r="CG872" s="131"/>
      <c r="CH872" s="131"/>
      <c r="CI872" s="131"/>
      <c r="CJ872" s="131"/>
      <c r="CK872" s="131"/>
      <c r="CL872" s="131"/>
      <c r="CM872" s="131"/>
      <c r="CN872" s="131"/>
      <c r="CO872" s="131"/>
      <c r="CP872" s="131"/>
      <c r="CQ872" s="131"/>
      <c r="CR872" s="131"/>
      <c r="CS872" s="131"/>
      <c r="CT872" s="131"/>
      <c r="CU872" s="131"/>
      <c r="CV872" s="131"/>
      <c r="CW872" s="131"/>
      <c r="CX872" s="131"/>
      <c r="CY872" s="131"/>
      <c r="CZ872" s="131"/>
      <c r="DA872" s="131"/>
      <c r="DB872" s="131"/>
      <c r="DC872" s="131"/>
      <c r="DD872" s="131"/>
      <c r="DE872" s="131"/>
      <c r="DF872" s="131"/>
      <c r="DG872" s="131"/>
      <c r="DH872" s="131"/>
      <c r="DI872" s="131"/>
      <c r="DJ872" s="131"/>
      <c r="DK872" s="131"/>
      <c r="DL872" s="131"/>
      <c r="DM872" s="131"/>
      <c r="DN872" s="131"/>
      <c r="DO872" s="131"/>
      <c r="DP872" s="131"/>
      <c r="DQ872" s="131"/>
      <c r="DR872" s="131"/>
      <c r="DS872" s="131"/>
      <c r="DT872" s="131"/>
      <c r="DU872" s="131"/>
      <c r="DV872" s="131"/>
      <c r="DW872" s="131"/>
      <c r="DX872" s="131"/>
      <c r="DY872" s="131"/>
      <c r="DZ872" s="131"/>
      <c r="EA872" s="131"/>
      <c r="EB872" s="131"/>
      <c r="EC872" s="131"/>
      <c r="ED872" s="131"/>
      <c r="EE872" s="131"/>
      <c r="EF872" s="131"/>
      <c r="EG872" s="131"/>
      <c r="EH872" s="131"/>
      <c r="EI872" s="131"/>
      <c r="EJ872" s="131"/>
      <c r="EK872" s="131"/>
      <c r="EL872" s="131"/>
      <c r="EM872" s="131"/>
      <c r="EN872" s="131"/>
      <c r="EO872" s="131"/>
      <c r="EP872" s="131"/>
      <c r="EQ872" s="131"/>
      <c r="ER872" s="131"/>
      <c r="ES872" s="131"/>
      <c r="ET872" s="131"/>
      <c r="EU872" s="131"/>
      <c r="EV872" s="131"/>
      <c r="EW872" s="131"/>
      <c r="EX872" s="131"/>
      <c r="EY872" s="131"/>
      <c r="EZ872" s="131"/>
      <c r="FA872" s="131"/>
      <c r="FB872" s="131"/>
      <c r="FC872" s="131"/>
      <c r="FD872" s="131"/>
      <c r="FE872" s="131"/>
      <c r="FF872" s="131"/>
      <c r="FG872" s="131"/>
      <c r="FH872" s="131"/>
      <c r="FI872" s="131"/>
      <c r="FJ872" s="131"/>
      <c r="FK872" s="131"/>
      <c r="FL872" s="131"/>
      <c r="FM872" s="131"/>
      <c r="FN872" s="131"/>
      <c r="FO872" s="131"/>
      <c r="FP872" s="131"/>
      <c r="FQ872" s="131"/>
      <c r="FR872" s="131"/>
      <c r="FS872" s="131"/>
      <c r="FT872" s="131"/>
      <c r="FU872" s="131"/>
      <c r="FV872" s="131"/>
      <c r="FW872" s="131"/>
    </row>
    <row r="873">
      <c r="A873" s="131"/>
      <c r="B873" s="131"/>
      <c r="C873" s="131"/>
      <c r="D873" s="131"/>
      <c r="E873" s="131"/>
      <c r="F873" s="131"/>
      <c r="G873" s="131"/>
      <c r="H873" s="131"/>
      <c r="I873" s="131"/>
      <c r="J873" s="131"/>
      <c r="K873" s="131"/>
      <c r="L873" s="131"/>
      <c r="M873" s="131"/>
      <c r="N873" s="131"/>
      <c r="O873" s="131"/>
      <c r="P873" s="131"/>
      <c r="Q873" s="131"/>
      <c r="R873" s="131"/>
      <c r="S873" s="131"/>
      <c r="T873" s="131"/>
      <c r="U873" s="131"/>
      <c r="V873" s="131"/>
      <c r="W873" s="131"/>
      <c r="X873" s="131"/>
      <c r="Y873" s="131"/>
      <c r="Z873" s="131"/>
      <c r="AA873" s="131"/>
      <c r="AB873" s="131"/>
      <c r="AC873" s="131"/>
      <c r="AD873" s="131"/>
      <c r="AE873" s="131"/>
      <c r="AF873" s="131"/>
      <c r="AG873" s="131"/>
      <c r="AH873" s="131"/>
      <c r="AI873" s="131"/>
      <c r="AJ873" s="131"/>
      <c r="AK873" s="131"/>
      <c r="AL873" s="131"/>
      <c r="AM873" s="131"/>
      <c r="AN873" s="131"/>
      <c r="AO873" s="131"/>
      <c r="AP873" s="131"/>
      <c r="AQ873" s="131"/>
      <c r="AR873" s="131"/>
      <c r="AS873" s="131"/>
      <c r="AT873" s="131"/>
      <c r="AU873" s="131"/>
      <c r="AV873" s="131"/>
      <c r="AW873" s="131"/>
      <c r="AX873" s="131"/>
      <c r="AY873" s="131"/>
      <c r="AZ873" s="131"/>
      <c r="BA873" s="131"/>
      <c r="BB873" s="131"/>
      <c r="BC873" s="131"/>
      <c r="BD873" s="131"/>
      <c r="BE873" s="131"/>
      <c r="BF873" s="131"/>
      <c r="BG873" s="131"/>
      <c r="BH873" s="131"/>
      <c r="BI873" s="131"/>
      <c r="BJ873" s="131"/>
      <c r="BK873" s="131"/>
      <c r="BL873" s="131"/>
      <c r="BM873" s="131"/>
      <c r="BN873" s="131"/>
      <c r="BO873" s="131"/>
      <c r="BP873" s="131"/>
      <c r="BQ873" s="131"/>
      <c r="BR873" s="131"/>
      <c r="BS873" s="131"/>
      <c r="BT873" s="131"/>
      <c r="BU873" s="131"/>
      <c r="BV873" s="131"/>
      <c r="BW873" s="131"/>
      <c r="BX873" s="131"/>
      <c r="BY873" s="131"/>
      <c r="BZ873" s="131"/>
      <c r="CA873" s="131"/>
      <c r="CB873" s="131"/>
      <c r="CC873" s="131"/>
      <c r="CD873" s="131"/>
      <c r="CE873" s="131"/>
      <c r="CF873" s="131"/>
      <c r="CG873" s="131"/>
      <c r="CH873" s="131"/>
      <c r="CI873" s="131"/>
      <c r="CJ873" s="131"/>
      <c r="CK873" s="131"/>
      <c r="CL873" s="131"/>
      <c r="CM873" s="131"/>
      <c r="CN873" s="131"/>
      <c r="CO873" s="131"/>
      <c r="CP873" s="131"/>
      <c r="CQ873" s="131"/>
      <c r="CR873" s="131"/>
      <c r="CS873" s="131"/>
      <c r="CT873" s="131"/>
      <c r="CU873" s="131"/>
      <c r="CV873" s="131"/>
      <c r="CW873" s="131"/>
      <c r="CX873" s="131"/>
      <c r="CY873" s="131"/>
      <c r="CZ873" s="131"/>
      <c r="DA873" s="131"/>
      <c r="DB873" s="131"/>
      <c r="DC873" s="131"/>
      <c r="DD873" s="131"/>
      <c r="DE873" s="131"/>
      <c r="DF873" s="131"/>
      <c r="DG873" s="131"/>
      <c r="DH873" s="131"/>
      <c r="DI873" s="131"/>
      <c r="DJ873" s="131"/>
      <c r="DK873" s="131"/>
      <c r="DL873" s="131"/>
      <c r="DM873" s="131"/>
      <c r="DN873" s="131"/>
      <c r="DO873" s="131"/>
      <c r="DP873" s="131"/>
      <c r="DQ873" s="131"/>
      <c r="DR873" s="131"/>
      <c r="DS873" s="131"/>
      <c r="DT873" s="131"/>
      <c r="DU873" s="131"/>
      <c r="DV873" s="131"/>
      <c r="DW873" s="131"/>
      <c r="DX873" s="131"/>
      <c r="DY873" s="131"/>
      <c r="DZ873" s="131"/>
      <c r="EA873" s="131"/>
      <c r="EB873" s="131"/>
      <c r="EC873" s="131"/>
      <c r="ED873" s="131"/>
      <c r="EE873" s="131"/>
      <c r="EF873" s="131"/>
      <c r="EG873" s="131"/>
      <c r="EH873" s="131"/>
      <c r="EI873" s="131"/>
      <c r="EJ873" s="131"/>
      <c r="EK873" s="131"/>
      <c r="EL873" s="131"/>
      <c r="EM873" s="131"/>
      <c r="EN873" s="131"/>
      <c r="EO873" s="131"/>
      <c r="EP873" s="131"/>
      <c r="EQ873" s="131"/>
      <c r="ER873" s="131"/>
      <c r="ES873" s="131"/>
      <c r="ET873" s="131"/>
      <c r="EU873" s="131"/>
      <c r="EV873" s="131"/>
      <c r="EW873" s="131"/>
      <c r="EX873" s="131"/>
      <c r="EY873" s="131"/>
      <c r="EZ873" s="131"/>
      <c r="FA873" s="131"/>
      <c r="FB873" s="131"/>
      <c r="FC873" s="131"/>
      <c r="FD873" s="131"/>
      <c r="FE873" s="131"/>
      <c r="FF873" s="131"/>
      <c r="FG873" s="131"/>
      <c r="FH873" s="131"/>
      <c r="FI873" s="131"/>
      <c r="FJ873" s="131"/>
      <c r="FK873" s="131"/>
      <c r="FL873" s="131"/>
      <c r="FM873" s="131"/>
      <c r="FN873" s="131"/>
      <c r="FO873" s="131"/>
      <c r="FP873" s="131"/>
      <c r="FQ873" s="131"/>
      <c r="FR873" s="131"/>
      <c r="FS873" s="131"/>
      <c r="FT873" s="131"/>
      <c r="FU873" s="131"/>
      <c r="FV873" s="131"/>
      <c r="FW873" s="131"/>
    </row>
    <row r="874">
      <c r="A874" s="131"/>
      <c r="B874" s="131"/>
      <c r="C874" s="131"/>
      <c r="D874" s="131"/>
      <c r="E874" s="131"/>
      <c r="F874" s="131"/>
      <c r="G874" s="131"/>
      <c r="H874" s="131"/>
      <c r="I874" s="131"/>
      <c r="J874" s="131"/>
      <c r="K874" s="131"/>
      <c r="L874" s="131"/>
      <c r="M874" s="131"/>
      <c r="N874" s="131"/>
      <c r="O874" s="131"/>
      <c r="P874" s="131"/>
      <c r="Q874" s="131"/>
      <c r="R874" s="131"/>
      <c r="S874" s="131"/>
      <c r="T874" s="131"/>
      <c r="U874" s="131"/>
      <c r="V874" s="131"/>
      <c r="W874" s="131"/>
      <c r="X874" s="131"/>
      <c r="Y874" s="131"/>
      <c r="Z874" s="131"/>
      <c r="AA874" s="131"/>
      <c r="AB874" s="131"/>
      <c r="AC874" s="131"/>
      <c r="AD874" s="131"/>
      <c r="AE874" s="131"/>
      <c r="AF874" s="131"/>
      <c r="AG874" s="131"/>
      <c r="AH874" s="131"/>
      <c r="AI874" s="131"/>
      <c r="AJ874" s="131"/>
      <c r="AK874" s="131"/>
      <c r="AL874" s="131"/>
      <c r="AM874" s="131"/>
      <c r="AN874" s="131"/>
      <c r="AO874" s="131"/>
      <c r="AP874" s="131"/>
      <c r="AQ874" s="131"/>
      <c r="AR874" s="131"/>
      <c r="AS874" s="131"/>
      <c r="AT874" s="131"/>
      <c r="AU874" s="131"/>
      <c r="AV874" s="131"/>
      <c r="AW874" s="131"/>
      <c r="AX874" s="131"/>
      <c r="AY874" s="131"/>
      <c r="AZ874" s="131"/>
      <c r="BA874" s="131"/>
      <c r="BB874" s="131"/>
      <c r="BC874" s="131"/>
      <c r="BD874" s="131"/>
      <c r="BE874" s="131"/>
      <c r="BF874" s="131"/>
      <c r="BG874" s="131"/>
      <c r="BH874" s="131"/>
      <c r="BI874" s="131"/>
      <c r="BJ874" s="131"/>
      <c r="BK874" s="131"/>
      <c r="BL874" s="131"/>
      <c r="BM874" s="131"/>
      <c r="BN874" s="131"/>
      <c r="BO874" s="131"/>
      <c r="BP874" s="131"/>
      <c r="BQ874" s="131"/>
      <c r="BR874" s="131"/>
      <c r="BS874" s="131"/>
      <c r="BT874" s="131"/>
      <c r="BU874" s="131"/>
      <c r="BV874" s="131"/>
      <c r="BW874" s="131"/>
      <c r="BX874" s="131"/>
      <c r="BY874" s="131"/>
      <c r="BZ874" s="131"/>
      <c r="CA874" s="131"/>
      <c r="CB874" s="131"/>
      <c r="CC874" s="131"/>
      <c r="CD874" s="131"/>
      <c r="CE874" s="131"/>
      <c r="CF874" s="131"/>
      <c r="CG874" s="131"/>
      <c r="CH874" s="131"/>
      <c r="CI874" s="131"/>
      <c r="CJ874" s="131"/>
      <c r="CK874" s="131"/>
      <c r="CL874" s="131"/>
      <c r="CM874" s="131"/>
      <c r="CN874" s="131"/>
      <c r="CO874" s="131"/>
      <c r="CP874" s="131"/>
      <c r="CQ874" s="131"/>
      <c r="CR874" s="131"/>
      <c r="CS874" s="131"/>
      <c r="CT874" s="131"/>
      <c r="CU874" s="131"/>
      <c r="CV874" s="131"/>
      <c r="CW874" s="131"/>
      <c r="CX874" s="131"/>
      <c r="CY874" s="131"/>
      <c r="CZ874" s="131"/>
      <c r="DA874" s="131"/>
      <c r="DB874" s="131"/>
      <c r="DC874" s="131"/>
      <c r="DD874" s="131"/>
      <c r="DE874" s="131"/>
      <c r="DF874" s="131"/>
      <c r="DG874" s="131"/>
      <c r="DH874" s="131"/>
      <c r="DI874" s="131"/>
      <c r="DJ874" s="131"/>
      <c r="DK874" s="131"/>
      <c r="DL874" s="131"/>
      <c r="DM874" s="131"/>
      <c r="DN874" s="131"/>
      <c r="DO874" s="131"/>
      <c r="DP874" s="131"/>
      <c r="DQ874" s="131"/>
      <c r="DR874" s="131"/>
      <c r="DS874" s="131"/>
      <c r="DT874" s="131"/>
      <c r="DU874" s="131"/>
      <c r="DV874" s="131"/>
      <c r="DW874" s="131"/>
      <c r="DX874" s="131"/>
      <c r="DY874" s="131"/>
      <c r="DZ874" s="131"/>
      <c r="EA874" s="131"/>
      <c r="EB874" s="131"/>
      <c r="EC874" s="131"/>
      <c r="ED874" s="131"/>
      <c r="EE874" s="131"/>
      <c r="EF874" s="131"/>
      <c r="EG874" s="131"/>
      <c r="EH874" s="131"/>
      <c r="EI874" s="131"/>
      <c r="EJ874" s="131"/>
      <c r="EK874" s="131"/>
      <c r="EL874" s="131"/>
      <c r="EM874" s="131"/>
      <c r="EN874" s="131"/>
      <c r="EO874" s="131"/>
      <c r="EP874" s="131"/>
      <c r="EQ874" s="131"/>
      <c r="ER874" s="131"/>
      <c r="ES874" s="131"/>
      <c r="ET874" s="131"/>
      <c r="EU874" s="131"/>
      <c r="EV874" s="131"/>
      <c r="EW874" s="131"/>
      <c r="EX874" s="131"/>
      <c r="EY874" s="131"/>
      <c r="EZ874" s="131"/>
      <c r="FA874" s="131"/>
      <c r="FB874" s="131"/>
      <c r="FC874" s="131"/>
      <c r="FD874" s="131"/>
      <c r="FE874" s="131"/>
      <c r="FF874" s="131"/>
      <c r="FG874" s="131"/>
      <c r="FH874" s="131"/>
      <c r="FI874" s="131"/>
      <c r="FJ874" s="131"/>
      <c r="FK874" s="131"/>
      <c r="FL874" s="131"/>
      <c r="FM874" s="131"/>
      <c r="FN874" s="131"/>
      <c r="FO874" s="131"/>
      <c r="FP874" s="131"/>
      <c r="FQ874" s="131"/>
      <c r="FR874" s="131"/>
      <c r="FS874" s="131"/>
      <c r="FT874" s="131"/>
      <c r="FU874" s="131"/>
      <c r="FV874" s="131"/>
      <c r="FW874" s="131"/>
    </row>
    <row r="875">
      <c r="A875" s="131"/>
      <c r="B875" s="131"/>
      <c r="C875" s="131"/>
      <c r="D875" s="131"/>
      <c r="E875" s="131"/>
      <c r="F875" s="131"/>
      <c r="G875" s="131"/>
      <c r="H875" s="131"/>
      <c r="I875" s="131"/>
      <c r="J875" s="131"/>
      <c r="K875" s="131"/>
      <c r="L875" s="131"/>
      <c r="M875" s="131"/>
      <c r="N875" s="131"/>
      <c r="O875" s="131"/>
      <c r="P875" s="131"/>
      <c r="Q875" s="131"/>
      <c r="R875" s="131"/>
      <c r="S875" s="131"/>
      <c r="T875" s="131"/>
      <c r="U875" s="131"/>
      <c r="V875" s="131"/>
      <c r="W875" s="131"/>
      <c r="X875" s="131"/>
      <c r="Y875" s="131"/>
      <c r="Z875" s="131"/>
      <c r="AA875" s="131"/>
      <c r="AB875" s="131"/>
      <c r="AC875" s="131"/>
      <c r="AD875" s="131"/>
      <c r="AE875" s="131"/>
      <c r="AF875" s="131"/>
      <c r="AG875" s="131"/>
      <c r="AH875" s="131"/>
      <c r="AI875" s="131"/>
      <c r="AJ875" s="131"/>
      <c r="AK875" s="131"/>
      <c r="AL875" s="131"/>
      <c r="AM875" s="131"/>
      <c r="AN875" s="131"/>
      <c r="AO875" s="131"/>
      <c r="AP875" s="131"/>
      <c r="AQ875" s="131"/>
      <c r="AR875" s="131"/>
      <c r="AS875" s="131"/>
      <c r="AT875" s="131"/>
      <c r="AU875" s="131"/>
      <c r="AV875" s="131"/>
      <c r="AW875" s="131"/>
      <c r="AX875" s="131"/>
      <c r="AY875" s="131"/>
      <c r="AZ875" s="131"/>
      <c r="BA875" s="131"/>
      <c r="BB875" s="131"/>
      <c r="BC875" s="131"/>
      <c r="BD875" s="131"/>
      <c r="BE875" s="131"/>
      <c r="BF875" s="131"/>
      <c r="BG875" s="131"/>
      <c r="BH875" s="131"/>
      <c r="BI875" s="131"/>
      <c r="BJ875" s="131"/>
      <c r="BK875" s="131"/>
      <c r="BL875" s="131"/>
      <c r="BM875" s="131"/>
      <c r="BN875" s="131"/>
      <c r="BO875" s="131"/>
      <c r="BP875" s="131"/>
      <c r="BQ875" s="131"/>
      <c r="BR875" s="131"/>
      <c r="BS875" s="131"/>
      <c r="BT875" s="131"/>
      <c r="BU875" s="131"/>
      <c r="BV875" s="131"/>
      <c r="BW875" s="131"/>
      <c r="BX875" s="131"/>
      <c r="BY875" s="131"/>
      <c r="BZ875" s="131"/>
      <c r="CA875" s="131"/>
      <c r="CB875" s="131"/>
      <c r="CC875" s="131"/>
      <c r="CD875" s="131"/>
      <c r="CE875" s="131"/>
      <c r="CF875" s="131"/>
      <c r="CG875" s="131"/>
      <c r="CH875" s="131"/>
      <c r="CI875" s="131"/>
      <c r="CJ875" s="131"/>
      <c r="CK875" s="131"/>
      <c r="CL875" s="131"/>
      <c r="CM875" s="131"/>
      <c r="CN875" s="131"/>
      <c r="CO875" s="131"/>
      <c r="CP875" s="131"/>
      <c r="CQ875" s="131"/>
      <c r="CR875" s="131"/>
      <c r="CS875" s="131"/>
      <c r="CT875" s="131"/>
      <c r="CU875" s="131"/>
      <c r="CV875" s="131"/>
      <c r="CW875" s="131"/>
      <c r="CX875" s="131"/>
      <c r="CY875" s="131"/>
      <c r="CZ875" s="131"/>
      <c r="DA875" s="131"/>
      <c r="DB875" s="131"/>
      <c r="DC875" s="131"/>
      <c r="DD875" s="131"/>
      <c r="DE875" s="131"/>
      <c r="DF875" s="131"/>
      <c r="DG875" s="131"/>
      <c r="DH875" s="131"/>
      <c r="DI875" s="131"/>
      <c r="DJ875" s="131"/>
      <c r="DK875" s="131"/>
      <c r="DL875" s="131"/>
      <c r="DM875" s="131"/>
      <c r="DN875" s="131"/>
      <c r="DO875" s="131"/>
      <c r="DP875" s="131"/>
      <c r="DQ875" s="131"/>
      <c r="DR875" s="131"/>
      <c r="DS875" s="131"/>
      <c r="DT875" s="131"/>
      <c r="DU875" s="131"/>
      <c r="DV875" s="131"/>
      <c r="DW875" s="131"/>
      <c r="DX875" s="131"/>
      <c r="DY875" s="131"/>
      <c r="DZ875" s="131"/>
      <c r="EA875" s="131"/>
      <c r="EB875" s="131"/>
      <c r="EC875" s="131"/>
      <c r="ED875" s="131"/>
      <c r="EE875" s="131"/>
      <c r="EF875" s="131"/>
      <c r="EG875" s="131"/>
      <c r="EH875" s="131"/>
      <c r="EI875" s="131"/>
      <c r="EJ875" s="131"/>
      <c r="EK875" s="131"/>
      <c r="EL875" s="131"/>
      <c r="EM875" s="131"/>
      <c r="EN875" s="131"/>
      <c r="EO875" s="131"/>
      <c r="EP875" s="131"/>
      <c r="EQ875" s="131"/>
      <c r="ER875" s="131"/>
      <c r="ES875" s="131"/>
      <c r="ET875" s="131"/>
      <c r="EU875" s="131"/>
      <c r="EV875" s="131"/>
      <c r="EW875" s="131"/>
      <c r="EX875" s="131"/>
      <c r="EY875" s="131"/>
      <c r="EZ875" s="131"/>
      <c r="FA875" s="131"/>
      <c r="FB875" s="131"/>
      <c r="FC875" s="131"/>
      <c r="FD875" s="131"/>
      <c r="FE875" s="131"/>
      <c r="FF875" s="131"/>
      <c r="FG875" s="131"/>
      <c r="FH875" s="131"/>
      <c r="FI875" s="131"/>
      <c r="FJ875" s="131"/>
      <c r="FK875" s="131"/>
      <c r="FL875" s="131"/>
      <c r="FM875" s="131"/>
      <c r="FN875" s="131"/>
      <c r="FO875" s="131"/>
      <c r="FP875" s="131"/>
      <c r="FQ875" s="131"/>
      <c r="FR875" s="131"/>
      <c r="FS875" s="131"/>
      <c r="FT875" s="131"/>
      <c r="FU875" s="131"/>
      <c r="FV875" s="131"/>
      <c r="FW875" s="131"/>
    </row>
    <row r="876">
      <c r="A876" s="131"/>
      <c r="B876" s="131"/>
      <c r="C876" s="131"/>
      <c r="D876" s="131"/>
      <c r="E876" s="131"/>
      <c r="F876" s="131"/>
      <c r="G876" s="131"/>
      <c r="H876" s="131"/>
      <c r="I876" s="131"/>
      <c r="J876" s="131"/>
      <c r="K876" s="131"/>
      <c r="L876" s="131"/>
      <c r="M876" s="131"/>
      <c r="N876" s="131"/>
      <c r="O876" s="131"/>
      <c r="P876" s="131"/>
      <c r="Q876" s="131"/>
      <c r="R876" s="131"/>
      <c r="S876" s="131"/>
      <c r="T876" s="131"/>
      <c r="U876" s="131"/>
      <c r="V876" s="131"/>
      <c r="W876" s="131"/>
      <c r="X876" s="131"/>
      <c r="Y876" s="131"/>
      <c r="Z876" s="131"/>
      <c r="AA876" s="131"/>
      <c r="AB876" s="131"/>
      <c r="AC876" s="131"/>
      <c r="AD876" s="131"/>
      <c r="AE876" s="131"/>
      <c r="AF876" s="131"/>
      <c r="AG876" s="131"/>
      <c r="AH876" s="131"/>
      <c r="AI876" s="131"/>
      <c r="AJ876" s="131"/>
      <c r="AK876" s="131"/>
      <c r="AL876" s="131"/>
      <c r="AM876" s="131"/>
      <c r="AN876" s="131"/>
      <c r="AO876" s="131"/>
      <c r="AP876" s="131"/>
      <c r="AQ876" s="131"/>
      <c r="AR876" s="131"/>
      <c r="AS876" s="131"/>
      <c r="AT876" s="131"/>
      <c r="AU876" s="131"/>
      <c r="AV876" s="131"/>
      <c r="AW876" s="131"/>
      <c r="AX876" s="131"/>
      <c r="AY876" s="131"/>
      <c r="AZ876" s="131"/>
      <c r="BA876" s="131"/>
      <c r="BB876" s="131"/>
      <c r="BC876" s="131"/>
      <c r="BD876" s="131"/>
      <c r="BE876" s="131"/>
      <c r="BF876" s="131"/>
      <c r="BG876" s="131"/>
      <c r="BH876" s="131"/>
      <c r="BI876" s="131"/>
      <c r="BJ876" s="131"/>
      <c r="BK876" s="131"/>
      <c r="BL876" s="131"/>
      <c r="BM876" s="131"/>
      <c r="BN876" s="131"/>
      <c r="BO876" s="131"/>
      <c r="BP876" s="131"/>
      <c r="BQ876" s="131"/>
      <c r="BR876" s="131"/>
      <c r="BS876" s="131"/>
      <c r="BT876" s="131"/>
      <c r="BU876" s="131"/>
      <c r="BV876" s="131"/>
      <c r="BW876" s="131"/>
      <c r="BX876" s="131"/>
      <c r="BY876" s="131"/>
      <c r="BZ876" s="131"/>
      <c r="CA876" s="131"/>
      <c r="CB876" s="131"/>
      <c r="CC876" s="131"/>
      <c r="CD876" s="131"/>
      <c r="CE876" s="131"/>
      <c r="CF876" s="131"/>
      <c r="CG876" s="131"/>
      <c r="CH876" s="131"/>
      <c r="CI876" s="131"/>
      <c r="CJ876" s="131"/>
      <c r="CK876" s="131"/>
      <c r="CL876" s="131"/>
      <c r="CM876" s="131"/>
      <c r="CN876" s="131"/>
      <c r="CO876" s="131"/>
      <c r="CP876" s="131"/>
      <c r="CQ876" s="131"/>
      <c r="CR876" s="131"/>
      <c r="CS876" s="131"/>
      <c r="CT876" s="131"/>
      <c r="CU876" s="131"/>
      <c r="CV876" s="131"/>
      <c r="CW876" s="131"/>
      <c r="CX876" s="131"/>
      <c r="CY876" s="131"/>
      <c r="CZ876" s="131"/>
      <c r="DA876" s="131"/>
      <c r="DB876" s="131"/>
      <c r="DC876" s="131"/>
      <c r="DD876" s="131"/>
      <c r="DE876" s="131"/>
      <c r="DF876" s="131"/>
      <c r="DG876" s="131"/>
      <c r="DH876" s="131"/>
      <c r="DI876" s="131"/>
      <c r="DJ876" s="131"/>
      <c r="DK876" s="131"/>
      <c r="DL876" s="131"/>
      <c r="DM876" s="131"/>
      <c r="DN876" s="131"/>
      <c r="DO876" s="131"/>
      <c r="DP876" s="131"/>
      <c r="DQ876" s="131"/>
      <c r="DR876" s="131"/>
      <c r="DS876" s="131"/>
      <c r="DT876" s="131"/>
      <c r="DU876" s="131"/>
      <c r="DV876" s="131"/>
      <c r="DW876" s="131"/>
      <c r="DX876" s="131"/>
      <c r="DY876" s="131"/>
      <c r="DZ876" s="131"/>
      <c r="EA876" s="131"/>
      <c r="EB876" s="131"/>
      <c r="EC876" s="131"/>
      <c r="ED876" s="131"/>
      <c r="EE876" s="131"/>
      <c r="EF876" s="131"/>
      <c r="EG876" s="131"/>
      <c r="EH876" s="131"/>
      <c r="EI876" s="131"/>
      <c r="EJ876" s="131"/>
      <c r="EK876" s="131"/>
      <c r="EL876" s="131"/>
      <c r="EM876" s="131"/>
      <c r="EN876" s="131"/>
      <c r="EO876" s="131"/>
      <c r="EP876" s="131"/>
      <c r="EQ876" s="131"/>
      <c r="ER876" s="131"/>
      <c r="ES876" s="131"/>
      <c r="ET876" s="131"/>
      <c r="EU876" s="131"/>
      <c r="EV876" s="131"/>
      <c r="EW876" s="131"/>
      <c r="EX876" s="131"/>
      <c r="EY876" s="131"/>
      <c r="EZ876" s="131"/>
      <c r="FA876" s="131"/>
      <c r="FB876" s="131"/>
      <c r="FC876" s="131"/>
      <c r="FD876" s="131"/>
      <c r="FE876" s="131"/>
      <c r="FF876" s="131"/>
      <c r="FG876" s="131"/>
      <c r="FH876" s="131"/>
      <c r="FI876" s="131"/>
      <c r="FJ876" s="131"/>
      <c r="FK876" s="131"/>
      <c r="FL876" s="131"/>
      <c r="FM876" s="131"/>
      <c r="FN876" s="131"/>
      <c r="FO876" s="131"/>
      <c r="FP876" s="131"/>
      <c r="FQ876" s="131"/>
      <c r="FR876" s="131"/>
      <c r="FS876" s="131"/>
      <c r="FT876" s="131"/>
      <c r="FU876" s="131"/>
      <c r="FV876" s="131"/>
      <c r="FW876" s="131"/>
    </row>
    <row r="877">
      <c r="A877" s="131"/>
      <c r="B877" s="131"/>
      <c r="C877" s="131"/>
      <c r="D877" s="131"/>
      <c r="E877" s="131"/>
      <c r="F877" s="131"/>
      <c r="G877" s="131"/>
      <c r="H877" s="131"/>
      <c r="I877" s="131"/>
      <c r="J877" s="131"/>
      <c r="K877" s="131"/>
      <c r="L877" s="131"/>
      <c r="M877" s="131"/>
      <c r="N877" s="131"/>
      <c r="O877" s="131"/>
      <c r="P877" s="131"/>
      <c r="Q877" s="131"/>
      <c r="R877" s="131"/>
      <c r="S877" s="131"/>
      <c r="T877" s="131"/>
      <c r="U877" s="131"/>
      <c r="V877" s="131"/>
      <c r="W877" s="131"/>
      <c r="X877" s="131"/>
      <c r="Y877" s="131"/>
      <c r="Z877" s="131"/>
      <c r="AA877" s="131"/>
      <c r="AB877" s="131"/>
      <c r="AC877" s="131"/>
      <c r="AD877" s="131"/>
      <c r="AE877" s="131"/>
      <c r="AF877" s="131"/>
      <c r="AG877" s="131"/>
      <c r="AH877" s="131"/>
      <c r="AI877" s="131"/>
      <c r="AJ877" s="131"/>
      <c r="AK877" s="131"/>
      <c r="AL877" s="131"/>
      <c r="AM877" s="131"/>
      <c r="AN877" s="131"/>
      <c r="AO877" s="131"/>
      <c r="AP877" s="131"/>
      <c r="AQ877" s="131"/>
      <c r="AR877" s="131"/>
      <c r="AS877" s="131"/>
      <c r="AT877" s="131"/>
      <c r="AU877" s="131"/>
      <c r="AV877" s="131"/>
      <c r="AW877" s="131"/>
      <c r="AX877" s="131"/>
      <c r="AY877" s="131"/>
      <c r="AZ877" s="131"/>
      <c r="BA877" s="131"/>
      <c r="BB877" s="131"/>
      <c r="BC877" s="131"/>
      <c r="BD877" s="131"/>
      <c r="BE877" s="131"/>
      <c r="BF877" s="131"/>
      <c r="BG877" s="131"/>
      <c r="BH877" s="131"/>
      <c r="BI877" s="131"/>
      <c r="BJ877" s="131"/>
      <c r="BK877" s="131"/>
      <c r="BL877" s="131"/>
      <c r="BM877" s="131"/>
      <c r="BN877" s="131"/>
      <c r="BO877" s="131"/>
      <c r="BP877" s="131"/>
      <c r="BQ877" s="131"/>
      <c r="BR877" s="131"/>
      <c r="BS877" s="131"/>
      <c r="BT877" s="131"/>
      <c r="BU877" s="131"/>
      <c r="BV877" s="131"/>
      <c r="BW877" s="131"/>
      <c r="BX877" s="131"/>
      <c r="BY877" s="131"/>
      <c r="BZ877" s="131"/>
      <c r="CA877" s="131"/>
      <c r="CB877" s="131"/>
      <c r="CC877" s="131"/>
      <c r="CD877" s="131"/>
      <c r="CE877" s="131"/>
      <c r="CF877" s="131"/>
      <c r="CG877" s="131"/>
      <c r="CH877" s="131"/>
      <c r="CI877" s="131"/>
      <c r="CJ877" s="131"/>
      <c r="CK877" s="131"/>
      <c r="CL877" s="131"/>
      <c r="CM877" s="131"/>
      <c r="CN877" s="131"/>
      <c r="CO877" s="131"/>
      <c r="CP877" s="131"/>
      <c r="CQ877" s="131"/>
      <c r="CR877" s="131"/>
      <c r="CS877" s="131"/>
      <c r="CT877" s="131"/>
      <c r="CU877" s="131"/>
      <c r="CV877" s="131"/>
      <c r="CW877" s="131"/>
      <c r="CX877" s="131"/>
      <c r="CY877" s="131"/>
      <c r="CZ877" s="131"/>
      <c r="DA877" s="131"/>
      <c r="DB877" s="131"/>
      <c r="DC877" s="131"/>
      <c r="DD877" s="131"/>
      <c r="DE877" s="131"/>
      <c r="DF877" s="131"/>
      <c r="DG877" s="131"/>
      <c r="DH877" s="131"/>
      <c r="DI877" s="131"/>
      <c r="DJ877" s="131"/>
      <c r="DK877" s="131"/>
      <c r="DL877" s="131"/>
      <c r="DM877" s="131"/>
      <c r="DN877" s="131"/>
      <c r="DO877" s="131"/>
      <c r="DP877" s="131"/>
      <c r="DQ877" s="131"/>
      <c r="DR877" s="131"/>
      <c r="DS877" s="131"/>
      <c r="DT877" s="131"/>
      <c r="DU877" s="131"/>
      <c r="DV877" s="131"/>
      <c r="DW877" s="131"/>
      <c r="DX877" s="131"/>
      <c r="DY877" s="131"/>
      <c r="DZ877" s="131"/>
      <c r="EA877" s="131"/>
      <c r="EB877" s="131"/>
      <c r="EC877" s="131"/>
      <c r="ED877" s="131"/>
      <c r="EE877" s="131"/>
      <c r="EF877" s="131"/>
      <c r="EG877" s="131"/>
      <c r="EH877" s="131"/>
      <c r="EI877" s="131"/>
      <c r="EJ877" s="131"/>
      <c r="EK877" s="131"/>
      <c r="EL877" s="131"/>
      <c r="EM877" s="131"/>
      <c r="EN877" s="131"/>
      <c r="EO877" s="131"/>
      <c r="EP877" s="131"/>
      <c r="EQ877" s="131"/>
      <c r="ER877" s="131"/>
      <c r="ES877" s="131"/>
      <c r="ET877" s="131"/>
      <c r="EU877" s="131"/>
      <c r="EV877" s="131"/>
      <c r="EW877" s="131"/>
      <c r="EX877" s="131"/>
      <c r="EY877" s="131"/>
      <c r="EZ877" s="131"/>
      <c r="FA877" s="131"/>
      <c r="FB877" s="131"/>
      <c r="FC877" s="131"/>
      <c r="FD877" s="131"/>
      <c r="FE877" s="131"/>
      <c r="FF877" s="131"/>
      <c r="FG877" s="131"/>
      <c r="FH877" s="131"/>
      <c r="FI877" s="131"/>
      <c r="FJ877" s="131"/>
      <c r="FK877" s="131"/>
      <c r="FL877" s="131"/>
      <c r="FM877" s="131"/>
      <c r="FN877" s="131"/>
      <c r="FO877" s="131"/>
      <c r="FP877" s="131"/>
      <c r="FQ877" s="131"/>
      <c r="FR877" s="131"/>
      <c r="FS877" s="131"/>
      <c r="FT877" s="131"/>
      <c r="FU877" s="131"/>
      <c r="FV877" s="131"/>
      <c r="FW877" s="131"/>
    </row>
    <row r="878">
      <c r="A878" s="131"/>
      <c r="B878" s="131"/>
      <c r="C878" s="131"/>
      <c r="D878" s="131"/>
      <c r="E878" s="131"/>
      <c r="F878" s="131"/>
      <c r="G878" s="131"/>
      <c r="H878" s="131"/>
      <c r="I878" s="131"/>
      <c r="J878" s="131"/>
      <c r="K878" s="131"/>
      <c r="L878" s="131"/>
      <c r="M878" s="131"/>
      <c r="N878" s="131"/>
      <c r="O878" s="131"/>
      <c r="P878" s="131"/>
      <c r="Q878" s="131"/>
      <c r="R878" s="131"/>
      <c r="S878" s="131"/>
      <c r="T878" s="131"/>
      <c r="U878" s="131"/>
      <c r="V878" s="131"/>
      <c r="W878" s="131"/>
      <c r="X878" s="131"/>
      <c r="Y878" s="131"/>
      <c r="Z878" s="131"/>
      <c r="AA878" s="131"/>
      <c r="AB878" s="131"/>
      <c r="AC878" s="131"/>
      <c r="AD878" s="131"/>
      <c r="AE878" s="131"/>
      <c r="AF878" s="131"/>
      <c r="AG878" s="131"/>
      <c r="AH878" s="131"/>
      <c r="AI878" s="131"/>
      <c r="AJ878" s="131"/>
      <c r="AK878" s="131"/>
      <c r="AL878" s="131"/>
      <c r="AM878" s="131"/>
      <c r="AN878" s="131"/>
      <c r="AO878" s="131"/>
      <c r="AP878" s="131"/>
      <c r="AQ878" s="131"/>
      <c r="AR878" s="131"/>
      <c r="AS878" s="131"/>
      <c r="AT878" s="131"/>
      <c r="AU878" s="131"/>
      <c r="AV878" s="131"/>
      <c r="AW878" s="131"/>
      <c r="AX878" s="131"/>
      <c r="AY878" s="131"/>
      <c r="AZ878" s="131"/>
      <c r="BA878" s="131"/>
      <c r="BB878" s="131"/>
      <c r="BC878" s="131"/>
      <c r="BD878" s="131"/>
      <c r="BE878" s="131"/>
      <c r="BF878" s="131"/>
      <c r="BG878" s="131"/>
      <c r="BH878" s="131"/>
      <c r="BI878" s="131"/>
      <c r="BJ878" s="131"/>
      <c r="BK878" s="131"/>
      <c r="BL878" s="131"/>
      <c r="BM878" s="131"/>
      <c r="BN878" s="131"/>
      <c r="BO878" s="131"/>
      <c r="BP878" s="131"/>
      <c r="BQ878" s="131"/>
      <c r="BR878" s="131"/>
      <c r="BS878" s="131"/>
      <c r="BT878" s="131"/>
      <c r="BU878" s="131"/>
      <c r="BV878" s="131"/>
      <c r="BW878" s="131"/>
      <c r="BX878" s="131"/>
      <c r="BY878" s="131"/>
      <c r="BZ878" s="131"/>
      <c r="CA878" s="131"/>
      <c r="CB878" s="131"/>
      <c r="CC878" s="131"/>
      <c r="CD878" s="131"/>
      <c r="CE878" s="131"/>
      <c r="CF878" s="131"/>
      <c r="CG878" s="131"/>
      <c r="CH878" s="131"/>
      <c r="CI878" s="131"/>
      <c r="CJ878" s="131"/>
      <c r="CK878" s="131"/>
      <c r="CL878" s="131"/>
      <c r="CM878" s="131"/>
      <c r="CN878" s="131"/>
      <c r="CO878" s="131"/>
      <c r="CP878" s="131"/>
      <c r="CQ878" s="131"/>
      <c r="CR878" s="131"/>
      <c r="CS878" s="131"/>
      <c r="CT878" s="131"/>
      <c r="CU878" s="131"/>
      <c r="CV878" s="131"/>
      <c r="CW878" s="131"/>
      <c r="CX878" s="131"/>
      <c r="CY878" s="131"/>
      <c r="CZ878" s="131"/>
      <c r="DA878" s="131"/>
      <c r="DB878" s="131"/>
      <c r="DC878" s="131"/>
      <c r="DD878" s="131"/>
      <c r="DE878" s="131"/>
      <c r="DF878" s="131"/>
      <c r="DG878" s="131"/>
      <c r="DH878" s="131"/>
      <c r="DI878" s="131"/>
      <c r="DJ878" s="131"/>
      <c r="DK878" s="131"/>
      <c r="DL878" s="131"/>
      <c r="DM878" s="131"/>
      <c r="DN878" s="131"/>
      <c r="DO878" s="131"/>
      <c r="DP878" s="131"/>
      <c r="DQ878" s="131"/>
      <c r="DR878" s="131"/>
      <c r="DS878" s="131"/>
      <c r="DT878" s="131"/>
      <c r="DU878" s="131"/>
      <c r="DV878" s="131"/>
      <c r="DW878" s="131"/>
      <c r="DX878" s="131"/>
      <c r="DY878" s="131"/>
      <c r="DZ878" s="131"/>
      <c r="EA878" s="131"/>
      <c r="EB878" s="131"/>
      <c r="EC878" s="131"/>
      <c r="ED878" s="131"/>
      <c r="EE878" s="131"/>
      <c r="EF878" s="131"/>
      <c r="EG878" s="131"/>
      <c r="EH878" s="131"/>
      <c r="EI878" s="131"/>
      <c r="EJ878" s="131"/>
      <c r="EK878" s="131"/>
      <c r="EL878" s="131"/>
      <c r="EM878" s="131"/>
      <c r="EN878" s="131"/>
      <c r="EO878" s="131"/>
      <c r="EP878" s="131"/>
      <c r="EQ878" s="131"/>
      <c r="ER878" s="131"/>
      <c r="ES878" s="131"/>
      <c r="ET878" s="131"/>
      <c r="EU878" s="131"/>
      <c r="EV878" s="131"/>
      <c r="EW878" s="131"/>
      <c r="EX878" s="131"/>
      <c r="EY878" s="131"/>
      <c r="EZ878" s="131"/>
      <c r="FA878" s="131"/>
      <c r="FB878" s="131"/>
      <c r="FC878" s="131"/>
      <c r="FD878" s="131"/>
      <c r="FE878" s="131"/>
      <c r="FF878" s="131"/>
      <c r="FG878" s="131"/>
      <c r="FH878" s="131"/>
      <c r="FI878" s="131"/>
      <c r="FJ878" s="131"/>
      <c r="FK878" s="131"/>
      <c r="FL878" s="131"/>
      <c r="FM878" s="131"/>
      <c r="FN878" s="131"/>
      <c r="FO878" s="131"/>
      <c r="FP878" s="131"/>
      <c r="FQ878" s="131"/>
      <c r="FR878" s="131"/>
      <c r="FS878" s="131"/>
      <c r="FT878" s="131"/>
      <c r="FU878" s="131"/>
      <c r="FV878" s="131"/>
      <c r="FW878" s="131"/>
    </row>
    <row r="879">
      <c r="A879" s="131"/>
      <c r="B879" s="131"/>
      <c r="C879" s="131"/>
      <c r="D879" s="131"/>
      <c r="E879" s="131"/>
      <c r="F879" s="131"/>
      <c r="G879" s="131"/>
      <c r="H879" s="131"/>
      <c r="I879" s="131"/>
      <c r="J879" s="131"/>
      <c r="K879" s="131"/>
      <c r="L879" s="131"/>
      <c r="M879" s="131"/>
      <c r="N879" s="131"/>
      <c r="O879" s="131"/>
      <c r="P879" s="131"/>
      <c r="Q879" s="131"/>
      <c r="R879" s="131"/>
      <c r="S879" s="131"/>
      <c r="T879" s="131"/>
      <c r="U879" s="131"/>
      <c r="V879" s="131"/>
      <c r="W879" s="131"/>
      <c r="X879" s="131"/>
      <c r="Y879" s="131"/>
      <c r="Z879" s="131"/>
      <c r="AA879" s="131"/>
      <c r="AB879" s="131"/>
      <c r="AC879" s="131"/>
      <c r="AD879" s="131"/>
      <c r="AE879" s="131"/>
      <c r="AF879" s="131"/>
      <c r="AG879" s="131"/>
      <c r="AH879" s="131"/>
      <c r="AI879" s="131"/>
      <c r="AJ879" s="131"/>
      <c r="AK879" s="131"/>
      <c r="AL879" s="131"/>
      <c r="AM879" s="131"/>
      <c r="AN879" s="131"/>
      <c r="AO879" s="131"/>
      <c r="AP879" s="131"/>
      <c r="AQ879" s="131"/>
      <c r="AR879" s="131"/>
      <c r="AS879" s="131"/>
      <c r="AT879" s="131"/>
      <c r="AU879" s="131"/>
      <c r="AV879" s="131"/>
      <c r="AW879" s="131"/>
      <c r="AX879" s="131"/>
      <c r="AY879" s="131"/>
      <c r="AZ879" s="131"/>
      <c r="BA879" s="131"/>
      <c r="BB879" s="131"/>
      <c r="BC879" s="131"/>
      <c r="BD879" s="131"/>
      <c r="BE879" s="131"/>
      <c r="BF879" s="131"/>
      <c r="BG879" s="131"/>
      <c r="BH879" s="131"/>
      <c r="BI879" s="131"/>
      <c r="BJ879" s="131"/>
      <c r="BK879" s="131"/>
      <c r="BL879" s="131"/>
      <c r="BM879" s="131"/>
      <c r="BN879" s="131"/>
      <c r="BO879" s="131"/>
      <c r="BP879" s="131"/>
      <c r="BQ879" s="131"/>
      <c r="BR879" s="131"/>
      <c r="BS879" s="131"/>
      <c r="BT879" s="131"/>
      <c r="BU879" s="131"/>
      <c r="BV879" s="131"/>
      <c r="BW879" s="131"/>
      <c r="BX879" s="131"/>
      <c r="BY879" s="131"/>
      <c r="BZ879" s="131"/>
      <c r="CA879" s="131"/>
      <c r="CB879" s="131"/>
      <c r="CC879" s="131"/>
      <c r="CD879" s="131"/>
      <c r="CE879" s="131"/>
      <c r="CF879" s="131"/>
      <c r="CG879" s="131"/>
      <c r="CH879" s="131"/>
      <c r="CI879" s="131"/>
      <c r="CJ879" s="131"/>
      <c r="CK879" s="131"/>
      <c r="CL879" s="131"/>
      <c r="CM879" s="131"/>
      <c r="CN879" s="131"/>
      <c r="CO879" s="131"/>
      <c r="CP879" s="131"/>
      <c r="CQ879" s="131"/>
      <c r="CR879" s="131"/>
      <c r="CS879" s="131"/>
      <c r="CT879" s="131"/>
      <c r="CU879" s="131"/>
      <c r="CV879" s="131"/>
      <c r="CW879" s="131"/>
      <c r="CX879" s="131"/>
      <c r="CY879" s="131"/>
      <c r="CZ879" s="131"/>
      <c r="DA879" s="131"/>
      <c r="DB879" s="131"/>
      <c r="DC879" s="131"/>
      <c r="DD879" s="131"/>
      <c r="DE879" s="131"/>
      <c r="DF879" s="131"/>
      <c r="DG879" s="131"/>
      <c r="DH879" s="131"/>
      <c r="DI879" s="131"/>
      <c r="DJ879" s="131"/>
      <c r="DK879" s="131"/>
      <c r="DL879" s="131"/>
      <c r="DM879" s="131"/>
      <c r="DN879" s="131"/>
      <c r="DO879" s="131"/>
      <c r="DP879" s="131"/>
      <c r="DQ879" s="131"/>
      <c r="DR879" s="131"/>
      <c r="DS879" s="131"/>
      <c r="DT879" s="131"/>
      <c r="DU879" s="131"/>
      <c r="DV879" s="131"/>
      <c r="DW879" s="131"/>
      <c r="DX879" s="131"/>
      <c r="DY879" s="131"/>
      <c r="DZ879" s="131"/>
      <c r="EA879" s="131"/>
      <c r="EB879" s="131"/>
      <c r="EC879" s="131"/>
      <c r="ED879" s="131"/>
      <c r="EE879" s="131"/>
      <c r="EF879" s="131"/>
      <c r="EG879" s="131"/>
      <c r="EH879" s="131"/>
      <c r="EI879" s="131"/>
      <c r="EJ879" s="131"/>
      <c r="EK879" s="131"/>
      <c r="EL879" s="131"/>
      <c r="EM879" s="131"/>
      <c r="EN879" s="131"/>
      <c r="EO879" s="131"/>
      <c r="EP879" s="131"/>
      <c r="EQ879" s="131"/>
      <c r="ER879" s="131"/>
      <c r="ES879" s="131"/>
      <c r="ET879" s="131"/>
      <c r="EU879" s="131"/>
      <c r="EV879" s="131"/>
      <c r="EW879" s="131"/>
      <c r="EX879" s="131"/>
      <c r="EY879" s="131"/>
      <c r="EZ879" s="131"/>
      <c r="FA879" s="131"/>
      <c r="FB879" s="131"/>
      <c r="FC879" s="131"/>
      <c r="FD879" s="131"/>
      <c r="FE879" s="131"/>
      <c r="FF879" s="131"/>
      <c r="FG879" s="131"/>
      <c r="FH879" s="131"/>
      <c r="FI879" s="131"/>
      <c r="FJ879" s="131"/>
      <c r="FK879" s="131"/>
      <c r="FL879" s="131"/>
      <c r="FM879" s="131"/>
      <c r="FN879" s="131"/>
      <c r="FO879" s="131"/>
      <c r="FP879" s="131"/>
      <c r="FQ879" s="131"/>
      <c r="FR879" s="131"/>
      <c r="FS879" s="131"/>
      <c r="FT879" s="131"/>
      <c r="FU879" s="131"/>
      <c r="FV879" s="131"/>
      <c r="FW879" s="131"/>
    </row>
    <row r="880">
      <c r="A880" s="131"/>
      <c r="B880" s="131"/>
      <c r="C880" s="131"/>
      <c r="D880" s="131"/>
      <c r="E880" s="131"/>
      <c r="F880" s="131"/>
      <c r="G880" s="131"/>
      <c r="H880" s="131"/>
      <c r="I880" s="131"/>
      <c r="J880" s="131"/>
      <c r="K880" s="131"/>
      <c r="L880" s="131"/>
      <c r="M880" s="131"/>
      <c r="N880" s="131"/>
      <c r="O880" s="131"/>
      <c r="P880" s="131"/>
      <c r="Q880" s="131"/>
      <c r="R880" s="131"/>
      <c r="S880" s="131"/>
      <c r="T880" s="131"/>
      <c r="U880" s="131"/>
      <c r="V880" s="131"/>
      <c r="W880" s="131"/>
      <c r="X880" s="131"/>
      <c r="Y880" s="131"/>
      <c r="Z880" s="131"/>
      <c r="AA880" s="131"/>
      <c r="AB880" s="131"/>
      <c r="AC880" s="131"/>
      <c r="AD880" s="131"/>
      <c r="AE880" s="131"/>
      <c r="AF880" s="131"/>
      <c r="AG880" s="131"/>
      <c r="AH880" s="131"/>
      <c r="AI880" s="131"/>
      <c r="AJ880" s="131"/>
      <c r="AK880" s="131"/>
      <c r="AL880" s="131"/>
      <c r="AM880" s="131"/>
      <c r="AN880" s="131"/>
      <c r="AO880" s="131"/>
      <c r="AP880" s="131"/>
      <c r="AQ880" s="131"/>
      <c r="AR880" s="131"/>
      <c r="AS880" s="131"/>
      <c r="AT880" s="131"/>
      <c r="AU880" s="131"/>
      <c r="AV880" s="131"/>
      <c r="AW880" s="131"/>
      <c r="AX880" s="131"/>
      <c r="AY880" s="131"/>
      <c r="AZ880" s="131"/>
      <c r="BA880" s="131"/>
      <c r="BB880" s="131"/>
      <c r="BC880" s="131"/>
      <c r="BD880" s="131"/>
      <c r="BE880" s="131"/>
      <c r="BF880" s="131"/>
      <c r="BG880" s="131"/>
      <c r="BH880" s="131"/>
      <c r="BI880" s="131"/>
      <c r="BJ880" s="131"/>
      <c r="BK880" s="131"/>
      <c r="BL880" s="131"/>
      <c r="BM880" s="131"/>
      <c r="BN880" s="131"/>
      <c r="BO880" s="131"/>
      <c r="BP880" s="131"/>
      <c r="BQ880" s="131"/>
      <c r="BR880" s="131"/>
      <c r="BS880" s="131"/>
      <c r="BT880" s="131"/>
      <c r="BU880" s="131"/>
      <c r="BV880" s="131"/>
      <c r="BW880" s="131"/>
      <c r="BX880" s="131"/>
      <c r="BY880" s="131"/>
      <c r="BZ880" s="131"/>
      <c r="CA880" s="131"/>
      <c r="CB880" s="131"/>
      <c r="CC880" s="131"/>
      <c r="CD880" s="131"/>
      <c r="CE880" s="131"/>
      <c r="CF880" s="131"/>
      <c r="CG880" s="131"/>
      <c r="CH880" s="131"/>
      <c r="CI880" s="131"/>
      <c r="CJ880" s="131"/>
      <c r="CK880" s="131"/>
      <c r="CL880" s="131"/>
      <c r="CM880" s="131"/>
      <c r="CN880" s="131"/>
      <c r="CO880" s="131"/>
      <c r="CP880" s="131"/>
      <c r="CQ880" s="131"/>
      <c r="CR880" s="131"/>
      <c r="CS880" s="131"/>
      <c r="CT880" s="131"/>
      <c r="CU880" s="131"/>
      <c r="CV880" s="131"/>
      <c r="CW880" s="131"/>
      <c r="CX880" s="131"/>
      <c r="CY880" s="131"/>
      <c r="CZ880" s="131"/>
      <c r="DA880" s="131"/>
      <c r="DB880" s="131"/>
      <c r="DC880" s="131"/>
      <c r="DD880" s="131"/>
      <c r="DE880" s="131"/>
      <c r="DF880" s="131"/>
      <c r="DG880" s="131"/>
      <c r="DH880" s="131"/>
      <c r="DI880" s="131"/>
      <c r="DJ880" s="131"/>
      <c r="DK880" s="131"/>
      <c r="DL880" s="131"/>
      <c r="DM880" s="131"/>
      <c r="DN880" s="131"/>
      <c r="DO880" s="131"/>
      <c r="DP880" s="131"/>
      <c r="DQ880" s="131"/>
      <c r="DR880" s="131"/>
      <c r="DS880" s="131"/>
      <c r="DT880" s="131"/>
      <c r="DU880" s="131"/>
      <c r="DV880" s="131"/>
      <c r="DW880" s="131"/>
      <c r="DX880" s="131"/>
      <c r="DY880" s="131"/>
      <c r="DZ880" s="131"/>
      <c r="EA880" s="131"/>
      <c r="EB880" s="131"/>
      <c r="EC880" s="131"/>
      <c r="ED880" s="131"/>
      <c r="EE880" s="131"/>
      <c r="EF880" s="131"/>
      <c r="EG880" s="131"/>
      <c r="EH880" s="131"/>
      <c r="EI880" s="131"/>
      <c r="EJ880" s="131"/>
      <c r="EK880" s="131"/>
      <c r="EL880" s="131"/>
      <c r="EM880" s="131"/>
      <c r="EN880" s="131"/>
      <c r="EO880" s="131"/>
      <c r="EP880" s="131"/>
      <c r="EQ880" s="131"/>
      <c r="ER880" s="131"/>
      <c r="ES880" s="131"/>
      <c r="ET880" s="131"/>
      <c r="EU880" s="131"/>
      <c r="EV880" s="131"/>
      <c r="EW880" s="131"/>
      <c r="EX880" s="131"/>
      <c r="EY880" s="131"/>
      <c r="EZ880" s="131"/>
      <c r="FA880" s="131"/>
      <c r="FB880" s="131"/>
      <c r="FC880" s="131"/>
      <c r="FD880" s="131"/>
      <c r="FE880" s="131"/>
      <c r="FF880" s="131"/>
      <c r="FG880" s="131"/>
      <c r="FH880" s="131"/>
      <c r="FI880" s="131"/>
      <c r="FJ880" s="131"/>
      <c r="FK880" s="131"/>
      <c r="FL880" s="131"/>
      <c r="FM880" s="131"/>
      <c r="FN880" s="131"/>
      <c r="FO880" s="131"/>
      <c r="FP880" s="131"/>
      <c r="FQ880" s="131"/>
      <c r="FR880" s="131"/>
      <c r="FS880" s="131"/>
      <c r="FT880" s="131"/>
      <c r="FU880" s="131"/>
      <c r="FV880" s="131"/>
      <c r="FW880" s="131"/>
    </row>
    <row r="881">
      <c r="A881" s="131"/>
      <c r="B881" s="131"/>
      <c r="C881" s="131"/>
      <c r="D881" s="131"/>
      <c r="E881" s="131"/>
      <c r="F881" s="131"/>
      <c r="G881" s="131"/>
      <c r="H881" s="131"/>
      <c r="I881" s="131"/>
      <c r="J881" s="131"/>
      <c r="K881" s="131"/>
      <c r="L881" s="131"/>
      <c r="M881" s="131"/>
      <c r="N881" s="131"/>
      <c r="O881" s="131"/>
      <c r="P881" s="131"/>
      <c r="Q881" s="131"/>
      <c r="R881" s="131"/>
      <c r="S881" s="131"/>
      <c r="T881" s="131"/>
      <c r="U881" s="131"/>
      <c r="V881" s="131"/>
      <c r="W881" s="131"/>
      <c r="X881" s="131"/>
      <c r="Y881" s="131"/>
      <c r="Z881" s="131"/>
      <c r="AA881" s="131"/>
      <c r="AB881" s="131"/>
      <c r="AC881" s="131"/>
      <c r="AD881" s="131"/>
      <c r="AE881" s="131"/>
      <c r="AF881" s="131"/>
      <c r="AG881" s="131"/>
      <c r="AH881" s="131"/>
      <c r="AI881" s="131"/>
      <c r="AJ881" s="131"/>
      <c r="AK881" s="131"/>
      <c r="AL881" s="131"/>
      <c r="AM881" s="131"/>
      <c r="AN881" s="131"/>
      <c r="AO881" s="131"/>
      <c r="AP881" s="131"/>
      <c r="AQ881" s="131"/>
      <c r="AR881" s="131"/>
      <c r="AS881" s="131"/>
      <c r="AT881" s="131"/>
      <c r="AU881" s="131"/>
      <c r="AV881" s="131"/>
      <c r="AW881" s="131"/>
      <c r="AX881" s="131"/>
      <c r="AY881" s="131"/>
      <c r="AZ881" s="131"/>
      <c r="BA881" s="131"/>
      <c r="BB881" s="131"/>
      <c r="BC881" s="131"/>
      <c r="BD881" s="131"/>
      <c r="BE881" s="131"/>
      <c r="BF881" s="131"/>
      <c r="BG881" s="131"/>
      <c r="BH881" s="131"/>
      <c r="BI881" s="131"/>
      <c r="BJ881" s="131"/>
      <c r="BK881" s="131"/>
      <c r="BL881" s="131"/>
      <c r="BM881" s="131"/>
      <c r="BN881" s="131"/>
      <c r="BO881" s="131"/>
      <c r="BP881" s="131"/>
      <c r="BQ881" s="131"/>
      <c r="BR881" s="131"/>
      <c r="BS881" s="131"/>
      <c r="BT881" s="131"/>
      <c r="BU881" s="131"/>
      <c r="BV881" s="131"/>
      <c r="BW881" s="131"/>
      <c r="BX881" s="131"/>
      <c r="BY881" s="131"/>
      <c r="BZ881" s="131"/>
      <c r="CA881" s="131"/>
      <c r="CB881" s="131"/>
      <c r="CC881" s="131"/>
      <c r="CD881" s="131"/>
      <c r="CE881" s="131"/>
      <c r="CF881" s="131"/>
      <c r="CG881" s="131"/>
      <c r="CH881" s="131"/>
      <c r="CI881" s="131"/>
      <c r="CJ881" s="131"/>
      <c r="CK881" s="131"/>
      <c r="CL881" s="131"/>
      <c r="CM881" s="131"/>
      <c r="CN881" s="131"/>
      <c r="CO881" s="131"/>
      <c r="CP881" s="131"/>
      <c r="CQ881" s="131"/>
      <c r="CR881" s="131"/>
      <c r="CS881" s="131"/>
      <c r="CT881" s="131"/>
      <c r="CU881" s="131"/>
      <c r="CV881" s="131"/>
      <c r="CW881" s="131"/>
      <c r="CX881" s="131"/>
      <c r="CY881" s="131"/>
      <c r="CZ881" s="131"/>
      <c r="DA881" s="131"/>
      <c r="DB881" s="131"/>
      <c r="DC881" s="131"/>
      <c r="DD881" s="131"/>
      <c r="DE881" s="131"/>
      <c r="DF881" s="131"/>
      <c r="DG881" s="131"/>
      <c r="DH881" s="131"/>
      <c r="DI881" s="131"/>
      <c r="DJ881" s="131"/>
      <c r="DK881" s="131"/>
      <c r="DL881" s="131"/>
      <c r="DM881" s="131"/>
      <c r="DN881" s="131"/>
      <c r="DO881" s="131"/>
      <c r="DP881" s="131"/>
      <c r="DQ881" s="131"/>
      <c r="DR881" s="131"/>
      <c r="DS881" s="131"/>
      <c r="DT881" s="131"/>
      <c r="DU881" s="131"/>
      <c r="DV881" s="131"/>
      <c r="DW881" s="131"/>
      <c r="DX881" s="131"/>
      <c r="DY881" s="131"/>
      <c r="DZ881" s="131"/>
      <c r="EA881" s="131"/>
      <c r="EB881" s="131"/>
      <c r="EC881" s="131"/>
      <c r="ED881" s="131"/>
      <c r="EE881" s="131"/>
      <c r="EF881" s="131"/>
      <c r="EG881" s="131"/>
      <c r="EH881" s="131"/>
      <c r="EI881" s="131"/>
      <c r="EJ881" s="131"/>
      <c r="EK881" s="131"/>
      <c r="EL881" s="131"/>
      <c r="EM881" s="131"/>
      <c r="EN881" s="131"/>
      <c r="EO881" s="131"/>
      <c r="EP881" s="131"/>
      <c r="EQ881" s="131"/>
      <c r="ER881" s="131"/>
      <c r="ES881" s="131"/>
      <c r="ET881" s="131"/>
      <c r="EU881" s="131"/>
      <c r="EV881" s="131"/>
      <c r="EW881" s="131"/>
      <c r="EX881" s="131"/>
      <c r="EY881" s="131"/>
      <c r="EZ881" s="131"/>
      <c r="FA881" s="131"/>
      <c r="FB881" s="131"/>
      <c r="FC881" s="131"/>
      <c r="FD881" s="131"/>
      <c r="FE881" s="131"/>
      <c r="FF881" s="131"/>
      <c r="FG881" s="131"/>
      <c r="FH881" s="131"/>
      <c r="FI881" s="131"/>
      <c r="FJ881" s="131"/>
      <c r="FK881" s="131"/>
      <c r="FL881" s="131"/>
      <c r="FM881" s="131"/>
      <c r="FN881" s="131"/>
      <c r="FO881" s="131"/>
      <c r="FP881" s="131"/>
      <c r="FQ881" s="131"/>
      <c r="FR881" s="131"/>
      <c r="FS881" s="131"/>
      <c r="FT881" s="131"/>
      <c r="FU881" s="131"/>
      <c r="FV881" s="131"/>
      <c r="FW881" s="131"/>
    </row>
    <row r="882">
      <c r="A882" s="131"/>
      <c r="B882" s="131"/>
      <c r="C882" s="131"/>
      <c r="D882" s="131"/>
      <c r="E882" s="131"/>
      <c r="F882" s="131"/>
      <c r="G882" s="131"/>
      <c r="H882" s="131"/>
      <c r="I882" s="131"/>
      <c r="J882" s="131"/>
      <c r="K882" s="131"/>
      <c r="L882" s="131"/>
      <c r="M882" s="131"/>
      <c r="N882" s="131"/>
      <c r="O882" s="131"/>
      <c r="P882" s="131"/>
      <c r="Q882" s="131"/>
      <c r="R882" s="131"/>
      <c r="S882" s="131"/>
      <c r="T882" s="131"/>
      <c r="U882" s="131"/>
      <c r="V882" s="131"/>
      <c r="W882" s="131"/>
      <c r="X882" s="131"/>
      <c r="Y882" s="131"/>
      <c r="Z882" s="131"/>
      <c r="AA882" s="131"/>
      <c r="AB882" s="131"/>
      <c r="AC882" s="131"/>
      <c r="AD882" s="131"/>
      <c r="AE882" s="131"/>
      <c r="AF882" s="131"/>
      <c r="AG882" s="131"/>
      <c r="AH882" s="131"/>
      <c r="AI882" s="131"/>
      <c r="AJ882" s="131"/>
      <c r="AK882" s="131"/>
      <c r="AL882" s="131"/>
      <c r="AM882" s="131"/>
      <c r="AN882" s="131"/>
      <c r="AO882" s="131"/>
      <c r="AP882" s="131"/>
      <c r="AQ882" s="131"/>
      <c r="AR882" s="131"/>
      <c r="AS882" s="131"/>
      <c r="AT882" s="131"/>
      <c r="AU882" s="131"/>
      <c r="AV882" s="131"/>
      <c r="AW882" s="131"/>
      <c r="AX882" s="131"/>
      <c r="AY882" s="131"/>
      <c r="AZ882" s="131"/>
      <c r="BA882" s="131"/>
      <c r="BB882" s="131"/>
      <c r="BC882" s="131"/>
      <c r="BD882" s="131"/>
      <c r="BE882" s="131"/>
      <c r="BF882" s="131"/>
      <c r="BG882" s="131"/>
      <c r="BH882" s="131"/>
      <c r="BI882" s="131"/>
      <c r="BJ882" s="131"/>
      <c r="BK882" s="131"/>
      <c r="BL882" s="131"/>
      <c r="BM882" s="131"/>
      <c r="BN882" s="131"/>
      <c r="BO882" s="131"/>
      <c r="BP882" s="131"/>
      <c r="BQ882" s="131"/>
      <c r="BR882" s="131"/>
      <c r="BS882" s="131"/>
      <c r="BT882" s="131"/>
      <c r="BU882" s="131"/>
      <c r="BV882" s="131"/>
      <c r="BW882" s="131"/>
      <c r="BX882" s="131"/>
      <c r="BY882" s="131"/>
      <c r="BZ882" s="131"/>
      <c r="CA882" s="131"/>
      <c r="CB882" s="131"/>
      <c r="CC882" s="131"/>
      <c r="CD882" s="131"/>
      <c r="CE882" s="131"/>
      <c r="CF882" s="131"/>
      <c r="CG882" s="131"/>
      <c r="CH882" s="131"/>
      <c r="CI882" s="131"/>
      <c r="CJ882" s="131"/>
      <c r="CK882" s="131"/>
      <c r="CL882" s="131"/>
      <c r="CM882" s="131"/>
      <c r="CN882" s="131"/>
      <c r="CO882" s="131"/>
      <c r="CP882" s="131"/>
      <c r="CQ882" s="131"/>
      <c r="CR882" s="131"/>
      <c r="CS882" s="131"/>
      <c r="CT882" s="131"/>
      <c r="CU882" s="131"/>
      <c r="CV882" s="131"/>
      <c r="CW882" s="131"/>
      <c r="CX882" s="131"/>
      <c r="CY882" s="131"/>
      <c r="CZ882" s="131"/>
      <c r="DA882" s="131"/>
      <c r="DB882" s="131"/>
      <c r="DC882" s="131"/>
      <c r="DD882" s="131"/>
      <c r="DE882" s="131"/>
      <c r="DF882" s="131"/>
      <c r="DG882" s="131"/>
      <c r="DH882" s="131"/>
      <c r="DI882" s="131"/>
      <c r="DJ882" s="131"/>
      <c r="DK882" s="131"/>
      <c r="DL882" s="131"/>
      <c r="DM882" s="131"/>
      <c r="DN882" s="131"/>
      <c r="DO882" s="131"/>
      <c r="DP882" s="131"/>
      <c r="DQ882" s="131"/>
      <c r="DR882" s="131"/>
      <c r="DS882" s="131"/>
      <c r="DT882" s="131"/>
      <c r="DU882" s="131"/>
      <c r="DV882" s="131"/>
      <c r="DW882" s="131"/>
      <c r="DX882" s="131"/>
      <c r="DY882" s="131"/>
      <c r="DZ882" s="131"/>
      <c r="EA882" s="131"/>
      <c r="EB882" s="131"/>
      <c r="EC882" s="131"/>
      <c r="ED882" s="131"/>
      <c r="EE882" s="131"/>
      <c r="EF882" s="131"/>
      <c r="EG882" s="131"/>
      <c r="EH882" s="131"/>
      <c r="EI882" s="131"/>
      <c r="EJ882" s="131"/>
      <c r="EK882" s="131"/>
      <c r="EL882" s="131"/>
      <c r="EM882" s="131"/>
      <c r="EN882" s="131"/>
      <c r="EO882" s="131"/>
      <c r="EP882" s="131"/>
      <c r="EQ882" s="131"/>
      <c r="ER882" s="131"/>
      <c r="ES882" s="131"/>
      <c r="ET882" s="131"/>
      <c r="EU882" s="131"/>
      <c r="EV882" s="131"/>
      <c r="EW882" s="131"/>
      <c r="EX882" s="131"/>
      <c r="EY882" s="131"/>
      <c r="EZ882" s="131"/>
      <c r="FA882" s="131"/>
      <c r="FB882" s="131"/>
      <c r="FC882" s="131"/>
      <c r="FD882" s="131"/>
      <c r="FE882" s="131"/>
      <c r="FF882" s="131"/>
      <c r="FG882" s="131"/>
      <c r="FH882" s="131"/>
      <c r="FI882" s="131"/>
      <c r="FJ882" s="131"/>
      <c r="FK882" s="131"/>
      <c r="FL882" s="131"/>
      <c r="FM882" s="131"/>
      <c r="FN882" s="131"/>
      <c r="FO882" s="131"/>
      <c r="FP882" s="131"/>
      <c r="FQ882" s="131"/>
      <c r="FR882" s="131"/>
      <c r="FS882" s="131"/>
      <c r="FT882" s="131"/>
      <c r="FU882" s="131"/>
      <c r="FV882" s="131"/>
      <c r="FW882" s="131"/>
    </row>
    <row r="883">
      <c r="A883" s="131"/>
      <c r="B883" s="131"/>
      <c r="C883" s="131"/>
      <c r="D883" s="131"/>
      <c r="E883" s="131"/>
      <c r="F883" s="131"/>
      <c r="G883" s="131"/>
      <c r="H883" s="131"/>
      <c r="I883" s="131"/>
      <c r="J883" s="131"/>
      <c r="K883" s="131"/>
      <c r="L883" s="131"/>
      <c r="M883" s="131"/>
      <c r="N883" s="131"/>
      <c r="O883" s="131"/>
      <c r="P883" s="131"/>
      <c r="Q883" s="131"/>
      <c r="R883" s="131"/>
      <c r="S883" s="131"/>
      <c r="T883" s="131"/>
      <c r="U883" s="131"/>
      <c r="V883" s="131"/>
      <c r="W883" s="131"/>
      <c r="X883" s="131"/>
      <c r="Y883" s="131"/>
      <c r="Z883" s="131"/>
      <c r="AA883" s="131"/>
      <c r="AB883" s="131"/>
      <c r="AC883" s="131"/>
      <c r="AD883" s="131"/>
      <c r="AE883" s="131"/>
      <c r="AF883" s="131"/>
      <c r="AG883" s="131"/>
      <c r="AH883" s="131"/>
      <c r="AI883" s="131"/>
      <c r="AJ883" s="131"/>
      <c r="AK883" s="131"/>
      <c r="AL883" s="131"/>
      <c r="AM883" s="131"/>
      <c r="AN883" s="131"/>
      <c r="AO883" s="131"/>
      <c r="AP883" s="131"/>
      <c r="AQ883" s="131"/>
      <c r="AR883" s="131"/>
      <c r="AS883" s="131"/>
      <c r="AT883" s="131"/>
      <c r="AU883" s="131"/>
      <c r="AV883" s="131"/>
      <c r="AW883" s="131"/>
      <c r="AX883" s="131"/>
      <c r="AY883" s="131"/>
      <c r="AZ883" s="131"/>
      <c r="BA883" s="131"/>
      <c r="BB883" s="131"/>
      <c r="BC883" s="131"/>
      <c r="BD883" s="131"/>
      <c r="BE883" s="131"/>
      <c r="BF883" s="131"/>
      <c r="BG883" s="131"/>
      <c r="BH883" s="131"/>
      <c r="BI883" s="131"/>
      <c r="BJ883" s="131"/>
      <c r="BK883" s="131"/>
      <c r="BL883" s="131"/>
      <c r="BM883" s="131"/>
      <c r="BN883" s="131"/>
      <c r="BO883" s="131"/>
      <c r="BP883" s="131"/>
      <c r="BQ883" s="131"/>
      <c r="BR883" s="131"/>
      <c r="BS883" s="131"/>
      <c r="BT883" s="131"/>
      <c r="BU883" s="131"/>
      <c r="BV883" s="131"/>
      <c r="BW883" s="131"/>
      <c r="BX883" s="131"/>
      <c r="BY883" s="131"/>
      <c r="BZ883" s="131"/>
      <c r="CA883" s="131"/>
      <c r="CB883" s="131"/>
      <c r="CC883" s="131"/>
      <c r="CD883" s="131"/>
      <c r="CE883" s="131"/>
      <c r="CF883" s="131"/>
      <c r="CG883" s="131"/>
      <c r="CH883" s="131"/>
      <c r="CI883" s="131"/>
      <c r="CJ883" s="131"/>
      <c r="CK883" s="131"/>
      <c r="CL883" s="131"/>
      <c r="CM883" s="131"/>
      <c r="CN883" s="131"/>
      <c r="CO883" s="131"/>
      <c r="CP883" s="131"/>
      <c r="CQ883" s="131"/>
      <c r="CR883" s="131"/>
      <c r="CS883" s="131"/>
      <c r="CT883" s="131"/>
      <c r="CU883" s="131"/>
      <c r="CV883" s="131"/>
      <c r="CW883" s="131"/>
      <c r="CX883" s="131"/>
      <c r="CY883" s="131"/>
      <c r="CZ883" s="131"/>
      <c r="DA883" s="131"/>
      <c r="DB883" s="131"/>
      <c r="DC883" s="131"/>
      <c r="DD883" s="131"/>
      <c r="DE883" s="131"/>
      <c r="DF883" s="131"/>
      <c r="DG883" s="131"/>
      <c r="DH883" s="131"/>
      <c r="DI883" s="131"/>
      <c r="DJ883" s="131"/>
      <c r="DK883" s="131"/>
      <c r="DL883" s="131"/>
      <c r="DM883" s="131"/>
      <c r="DN883" s="131"/>
      <c r="DO883" s="131"/>
      <c r="DP883" s="131"/>
      <c r="DQ883" s="131"/>
      <c r="DR883" s="131"/>
      <c r="DS883" s="131"/>
      <c r="DT883" s="131"/>
      <c r="DU883" s="131"/>
      <c r="DV883" s="131"/>
      <c r="DW883" s="131"/>
      <c r="DX883" s="131"/>
      <c r="DY883" s="131"/>
      <c r="DZ883" s="131"/>
      <c r="EA883" s="131"/>
      <c r="EB883" s="131"/>
      <c r="EC883" s="131"/>
      <c r="ED883" s="131"/>
      <c r="EE883" s="131"/>
      <c r="EF883" s="131"/>
      <c r="EG883" s="131"/>
      <c r="EH883" s="131"/>
      <c r="EI883" s="131"/>
      <c r="EJ883" s="131"/>
      <c r="EK883" s="131"/>
      <c r="EL883" s="131"/>
      <c r="EM883" s="131"/>
      <c r="EN883" s="131"/>
      <c r="EO883" s="131"/>
      <c r="EP883" s="131"/>
      <c r="EQ883" s="131"/>
      <c r="ER883" s="131"/>
      <c r="ES883" s="131"/>
      <c r="ET883" s="131"/>
      <c r="EU883" s="131"/>
      <c r="EV883" s="131"/>
      <c r="EW883" s="131"/>
      <c r="EX883" s="131"/>
      <c r="EY883" s="131"/>
      <c r="EZ883" s="131"/>
      <c r="FA883" s="131"/>
      <c r="FB883" s="131"/>
      <c r="FC883" s="131"/>
      <c r="FD883" s="131"/>
      <c r="FE883" s="131"/>
      <c r="FF883" s="131"/>
      <c r="FG883" s="131"/>
      <c r="FH883" s="131"/>
      <c r="FI883" s="131"/>
      <c r="FJ883" s="131"/>
      <c r="FK883" s="131"/>
      <c r="FL883" s="131"/>
      <c r="FM883" s="131"/>
      <c r="FN883" s="131"/>
      <c r="FO883" s="131"/>
      <c r="FP883" s="131"/>
      <c r="FQ883" s="131"/>
      <c r="FR883" s="131"/>
      <c r="FS883" s="131"/>
      <c r="FT883" s="131"/>
      <c r="FU883" s="131"/>
      <c r="FV883" s="131"/>
      <c r="FW883" s="131"/>
    </row>
    <row r="884">
      <c r="A884" s="131"/>
      <c r="B884" s="131"/>
      <c r="C884" s="131"/>
      <c r="D884" s="131"/>
      <c r="E884" s="131"/>
      <c r="F884" s="131"/>
      <c r="G884" s="131"/>
      <c r="H884" s="131"/>
      <c r="I884" s="131"/>
      <c r="J884" s="131"/>
      <c r="K884" s="131"/>
      <c r="L884" s="131"/>
      <c r="M884" s="131"/>
      <c r="N884" s="131"/>
      <c r="O884" s="131"/>
      <c r="P884" s="131"/>
      <c r="Q884" s="131"/>
      <c r="R884" s="131"/>
      <c r="S884" s="131"/>
      <c r="T884" s="131"/>
      <c r="U884" s="131"/>
      <c r="V884" s="131"/>
      <c r="W884" s="131"/>
      <c r="X884" s="131"/>
      <c r="Y884" s="131"/>
      <c r="Z884" s="131"/>
      <c r="AA884" s="131"/>
      <c r="AB884" s="131"/>
      <c r="AC884" s="131"/>
      <c r="AD884" s="131"/>
      <c r="AE884" s="131"/>
      <c r="AF884" s="131"/>
      <c r="AG884" s="131"/>
      <c r="AH884" s="131"/>
      <c r="AI884" s="131"/>
      <c r="AJ884" s="131"/>
      <c r="AK884" s="131"/>
      <c r="AL884" s="131"/>
      <c r="AM884" s="131"/>
      <c r="AN884" s="131"/>
      <c r="AO884" s="131"/>
      <c r="AP884" s="131"/>
      <c r="AQ884" s="131"/>
      <c r="AR884" s="131"/>
      <c r="AS884" s="131"/>
      <c r="AT884" s="131"/>
      <c r="AU884" s="131"/>
      <c r="AV884" s="131"/>
      <c r="AW884" s="131"/>
      <c r="AX884" s="131"/>
      <c r="AY884" s="131"/>
      <c r="AZ884" s="131"/>
      <c r="BA884" s="131"/>
      <c r="BB884" s="131"/>
      <c r="BC884" s="131"/>
      <c r="BD884" s="131"/>
      <c r="BE884" s="131"/>
      <c r="BF884" s="131"/>
      <c r="BG884" s="131"/>
      <c r="BH884" s="131"/>
      <c r="BI884" s="131"/>
      <c r="BJ884" s="131"/>
      <c r="BK884" s="131"/>
      <c r="BL884" s="131"/>
      <c r="BM884" s="131"/>
      <c r="BN884" s="131"/>
      <c r="BO884" s="131"/>
      <c r="BP884" s="131"/>
      <c r="BQ884" s="131"/>
      <c r="BR884" s="131"/>
      <c r="BS884" s="131"/>
      <c r="BT884" s="131"/>
      <c r="BU884" s="131"/>
      <c r="BV884" s="131"/>
      <c r="BW884" s="131"/>
      <c r="BX884" s="131"/>
      <c r="BY884" s="131"/>
      <c r="BZ884" s="131"/>
      <c r="CA884" s="131"/>
      <c r="CB884" s="131"/>
      <c r="CC884" s="131"/>
      <c r="CD884" s="131"/>
      <c r="CE884" s="131"/>
      <c r="CF884" s="131"/>
      <c r="CG884" s="131"/>
      <c r="CH884" s="131"/>
      <c r="CI884" s="131"/>
      <c r="CJ884" s="131"/>
      <c r="CK884" s="131"/>
      <c r="CL884" s="131"/>
      <c r="CM884" s="131"/>
      <c r="CN884" s="131"/>
      <c r="CO884" s="131"/>
      <c r="CP884" s="131"/>
      <c r="CQ884" s="131"/>
      <c r="CR884" s="131"/>
      <c r="CS884" s="131"/>
      <c r="CT884" s="131"/>
      <c r="CU884" s="131"/>
      <c r="CV884" s="131"/>
      <c r="CW884" s="131"/>
      <c r="CX884" s="131"/>
      <c r="CY884" s="131"/>
      <c r="CZ884" s="131"/>
      <c r="DA884" s="131"/>
      <c r="DB884" s="131"/>
      <c r="DC884" s="131"/>
      <c r="DD884" s="131"/>
      <c r="DE884" s="131"/>
      <c r="DF884" s="131"/>
      <c r="DG884" s="131"/>
      <c r="DH884" s="131"/>
      <c r="DI884" s="131"/>
      <c r="DJ884" s="131"/>
      <c r="DK884" s="131"/>
      <c r="DL884" s="131"/>
      <c r="DM884" s="131"/>
      <c r="DN884" s="131"/>
      <c r="DO884" s="131"/>
      <c r="DP884" s="131"/>
      <c r="DQ884" s="131"/>
      <c r="DR884" s="131"/>
      <c r="DS884" s="131"/>
      <c r="DT884" s="131"/>
      <c r="DU884" s="131"/>
      <c r="DV884" s="131"/>
      <c r="DW884" s="131"/>
      <c r="DX884" s="131"/>
      <c r="DY884" s="131"/>
      <c r="DZ884" s="131"/>
      <c r="EA884" s="131"/>
      <c r="EB884" s="131"/>
      <c r="EC884" s="131"/>
      <c r="ED884" s="131"/>
      <c r="EE884" s="131"/>
      <c r="EF884" s="131"/>
      <c r="EG884" s="131"/>
      <c r="EH884" s="131"/>
      <c r="EI884" s="131"/>
      <c r="EJ884" s="131"/>
      <c r="EK884" s="131"/>
      <c r="EL884" s="131"/>
      <c r="EM884" s="131"/>
      <c r="EN884" s="131"/>
      <c r="EO884" s="131"/>
      <c r="EP884" s="131"/>
      <c r="EQ884" s="131"/>
      <c r="ER884" s="131"/>
      <c r="ES884" s="131"/>
      <c r="ET884" s="131"/>
      <c r="EU884" s="131"/>
      <c r="EV884" s="131"/>
      <c r="EW884" s="131"/>
      <c r="EX884" s="131"/>
      <c r="EY884" s="131"/>
      <c r="EZ884" s="131"/>
      <c r="FA884" s="131"/>
      <c r="FB884" s="131"/>
      <c r="FC884" s="131"/>
      <c r="FD884" s="131"/>
      <c r="FE884" s="131"/>
      <c r="FF884" s="131"/>
      <c r="FG884" s="131"/>
      <c r="FH884" s="131"/>
      <c r="FI884" s="131"/>
      <c r="FJ884" s="131"/>
      <c r="FK884" s="131"/>
      <c r="FL884" s="131"/>
      <c r="FM884" s="131"/>
      <c r="FN884" s="131"/>
      <c r="FO884" s="131"/>
      <c r="FP884" s="131"/>
      <c r="FQ884" s="131"/>
      <c r="FR884" s="131"/>
      <c r="FS884" s="131"/>
      <c r="FT884" s="131"/>
      <c r="FU884" s="131"/>
      <c r="FV884" s="131"/>
      <c r="FW884" s="131"/>
    </row>
    <row r="885">
      <c r="A885" s="131"/>
      <c r="B885" s="131"/>
      <c r="C885" s="131"/>
      <c r="D885" s="131"/>
      <c r="E885" s="131"/>
      <c r="F885" s="131"/>
      <c r="G885" s="131"/>
      <c r="H885" s="131"/>
      <c r="I885" s="131"/>
      <c r="J885" s="131"/>
      <c r="K885" s="131"/>
      <c r="L885" s="131"/>
      <c r="M885" s="131"/>
      <c r="N885" s="131"/>
      <c r="O885" s="131"/>
      <c r="P885" s="131"/>
      <c r="Q885" s="131"/>
      <c r="R885" s="131"/>
      <c r="S885" s="131"/>
      <c r="T885" s="131"/>
      <c r="U885" s="131"/>
      <c r="V885" s="131"/>
      <c r="W885" s="131"/>
      <c r="X885" s="131"/>
      <c r="Y885" s="131"/>
      <c r="Z885" s="131"/>
      <c r="AA885" s="131"/>
      <c r="AB885" s="131"/>
      <c r="AC885" s="131"/>
      <c r="AD885" s="131"/>
      <c r="AE885" s="131"/>
      <c r="AF885" s="131"/>
      <c r="AG885" s="131"/>
      <c r="AH885" s="131"/>
      <c r="AI885" s="131"/>
      <c r="AJ885" s="131"/>
      <c r="AK885" s="131"/>
      <c r="AL885" s="131"/>
      <c r="AM885" s="131"/>
      <c r="AN885" s="131"/>
      <c r="AO885" s="131"/>
      <c r="AP885" s="131"/>
      <c r="AQ885" s="131"/>
      <c r="AR885" s="131"/>
      <c r="AS885" s="131"/>
      <c r="AT885" s="131"/>
      <c r="AU885" s="131"/>
      <c r="AV885" s="131"/>
      <c r="AW885" s="131"/>
      <c r="AX885" s="131"/>
      <c r="AY885" s="131"/>
      <c r="AZ885" s="131"/>
      <c r="BA885" s="131"/>
      <c r="BB885" s="131"/>
      <c r="BC885" s="131"/>
      <c r="BD885" s="131"/>
      <c r="BE885" s="131"/>
      <c r="BF885" s="131"/>
      <c r="BG885" s="131"/>
      <c r="BH885" s="131"/>
      <c r="BI885" s="131"/>
      <c r="BJ885" s="131"/>
      <c r="BK885" s="131"/>
      <c r="BL885" s="131"/>
      <c r="BM885" s="131"/>
      <c r="BN885" s="131"/>
      <c r="BO885" s="131"/>
      <c r="BP885" s="131"/>
      <c r="BQ885" s="131"/>
      <c r="BR885" s="131"/>
      <c r="BS885" s="131"/>
      <c r="BT885" s="131"/>
      <c r="BU885" s="131"/>
      <c r="BV885" s="131"/>
      <c r="BW885" s="131"/>
      <c r="BX885" s="131"/>
      <c r="BY885" s="131"/>
      <c r="BZ885" s="131"/>
      <c r="CA885" s="131"/>
      <c r="CB885" s="131"/>
      <c r="CC885" s="131"/>
      <c r="CD885" s="131"/>
      <c r="CE885" s="131"/>
      <c r="CF885" s="131"/>
      <c r="CG885" s="131"/>
      <c r="CH885" s="131"/>
      <c r="CI885" s="131"/>
      <c r="CJ885" s="131"/>
      <c r="CK885" s="131"/>
      <c r="CL885" s="131"/>
      <c r="CM885" s="131"/>
      <c r="CN885" s="131"/>
      <c r="CO885" s="131"/>
      <c r="CP885" s="131"/>
      <c r="CQ885" s="131"/>
      <c r="CR885" s="131"/>
      <c r="CS885" s="131"/>
      <c r="CT885" s="131"/>
      <c r="CU885" s="131"/>
      <c r="CV885" s="131"/>
      <c r="CW885" s="131"/>
      <c r="CX885" s="131"/>
      <c r="CY885" s="131"/>
      <c r="CZ885" s="131"/>
      <c r="DA885" s="131"/>
      <c r="DB885" s="131"/>
      <c r="DC885" s="131"/>
      <c r="DD885" s="131"/>
      <c r="DE885" s="131"/>
      <c r="DF885" s="131"/>
      <c r="DG885" s="131"/>
      <c r="DH885" s="131"/>
      <c r="DI885" s="131"/>
      <c r="DJ885" s="131"/>
      <c r="DK885" s="131"/>
      <c r="DL885" s="131"/>
      <c r="DM885" s="131"/>
      <c r="DN885" s="131"/>
      <c r="DO885" s="131"/>
      <c r="DP885" s="131"/>
      <c r="DQ885" s="131"/>
      <c r="DR885" s="131"/>
      <c r="DS885" s="131"/>
      <c r="DT885" s="131"/>
      <c r="DU885" s="131"/>
      <c r="DV885" s="131"/>
      <c r="DW885" s="131"/>
      <c r="DX885" s="131"/>
      <c r="DY885" s="131"/>
      <c r="DZ885" s="131"/>
      <c r="EA885" s="131"/>
      <c r="EB885" s="131"/>
      <c r="EC885" s="131"/>
      <c r="ED885" s="131"/>
      <c r="EE885" s="131"/>
      <c r="EF885" s="131"/>
      <c r="EG885" s="131"/>
      <c r="EH885" s="131"/>
      <c r="EI885" s="131"/>
      <c r="EJ885" s="131"/>
      <c r="EK885" s="131"/>
      <c r="EL885" s="131"/>
      <c r="EM885" s="131"/>
      <c r="EN885" s="131"/>
      <c r="EO885" s="131"/>
      <c r="EP885" s="131"/>
      <c r="EQ885" s="131"/>
      <c r="ER885" s="131"/>
      <c r="ES885" s="131"/>
      <c r="ET885" s="131"/>
      <c r="EU885" s="131"/>
      <c r="EV885" s="131"/>
      <c r="EW885" s="131"/>
      <c r="EX885" s="131"/>
      <c r="EY885" s="131"/>
      <c r="EZ885" s="131"/>
      <c r="FA885" s="131"/>
      <c r="FB885" s="131"/>
      <c r="FC885" s="131"/>
      <c r="FD885" s="131"/>
      <c r="FE885" s="131"/>
      <c r="FF885" s="131"/>
      <c r="FG885" s="131"/>
      <c r="FH885" s="131"/>
      <c r="FI885" s="131"/>
      <c r="FJ885" s="131"/>
      <c r="FK885" s="131"/>
      <c r="FL885" s="131"/>
      <c r="FM885" s="131"/>
      <c r="FN885" s="131"/>
      <c r="FO885" s="131"/>
      <c r="FP885" s="131"/>
      <c r="FQ885" s="131"/>
      <c r="FR885" s="131"/>
      <c r="FS885" s="131"/>
      <c r="FT885" s="131"/>
      <c r="FU885" s="131"/>
      <c r="FV885" s="131"/>
      <c r="FW885" s="131"/>
    </row>
    <row r="886">
      <c r="A886" s="131"/>
      <c r="B886" s="131"/>
      <c r="C886" s="131"/>
      <c r="D886" s="131"/>
      <c r="E886" s="131"/>
      <c r="F886" s="131"/>
      <c r="G886" s="131"/>
      <c r="H886" s="131"/>
      <c r="I886" s="131"/>
      <c r="J886" s="131"/>
      <c r="K886" s="131"/>
      <c r="L886" s="131"/>
      <c r="M886" s="131"/>
      <c r="N886" s="131"/>
      <c r="O886" s="131"/>
      <c r="P886" s="131"/>
      <c r="Q886" s="131"/>
      <c r="R886" s="131"/>
      <c r="S886" s="131"/>
      <c r="T886" s="131"/>
      <c r="U886" s="131"/>
      <c r="V886" s="131"/>
      <c r="W886" s="131"/>
      <c r="X886" s="131"/>
      <c r="Y886" s="131"/>
      <c r="Z886" s="131"/>
      <c r="AA886" s="131"/>
      <c r="AB886" s="131"/>
      <c r="AC886" s="131"/>
      <c r="AD886" s="131"/>
      <c r="AE886" s="131"/>
      <c r="AF886" s="131"/>
      <c r="AG886" s="131"/>
      <c r="AH886" s="131"/>
      <c r="AI886" s="131"/>
      <c r="AJ886" s="131"/>
      <c r="AK886" s="131"/>
      <c r="AL886" s="131"/>
      <c r="AM886" s="131"/>
      <c r="AN886" s="131"/>
      <c r="AO886" s="131"/>
      <c r="AP886" s="131"/>
      <c r="AQ886" s="131"/>
      <c r="AR886" s="131"/>
      <c r="AS886" s="131"/>
      <c r="AT886" s="131"/>
      <c r="AU886" s="131"/>
      <c r="AV886" s="131"/>
      <c r="AW886" s="131"/>
      <c r="AX886" s="131"/>
      <c r="AY886" s="131"/>
      <c r="AZ886" s="131"/>
      <c r="BA886" s="131"/>
      <c r="BB886" s="131"/>
      <c r="BC886" s="131"/>
      <c r="BD886" s="131"/>
      <c r="BE886" s="131"/>
      <c r="BF886" s="131"/>
      <c r="BG886" s="131"/>
      <c r="BH886" s="131"/>
      <c r="BI886" s="131"/>
      <c r="BJ886" s="131"/>
      <c r="BK886" s="131"/>
      <c r="BL886" s="131"/>
      <c r="BM886" s="131"/>
      <c r="BN886" s="131"/>
      <c r="BO886" s="131"/>
      <c r="BP886" s="131"/>
      <c r="BQ886" s="131"/>
      <c r="BR886" s="131"/>
      <c r="BS886" s="131"/>
      <c r="BT886" s="131"/>
      <c r="BU886" s="131"/>
      <c r="BV886" s="131"/>
      <c r="BW886" s="131"/>
      <c r="BX886" s="131"/>
      <c r="BY886" s="131"/>
      <c r="BZ886" s="131"/>
      <c r="CA886" s="131"/>
      <c r="CB886" s="131"/>
      <c r="CC886" s="131"/>
      <c r="CD886" s="131"/>
      <c r="CE886" s="131"/>
      <c r="CF886" s="131"/>
      <c r="CG886" s="131"/>
      <c r="CH886" s="131"/>
      <c r="CI886" s="131"/>
      <c r="CJ886" s="131"/>
      <c r="CK886" s="131"/>
      <c r="CL886" s="131"/>
      <c r="CM886" s="131"/>
      <c r="CN886" s="131"/>
      <c r="CO886" s="131"/>
      <c r="CP886" s="131"/>
      <c r="CQ886" s="131"/>
      <c r="CR886" s="131"/>
      <c r="CS886" s="131"/>
      <c r="CT886" s="131"/>
      <c r="CU886" s="131"/>
      <c r="CV886" s="131"/>
      <c r="CW886" s="131"/>
      <c r="CX886" s="131"/>
      <c r="CY886" s="131"/>
      <c r="CZ886" s="131"/>
      <c r="DA886" s="131"/>
      <c r="DB886" s="131"/>
      <c r="DC886" s="131"/>
      <c r="DD886" s="131"/>
      <c r="DE886" s="131"/>
      <c r="DF886" s="131"/>
      <c r="DG886" s="131"/>
      <c r="DH886" s="131"/>
      <c r="DI886" s="131"/>
      <c r="DJ886" s="131"/>
      <c r="DK886" s="131"/>
      <c r="DL886" s="131"/>
      <c r="DM886" s="131"/>
      <c r="DN886" s="131"/>
      <c r="DO886" s="131"/>
      <c r="DP886" s="131"/>
      <c r="DQ886" s="131"/>
      <c r="DR886" s="131"/>
      <c r="DS886" s="131"/>
      <c r="DT886" s="131"/>
      <c r="DU886" s="131"/>
      <c r="DV886" s="131"/>
      <c r="DW886" s="131"/>
      <c r="DX886" s="131"/>
      <c r="DY886" s="131"/>
      <c r="DZ886" s="131"/>
      <c r="EA886" s="131"/>
      <c r="EB886" s="131"/>
      <c r="EC886" s="131"/>
      <c r="ED886" s="131"/>
      <c r="EE886" s="131"/>
      <c r="EF886" s="131"/>
      <c r="EG886" s="131"/>
      <c r="EH886" s="131"/>
      <c r="EI886" s="131"/>
      <c r="EJ886" s="131"/>
      <c r="EK886" s="131"/>
      <c r="EL886" s="131"/>
      <c r="EM886" s="131"/>
      <c r="EN886" s="131"/>
      <c r="EO886" s="131"/>
      <c r="EP886" s="131"/>
      <c r="EQ886" s="131"/>
      <c r="ER886" s="131"/>
      <c r="ES886" s="131"/>
      <c r="ET886" s="131"/>
      <c r="EU886" s="131"/>
      <c r="EV886" s="131"/>
      <c r="EW886" s="131"/>
      <c r="EX886" s="131"/>
      <c r="EY886" s="131"/>
      <c r="EZ886" s="131"/>
      <c r="FA886" s="131"/>
      <c r="FB886" s="131"/>
      <c r="FC886" s="131"/>
      <c r="FD886" s="131"/>
      <c r="FE886" s="131"/>
      <c r="FF886" s="131"/>
      <c r="FG886" s="131"/>
      <c r="FH886" s="131"/>
      <c r="FI886" s="131"/>
      <c r="FJ886" s="131"/>
      <c r="FK886" s="131"/>
      <c r="FL886" s="131"/>
      <c r="FM886" s="131"/>
      <c r="FN886" s="131"/>
      <c r="FO886" s="131"/>
      <c r="FP886" s="131"/>
      <c r="FQ886" s="131"/>
      <c r="FR886" s="131"/>
      <c r="FS886" s="131"/>
      <c r="FT886" s="131"/>
      <c r="FU886" s="131"/>
      <c r="FV886" s="131"/>
      <c r="FW886" s="131"/>
    </row>
    <row r="887">
      <c r="A887" s="131"/>
      <c r="B887" s="131"/>
      <c r="C887" s="131"/>
      <c r="D887" s="131"/>
      <c r="E887" s="131"/>
      <c r="F887" s="131"/>
      <c r="G887" s="131"/>
      <c r="H887" s="131"/>
      <c r="I887" s="131"/>
      <c r="J887" s="131"/>
      <c r="K887" s="131"/>
      <c r="L887" s="131"/>
      <c r="M887" s="131"/>
      <c r="N887" s="131"/>
      <c r="O887" s="131"/>
      <c r="P887" s="131"/>
      <c r="Q887" s="131"/>
      <c r="R887" s="131"/>
      <c r="S887" s="131"/>
      <c r="T887" s="131"/>
      <c r="U887" s="131"/>
      <c r="V887" s="131"/>
      <c r="W887" s="131"/>
      <c r="X887" s="131"/>
      <c r="Y887" s="131"/>
      <c r="Z887" s="131"/>
      <c r="AA887" s="131"/>
      <c r="AB887" s="131"/>
      <c r="AC887" s="131"/>
      <c r="AD887" s="131"/>
      <c r="AE887" s="131"/>
      <c r="AF887" s="131"/>
      <c r="AG887" s="131"/>
      <c r="AH887" s="131"/>
      <c r="AI887" s="131"/>
      <c r="AJ887" s="131"/>
      <c r="AK887" s="131"/>
      <c r="AL887" s="131"/>
      <c r="AM887" s="131"/>
      <c r="AN887" s="131"/>
      <c r="AO887" s="131"/>
      <c r="AP887" s="131"/>
      <c r="AQ887" s="131"/>
      <c r="AR887" s="131"/>
      <c r="AS887" s="131"/>
      <c r="AT887" s="131"/>
      <c r="AU887" s="131"/>
      <c r="AV887" s="131"/>
      <c r="AW887" s="131"/>
      <c r="AX887" s="131"/>
      <c r="AY887" s="131"/>
      <c r="AZ887" s="131"/>
      <c r="BA887" s="131"/>
      <c r="BB887" s="131"/>
      <c r="BC887" s="131"/>
      <c r="BD887" s="131"/>
      <c r="BE887" s="131"/>
      <c r="BF887" s="131"/>
      <c r="BG887" s="131"/>
      <c r="BH887" s="131"/>
      <c r="BI887" s="131"/>
      <c r="BJ887" s="131"/>
      <c r="BK887" s="131"/>
      <c r="BL887" s="131"/>
      <c r="BM887" s="131"/>
      <c r="BN887" s="131"/>
      <c r="BO887" s="131"/>
      <c r="BP887" s="131"/>
      <c r="BQ887" s="131"/>
      <c r="BR887" s="131"/>
      <c r="BS887" s="131"/>
      <c r="BT887" s="131"/>
      <c r="BU887" s="131"/>
      <c r="BV887" s="131"/>
      <c r="BW887" s="131"/>
      <c r="BX887" s="131"/>
      <c r="BY887" s="131"/>
      <c r="BZ887" s="131"/>
      <c r="CA887" s="131"/>
      <c r="CB887" s="131"/>
      <c r="CC887" s="131"/>
      <c r="CD887" s="131"/>
      <c r="CE887" s="131"/>
      <c r="CF887" s="131"/>
      <c r="CG887" s="131"/>
      <c r="CH887" s="131"/>
      <c r="CI887" s="131"/>
      <c r="CJ887" s="131"/>
      <c r="CK887" s="131"/>
      <c r="CL887" s="131"/>
      <c r="CM887" s="131"/>
      <c r="CN887" s="131"/>
      <c r="CO887" s="131"/>
      <c r="CP887" s="131"/>
      <c r="CQ887" s="131"/>
      <c r="CR887" s="131"/>
      <c r="CS887" s="131"/>
      <c r="CT887" s="131"/>
      <c r="CU887" s="131"/>
      <c r="CV887" s="131"/>
      <c r="CW887" s="131"/>
      <c r="CX887" s="131"/>
      <c r="CY887" s="131"/>
      <c r="CZ887" s="131"/>
      <c r="DA887" s="131"/>
      <c r="DB887" s="131"/>
      <c r="DC887" s="131"/>
      <c r="DD887" s="131"/>
      <c r="DE887" s="131"/>
      <c r="DF887" s="131"/>
      <c r="DG887" s="131"/>
      <c r="DH887" s="131"/>
      <c r="DI887" s="131"/>
      <c r="DJ887" s="131"/>
      <c r="DK887" s="131"/>
      <c r="DL887" s="131"/>
      <c r="DM887" s="131"/>
      <c r="DN887" s="131"/>
      <c r="DO887" s="131"/>
      <c r="DP887" s="131"/>
      <c r="DQ887" s="131"/>
      <c r="DR887" s="131"/>
      <c r="DS887" s="131"/>
      <c r="DT887" s="131"/>
      <c r="DU887" s="131"/>
      <c r="DV887" s="131"/>
      <c r="DW887" s="131"/>
      <c r="DX887" s="131"/>
      <c r="DY887" s="131"/>
      <c r="DZ887" s="131"/>
      <c r="EA887" s="131"/>
      <c r="EB887" s="131"/>
      <c r="EC887" s="131"/>
      <c r="ED887" s="131"/>
      <c r="EE887" s="131"/>
      <c r="EF887" s="131"/>
      <c r="EG887" s="131"/>
      <c r="EH887" s="131"/>
      <c r="EI887" s="131"/>
      <c r="EJ887" s="131"/>
      <c r="EK887" s="131"/>
      <c r="EL887" s="131"/>
      <c r="EM887" s="131"/>
      <c r="EN887" s="131"/>
      <c r="EO887" s="131"/>
      <c r="EP887" s="131"/>
      <c r="EQ887" s="131"/>
      <c r="ER887" s="131"/>
      <c r="ES887" s="131"/>
      <c r="ET887" s="131"/>
      <c r="EU887" s="131"/>
      <c r="EV887" s="131"/>
      <c r="EW887" s="131"/>
      <c r="EX887" s="131"/>
      <c r="EY887" s="131"/>
      <c r="EZ887" s="131"/>
      <c r="FA887" s="131"/>
      <c r="FB887" s="131"/>
      <c r="FC887" s="131"/>
      <c r="FD887" s="131"/>
      <c r="FE887" s="131"/>
      <c r="FF887" s="131"/>
      <c r="FG887" s="131"/>
      <c r="FH887" s="131"/>
      <c r="FI887" s="131"/>
      <c r="FJ887" s="131"/>
      <c r="FK887" s="131"/>
      <c r="FL887" s="131"/>
      <c r="FM887" s="131"/>
      <c r="FN887" s="131"/>
      <c r="FO887" s="131"/>
      <c r="FP887" s="131"/>
      <c r="FQ887" s="131"/>
      <c r="FR887" s="131"/>
      <c r="FS887" s="131"/>
      <c r="FT887" s="131"/>
      <c r="FU887" s="131"/>
      <c r="FV887" s="131"/>
      <c r="FW887" s="131"/>
    </row>
    <row r="888">
      <c r="A888" s="131"/>
      <c r="B888" s="131"/>
      <c r="C888" s="131"/>
      <c r="D888" s="131"/>
      <c r="E888" s="131"/>
      <c r="F888" s="131"/>
      <c r="G888" s="131"/>
      <c r="H888" s="131"/>
      <c r="I888" s="131"/>
      <c r="J888" s="131"/>
      <c r="K888" s="131"/>
      <c r="L888" s="131"/>
      <c r="M888" s="131"/>
      <c r="N888" s="131"/>
      <c r="O888" s="131"/>
      <c r="P888" s="131"/>
      <c r="Q888" s="131"/>
      <c r="R888" s="131"/>
      <c r="S888" s="131"/>
      <c r="T888" s="131"/>
      <c r="U888" s="131"/>
      <c r="V888" s="131"/>
      <c r="W888" s="131"/>
      <c r="X888" s="131"/>
      <c r="Y888" s="131"/>
      <c r="Z888" s="131"/>
      <c r="AA888" s="131"/>
      <c r="AB888" s="131"/>
      <c r="AC888" s="131"/>
      <c r="AD888" s="131"/>
      <c r="AE888" s="131"/>
      <c r="AF888" s="131"/>
      <c r="AG888" s="131"/>
      <c r="AH888" s="131"/>
      <c r="AI888" s="131"/>
      <c r="AJ888" s="131"/>
      <c r="AK888" s="131"/>
      <c r="AL888" s="131"/>
      <c r="AM888" s="131"/>
      <c r="AN888" s="131"/>
      <c r="AO888" s="131"/>
      <c r="AP888" s="131"/>
      <c r="AQ888" s="131"/>
      <c r="AR888" s="131"/>
      <c r="AS888" s="131"/>
      <c r="AT888" s="131"/>
      <c r="AU888" s="131"/>
      <c r="AV888" s="131"/>
      <c r="AW888" s="131"/>
      <c r="AX888" s="131"/>
      <c r="AY888" s="131"/>
      <c r="AZ888" s="131"/>
      <c r="BA888" s="131"/>
      <c r="BB888" s="131"/>
      <c r="BC888" s="131"/>
      <c r="BD888" s="131"/>
      <c r="BE888" s="131"/>
      <c r="BF888" s="131"/>
      <c r="BG888" s="131"/>
      <c r="BH888" s="131"/>
      <c r="BI888" s="131"/>
      <c r="BJ888" s="131"/>
      <c r="BK888" s="131"/>
      <c r="BL888" s="131"/>
      <c r="BM888" s="131"/>
      <c r="BN888" s="131"/>
      <c r="BO888" s="131"/>
      <c r="BP888" s="131"/>
      <c r="BQ888" s="131"/>
      <c r="BR888" s="131"/>
      <c r="BS888" s="131"/>
      <c r="BT888" s="131"/>
      <c r="BU888" s="131"/>
      <c r="BV888" s="131"/>
      <c r="BW888" s="131"/>
      <c r="BX888" s="131"/>
      <c r="BY888" s="131"/>
      <c r="BZ888" s="131"/>
      <c r="CA888" s="131"/>
      <c r="CB888" s="131"/>
      <c r="CC888" s="131"/>
      <c r="CD888" s="131"/>
      <c r="CE888" s="131"/>
      <c r="CF888" s="131"/>
      <c r="CG888" s="131"/>
      <c r="CH888" s="131"/>
      <c r="CI888" s="131"/>
      <c r="CJ888" s="131"/>
      <c r="CK888" s="131"/>
      <c r="CL888" s="131"/>
      <c r="CM888" s="131"/>
      <c r="CN888" s="131"/>
      <c r="CO888" s="131"/>
      <c r="CP888" s="131"/>
      <c r="CQ888" s="131"/>
      <c r="CR888" s="131"/>
      <c r="CS888" s="131"/>
      <c r="CT888" s="131"/>
      <c r="CU888" s="131"/>
      <c r="CV888" s="131"/>
      <c r="CW888" s="131"/>
      <c r="CX888" s="131"/>
      <c r="CY888" s="131"/>
      <c r="CZ888" s="131"/>
      <c r="DA888" s="131"/>
      <c r="DB888" s="131"/>
      <c r="DC888" s="131"/>
      <c r="DD888" s="131"/>
      <c r="DE888" s="131"/>
      <c r="DF888" s="131"/>
      <c r="DG888" s="131"/>
      <c r="DH888" s="131"/>
      <c r="DI888" s="131"/>
      <c r="DJ888" s="131"/>
      <c r="DK888" s="131"/>
      <c r="DL888" s="131"/>
      <c r="DM888" s="131"/>
      <c r="DN888" s="131"/>
      <c r="DO888" s="131"/>
      <c r="DP888" s="131"/>
      <c r="DQ888" s="131"/>
      <c r="DR888" s="131"/>
      <c r="DS888" s="131"/>
      <c r="DT888" s="131"/>
      <c r="DU888" s="131"/>
      <c r="DV888" s="131"/>
      <c r="DW888" s="131"/>
      <c r="DX888" s="131"/>
      <c r="DY888" s="131"/>
      <c r="DZ888" s="131"/>
      <c r="EA888" s="131"/>
      <c r="EB888" s="131"/>
      <c r="EC888" s="131"/>
      <c r="ED888" s="131"/>
      <c r="EE888" s="131"/>
      <c r="EF888" s="131"/>
      <c r="EG888" s="131"/>
      <c r="EH888" s="131"/>
      <c r="EI888" s="131"/>
      <c r="EJ888" s="131"/>
      <c r="EK888" s="131"/>
      <c r="EL888" s="131"/>
      <c r="EM888" s="131"/>
      <c r="EN888" s="131"/>
      <c r="EO888" s="131"/>
      <c r="EP888" s="131"/>
      <c r="EQ888" s="131"/>
      <c r="ER888" s="131"/>
      <c r="ES888" s="131"/>
      <c r="ET888" s="131"/>
      <c r="EU888" s="131"/>
      <c r="EV888" s="131"/>
      <c r="EW888" s="131"/>
      <c r="EX888" s="131"/>
      <c r="EY888" s="131"/>
      <c r="EZ888" s="131"/>
      <c r="FA888" s="131"/>
      <c r="FB888" s="131"/>
      <c r="FC888" s="131"/>
      <c r="FD888" s="131"/>
      <c r="FE888" s="131"/>
      <c r="FF888" s="131"/>
      <c r="FG888" s="131"/>
      <c r="FH888" s="131"/>
      <c r="FI888" s="131"/>
      <c r="FJ888" s="131"/>
      <c r="FK888" s="131"/>
      <c r="FL888" s="131"/>
      <c r="FM888" s="131"/>
      <c r="FN888" s="131"/>
      <c r="FO888" s="131"/>
      <c r="FP888" s="131"/>
      <c r="FQ888" s="131"/>
      <c r="FR888" s="131"/>
      <c r="FS888" s="131"/>
      <c r="FT888" s="131"/>
      <c r="FU888" s="131"/>
      <c r="FV888" s="131"/>
      <c r="FW888" s="131"/>
    </row>
    <row r="889">
      <c r="A889" s="131"/>
      <c r="B889" s="131"/>
      <c r="C889" s="131"/>
      <c r="D889" s="131"/>
      <c r="E889" s="131"/>
      <c r="F889" s="131"/>
      <c r="G889" s="131"/>
      <c r="H889" s="131"/>
      <c r="I889" s="131"/>
      <c r="J889" s="131"/>
      <c r="K889" s="131"/>
      <c r="L889" s="131"/>
      <c r="M889" s="131"/>
      <c r="N889" s="131"/>
      <c r="O889" s="131"/>
      <c r="P889" s="131"/>
      <c r="Q889" s="131"/>
      <c r="R889" s="131"/>
      <c r="S889" s="131"/>
      <c r="T889" s="131"/>
      <c r="U889" s="131"/>
      <c r="V889" s="131"/>
      <c r="W889" s="131"/>
      <c r="X889" s="131"/>
      <c r="Y889" s="131"/>
      <c r="Z889" s="131"/>
      <c r="AA889" s="131"/>
      <c r="AB889" s="131"/>
      <c r="AC889" s="131"/>
      <c r="AD889" s="131"/>
      <c r="AE889" s="131"/>
      <c r="AF889" s="131"/>
      <c r="AG889" s="131"/>
      <c r="AH889" s="131"/>
      <c r="AI889" s="131"/>
      <c r="AJ889" s="131"/>
      <c r="AK889" s="131"/>
      <c r="AL889" s="131"/>
      <c r="AM889" s="131"/>
      <c r="AN889" s="131"/>
      <c r="AO889" s="131"/>
      <c r="AP889" s="131"/>
      <c r="AQ889" s="131"/>
      <c r="AR889" s="131"/>
      <c r="AS889" s="131"/>
      <c r="AT889" s="131"/>
      <c r="AU889" s="131"/>
      <c r="AV889" s="131"/>
      <c r="AW889" s="131"/>
      <c r="AX889" s="131"/>
      <c r="AY889" s="131"/>
      <c r="AZ889" s="131"/>
      <c r="BA889" s="131"/>
      <c r="BB889" s="131"/>
      <c r="BC889" s="131"/>
      <c r="BD889" s="131"/>
      <c r="BE889" s="131"/>
      <c r="BF889" s="131"/>
      <c r="BG889" s="131"/>
      <c r="BH889" s="131"/>
      <c r="BI889" s="131"/>
      <c r="BJ889" s="131"/>
      <c r="BK889" s="131"/>
      <c r="BL889" s="131"/>
      <c r="BM889" s="131"/>
      <c r="BN889" s="131"/>
      <c r="BO889" s="131"/>
      <c r="BP889" s="131"/>
      <c r="BQ889" s="131"/>
      <c r="BR889" s="131"/>
      <c r="BS889" s="131"/>
      <c r="BT889" s="131"/>
      <c r="BU889" s="131"/>
      <c r="BV889" s="131"/>
      <c r="BW889" s="131"/>
      <c r="BX889" s="131"/>
      <c r="BY889" s="131"/>
      <c r="BZ889" s="131"/>
      <c r="CA889" s="131"/>
      <c r="CB889" s="131"/>
      <c r="CC889" s="131"/>
      <c r="CD889" s="131"/>
      <c r="CE889" s="131"/>
      <c r="CF889" s="131"/>
      <c r="CG889" s="131"/>
      <c r="CH889" s="131"/>
      <c r="CI889" s="131"/>
      <c r="CJ889" s="131"/>
      <c r="CK889" s="131"/>
      <c r="CL889" s="131"/>
      <c r="CM889" s="131"/>
      <c r="CN889" s="131"/>
      <c r="CO889" s="131"/>
      <c r="CP889" s="131"/>
      <c r="CQ889" s="131"/>
      <c r="CR889" s="131"/>
      <c r="CS889" s="131"/>
      <c r="CT889" s="131"/>
      <c r="CU889" s="131"/>
      <c r="CV889" s="131"/>
      <c r="CW889" s="131"/>
      <c r="CX889" s="131"/>
      <c r="CY889" s="131"/>
      <c r="CZ889" s="131"/>
      <c r="DA889" s="131"/>
      <c r="DB889" s="131"/>
      <c r="DC889" s="131"/>
      <c r="DD889" s="131"/>
      <c r="DE889" s="131"/>
      <c r="DF889" s="131"/>
      <c r="DG889" s="131"/>
      <c r="DH889" s="131"/>
      <c r="DI889" s="131"/>
      <c r="DJ889" s="131"/>
      <c r="DK889" s="131"/>
      <c r="DL889" s="131"/>
      <c r="DM889" s="131"/>
      <c r="DN889" s="131"/>
      <c r="DO889" s="131"/>
      <c r="DP889" s="131"/>
      <c r="DQ889" s="131"/>
      <c r="DR889" s="131"/>
      <c r="DS889" s="131"/>
      <c r="DT889" s="131"/>
      <c r="DU889" s="131"/>
      <c r="DV889" s="131"/>
      <c r="DW889" s="131"/>
      <c r="DX889" s="131"/>
      <c r="DY889" s="131"/>
      <c r="DZ889" s="131"/>
      <c r="EA889" s="131"/>
      <c r="EB889" s="131"/>
      <c r="EC889" s="131"/>
      <c r="ED889" s="131"/>
      <c r="EE889" s="131"/>
      <c r="EF889" s="131"/>
      <c r="EG889" s="131"/>
      <c r="EH889" s="131"/>
      <c r="EI889" s="131"/>
      <c r="EJ889" s="131"/>
      <c r="EK889" s="131"/>
      <c r="EL889" s="131"/>
      <c r="EM889" s="131"/>
      <c r="EN889" s="131"/>
      <c r="EO889" s="131"/>
      <c r="EP889" s="131"/>
      <c r="EQ889" s="131"/>
      <c r="ER889" s="131"/>
      <c r="ES889" s="131"/>
      <c r="ET889" s="131"/>
      <c r="EU889" s="131"/>
      <c r="EV889" s="131"/>
      <c r="EW889" s="131"/>
      <c r="EX889" s="131"/>
      <c r="EY889" s="131"/>
      <c r="EZ889" s="131"/>
      <c r="FA889" s="131"/>
      <c r="FB889" s="131"/>
      <c r="FC889" s="131"/>
      <c r="FD889" s="131"/>
      <c r="FE889" s="131"/>
      <c r="FF889" s="131"/>
      <c r="FG889" s="131"/>
      <c r="FH889" s="131"/>
      <c r="FI889" s="131"/>
      <c r="FJ889" s="131"/>
      <c r="FK889" s="131"/>
      <c r="FL889" s="131"/>
      <c r="FM889" s="131"/>
      <c r="FN889" s="131"/>
      <c r="FO889" s="131"/>
      <c r="FP889" s="131"/>
      <c r="FQ889" s="131"/>
      <c r="FR889" s="131"/>
      <c r="FS889" s="131"/>
      <c r="FT889" s="131"/>
      <c r="FU889" s="131"/>
      <c r="FV889" s="131"/>
      <c r="FW889" s="131"/>
    </row>
    <row r="890">
      <c r="A890" s="131"/>
      <c r="B890" s="131"/>
      <c r="C890" s="131"/>
      <c r="D890" s="131"/>
      <c r="E890" s="131"/>
      <c r="F890" s="131"/>
      <c r="G890" s="131"/>
      <c r="H890" s="131"/>
      <c r="I890" s="131"/>
      <c r="J890" s="131"/>
      <c r="K890" s="131"/>
      <c r="L890" s="131"/>
      <c r="M890" s="131"/>
      <c r="N890" s="131"/>
      <c r="O890" s="131"/>
      <c r="P890" s="131"/>
      <c r="Q890" s="131"/>
      <c r="R890" s="131"/>
      <c r="S890" s="131"/>
      <c r="T890" s="131"/>
      <c r="U890" s="131"/>
      <c r="V890" s="131"/>
      <c r="W890" s="131"/>
      <c r="X890" s="131"/>
      <c r="Y890" s="131"/>
      <c r="Z890" s="131"/>
      <c r="AA890" s="131"/>
      <c r="AB890" s="131"/>
      <c r="AC890" s="131"/>
      <c r="AD890" s="131"/>
      <c r="AE890" s="131"/>
      <c r="AF890" s="131"/>
      <c r="AG890" s="131"/>
      <c r="AH890" s="131"/>
      <c r="AI890" s="131"/>
      <c r="AJ890" s="131"/>
      <c r="AK890" s="131"/>
      <c r="AL890" s="131"/>
      <c r="AM890" s="131"/>
      <c r="AN890" s="131"/>
      <c r="AO890" s="131"/>
      <c r="AP890" s="131"/>
      <c r="AQ890" s="131"/>
      <c r="AR890" s="131"/>
      <c r="AS890" s="131"/>
      <c r="AT890" s="131"/>
      <c r="AU890" s="131"/>
      <c r="AV890" s="131"/>
      <c r="AW890" s="131"/>
      <c r="AX890" s="131"/>
      <c r="AY890" s="131"/>
      <c r="AZ890" s="131"/>
      <c r="BA890" s="131"/>
      <c r="BB890" s="131"/>
      <c r="BC890" s="131"/>
      <c r="BD890" s="131"/>
      <c r="BE890" s="131"/>
      <c r="BF890" s="131"/>
      <c r="BG890" s="131"/>
      <c r="BH890" s="131"/>
      <c r="BI890" s="131"/>
      <c r="BJ890" s="131"/>
      <c r="BK890" s="131"/>
      <c r="BL890" s="131"/>
      <c r="BM890" s="131"/>
      <c r="BN890" s="131"/>
      <c r="BO890" s="131"/>
      <c r="BP890" s="131"/>
      <c r="BQ890" s="131"/>
      <c r="BR890" s="131"/>
      <c r="BS890" s="131"/>
      <c r="BT890" s="131"/>
      <c r="BU890" s="131"/>
      <c r="BV890" s="131"/>
      <c r="BW890" s="131"/>
      <c r="BX890" s="131"/>
      <c r="BY890" s="131"/>
      <c r="BZ890" s="131"/>
      <c r="CA890" s="131"/>
      <c r="CB890" s="131"/>
      <c r="CC890" s="131"/>
      <c r="CD890" s="131"/>
      <c r="CE890" s="131"/>
      <c r="CF890" s="131"/>
      <c r="CG890" s="131"/>
      <c r="CH890" s="131"/>
      <c r="CI890" s="131"/>
      <c r="CJ890" s="131"/>
      <c r="CK890" s="131"/>
      <c r="CL890" s="131"/>
      <c r="CM890" s="131"/>
      <c r="CN890" s="131"/>
      <c r="CO890" s="131"/>
      <c r="CP890" s="131"/>
      <c r="CQ890" s="131"/>
      <c r="CR890" s="131"/>
      <c r="CS890" s="131"/>
      <c r="CT890" s="131"/>
      <c r="CU890" s="131"/>
      <c r="CV890" s="131"/>
      <c r="CW890" s="131"/>
      <c r="CX890" s="131"/>
      <c r="CY890" s="131"/>
      <c r="CZ890" s="131"/>
      <c r="DA890" s="131"/>
      <c r="DB890" s="131"/>
      <c r="DC890" s="131"/>
      <c r="DD890" s="131"/>
      <c r="DE890" s="131"/>
      <c r="DF890" s="131"/>
      <c r="DG890" s="131"/>
      <c r="DH890" s="131"/>
      <c r="DI890" s="131"/>
      <c r="DJ890" s="131"/>
      <c r="DK890" s="131"/>
      <c r="DL890" s="131"/>
      <c r="DM890" s="131"/>
      <c r="DN890" s="131"/>
      <c r="DO890" s="131"/>
      <c r="DP890" s="131"/>
      <c r="DQ890" s="131"/>
      <c r="DR890" s="131"/>
      <c r="DS890" s="131"/>
      <c r="DT890" s="131"/>
      <c r="DU890" s="131"/>
      <c r="DV890" s="131"/>
      <c r="DW890" s="131"/>
      <c r="DX890" s="131"/>
      <c r="DY890" s="131"/>
      <c r="DZ890" s="131"/>
      <c r="EA890" s="131"/>
      <c r="EB890" s="131"/>
      <c r="EC890" s="131"/>
      <c r="ED890" s="131"/>
      <c r="EE890" s="131"/>
      <c r="EF890" s="131"/>
      <c r="EG890" s="131"/>
      <c r="EH890" s="131"/>
      <c r="EI890" s="131"/>
      <c r="EJ890" s="131"/>
      <c r="EK890" s="131"/>
      <c r="EL890" s="131"/>
      <c r="EM890" s="131"/>
      <c r="EN890" s="131"/>
      <c r="EO890" s="131"/>
      <c r="EP890" s="131"/>
      <c r="EQ890" s="131"/>
      <c r="ER890" s="131"/>
      <c r="ES890" s="131"/>
      <c r="ET890" s="131"/>
      <c r="EU890" s="131"/>
      <c r="EV890" s="131"/>
      <c r="EW890" s="131"/>
      <c r="EX890" s="131"/>
      <c r="EY890" s="131"/>
      <c r="EZ890" s="131"/>
      <c r="FA890" s="131"/>
      <c r="FB890" s="131"/>
      <c r="FC890" s="131"/>
      <c r="FD890" s="131"/>
      <c r="FE890" s="131"/>
      <c r="FF890" s="131"/>
      <c r="FG890" s="131"/>
      <c r="FH890" s="131"/>
      <c r="FI890" s="131"/>
      <c r="FJ890" s="131"/>
      <c r="FK890" s="131"/>
      <c r="FL890" s="131"/>
      <c r="FM890" s="131"/>
      <c r="FN890" s="131"/>
      <c r="FO890" s="131"/>
      <c r="FP890" s="131"/>
      <c r="FQ890" s="131"/>
      <c r="FR890" s="131"/>
      <c r="FS890" s="131"/>
      <c r="FT890" s="131"/>
      <c r="FU890" s="131"/>
      <c r="FV890" s="131"/>
      <c r="FW890" s="131"/>
    </row>
    <row r="891">
      <c r="A891" s="131"/>
      <c r="B891" s="131"/>
      <c r="C891" s="131"/>
      <c r="D891" s="131"/>
      <c r="E891" s="131"/>
      <c r="F891" s="131"/>
      <c r="G891" s="131"/>
      <c r="H891" s="131"/>
      <c r="I891" s="131"/>
      <c r="J891" s="131"/>
      <c r="K891" s="131"/>
      <c r="L891" s="131"/>
      <c r="M891" s="131"/>
      <c r="N891" s="131"/>
      <c r="O891" s="131"/>
      <c r="P891" s="131"/>
      <c r="Q891" s="131"/>
      <c r="R891" s="131"/>
      <c r="S891" s="131"/>
      <c r="T891" s="131"/>
      <c r="U891" s="131"/>
      <c r="V891" s="131"/>
      <c r="W891" s="131"/>
      <c r="X891" s="131"/>
      <c r="Y891" s="131"/>
      <c r="Z891" s="131"/>
      <c r="AA891" s="131"/>
      <c r="AB891" s="131"/>
      <c r="AC891" s="131"/>
      <c r="AD891" s="131"/>
      <c r="AE891" s="131"/>
      <c r="AF891" s="131"/>
      <c r="AG891" s="131"/>
      <c r="AH891" s="131"/>
      <c r="AI891" s="131"/>
      <c r="AJ891" s="131"/>
      <c r="AK891" s="131"/>
      <c r="AL891" s="131"/>
      <c r="AM891" s="131"/>
      <c r="AN891" s="131"/>
      <c r="AO891" s="131"/>
      <c r="AP891" s="131"/>
      <c r="AQ891" s="131"/>
      <c r="AR891" s="131"/>
      <c r="AS891" s="131"/>
      <c r="AT891" s="131"/>
      <c r="AU891" s="131"/>
      <c r="AV891" s="131"/>
      <c r="AW891" s="131"/>
      <c r="AX891" s="131"/>
      <c r="AY891" s="131"/>
      <c r="AZ891" s="131"/>
      <c r="BA891" s="131"/>
      <c r="BB891" s="131"/>
      <c r="BC891" s="131"/>
      <c r="BD891" s="131"/>
      <c r="BE891" s="131"/>
      <c r="BF891" s="131"/>
      <c r="BG891" s="131"/>
      <c r="BH891" s="131"/>
      <c r="BI891" s="131"/>
      <c r="BJ891" s="131"/>
      <c r="BK891" s="131"/>
      <c r="BL891" s="131"/>
      <c r="BM891" s="131"/>
      <c r="BN891" s="131"/>
      <c r="BO891" s="131"/>
      <c r="BP891" s="131"/>
      <c r="BQ891" s="131"/>
      <c r="BR891" s="131"/>
      <c r="BS891" s="131"/>
      <c r="BT891" s="131"/>
      <c r="BU891" s="131"/>
      <c r="BV891" s="131"/>
      <c r="BW891" s="131"/>
      <c r="BX891" s="131"/>
      <c r="BY891" s="131"/>
      <c r="BZ891" s="131"/>
      <c r="CA891" s="131"/>
      <c r="CB891" s="131"/>
      <c r="CC891" s="131"/>
      <c r="CD891" s="131"/>
      <c r="CE891" s="131"/>
      <c r="CF891" s="131"/>
      <c r="CG891" s="131"/>
      <c r="CH891" s="131"/>
      <c r="CI891" s="131"/>
      <c r="CJ891" s="131"/>
      <c r="CK891" s="131"/>
      <c r="CL891" s="131"/>
      <c r="CM891" s="131"/>
      <c r="CN891" s="131"/>
      <c r="CO891" s="131"/>
      <c r="CP891" s="131"/>
      <c r="CQ891" s="131"/>
      <c r="CR891" s="131"/>
      <c r="CS891" s="131"/>
      <c r="CT891" s="131"/>
      <c r="CU891" s="131"/>
      <c r="CV891" s="131"/>
      <c r="CW891" s="131"/>
      <c r="CX891" s="131"/>
      <c r="CY891" s="131"/>
      <c r="CZ891" s="131"/>
      <c r="DA891" s="131"/>
      <c r="DB891" s="131"/>
      <c r="DC891" s="131"/>
      <c r="DD891" s="131"/>
      <c r="DE891" s="131"/>
      <c r="DF891" s="131"/>
      <c r="DG891" s="131"/>
      <c r="DH891" s="131"/>
      <c r="DI891" s="131"/>
      <c r="DJ891" s="131"/>
      <c r="DK891" s="131"/>
      <c r="DL891" s="131"/>
      <c r="DM891" s="131"/>
      <c r="DN891" s="131"/>
      <c r="DO891" s="131"/>
      <c r="DP891" s="131"/>
      <c r="DQ891" s="131"/>
      <c r="DR891" s="131"/>
      <c r="DS891" s="131"/>
      <c r="DT891" s="131"/>
      <c r="DU891" s="131"/>
      <c r="DV891" s="131"/>
      <c r="DW891" s="131"/>
      <c r="DX891" s="131"/>
      <c r="DY891" s="131"/>
      <c r="DZ891" s="131"/>
      <c r="EA891" s="131"/>
      <c r="EB891" s="131"/>
      <c r="EC891" s="131"/>
      <c r="ED891" s="131"/>
      <c r="EE891" s="131"/>
      <c r="EF891" s="131"/>
      <c r="EG891" s="131"/>
      <c r="EH891" s="131"/>
      <c r="EI891" s="131"/>
      <c r="EJ891" s="131"/>
      <c r="EK891" s="131"/>
      <c r="EL891" s="131"/>
      <c r="EM891" s="131"/>
      <c r="EN891" s="131"/>
      <c r="EO891" s="131"/>
      <c r="EP891" s="131"/>
      <c r="EQ891" s="131"/>
      <c r="ER891" s="131"/>
      <c r="ES891" s="131"/>
      <c r="ET891" s="131"/>
      <c r="EU891" s="131"/>
      <c r="EV891" s="131"/>
      <c r="EW891" s="131"/>
      <c r="EX891" s="131"/>
      <c r="EY891" s="131"/>
      <c r="EZ891" s="131"/>
      <c r="FA891" s="131"/>
      <c r="FB891" s="131"/>
      <c r="FC891" s="131"/>
      <c r="FD891" s="131"/>
      <c r="FE891" s="131"/>
      <c r="FF891" s="131"/>
      <c r="FG891" s="131"/>
      <c r="FH891" s="131"/>
      <c r="FI891" s="131"/>
      <c r="FJ891" s="131"/>
      <c r="FK891" s="131"/>
      <c r="FL891" s="131"/>
      <c r="FM891" s="131"/>
      <c r="FN891" s="131"/>
      <c r="FO891" s="131"/>
      <c r="FP891" s="131"/>
      <c r="FQ891" s="131"/>
      <c r="FR891" s="131"/>
      <c r="FS891" s="131"/>
      <c r="FT891" s="131"/>
      <c r="FU891" s="131"/>
      <c r="FV891" s="131"/>
      <c r="FW891" s="131"/>
    </row>
    <row r="892">
      <c r="A892" s="131"/>
      <c r="B892" s="131"/>
      <c r="C892" s="131"/>
      <c r="D892" s="131"/>
      <c r="E892" s="131"/>
      <c r="F892" s="131"/>
      <c r="G892" s="131"/>
      <c r="H892" s="131"/>
      <c r="I892" s="131"/>
      <c r="J892" s="131"/>
      <c r="K892" s="131"/>
      <c r="L892" s="131"/>
      <c r="M892" s="131"/>
      <c r="N892" s="131"/>
      <c r="O892" s="131"/>
      <c r="P892" s="131"/>
      <c r="Q892" s="131"/>
      <c r="R892" s="131"/>
      <c r="S892" s="131"/>
      <c r="T892" s="131"/>
      <c r="U892" s="131"/>
      <c r="V892" s="131"/>
      <c r="W892" s="131"/>
      <c r="X892" s="131"/>
      <c r="Y892" s="131"/>
      <c r="Z892" s="131"/>
      <c r="AA892" s="131"/>
      <c r="AB892" s="131"/>
      <c r="AC892" s="131"/>
      <c r="AD892" s="131"/>
      <c r="AE892" s="131"/>
      <c r="AF892" s="131"/>
      <c r="AG892" s="131"/>
      <c r="AH892" s="131"/>
      <c r="AI892" s="131"/>
      <c r="AJ892" s="131"/>
      <c r="AK892" s="131"/>
      <c r="AL892" s="131"/>
      <c r="AM892" s="131"/>
      <c r="AN892" s="131"/>
      <c r="AO892" s="131"/>
      <c r="AP892" s="131"/>
      <c r="AQ892" s="131"/>
      <c r="AR892" s="131"/>
      <c r="AS892" s="131"/>
      <c r="AT892" s="131"/>
      <c r="AU892" s="131"/>
      <c r="AV892" s="131"/>
      <c r="AW892" s="131"/>
      <c r="AX892" s="131"/>
      <c r="AY892" s="131"/>
      <c r="AZ892" s="131"/>
      <c r="BA892" s="131"/>
      <c r="BB892" s="131"/>
      <c r="BC892" s="131"/>
      <c r="BD892" s="131"/>
      <c r="BE892" s="131"/>
      <c r="BF892" s="131"/>
      <c r="BG892" s="131"/>
      <c r="BH892" s="131"/>
      <c r="BI892" s="131"/>
      <c r="BJ892" s="131"/>
      <c r="BK892" s="131"/>
      <c r="BL892" s="131"/>
      <c r="BM892" s="131"/>
      <c r="BN892" s="131"/>
      <c r="BO892" s="131"/>
      <c r="BP892" s="131"/>
      <c r="BQ892" s="131"/>
      <c r="BR892" s="131"/>
      <c r="BS892" s="131"/>
      <c r="BT892" s="131"/>
      <c r="BU892" s="131"/>
      <c r="BV892" s="131"/>
      <c r="BW892" s="131"/>
      <c r="BX892" s="131"/>
      <c r="BY892" s="131"/>
      <c r="BZ892" s="131"/>
      <c r="CA892" s="131"/>
      <c r="CB892" s="131"/>
      <c r="CC892" s="131"/>
      <c r="CD892" s="131"/>
      <c r="CE892" s="131"/>
      <c r="CF892" s="131"/>
      <c r="CG892" s="131"/>
      <c r="CH892" s="131"/>
      <c r="CI892" s="131"/>
      <c r="CJ892" s="131"/>
      <c r="CK892" s="131"/>
      <c r="CL892" s="131"/>
      <c r="CM892" s="131"/>
      <c r="CN892" s="131"/>
      <c r="CO892" s="131"/>
      <c r="CP892" s="131"/>
      <c r="CQ892" s="131"/>
      <c r="CR892" s="131"/>
      <c r="CS892" s="131"/>
      <c r="CT892" s="131"/>
      <c r="CU892" s="131"/>
      <c r="CV892" s="131"/>
      <c r="CW892" s="131"/>
      <c r="CX892" s="131"/>
      <c r="CY892" s="131"/>
      <c r="CZ892" s="131"/>
      <c r="DA892" s="131"/>
      <c r="DB892" s="131"/>
      <c r="DC892" s="131"/>
      <c r="DD892" s="131"/>
      <c r="DE892" s="131"/>
      <c r="DF892" s="131"/>
      <c r="DG892" s="131"/>
      <c r="DH892" s="131"/>
      <c r="DI892" s="131"/>
      <c r="DJ892" s="131"/>
      <c r="DK892" s="131"/>
      <c r="DL892" s="131"/>
      <c r="DM892" s="131"/>
      <c r="DN892" s="131"/>
      <c r="DO892" s="131"/>
      <c r="DP892" s="131"/>
      <c r="DQ892" s="131"/>
      <c r="DR892" s="131"/>
      <c r="DS892" s="131"/>
      <c r="DT892" s="131"/>
      <c r="DU892" s="131"/>
      <c r="DV892" s="131"/>
      <c r="DW892" s="131"/>
      <c r="DX892" s="131"/>
      <c r="DY892" s="131"/>
      <c r="DZ892" s="131"/>
      <c r="EA892" s="131"/>
      <c r="EB892" s="131"/>
      <c r="EC892" s="131"/>
      <c r="ED892" s="131"/>
      <c r="EE892" s="131"/>
      <c r="EF892" s="131"/>
      <c r="EG892" s="131"/>
      <c r="EH892" s="131"/>
      <c r="EI892" s="131"/>
      <c r="EJ892" s="131"/>
      <c r="EK892" s="131"/>
      <c r="EL892" s="131"/>
      <c r="EM892" s="131"/>
      <c r="EN892" s="131"/>
      <c r="EO892" s="131"/>
      <c r="EP892" s="131"/>
      <c r="EQ892" s="131"/>
      <c r="ER892" s="131"/>
      <c r="ES892" s="131"/>
      <c r="ET892" s="131"/>
      <c r="EU892" s="131"/>
      <c r="EV892" s="131"/>
      <c r="EW892" s="131"/>
      <c r="EX892" s="131"/>
      <c r="EY892" s="131"/>
      <c r="EZ892" s="131"/>
      <c r="FA892" s="131"/>
      <c r="FB892" s="131"/>
      <c r="FC892" s="131"/>
      <c r="FD892" s="131"/>
      <c r="FE892" s="131"/>
      <c r="FF892" s="131"/>
      <c r="FG892" s="131"/>
      <c r="FH892" s="131"/>
      <c r="FI892" s="131"/>
      <c r="FJ892" s="131"/>
      <c r="FK892" s="131"/>
      <c r="FL892" s="131"/>
      <c r="FM892" s="131"/>
      <c r="FN892" s="131"/>
      <c r="FO892" s="131"/>
      <c r="FP892" s="131"/>
      <c r="FQ892" s="131"/>
      <c r="FR892" s="131"/>
      <c r="FS892" s="131"/>
      <c r="FT892" s="131"/>
      <c r="FU892" s="131"/>
      <c r="FV892" s="131"/>
      <c r="FW892" s="131"/>
    </row>
    <row r="893">
      <c r="A893" s="131"/>
      <c r="B893" s="131"/>
      <c r="C893" s="131"/>
      <c r="D893" s="131"/>
      <c r="E893" s="131"/>
      <c r="F893" s="131"/>
      <c r="G893" s="131"/>
      <c r="H893" s="131"/>
      <c r="I893" s="131"/>
      <c r="J893" s="131"/>
      <c r="K893" s="131"/>
      <c r="L893" s="131"/>
      <c r="M893" s="131"/>
      <c r="N893" s="131"/>
      <c r="O893" s="131"/>
      <c r="P893" s="131"/>
      <c r="Q893" s="131"/>
      <c r="R893" s="131"/>
      <c r="S893" s="131"/>
      <c r="T893" s="131"/>
      <c r="U893" s="131"/>
      <c r="V893" s="131"/>
      <c r="W893" s="131"/>
      <c r="X893" s="131"/>
      <c r="Y893" s="131"/>
      <c r="Z893" s="131"/>
      <c r="AA893" s="131"/>
      <c r="AB893" s="131"/>
      <c r="AC893" s="131"/>
      <c r="AD893" s="131"/>
      <c r="AE893" s="131"/>
      <c r="AF893" s="131"/>
      <c r="AG893" s="131"/>
      <c r="AH893" s="131"/>
      <c r="AI893" s="131"/>
      <c r="AJ893" s="131"/>
      <c r="AK893" s="131"/>
      <c r="AL893" s="131"/>
      <c r="AM893" s="131"/>
      <c r="AN893" s="131"/>
      <c r="AO893" s="131"/>
      <c r="AP893" s="131"/>
      <c r="AQ893" s="131"/>
      <c r="AR893" s="131"/>
      <c r="AS893" s="131"/>
      <c r="AT893" s="131"/>
      <c r="AU893" s="131"/>
      <c r="AV893" s="131"/>
      <c r="AW893" s="131"/>
      <c r="AX893" s="131"/>
      <c r="AY893" s="131"/>
      <c r="AZ893" s="131"/>
      <c r="BA893" s="131"/>
      <c r="BB893" s="131"/>
      <c r="BC893" s="131"/>
      <c r="BD893" s="131"/>
      <c r="BE893" s="131"/>
      <c r="BF893" s="131"/>
      <c r="BG893" s="131"/>
      <c r="BH893" s="131"/>
      <c r="BI893" s="131"/>
      <c r="BJ893" s="131"/>
      <c r="BK893" s="131"/>
      <c r="BL893" s="131"/>
      <c r="BM893" s="131"/>
      <c r="BN893" s="131"/>
      <c r="BO893" s="131"/>
      <c r="BP893" s="131"/>
      <c r="BQ893" s="131"/>
      <c r="BR893" s="131"/>
      <c r="BS893" s="131"/>
      <c r="BT893" s="131"/>
      <c r="BU893" s="131"/>
      <c r="BV893" s="131"/>
      <c r="BW893" s="131"/>
      <c r="BX893" s="131"/>
      <c r="BY893" s="131"/>
      <c r="BZ893" s="131"/>
      <c r="CA893" s="131"/>
      <c r="CB893" s="131"/>
      <c r="CC893" s="131"/>
      <c r="CD893" s="131"/>
      <c r="CE893" s="131"/>
      <c r="CF893" s="131"/>
      <c r="CG893" s="131"/>
      <c r="CH893" s="131"/>
      <c r="CI893" s="131"/>
      <c r="CJ893" s="131"/>
      <c r="CK893" s="131"/>
      <c r="CL893" s="131"/>
      <c r="CM893" s="131"/>
      <c r="CN893" s="131"/>
      <c r="CO893" s="131"/>
      <c r="CP893" s="131"/>
      <c r="CQ893" s="131"/>
      <c r="CR893" s="131"/>
      <c r="CS893" s="131"/>
      <c r="CT893" s="131"/>
      <c r="CU893" s="131"/>
      <c r="CV893" s="131"/>
      <c r="CW893" s="131"/>
      <c r="CX893" s="131"/>
      <c r="CY893" s="131"/>
      <c r="CZ893" s="131"/>
      <c r="DA893" s="131"/>
      <c r="DB893" s="131"/>
      <c r="DC893" s="131"/>
      <c r="DD893" s="131"/>
      <c r="DE893" s="131"/>
      <c r="DF893" s="131"/>
      <c r="DG893" s="131"/>
      <c r="DH893" s="131"/>
      <c r="DI893" s="131"/>
      <c r="DJ893" s="131"/>
      <c r="DK893" s="131"/>
      <c r="DL893" s="131"/>
      <c r="DM893" s="131"/>
      <c r="DN893" s="131"/>
      <c r="DO893" s="131"/>
      <c r="DP893" s="131"/>
      <c r="DQ893" s="131"/>
      <c r="DR893" s="131"/>
      <c r="DS893" s="131"/>
      <c r="DT893" s="131"/>
      <c r="DU893" s="131"/>
      <c r="DV893" s="131"/>
      <c r="DW893" s="131"/>
      <c r="DX893" s="131"/>
      <c r="DY893" s="131"/>
      <c r="DZ893" s="131"/>
      <c r="EA893" s="131"/>
      <c r="EB893" s="131"/>
      <c r="EC893" s="131"/>
      <c r="ED893" s="131"/>
      <c r="EE893" s="131"/>
      <c r="EF893" s="131"/>
      <c r="EG893" s="131"/>
      <c r="EH893" s="131"/>
      <c r="EI893" s="131"/>
      <c r="EJ893" s="131"/>
      <c r="EK893" s="131"/>
      <c r="EL893" s="131"/>
      <c r="EM893" s="131"/>
      <c r="EN893" s="131"/>
      <c r="EO893" s="131"/>
      <c r="EP893" s="131"/>
      <c r="EQ893" s="131"/>
      <c r="ER893" s="131"/>
      <c r="ES893" s="131"/>
      <c r="ET893" s="131"/>
      <c r="EU893" s="131"/>
      <c r="EV893" s="131"/>
      <c r="EW893" s="131"/>
      <c r="EX893" s="131"/>
      <c r="EY893" s="131"/>
      <c r="EZ893" s="131"/>
      <c r="FA893" s="131"/>
      <c r="FB893" s="131"/>
      <c r="FC893" s="131"/>
      <c r="FD893" s="131"/>
      <c r="FE893" s="131"/>
      <c r="FF893" s="131"/>
      <c r="FG893" s="131"/>
      <c r="FH893" s="131"/>
      <c r="FI893" s="131"/>
      <c r="FJ893" s="131"/>
      <c r="FK893" s="131"/>
      <c r="FL893" s="131"/>
      <c r="FM893" s="131"/>
      <c r="FN893" s="131"/>
      <c r="FO893" s="131"/>
      <c r="FP893" s="131"/>
      <c r="FQ893" s="131"/>
      <c r="FR893" s="131"/>
      <c r="FS893" s="131"/>
      <c r="FT893" s="131"/>
      <c r="FU893" s="131"/>
      <c r="FV893" s="131"/>
      <c r="FW893" s="131"/>
    </row>
    <row r="894">
      <c r="A894" s="131"/>
      <c r="B894" s="131"/>
      <c r="C894" s="131"/>
      <c r="D894" s="131"/>
      <c r="E894" s="131"/>
      <c r="F894" s="131"/>
      <c r="G894" s="131"/>
      <c r="H894" s="131"/>
      <c r="I894" s="131"/>
      <c r="J894" s="131"/>
      <c r="K894" s="131"/>
      <c r="L894" s="131"/>
      <c r="M894" s="131"/>
      <c r="N894" s="131"/>
      <c r="O894" s="131"/>
      <c r="P894" s="131"/>
      <c r="Q894" s="131"/>
      <c r="R894" s="131"/>
      <c r="S894" s="131"/>
      <c r="T894" s="131"/>
      <c r="U894" s="131"/>
      <c r="V894" s="131"/>
      <c r="W894" s="131"/>
      <c r="X894" s="131"/>
      <c r="Y894" s="131"/>
      <c r="Z894" s="131"/>
      <c r="AA894" s="131"/>
      <c r="AB894" s="131"/>
      <c r="AC894" s="131"/>
      <c r="AD894" s="131"/>
      <c r="AE894" s="131"/>
      <c r="AF894" s="131"/>
      <c r="AG894" s="131"/>
      <c r="AH894" s="131"/>
      <c r="AI894" s="131"/>
      <c r="AJ894" s="131"/>
      <c r="AK894" s="131"/>
      <c r="AL894" s="131"/>
      <c r="AM894" s="131"/>
      <c r="AN894" s="131"/>
      <c r="AO894" s="131"/>
      <c r="AP894" s="131"/>
      <c r="AQ894" s="131"/>
      <c r="AR894" s="131"/>
      <c r="AS894" s="131"/>
      <c r="AT894" s="131"/>
      <c r="AU894" s="131"/>
      <c r="AV894" s="131"/>
      <c r="AW894" s="131"/>
      <c r="AX894" s="131"/>
      <c r="AY894" s="131"/>
      <c r="AZ894" s="131"/>
      <c r="BA894" s="131"/>
      <c r="BB894" s="131"/>
      <c r="BC894" s="131"/>
      <c r="BD894" s="131"/>
      <c r="BE894" s="131"/>
      <c r="BF894" s="131"/>
      <c r="BG894" s="131"/>
      <c r="BH894" s="131"/>
      <c r="BI894" s="131"/>
      <c r="BJ894" s="131"/>
      <c r="BK894" s="131"/>
      <c r="BL894" s="131"/>
      <c r="BM894" s="131"/>
      <c r="BN894" s="131"/>
      <c r="BO894" s="131"/>
      <c r="BP894" s="131"/>
      <c r="BQ894" s="131"/>
      <c r="BR894" s="131"/>
      <c r="BS894" s="131"/>
      <c r="BT894" s="131"/>
      <c r="BU894" s="131"/>
      <c r="BV894" s="131"/>
      <c r="BW894" s="131"/>
      <c r="BX894" s="131"/>
      <c r="BY894" s="131"/>
      <c r="BZ894" s="131"/>
      <c r="CA894" s="131"/>
      <c r="CB894" s="131"/>
      <c r="CC894" s="131"/>
      <c r="CD894" s="131"/>
      <c r="CE894" s="131"/>
      <c r="CF894" s="131"/>
      <c r="CG894" s="131"/>
      <c r="CH894" s="131"/>
      <c r="CI894" s="131"/>
      <c r="CJ894" s="131"/>
      <c r="CK894" s="131"/>
      <c r="CL894" s="131"/>
      <c r="CM894" s="131"/>
      <c r="CN894" s="131"/>
      <c r="CO894" s="131"/>
      <c r="CP894" s="131"/>
      <c r="CQ894" s="131"/>
      <c r="CR894" s="131"/>
      <c r="CS894" s="131"/>
      <c r="CT894" s="131"/>
      <c r="CU894" s="131"/>
      <c r="CV894" s="131"/>
      <c r="CW894" s="131"/>
      <c r="CX894" s="131"/>
      <c r="CY894" s="131"/>
      <c r="CZ894" s="131"/>
      <c r="DA894" s="131"/>
      <c r="DB894" s="131"/>
      <c r="DC894" s="131"/>
      <c r="DD894" s="131"/>
      <c r="DE894" s="131"/>
      <c r="DF894" s="131"/>
      <c r="DG894" s="131"/>
      <c r="DH894" s="131"/>
      <c r="DI894" s="131"/>
      <c r="DJ894" s="131"/>
      <c r="DK894" s="131"/>
      <c r="DL894" s="131"/>
      <c r="DM894" s="131"/>
      <c r="DN894" s="131"/>
      <c r="DO894" s="131"/>
      <c r="DP894" s="131"/>
      <c r="DQ894" s="131"/>
      <c r="DR894" s="131"/>
      <c r="DS894" s="131"/>
      <c r="DT894" s="131"/>
      <c r="DU894" s="131"/>
      <c r="DV894" s="131"/>
      <c r="DW894" s="131"/>
      <c r="DX894" s="131"/>
      <c r="DY894" s="131"/>
      <c r="DZ894" s="131"/>
      <c r="EA894" s="131"/>
      <c r="EB894" s="131"/>
      <c r="EC894" s="131"/>
      <c r="ED894" s="131"/>
      <c r="EE894" s="131"/>
      <c r="EF894" s="131"/>
      <c r="EG894" s="131"/>
      <c r="EH894" s="131"/>
      <c r="EI894" s="131"/>
      <c r="EJ894" s="131"/>
      <c r="EK894" s="131"/>
      <c r="EL894" s="131"/>
      <c r="EM894" s="131"/>
      <c r="EN894" s="131"/>
      <c r="EO894" s="131"/>
      <c r="EP894" s="131"/>
      <c r="EQ894" s="131"/>
      <c r="ER894" s="131"/>
      <c r="ES894" s="131"/>
      <c r="ET894" s="131"/>
      <c r="EU894" s="131"/>
      <c r="EV894" s="131"/>
      <c r="EW894" s="131"/>
      <c r="EX894" s="131"/>
      <c r="EY894" s="131"/>
      <c r="EZ894" s="131"/>
      <c r="FA894" s="131"/>
      <c r="FB894" s="131"/>
      <c r="FC894" s="131"/>
      <c r="FD894" s="131"/>
      <c r="FE894" s="131"/>
      <c r="FF894" s="131"/>
      <c r="FG894" s="131"/>
      <c r="FH894" s="131"/>
      <c r="FI894" s="131"/>
      <c r="FJ894" s="131"/>
      <c r="FK894" s="131"/>
      <c r="FL894" s="131"/>
      <c r="FM894" s="131"/>
      <c r="FN894" s="131"/>
      <c r="FO894" s="131"/>
      <c r="FP894" s="131"/>
      <c r="FQ894" s="131"/>
      <c r="FR894" s="131"/>
      <c r="FS894" s="131"/>
      <c r="FT894" s="131"/>
      <c r="FU894" s="131"/>
      <c r="FV894" s="131"/>
      <c r="FW894" s="131"/>
    </row>
    <row r="895">
      <c r="A895" s="131"/>
      <c r="B895" s="131"/>
      <c r="C895" s="131"/>
      <c r="D895" s="131"/>
      <c r="E895" s="131"/>
      <c r="F895" s="131"/>
      <c r="G895" s="131"/>
      <c r="H895" s="131"/>
      <c r="I895" s="131"/>
      <c r="J895" s="131"/>
      <c r="K895" s="131"/>
      <c r="L895" s="131"/>
      <c r="M895" s="131"/>
      <c r="N895" s="131"/>
      <c r="O895" s="131"/>
      <c r="P895" s="131"/>
      <c r="Q895" s="131"/>
      <c r="R895" s="131"/>
      <c r="S895" s="131"/>
      <c r="T895" s="131"/>
      <c r="U895" s="131"/>
      <c r="V895" s="131"/>
      <c r="W895" s="131"/>
      <c r="X895" s="131"/>
      <c r="Y895" s="131"/>
      <c r="Z895" s="131"/>
      <c r="AA895" s="131"/>
      <c r="AB895" s="131"/>
      <c r="AC895" s="131"/>
      <c r="AD895" s="131"/>
      <c r="AE895" s="131"/>
      <c r="AF895" s="131"/>
      <c r="AG895" s="131"/>
      <c r="AH895" s="131"/>
      <c r="AI895" s="131"/>
      <c r="AJ895" s="131"/>
      <c r="AK895" s="131"/>
      <c r="AL895" s="131"/>
      <c r="AM895" s="131"/>
      <c r="AN895" s="131"/>
      <c r="AO895" s="131"/>
      <c r="AP895" s="131"/>
      <c r="AQ895" s="131"/>
      <c r="AR895" s="131"/>
      <c r="AS895" s="131"/>
      <c r="AT895" s="131"/>
      <c r="AU895" s="131"/>
      <c r="AV895" s="131"/>
      <c r="AW895" s="131"/>
      <c r="AX895" s="131"/>
      <c r="AY895" s="131"/>
      <c r="AZ895" s="131"/>
      <c r="BA895" s="131"/>
      <c r="BB895" s="131"/>
      <c r="BC895" s="131"/>
      <c r="BD895" s="131"/>
      <c r="BE895" s="131"/>
      <c r="BF895" s="131"/>
      <c r="BG895" s="131"/>
      <c r="BH895" s="131"/>
      <c r="BI895" s="131"/>
      <c r="BJ895" s="131"/>
      <c r="BK895" s="131"/>
      <c r="BL895" s="131"/>
      <c r="BM895" s="131"/>
      <c r="BN895" s="131"/>
      <c r="BO895" s="131"/>
      <c r="BP895" s="131"/>
      <c r="BQ895" s="131"/>
      <c r="BR895" s="131"/>
      <c r="BS895" s="131"/>
      <c r="BT895" s="131"/>
      <c r="BU895" s="131"/>
      <c r="BV895" s="131"/>
      <c r="BW895" s="131"/>
      <c r="BX895" s="131"/>
      <c r="BY895" s="131"/>
      <c r="BZ895" s="131"/>
      <c r="CA895" s="131"/>
      <c r="CB895" s="131"/>
      <c r="CC895" s="131"/>
      <c r="CD895" s="131"/>
      <c r="CE895" s="131"/>
      <c r="CF895" s="131"/>
      <c r="CG895" s="131"/>
      <c r="CH895" s="131"/>
      <c r="CI895" s="131"/>
      <c r="CJ895" s="131"/>
      <c r="CK895" s="131"/>
      <c r="CL895" s="131"/>
      <c r="CM895" s="131"/>
      <c r="CN895" s="131"/>
      <c r="CO895" s="131"/>
      <c r="CP895" s="131"/>
      <c r="CQ895" s="131"/>
      <c r="CR895" s="131"/>
      <c r="CS895" s="131"/>
      <c r="CT895" s="131"/>
      <c r="CU895" s="131"/>
      <c r="CV895" s="131"/>
      <c r="CW895" s="131"/>
      <c r="CX895" s="131"/>
      <c r="CY895" s="131"/>
      <c r="CZ895" s="131"/>
      <c r="DA895" s="131"/>
      <c r="DB895" s="131"/>
      <c r="DC895" s="131"/>
      <c r="DD895" s="131"/>
      <c r="DE895" s="131"/>
      <c r="DF895" s="131"/>
      <c r="DG895" s="131"/>
      <c r="DH895" s="131"/>
      <c r="DI895" s="131"/>
      <c r="DJ895" s="131"/>
      <c r="DK895" s="131"/>
      <c r="DL895" s="131"/>
      <c r="DM895" s="131"/>
      <c r="DN895" s="131"/>
      <c r="DO895" s="131"/>
      <c r="DP895" s="131"/>
      <c r="DQ895" s="131"/>
      <c r="DR895" s="131"/>
      <c r="DS895" s="131"/>
      <c r="DT895" s="131"/>
      <c r="DU895" s="131"/>
      <c r="DV895" s="131"/>
      <c r="DW895" s="131"/>
      <c r="DX895" s="131"/>
      <c r="DY895" s="131"/>
      <c r="DZ895" s="131"/>
      <c r="EA895" s="131"/>
      <c r="EB895" s="131"/>
      <c r="EC895" s="131"/>
      <c r="ED895" s="131"/>
      <c r="EE895" s="131"/>
      <c r="EF895" s="131"/>
      <c r="EG895" s="131"/>
      <c r="EH895" s="131"/>
      <c r="EI895" s="131"/>
      <c r="EJ895" s="131"/>
      <c r="EK895" s="131"/>
      <c r="EL895" s="131"/>
      <c r="EM895" s="131"/>
      <c r="EN895" s="131"/>
      <c r="EO895" s="131"/>
      <c r="EP895" s="131"/>
      <c r="EQ895" s="131"/>
      <c r="ER895" s="131"/>
      <c r="ES895" s="131"/>
      <c r="ET895" s="131"/>
      <c r="EU895" s="131"/>
      <c r="EV895" s="131"/>
      <c r="EW895" s="131"/>
      <c r="EX895" s="131"/>
      <c r="EY895" s="131"/>
      <c r="EZ895" s="131"/>
      <c r="FA895" s="131"/>
      <c r="FB895" s="131"/>
      <c r="FC895" s="131"/>
      <c r="FD895" s="131"/>
      <c r="FE895" s="131"/>
      <c r="FF895" s="131"/>
      <c r="FG895" s="131"/>
      <c r="FH895" s="131"/>
      <c r="FI895" s="131"/>
      <c r="FJ895" s="131"/>
      <c r="FK895" s="131"/>
      <c r="FL895" s="131"/>
      <c r="FM895" s="131"/>
      <c r="FN895" s="131"/>
      <c r="FO895" s="131"/>
      <c r="FP895" s="131"/>
      <c r="FQ895" s="131"/>
      <c r="FR895" s="131"/>
      <c r="FS895" s="131"/>
      <c r="FT895" s="131"/>
      <c r="FU895" s="131"/>
      <c r="FV895" s="131"/>
      <c r="FW895" s="131"/>
    </row>
    <row r="896">
      <c r="A896" s="131"/>
      <c r="B896" s="131"/>
      <c r="C896" s="131"/>
      <c r="D896" s="131"/>
      <c r="E896" s="131"/>
      <c r="F896" s="131"/>
      <c r="G896" s="131"/>
      <c r="H896" s="131"/>
      <c r="I896" s="131"/>
      <c r="J896" s="131"/>
      <c r="K896" s="131"/>
      <c r="L896" s="131"/>
      <c r="M896" s="131"/>
      <c r="N896" s="131"/>
      <c r="O896" s="131"/>
      <c r="P896" s="131"/>
      <c r="Q896" s="131"/>
      <c r="R896" s="131"/>
      <c r="S896" s="131"/>
      <c r="T896" s="131"/>
      <c r="U896" s="131"/>
      <c r="V896" s="131"/>
      <c r="W896" s="131"/>
      <c r="X896" s="131"/>
      <c r="Y896" s="131"/>
      <c r="Z896" s="131"/>
      <c r="AA896" s="131"/>
      <c r="AB896" s="131"/>
      <c r="AC896" s="131"/>
      <c r="AD896" s="131"/>
      <c r="AE896" s="131"/>
      <c r="AF896" s="131"/>
      <c r="AG896" s="131"/>
      <c r="AH896" s="131"/>
      <c r="AI896" s="131"/>
      <c r="AJ896" s="131"/>
      <c r="AK896" s="131"/>
      <c r="AL896" s="131"/>
      <c r="AM896" s="131"/>
      <c r="AN896" s="131"/>
      <c r="AO896" s="131"/>
      <c r="AP896" s="131"/>
      <c r="AQ896" s="131"/>
      <c r="AR896" s="131"/>
      <c r="AS896" s="131"/>
      <c r="AT896" s="131"/>
      <c r="AU896" s="131"/>
      <c r="AV896" s="131"/>
      <c r="AW896" s="131"/>
      <c r="AX896" s="131"/>
      <c r="AY896" s="131"/>
      <c r="AZ896" s="131"/>
      <c r="BA896" s="131"/>
      <c r="BB896" s="131"/>
      <c r="BC896" s="131"/>
      <c r="BD896" s="131"/>
      <c r="BE896" s="131"/>
      <c r="BF896" s="131"/>
      <c r="BG896" s="131"/>
      <c r="BH896" s="131"/>
      <c r="BI896" s="131"/>
      <c r="BJ896" s="131"/>
      <c r="BK896" s="131"/>
      <c r="BL896" s="131"/>
      <c r="BM896" s="131"/>
      <c r="BN896" s="131"/>
      <c r="BO896" s="131"/>
      <c r="BP896" s="131"/>
      <c r="BQ896" s="131"/>
      <c r="BR896" s="131"/>
      <c r="BS896" s="131"/>
      <c r="BT896" s="131"/>
      <c r="BU896" s="131"/>
      <c r="BV896" s="131"/>
      <c r="BW896" s="131"/>
      <c r="BX896" s="131"/>
      <c r="BY896" s="131"/>
      <c r="BZ896" s="131"/>
      <c r="CA896" s="131"/>
      <c r="CB896" s="131"/>
      <c r="CC896" s="131"/>
      <c r="CD896" s="131"/>
      <c r="CE896" s="131"/>
      <c r="CF896" s="131"/>
      <c r="CG896" s="131"/>
      <c r="CH896" s="131"/>
      <c r="CI896" s="131"/>
      <c r="CJ896" s="131"/>
      <c r="CK896" s="131"/>
      <c r="CL896" s="131"/>
      <c r="CM896" s="131"/>
      <c r="CN896" s="131"/>
      <c r="CO896" s="131"/>
      <c r="CP896" s="131"/>
      <c r="CQ896" s="131"/>
      <c r="CR896" s="131"/>
      <c r="CS896" s="131"/>
      <c r="CT896" s="131"/>
      <c r="CU896" s="131"/>
      <c r="CV896" s="131"/>
      <c r="CW896" s="131"/>
      <c r="CX896" s="131"/>
      <c r="CY896" s="131"/>
      <c r="CZ896" s="131"/>
      <c r="DA896" s="131"/>
      <c r="DB896" s="131"/>
      <c r="DC896" s="131"/>
      <c r="DD896" s="131"/>
      <c r="DE896" s="131"/>
      <c r="DF896" s="131"/>
      <c r="DG896" s="131"/>
      <c r="DH896" s="131"/>
      <c r="DI896" s="131"/>
      <c r="DJ896" s="131"/>
      <c r="DK896" s="131"/>
      <c r="DL896" s="131"/>
      <c r="DM896" s="131"/>
      <c r="DN896" s="131"/>
      <c r="DO896" s="131"/>
      <c r="DP896" s="131"/>
      <c r="DQ896" s="131"/>
      <c r="DR896" s="131"/>
      <c r="DS896" s="131"/>
      <c r="DT896" s="131"/>
      <c r="DU896" s="131"/>
      <c r="DV896" s="131"/>
      <c r="DW896" s="131"/>
      <c r="DX896" s="131"/>
      <c r="DY896" s="131"/>
      <c r="DZ896" s="131"/>
      <c r="EA896" s="131"/>
      <c r="EB896" s="131"/>
      <c r="EC896" s="131"/>
      <c r="ED896" s="131"/>
      <c r="EE896" s="131"/>
      <c r="EF896" s="131"/>
      <c r="EG896" s="131"/>
      <c r="EH896" s="131"/>
      <c r="EI896" s="131"/>
      <c r="EJ896" s="131"/>
      <c r="EK896" s="131"/>
      <c r="EL896" s="131"/>
      <c r="EM896" s="131"/>
      <c r="EN896" s="131"/>
      <c r="EO896" s="131"/>
      <c r="EP896" s="131"/>
      <c r="EQ896" s="131"/>
      <c r="ER896" s="131"/>
      <c r="ES896" s="131"/>
      <c r="ET896" s="131"/>
      <c r="EU896" s="131"/>
      <c r="EV896" s="131"/>
      <c r="EW896" s="131"/>
      <c r="EX896" s="131"/>
      <c r="EY896" s="131"/>
      <c r="EZ896" s="131"/>
      <c r="FA896" s="131"/>
      <c r="FB896" s="131"/>
      <c r="FC896" s="131"/>
      <c r="FD896" s="131"/>
      <c r="FE896" s="131"/>
      <c r="FF896" s="131"/>
      <c r="FG896" s="131"/>
      <c r="FH896" s="131"/>
      <c r="FI896" s="131"/>
      <c r="FJ896" s="131"/>
      <c r="FK896" s="131"/>
      <c r="FL896" s="131"/>
      <c r="FM896" s="131"/>
      <c r="FN896" s="131"/>
      <c r="FO896" s="131"/>
      <c r="FP896" s="131"/>
      <c r="FQ896" s="131"/>
      <c r="FR896" s="131"/>
      <c r="FS896" s="131"/>
      <c r="FT896" s="131"/>
      <c r="FU896" s="131"/>
      <c r="FV896" s="131"/>
      <c r="FW896" s="131"/>
    </row>
    <row r="897">
      <c r="A897" s="131"/>
      <c r="B897" s="131"/>
      <c r="C897" s="131"/>
      <c r="D897" s="131"/>
      <c r="E897" s="131"/>
      <c r="F897" s="131"/>
      <c r="G897" s="131"/>
      <c r="H897" s="131"/>
      <c r="I897" s="131"/>
      <c r="J897" s="131"/>
      <c r="K897" s="131"/>
      <c r="L897" s="131"/>
      <c r="M897" s="131"/>
      <c r="N897" s="131"/>
      <c r="O897" s="131"/>
      <c r="P897" s="131"/>
      <c r="Q897" s="131"/>
      <c r="R897" s="131"/>
      <c r="S897" s="131"/>
      <c r="T897" s="131"/>
      <c r="U897" s="131"/>
      <c r="V897" s="131"/>
      <c r="W897" s="131"/>
      <c r="X897" s="131"/>
      <c r="Y897" s="131"/>
      <c r="Z897" s="131"/>
      <c r="AA897" s="131"/>
      <c r="AB897" s="131"/>
      <c r="AC897" s="131"/>
      <c r="AD897" s="131"/>
      <c r="AE897" s="131"/>
      <c r="AF897" s="131"/>
      <c r="AG897" s="131"/>
      <c r="AH897" s="131"/>
      <c r="AI897" s="131"/>
      <c r="AJ897" s="131"/>
      <c r="AK897" s="131"/>
      <c r="AL897" s="131"/>
      <c r="AM897" s="131"/>
      <c r="AN897" s="131"/>
      <c r="AO897" s="131"/>
      <c r="AP897" s="131"/>
      <c r="AQ897" s="131"/>
      <c r="AR897" s="131"/>
      <c r="AS897" s="131"/>
      <c r="AT897" s="131"/>
      <c r="AU897" s="131"/>
      <c r="AV897" s="131"/>
      <c r="AW897" s="131"/>
      <c r="AX897" s="131"/>
      <c r="AY897" s="131"/>
      <c r="AZ897" s="131"/>
      <c r="BA897" s="131"/>
      <c r="BB897" s="131"/>
      <c r="BC897" s="131"/>
      <c r="BD897" s="131"/>
      <c r="BE897" s="131"/>
      <c r="BF897" s="131"/>
      <c r="BG897" s="131"/>
      <c r="BH897" s="131"/>
      <c r="BI897" s="131"/>
      <c r="BJ897" s="131"/>
      <c r="BK897" s="131"/>
      <c r="BL897" s="131"/>
      <c r="BM897" s="131"/>
      <c r="BN897" s="131"/>
      <c r="BO897" s="131"/>
      <c r="BP897" s="131"/>
      <c r="BQ897" s="131"/>
      <c r="BR897" s="131"/>
      <c r="BS897" s="131"/>
      <c r="BT897" s="131"/>
      <c r="BU897" s="131"/>
      <c r="BV897" s="131"/>
      <c r="BW897" s="131"/>
      <c r="BX897" s="131"/>
      <c r="BY897" s="131"/>
      <c r="BZ897" s="131"/>
      <c r="CA897" s="131"/>
      <c r="CB897" s="131"/>
      <c r="CC897" s="131"/>
      <c r="CD897" s="131"/>
      <c r="CE897" s="131"/>
      <c r="CF897" s="131"/>
      <c r="CG897" s="131"/>
      <c r="CH897" s="131"/>
      <c r="CI897" s="131"/>
      <c r="CJ897" s="131"/>
      <c r="CK897" s="131"/>
      <c r="CL897" s="131"/>
      <c r="CM897" s="131"/>
      <c r="CN897" s="131"/>
      <c r="CO897" s="131"/>
      <c r="CP897" s="131"/>
      <c r="CQ897" s="131"/>
      <c r="CR897" s="131"/>
      <c r="CS897" s="131"/>
      <c r="CT897" s="131"/>
      <c r="CU897" s="131"/>
      <c r="CV897" s="131"/>
      <c r="CW897" s="131"/>
      <c r="CX897" s="131"/>
      <c r="CY897" s="131"/>
      <c r="CZ897" s="131"/>
      <c r="DA897" s="131"/>
      <c r="DB897" s="131"/>
      <c r="DC897" s="131"/>
      <c r="DD897" s="131"/>
      <c r="DE897" s="131"/>
      <c r="DF897" s="131"/>
      <c r="DG897" s="131"/>
      <c r="DH897" s="131"/>
      <c r="DI897" s="131"/>
      <c r="DJ897" s="131"/>
      <c r="DK897" s="131"/>
      <c r="DL897" s="131"/>
      <c r="DM897" s="131"/>
      <c r="DN897" s="131"/>
      <c r="DO897" s="131"/>
      <c r="DP897" s="131"/>
      <c r="DQ897" s="131"/>
      <c r="DR897" s="131"/>
      <c r="DS897" s="131"/>
      <c r="DT897" s="131"/>
      <c r="DU897" s="131"/>
      <c r="DV897" s="131"/>
      <c r="DW897" s="131"/>
      <c r="DX897" s="131"/>
      <c r="DY897" s="131"/>
      <c r="DZ897" s="131"/>
      <c r="EA897" s="131"/>
      <c r="EB897" s="131"/>
      <c r="EC897" s="131"/>
      <c r="ED897" s="131"/>
      <c r="EE897" s="131"/>
      <c r="EF897" s="131"/>
      <c r="EG897" s="131"/>
      <c r="EH897" s="131"/>
      <c r="EI897" s="131"/>
      <c r="EJ897" s="131"/>
      <c r="EK897" s="131"/>
      <c r="EL897" s="131"/>
      <c r="EM897" s="131"/>
      <c r="EN897" s="131"/>
      <c r="EO897" s="131"/>
      <c r="EP897" s="131"/>
      <c r="EQ897" s="131"/>
      <c r="ER897" s="131"/>
      <c r="ES897" s="131"/>
      <c r="ET897" s="131"/>
      <c r="EU897" s="131"/>
      <c r="EV897" s="131"/>
      <c r="EW897" s="131"/>
      <c r="EX897" s="131"/>
      <c r="EY897" s="131"/>
      <c r="EZ897" s="131"/>
      <c r="FA897" s="131"/>
      <c r="FB897" s="131"/>
      <c r="FC897" s="131"/>
      <c r="FD897" s="131"/>
      <c r="FE897" s="131"/>
      <c r="FF897" s="131"/>
      <c r="FG897" s="131"/>
      <c r="FH897" s="131"/>
      <c r="FI897" s="131"/>
      <c r="FJ897" s="131"/>
      <c r="FK897" s="131"/>
      <c r="FL897" s="131"/>
      <c r="FM897" s="131"/>
      <c r="FN897" s="131"/>
      <c r="FO897" s="131"/>
      <c r="FP897" s="131"/>
      <c r="FQ897" s="131"/>
      <c r="FR897" s="131"/>
      <c r="FS897" s="131"/>
      <c r="FT897" s="131"/>
      <c r="FU897" s="131"/>
      <c r="FV897" s="131"/>
      <c r="FW897" s="131"/>
    </row>
    <row r="898">
      <c r="A898" s="131"/>
      <c r="B898" s="131"/>
      <c r="C898" s="131"/>
      <c r="D898" s="131"/>
      <c r="E898" s="131"/>
      <c r="F898" s="131"/>
      <c r="G898" s="131"/>
      <c r="H898" s="131"/>
      <c r="I898" s="131"/>
      <c r="J898" s="131"/>
      <c r="K898" s="131"/>
      <c r="L898" s="131"/>
      <c r="M898" s="131"/>
      <c r="N898" s="131"/>
      <c r="O898" s="131"/>
      <c r="P898" s="131"/>
      <c r="Q898" s="131"/>
      <c r="R898" s="131"/>
      <c r="S898" s="131"/>
      <c r="T898" s="131"/>
      <c r="U898" s="131"/>
      <c r="V898" s="131"/>
      <c r="W898" s="131"/>
      <c r="X898" s="131"/>
      <c r="Y898" s="131"/>
      <c r="Z898" s="131"/>
      <c r="AA898" s="131"/>
      <c r="AB898" s="131"/>
      <c r="AC898" s="131"/>
      <c r="AD898" s="131"/>
      <c r="AE898" s="131"/>
      <c r="AF898" s="131"/>
      <c r="AG898" s="131"/>
      <c r="AH898" s="131"/>
      <c r="AI898" s="131"/>
      <c r="AJ898" s="131"/>
      <c r="AK898" s="131"/>
      <c r="AL898" s="131"/>
      <c r="AM898" s="131"/>
      <c r="AN898" s="131"/>
      <c r="AO898" s="131"/>
      <c r="AP898" s="131"/>
      <c r="AQ898" s="131"/>
      <c r="AR898" s="131"/>
      <c r="AS898" s="131"/>
      <c r="AT898" s="131"/>
      <c r="AU898" s="131"/>
      <c r="AV898" s="131"/>
      <c r="AW898" s="131"/>
      <c r="AX898" s="131"/>
      <c r="AY898" s="131"/>
      <c r="AZ898" s="131"/>
      <c r="BA898" s="131"/>
      <c r="BB898" s="131"/>
      <c r="BC898" s="131"/>
      <c r="BD898" s="131"/>
      <c r="BE898" s="131"/>
      <c r="BF898" s="131"/>
      <c r="BG898" s="131"/>
      <c r="BH898" s="131"/>
      <c r="BI898" s="131"/>
      <c r="BJ898" s="131"/>
      <c r="BK898" s="131"/>
      <c r="BL898" s="131"/>
      <c r="BM898" s="131"/>
      <c r="BN898" s="131"/>
      <c r="BO898" s="131"/>
      <c r="BP898" s="131"/>
      <c r="BQ898" s="131"/>
      <c r="BR898" s="131"/>
      <c r="BS898" s="131"/>
      <c r="BT898" s="131"/>
      <c r="BU898" s="131"/>
      <c r="BV898" s="131"/>
      <c r="BW898" s="131"/>
      <c r="BX898" s="131"/>
      <c r="BY898" s="131"/>
      <c r="BZ898" s="131"/>
      <c r="CA898" s="131"/>
      <c r="CB898" s="131"/>
      <c r="CC898" s="131"/>
      <c r="CD898" s="131"/>
      <c r="CE898" s="131"/>
      <c r="CF898" s="131"/>
      <c r="CG898" s="131"/>
      <c r="CH898" s="131"/>
      <c r="CI898" s="131"/>
      <c r="CJ898" s="131"/>
      <c r="CK898" s="131"/>
      <c r="CL898" s="131"/>
      <c r="CM898" s="131"/>
      <c r="CN898" s="131"/>
      <c r="CO898" s="131"/>
      <c r="CP898" s="131"/>
      <c r="CQ898" s="131"/>
      <c r="CR898" s="131"/>
      <c r="CS898" s="131"/>
      <c r="CT898" s="131"/>
      <c r="CU898" s="131"/>
      <c r="CV898" s="131"/>
      <c r="CW898" s="131"/>
      <c r="CX898" s="131"/>
      <c r="CY898" s="131"/>
      <c r="CZ898" s="131"/>
      <c r="DA898" s="131"/>
      <c r="DB898" s="131"/>
      <c r="DC898" s="131"/>
      <c r="DD898" s="131"/>
      <c r="DE898" s="131"/>
      <c r="DF898" s="131"/>
      <c r="DG898" s="131"/>
      <c r="DH898" s="131"/>
      <c r="DI898" s="131"/>
      <c r="DJ898" s="131"/>
      <c r="DK898" s="131"/>
      <c r="DL898" s="131"/>
      <c r="DM898" s="131"/>
      <c r="DN898" s="131"/>
      <c r="DO898" s="131"/>
      <c r="DP898" s="131"/>
      <c r="DQ898" s="131"/>
      <c r="DR898" s="131"/>
      <c r="DS898" s="131"/>
      <c r="DT898" s="131"/>
      <c r="DU898" s="131"/>
      <c r="DV898" s="131"/>
      <c r="DW898" s="131"/>
      <c r="DX898" s="131"/>
      <c r="DY898" s="131"/>
      <c r="DZ898" s="131"/>
      <c r="EA898" s="131"/>
      <c r="EB898" s="131"/>
      <c r="EC898" s="131"/>
      <c r="ED898" s="131"/>
      <c r="EE898" s="131"/>
      <c r="EF898" s="131"/>
      <c r="EG898" s="131"/>
      <c r="EH898" s="131"/>
      <c r="EI898" s="131"/>
      <c r="EJ898" s="131"/>
      <c r="EK898" s="131"/>
      <c r="EL898" s="131"/>
      <c r="EM898" s="131"/>
      <c r="EN898" s="131"/>
      <c r="EO898" s="131"/>
      <c r="EP898" s="131"/>
      <c r="EQ898" s="131"/>
      <c r="ER898" s="131"/>
      <c r="ES898" s="131"/>
      <c r="ET898" s="131"/>
      <c r="EU898" s="131"/>
      <c r="EV898" s="131"/>
      <c r="EW898" s="131"/>
      <c r="EX898" s="131"/>
      <c r="EY898" s="131"/>
      <c r="EZ898" s="131"/>
      <c r="FA898" s="131"/>
      <c r="FB898" s="131"/>
      <c r="FC898" s="131"/>
      <c r="FD898" s="131"/>
      <c r="FE898" s="131"/>
      <c r="FF898" s="131"/>
      <c r="FG898" s="131"/>
      <c r="FH898" s="131"/>
      <c r="FI898" s="131"/>
      <c r="FJ898" s="131"/>
      <c r="FK898" s="131"/>
      <c r="FL898" s="131"/>
      <c r="FM898" s="131"/>
      <c r="FN898" s="131"/>
      <c r="FO898" s="131"/>
      <c r="FP898" s="131"/>
      <c r="FQ898" s="131"/>
      <c r="FR898" s="131"/>
      <c r="FS898" s="131"/>
      <c r="FT898" s="131"/>
      <c r="FU898" s="131"/>
      <c r="FV898" s="131"/>
      <c r="FW898" s="131"/>
    </row>
    <row r="899">
      <c r="A899" s="131"/>
      <c r="B899" s="131"/>
      <c r="C899" s="131"/>
      <c r="D899" s="131"/>
      <c r="E899" s="131"/>
      <c r="F899" s="131"/>
      <c r="G899" s="131"/>
      <c r="H899" s="131"/>
      <c r="I899" s="131"/>
      <c r="J899" s="131"/>
      <c r="K899" s="131"/>
      <c r="L899" s="131"/>
      <c r="M899" s="131"/>
      <c r="N899" s="131"/>
      <c r="O899" s="131"/>
      <c r="P899" s="131"/>
      <c r="Q899" s="131"/>
      <c r="R899" s="131"/>
      <c r="S899" s="131"/>
      <c r="T899" s="131"/>
      <c r="U899" s="131"/>
      <c r="V899" s="131"/>
      <c r="W899" s="131"/>
      <c r="X899" s="131"/>
      <c r="Y899" s="131"/>
      <c r="Z899" s="131"/>
      <c r="AA899" s="131"/>
      <c r="AB899" s="131"/>
      <c r="AC899" s="131"/>
      <c r="AD899" s="131"/>
      <c r="AE899" s="131"/>
      <c r="AF899" s="131"/>
      <c r="AG899" s="131"/>
      <c r="AH899" s="131"/>
      <c r="AI899" s="131"/>
      <c r="AJ899" s="131"/>
      <c r="AK899" s="131"/>
      <c r="AL899" s="131"/>
      <c r="AM899" s="131"/>
      <c r="AN899" s="131"/>
      <c r="AO899" s="131"/>
      <c r="AP899" s="131"/>
      <c r="AQ899" s="131"/>
      <c r="AR899" s="131"/>
      <c r="AS899" s="131"/>
      <c r="AT899" s="131"/>
      <c r="AU899" s="131"/>
      <c r="AV899" s="131"/>
      <c r="AW899" s="131"/>
      <c r="AX899" s="131"/>
      <c r="AY899" s="131"/>
      <c r="AZ899" s="131"/>
      <c r="BA899" s="131"/>
      <c r="BB899" s="131"/>
      <c r="BC899" s="131"/>
      <c r="BD899" s="131"/>
      <c r="BE899" s="131"/>
      <c r="BF899" s="131"/>
      <c r="BG899" s="131"/>
      <c r="BH899" s="131"/>
      <c r="BI899" s="131"/>
      <c r="BJ899" s="131"/>
      <c r="BK899" s="131"/>
      <c r="BL899" s="131"/>
      <c r="BM899" s="131"/>
      <c r="BN899" s="131"/>
      <c r="BO899" s="131"/>
      <c r="BP899" s="131"/>
      <c r="BQ899" s="131"/>
      <c r="BR899" s="131"/>
      <c r="BS899" s="131"/>
      <c r="BT899" s="131"/>
      <c r="BU899" s="131"/>
      <c r="BV899" s="131"/>
      <c r="BW899" s="131"/>
      <c r="BX899" s="131"/>
      <c r="BY899" s="131"/>
      <c r="BZ899" s="131"/>
      <c r="CA899" s="131"/>
      <c r="CB899" s="131"/>
      <c r="CC899" s="131"/>
      <c r="CD899" s="131"/>
      <c r="CE899" s="131"/>
      <c r="CF899" s="131"/>
      <c r="CG899" s="131"/>
      <c r="CH899" s="131"/>
      <c r="CI899" s="131"/>
      <c r="CJ899" s="131"/>
      <c r="CK899" s="131"/>
      <c r="CL899" s="131"/>
      <c r="CM899" s="131"/>
      <c r="CN899" s="131"/>
      <c r="CO899" s="131"/>
      <c r="CP899" s="131"/>
      <c r="CQ899" s="131"/>
      <c r="CR899" s="131"/>
      <c r="CS899" s="131"/>
      <c r="CT899" s="131"/>
      <c r="CU899" s="131"/>
      <c r="CV899" s="131"/>
      <c r="CW899" s="131"/>
      <c r="CX899" s="131"/>
      <c r="CY899" s="131"/>
      <c r="CZ899" s="131"/>
      <c r="DA899" s="131"/>
      <c r="DB899" s="131"/>
      <c r="DC899" s="131"/>
      <c r="DD899" s="131"/>
      <c r="DE899" s="131"/>
      <c r="DF899" s="131"/>
      <c r="DG899" s="131"/>
      <c r="DH899" s="131"/>
      <c r="DI899" s="131"/>
      <c r="DJ899" s="131"/>
      <c r="DK899" s="131"/>
      <c r="DL899" s="131"/>
      <c r="DM899" s="131"/>
      <c r="DN899" s="131"/>
      <c r="DO899" s="131"/>
      <c r="DP899" s="131"/>
      <c r="DQ899" s="131"/>
      <c r="DR899" s="131"/>
      <c r="DS899" s="131"/>
      <c r="DT899" s="131"/>
      <c r="DU899" s="131"/>
      <c r="DV899" s="131"/>
      <c r="DW899" s="131"/>
      <c r="DX899" s="131"/>
      <c r="DY899" s="131"/>
      <c r="DZ899" s="131"/>
      <c r="EA899" s="131"/>
      <c r="EB899" s="131"/>
      <c r="EC899" s="131"/>
      <c r="ED899" s="131"/>
      <c r="EE899" s="131"/>
      <c r="EF899" s="131"/>
      <c r="EG899" s="131"/>
      <c r="EH899" s="131"/>
      <c r="EI899" s="131"/>
      <c r="EJ899" s="131"/>
      <c r="EK899" s="131"/>
      <c r="EL899" s="131"/>
      <c r="EM899" s="131"/>
      <c r="EN899" s="131"/>
      <c r="EO899" s="131"/>
      <c r="EP899" s="131"/>
      <c r="EQ899" s="131"/>
      <c r="ER899" s="131"/>
      <c r="ES899" s="131"/>
      <c r="ET899" s="131"/>
      <c r="EU899" s="131"/>
      <c r="EV899" s="131"/>
      <c r="EW899" s="131"/>
      <c r="EX899" s="131"/>
      <c r="EY899" s="131"/>
      <c r="EZ899" s="131"/>
      <c r="FA899" s="131"/>
      <c r="FB899" s="131"/>
      <c r="FC899" s="131"/>
      <c r="FD899" s="131"/>
      <c r="FE899" s="131"/>
      <c r="FF899" s="131"/>
      <c r="FG899" s="131"/>
      <c r="FH899" s="131"/>
      <c r="FI899" s="131"/>
      <c r="FJ899" s="131"/>
      <c r="FK899" s="131"/>
      <c r="FL899" s="131"/>
      <c r="FM899" s="131"/>
      <c r="FN899" s="131"/>
      <c r="FO899" s="131"/>
      <c r="FP899" s="131"/>
      <c r="FQ899" s="131"/>
      <c r="FR899" s="131"/>
      <c r="FS899" s="131"/>
      <c r="FT899" s="131"/>
      <c r="FU899" s="131"/>
      <c r="FV899" s="131"/>
      <c r="FW899" s="131"/>
    </row>
    <row r="900">
      <c r="A900" s="131"/>
      <c r="B900" s="131"/>
      <c r="C900" s="131"/>
      <c r="D900" s="131"/>
      <c r="E900" s="131"/>
      <c r="F900" s="131"/>
      <c r="G900" s="131"/>
      <c r="H900" s="131"/>
      <c r="I900" s="131"/>
      <c r="J900" s="131"/>
      <c r="K900" s="131"/>
      <c r="L900" s="131"/>
      <c r="M900" s="131"/>
      <c r="N900" s="131"/>
      <c r="O900" s="131"/>
      <c r="P900" s="131"/>
      <c r="Q900" s="131"/>
      <c r="R900" s="131"/>
      <c r="S900" s="131"/>
      <c r="T900" s="131"/>
      <c r="U900" s="131"/>
      <c r="V900" s="131"/>
      <c r="W900" s="131"/>
      <c r="X900" s="131"/>
      <c r="Y900" s="131"/>
      <c r="Z900" s="131"/>
      <c r="AA900" s="131"/>
      <c r="AB900" s="131"/>
      <c r="AC900" s="131"/>
      <c r="AD900" s="131"/>
      <c r="AE900" s="131"/>
      <c r="AF900" s="131"/>
      <c r="AG900" s="131"/>
      <c r="AH900" s="131"/>
      <c r="AI900" s="131"/>
      <c r="AJ900" s="131"/>
      <c r="AK900" s="131"/>
      <c r="AL900" s="131"/>
      <c r="AM900" s="131"/>
      <c r="AN900" s="131"/>
      <c r="AO900" s="131"/>
      <c r="AP900" s="131"/>
      <c r="AQ900" s="131"/>
      <c r="AR900" s="131"/>
      <c r="AS900" s="131"/>
      <c r="AT900" s="131"/>
      <c r="AU900" s="131"/>
      <c r="AV900" s="131"/>
      <c r="AW900" s="131"/>
      <c r="AX900" s="131"/>
      <c r="AY900" s="131"/>
      <c r="AZ900" s="131"/>
      <c r="BA900" s="131"/>
      <c r="BB900" s="131"/>
      <c r="BC900" s="131"/>
      <c r="BD900" s="131"/>
      <c r="BE900" s="131"/>
      <c r="BF900" s="131"/>
      <c r="BG900" s="131"/>
      <c r="BH900" s="131"/>
      <c r="BI900" s="131"/>
      <c r="BJ900" s="131"/>
      <c r="BK900" s="131"/>
      <c r="BL900" s="131"/>
      <c r="BM900" s="131"/>
      <c r="BN900" s="131"/>
      <c r="BO900" s="131"/>
      <c r="BP900" s="131"/>
      <c r="BQ900" s="131"/>
      <c r="BR900" s="131"/>
      <c r="BS900" s="131"/>
      <c r="BT900" s="131"/>
      <c r="BU900" s="131"/>
      <c r="BV900" s="131"/>
      <c r="BW900" s="131"/>
      <c r="BX900" s="131"/>
      <c r="BY900" s="131"/>
      <c r="BZ900" s="131"/>
      <c r="CA900" s="131"/>
      <c r="CB900" s="131"/>
      <c r="CC900" s="131"/>
      <c r="CD900" s="131"/>
      <c r="CE900" s="131"/>
      <c r="CF900" s="131"/>
      <c r="CG900" s="131"/>
      <c r="CH900" s="131"/>
      <c r="CI900" s="131"/>
      <c r="CJ900" s="131"/>
      <c r="CK900" s="131"/>
      <c r="CL900" s="131"/>
      <c r="CM900" s="131"/>
      <c r="CN900" s="131"/>
      <c r="CO900" s="131"/>
      <c r="CP900" s="131"/>
      <c r="CQ900" s="131"/>
      <c r="CR900" s="131"/>
      <c r="CS900" s="131"/>
      <c r="CT900" s="131"/>
      <c r="CU900" s="131"/>
      <c r="CV900" s="131"/>
      <c r="CW900" s="131"/>
      <c r="CX900" s="131"/>
      <c r="CY900" s="131"/>
      <c r="CZ900" s="131"/>
      <c r="DA900" s="131"/>
      <c r="DB900" s="131"/>
      <c r="DC900" s="131"/>
      <c r="DD900" s="131"/>
      <c r="DE900" s="131"/>
      <c r="DF900" s="131"/>
      <c r="DG900" s="131"/>
      <c r="DH900" s="131"/>
      <c r="DI900" s="131"/>
      <c r="DJ900" s="131"/>
      <c r="DK900" s="131"/>
      <c r="DL900" s="131"/>
      <c r="DM900" s="131"/>
      <c r="DN900" s="131"/>
      <c r="DO900" s="131"/>
      <c r="DP900" s="131"/>
      <c r="DQ900" s="131"/>
      <c r="DR900" s="131"/>
      <c r="DS900" s="131"/>
      <c r="DT900" s="131"/>
      <c r="DU900" s="131"/>
      <c r="DV900" s="131"/>
      <c r="DW900" s="131"/>
      <c r="DX900" s="131"/>
      <c r="DY900" s="131"/>
      <c r="DZ900" s="131"/>
      <c r="EA900" s="131"/>
      <c r="EB900" s="131"/>
      <c r="EC900" s="131"/>
      <c r="ED900" s="131"/>
      <c r="EE900" s="131"/>
      <c r="EF900" s="131"/>
      <c r="EG900" s="131"/>
      <c r="EH900" s="131"/>
      <c r="EI900" s="131"/>
      <c r="EJ900" s="131"/>
      <c r="EK900" s="131"/>
      <c r="EL900" s="131"/>
      <c r="EM900" s="131"/>
      <c r="EN900" s="131"/>
      <c r="EO900" s="131"/>
      <c r="EP900" s="131"/>
      <c r="EQ900" s="131"/>
      <c r="ER900" s="131"/>
      <c r="ES900" s="131"/>
      <c r="ET900" s="131"/>
      <c r="EU900" s="131"/>
      <c r="EV900" s="131"/>
      <c r="EW900" s="131"/>
      <c r="EX900" s="131"/>
      <c r="EY900" s="131"/>
      <c r="EZ900" s="131"/>
      <c r="FA900" s="131"/>
      <c r="FB900" s="131"/>
      <c r="FC900" s="131"/>
      <c r="FD900" s="131"/>
      <c r="FE900" s="131"/>
      <c r="FF900" s="131"/>
      <c r="FG900" s="131"/>
      <c r="FH900" s="131"/>
      <c r="FI900" s="131"/>
      <c r="FJ900" s="131"/>
      <c r="FK900" s="131"/>
      <c r="FL900" s="131"/>
      <c r="FM900" s="131"/>
      <c r="FN900" s="131"/>
      <c r="FO900" s="131"/>
      <c r="FP900" s="131"/>
      <c r="FQ900" s="131"/>
      <c r="FR900" s="131"/>
      <c r="FS900" s="131"/>
      <c r="FT900" s="131"/>
      <c r="FU900" s="131"/>
      <c r="FV900" s="131"/>
      <c r="FW900" s="131"/>
    </row>
    <row r="901">
      <c r="A901" s="131"/>
      <c r="B901" s="131"/>
      <c r="C901" s="131"/>
      <c r="D901" s="131"/>
      <c r="E901" s="131"/>
      <c r="F901" s="131"/>
      <c r="G901" s="131"/>
      <c r="H901" s="131"/>
      <c r="I901" s="131"/>
      <c r="J901" s="131"/>
      <c r="K901" s="131"/>
      <c r="L901" s="131"/>
      <c r="M901" s="131"/>
      <c r="N901" s="131"/>
      <c r="O901" s="131"/>
      <c r="P901" s="131"/>
      <c r="Q901" s="131"/>
      <c r="R901" s="131"/>
      <c r="S901" s="131"/>
      <c r="T901" s="131"/>
      <c r="U901" s="131"/>
      <c r="V901" s="131"/>
      <c r="W901" s="131"/>
      <c r="X901" s="131"/>
      <c r="Y901" s="131"/>
      <c r="Z901" s="131"/>
      <c r="AA901" s="131"/>
      <c r="AB901" s="131"/>
      <c r="AC901" s="131"/>
      <c r="AD901" s="131"/>
      <c r="AE901" s="131"/>
      <c r="AF901" s="131"/>
      <c r="AG901" s="131"/>
      <c r="AH901" s="131"/>
      <c r="AI901" s="131"/>
      <c r="AJ901" s="131"/>
      <c r="AK901" s="131"/>
      <c r="AL901" s="131"/>
      <c r="AM901" s="131"/>
      <c r="AN901" s="131"/>
      <c r="AO901" s="131"/>
      <c r="AP901" s="131"/>
      <c r="AQ901" s="131"/>
      <c r="AR901" s="131"/>
      <c r="AS901" s="131"/>
      <c r="AT901" s="131"/>
      <c r="AU901" s="131"/>
      <c r="AV901" s="131"/>
      <c r="AW901" s="131"/>
      <c r="AX901" s="131"/>
      <c r="AY901" s="131"/>
      <c r="AZ901" s="131"/>
      <c r="BA901" s="131"/>
      <c r="BB901" s="131"/>
      <c r="BC901" s="131"/>
      <c r="BD901" s="131"/>
      <c r="BE901" s="131"/>
      <c r="BF901" s="131"/>
      <c r="BG901" s="131"/>
      <c r="BH901" s="131"/>
      <c r="BI901" s="131"/>
      <c r="BJ901" s="131"/>
      <c r="BK901" s="131"/>
      <c r="BL901" s="131"/>
      <c r="BM901" s="131"/>
      <c r="BN901" s="131"/>
      <c r="BO901" s="131"/>
      <c r="BP901" s="131"/>
      <c r="BQ901" s="131"/>
      <c r="BR901" s="131"/>
      <c r="BS901" s="131"/>
      <c r="BT901" s="131"/>
      <c r="BU901" s="131"/>
      <c r="BV901" s="131"/>
      <c r="BW901" s="131"/>
      <c r="BX901" s="131"/>
      <c r="BY901" s="131"/>
      <c r="BZ901" s="131"/>
      <c r="CA901" s="131"/>
      <c r="CB901" s="131"/>
      <c r="CC901" s="131"/>
      <c r="CD901" s="131"/>
      <c r="CE901" s="131"/>
      <c r="CF901" s="131"/>
      <c r="CG901" s="131"/>
      <c r="CH901" s="131"/>
      <c r="CI901" s="131"/>
      <c r="CJ901" s="131"/>
      <c r="CK901" s="131"/>
      <c r="CL901" s="131"/>
      <c r="CM901" s="131"/>
      <c r="CN901" s="131"/>
      <c r="CO901" s="131"/>
      <c r="CP901" s="131"/>
      <c r="CQ901" s="131"/>
      <c r="CR901" s="131"/>
      <c r="CS901" s="131"/>
      <c r="CT901" s="131"/>
      <c r="CU901" s="131"/>
      <c r="CV901" s="131"/>
      <c r="CW901" s="131"/>
      <c r="CX901" s="131"/>
      <c r="CY901" s="131"/>
      <c r="CZ901" s="131"/>
      <c r="DA901" s="131"/>
      <c r="DB901" s="131"/>
      <c r="DC901" s="131"/>
      <c r="DD901" s="131"/>
      <c r="DE901" s="131"/>
      <c r="DF901" s="131"/>
      <c r="DG901" s="131"/>
      <c r="DH901" s="131"/>
      <c r="DI901" s="131"/>
      <c r="DJ901" s="131"/>
      <c r="DK901" s="131"/>
      <c r="DL901" s="131"/>
      <c r="DM901" s="131"/>
      <c r="DN901" s="131"/>
      <c r="DO901" s="131"/>
      <c r="DP901" s="131"/>
      <c r="DQ901" s="131"/>
      <c r="DR901" s="131"/>
      <c r="DS901" s="131"/>
      <c r="DT901" s="131"/>
      <c r="DU901" s="131"/>
      <c r="DV901" s="131"/>
      <c r="DW901" s="131"/>
      <c r="DX901" s="131"/>
      <c r="DY901" s="131"/>
      <c r="DZ901" s="131"/>
      <c r="EA901" s="131"/>
      <c r="EB901" s="131"/>
      <c r="EC901" s="131"/>
      <c r="ED901" s="131"/>
      <c r="EE901" s="131"/>
      <c r="EF901" s="131"/>
      <c r="EG901" s="131"/>
      <c r="EH901" s="131"/>
      <c r="EI901" s="131"/>
      <c r="EJ901" s="131"/>
      <c r="EK901" s="131"/>
      <c r="EL901" s="131"/>
      <c r="EM901" s="131"/>
      <c r="EN901" s="131"/>
      <c r="EO901" s="131"/>
      <c r="EP901" s="131"/>
      <c r="EQ901" s="131"/>
      <c r="ER901" s="131"/>
      <c r="ES901" s="131"/>
      <c r="ET901" s="131"/>
      <c r="EU901" s="131"/>
      <c r="EV901" s="131"/>
      <c r="EW901" s="131"/>
      <c r="EX901" s="131"/>
      <c r="EY901" s="131"/>
      <c r="EZ901" s="131"/>
      <c r="FA901" s="131"/>
      <c r="FB901" s="131"/>
      <c r="FC901" s="131"/>
      <c r="FD901" s="131"/>
      <c r="FE901" s="131"/>
      <c r="FF901" s="131"/>
      <c r="FG901" s="131"/>
      <c r="FH901" s="131"/>
      <c r="FI901" s="131"/>
      <c r="FJ901" s="131"/>
      <c r="FK901" s="131"/>
      <c r="FL901" s="131"/>
      <c r="FM901" s="131"/>
      <c r="FN901" s="131"/>
      <c r="FO901" s="131"/>
      <c r="FP901" s="131"/>
      <c r="FQ901" s="131"/>
      <c r="FR901" s="131"/>
      <c r="FS901" s="131"/>
      <c r="FT901" s="131"/>
      <c r="FU901" s="131"/>
      <c r="FV901" s="131"/>
      <c r="FW901" s="131"/>
    </row>
    <row r="902">
      <c r="A902" s="131"/>
      <c r="B902" s="131"/>
      <c r="C902" s="131"/>
      <c r="D902" s="131"/>
      <c r="E902" s="131"/>
      <c r="F902" s="131"/>
      <c r="G902" s="131"/>
      <c r="H902" s="131"/>
      <c r="I902" s="131"/>
      <c r="J902" s="131"/>
      <c r="K902" s="131"/>
      <c r="L902" s="131"/>
      <c r="M902" s="131"/>
      <c r="N902" s="131"/>
      <c r="O902" s="131"/>
      <c r="P902" s="131"/>
      <c r="Q902" s="131"/>
      <c r="R902" s="131"/>
      <c r="S902" s="131"/>
      <c r="T902" s="131"/>
      <c r="U902" s="131"/>
      <c r="V902" s="131"/>
      <c r="W902" s="131"/>
      <c r="X902" s="131"/>
      <c r="Y902" s="131"/>
      <c r="Z902" s="131"/>
      <c r="AA902" s="131"/>
      <c r="AB902" s="131"/>
      <c r="AC902" s="131"/>
      <c r="AD902" s="131"/>
      <c r="AE902" s="131"/>
      <c r="AF902" s="131"/>
      <c r="AG902" s="131"/>
      <c r="AH902" s="131"/>
      <c r="AI902" s="131"/>
      <c r="AJ902" s="131"/>
      <c r="AK902" s="131"/>
      <c r="AL902" s="131"/>
      <c r="AM902" s="131"/>
      <c r="AN902" s="131"/>
      <c r="AO902" s="131"/>
      <c r="AP902" s="131"/>
      <c r="AQ902" s="131"/>
      <c r="AR902" s="131"/>
      <c r="AS902" s="131"/>
      <c r="AT902" s="131"/>
      <c r="AU902" s="131"/>
      <c r="AV902" s="131"/>
      <c r="AW902" s="131"/>
      <c r="AX902" s="131"/>
      <c r="AY902" s="131"/>
      <c r="AZ902" s="131"/>
      <c r="BA902" s="131"/>
      <c r="BB902" s="131"/>
      <c r="BC902" s="131"/>
      <c r="BD902" s="131"/>
      <c r="BE902" s="131"/>
      <c r="BF902" s="131"/>
      <c r="BG902" s="131"/>
      <c r="BH902" s="131"/>
      <c r="BI902" s="131"/>
      <c r="BJ902" s="131"/>
      <c r="BK902" s="131"/>
      <c r="BL902" s="131"/>
      <c r="BM902" s="131"/>
      <c r="BN902" s="131"/>
      <c r="BO902" s="131"/>
      <c r="BP902" s="131"/>
      <c r="BQ902" s="131"/>
      <c r="BR902" s="131"/>
      <c r="BS902" s="131"/>
      <c r="BT902" s="131"/>
      <c r="BU902" s="131"/>
      <c r="BV902" s="131"/>
      <c r="BW902" s="131"/>
      <c r="BX902" s="131"/>
      <c r="BY902" s="131"/>
      <c r="BZ902" s="131"/>
      <c r="CA902" s="131"/>
      <c r="CB902" s="131"/>
      <c r="CC902" s="131"/>
      <c r="CD902" s="131"/>
      <c r="CE902" s="131"/>
      <c r="CF902" s="131"/>
      <c r="CG902" s="131"/>
      <c r="CH902" s="131"/>
      <c r="CI902" s="131"/>
      <c r="CJ902" s="131"/>
      <c r="CK902" s="131"/>
      <c r="CL902" s="131"/>
      <c r="CM902" s="131"/>
      <c r="CN902" s="131"/>
      <c r="CO902" s="131"/>
      <c r="CP902" s="131"/>
      <c r="CQ902" s="131"/>
      <c r="CR902" s="131"/>
      <c r="CS902" s="131"/>
      <c r="CT902" s="131"/>
      <c r="CU902" s="131"/>
      <c r="CV902" s="131"/>
      <c r="CW902" s="131"/>
      <c r="CX902" s="131"/>
      <c r="CY902" s="131"/>
      <c r="CZ902" s="131"/>
      <c r="DA902" s="131"/>
      <c r="DB902" s="131"/>
      <c r="DC902" s="131"/>
      <c r="DD902" s="131"/>
      <c r="DE902" s="131"/>
      <c r="DF902" s="131"/>
      <c r="DG902" s="131"/>
      <c r="DH902" s="131"/>
      <c r="DI902" s="131"/>
      <c r="DJ902" s="131"/>
      <c r="DK902" s="131"/>
      <c r="DL902" s="131"/>
      <c r="DM902" s="131"/>
      <c r="DN902" s="131"/>
      <c r="DO902" s="131"/>
      <c r="DP902" s="131"/>
      <c r="DQ902" s="131"/>
      <c r="DR902" s="131"/>
      <c r="DS902" s="131"/>
      <c r="DT902" s="131"/>
      <c r="DU902" s="131"/>
      <c r="DV902" s="131"/>
      <c r="DW902" s="131"/>
      <c r="DX902" s="131"/>
      <c r="DY902" s="131"/>
      <c r="DZ902" s="131"/>
      <c r="EA902" s="131"/>
      <c r="EB902" s="131"/>
      <c r="EC902" s="131"/>
      <c r="ED902" s="131"/>
      <c r="EE902" s="131"/>
      <c r="EF902" s="131"/>
      <c r="EG902" s="131"/>
      <c r="EH902" s="131"/>
      <c r="EI902" s="131"/>
      <c r="EJ902" s="131"/>
      <c r="EK902" s="131"/>
      <c r="EL902" s="131"/>
      <c r="EM902" s="131"/>
      <c r="EN902" s="131"/>
      <c r="EO902" s="131"/>
      <c r="EP902" s="131"/>
      <c r="EQ902" s="131"/>
      <c r="ER902" s="131"/>
      <c r="ES902" s="131"/>
      <c r="ET902" s="131"/>
      <c r="EU902" s="131"/>
      <c r="EV902" s="131"/>
      <c r="EW902" s="131"/>
      <c r="EX902" s="131"/>
      <c r="EY902" s="131"/>
      <c r="EZ902" s="131"/>
      <c r="FA902" s="131"/>
      <c r="FB902" s="131"/>
      <c r="FC902" s="131"/>
      <c r="FD902" s="131"/>
      <c r="FE902" s="131"/>
      <c r="FF902" s="131"/>
      <c r="FG902" s="131"/>
      <c r="FH902" s="131"/>
      <c r="FI902" s="131"/>
      <c r="FJ902" s="131"/>
      <c r="FK902" s="131"/>
      <c r="FL902" s="131"/>
      <c r="FM902" s="131"/>
      <c r="FN902" s="131"/>
      <c r="FO902" s="131"/>
      <c r="FP902" s="131"/>
      <c r="FQ902" s="131"/>
      <c r="FR902" s="131"/>
      <c r="FS902" s="131"/>
      <c r="FT902" s="131"/>
      <c r="FU902" s="131"/>
      <c r="FV902" s="131"/>
      <c r="FW902" s="131"/>
    </row>
    <row r="903">
      <c r="A903" s="131"/>
      <c r="B903" s="131"/>
      <c r="C903" s="131"/>
      <c r="D903" s="131"/>
      <c r="E903" s="131"/>
      <c r="F903" s="131"/>
      <c r="G903" s="131"/>
      <c r="H903" s="131"/>
      <c r="I903" s="131"/>
      <c r="J903" s="131"/>
      <c r="K903" s="131"/>
      <c r="L903" s="131"/>
      <c r="M903" s="131"/>
      <c r="N903" s="131"/>
      <c r="O903" s="131"/>
      <c r="P903" s="131"/>
      <c r="Q903" s="131"/>
      <c r="R903" s="131"/>
      <c r="S903" s="131"/>
      <c r="T903" s="131"/>
      <c r="U903" s="131"/>
      <c r="V903" s="131"/>
      <c r="W903" s="131"/>
      <c r="X903" s="131"/>
      <c r="Y903" s="131"/>
      <c r="Z903" s="131"/>
      <c r="AA903" s="131"/>
      <c r="AB903" s="131"/>
      <c r="AC903" s="131"/>
      <c r="AD903" s="131"/>
      <c r="AE903" s="131"/>
      <c r="AF903" s="131"/>
      <c r="AG903" s="131"/>
      <c r="AH903" s="131"/>
      <c r="AI903" s="131"/>
      <c r="AJ903" s="131"/>
      <c r="AK903" s="131"/>
      <c r="AL903" s="131"/>
      <c r="AM903" s="131"/>
      <c r="AN903" s="131"/>
      <c r="AO903" s="131"/>
      <c r="AP903" s="131"/>
      <c r="AQ903" s="131"/>
      <c r="AR903" s="131"/>
      <c r="AS903" s="131"/>
      <c r="AT903" s="131"/>
      <c r="AU903" s="131"/>
      <c r="AV903" s="131"/>
      <c r="AW903" s="131"/>
      <c r="AX903" s="131"/>
      <c r="AY903" s="131"/>
      <c r="AZ903" s="131"/>
      <c r="BA903" s="131"/>
      <c r="BB903" s="131"/>
      <c r="BC903" s="131"/>
      <c r="BD903" s="131"/>
      <c r="BE903" s="131"/>
      <c r="BF903" s="131"/>
      <c r="BG903" s="131"/>
      <c r="BH903" s="131"/>
      <c r="BI903" s="131"/>
      <c r="BJ903" s="131"/>
      <c r="BK903" s="131"/>
      <c r="BL903" s="131"/>
      <c r="BM903" s="131"/>
      <c r="BN903" s="131"/>
      <c r="BO903" s="131"/>
      <c r="BP903" s="131"/>
      <c r="BQ903" s="131"/>
      <c r="BR903" s="131"/>
      <c r="BS903" s="131"/>
      <c r="BT903" s="131"/>
      <c r="BU903" s="131"/>
      <c r="BV903" s="131"/>
      <c r="BW903" s="131"/>
      <c r="BX903" s="131"/>
      <c r="BY903" s="131"/>
      <c r="BZ903" s="131"/>
      <c r="CA903" s="131"/>
      <c r="CB903" s="131"/>
      <c r="CC903" s="131"/>
      <c r="CD903" s="131"/>
      <c r="CE903" s="131"/>
      <c r="CF903" s="131"/>
      <c r="CG903" s="131"/>
      <c r="CH903" s="131"/>
      <c r="CI903" s="131"/>
      <c r="CJ903" s="131"/>
      <c r="CK903" s="131"/>
      <c r="CL903" s="131"/>
      <c r="CM903" s="131"/>
      <c r="CN903" s="131"/>
      <c r="CO903" s="131"/>
      <c r="CP903" s="131"/>
      <c r="CQ903" s="131"/>
      <c r="CR903" s="131"/>
      <c r="CS903" s="131"/>
      <c r="CT903" s="131"/>
      <c r="CU903" s="131"/>
      <c r="CV903" s="131"/>
      <c r="CW903" s="131"/>
      <c r="CX903" s="131"/>
      <c r="CY903" s="131"/>
      <c r="CZ903" s="131"/>
      <c r="DA903" s="131"/>
      <c r="DB903" s="131"/>
      <c r="DC903" s="131"/>
      <c r="DD903" s="131"/>
      <c r="DE903" s="131"/>
      <c r="DF903" s="131"/>
      <c r="DG903" s="131"/>
      <c r="DH903" s="131"/>
      <c r="DI903" s="131"/>
      <c r="DJ903" s="131"/>
      <c r="DK903" s="131"/>
      <c r="DL903" s="131"/>
      <c r="DM903" s="131"/>
      <c r="DN903" s="131"/>
      <c r="DO903" s="131"/>
      <c r="DP903" s="131"/>
      <c r="DQ903" s="131"/>
      <c r="DR903" s="131"/>
      <c r="DS903" s="131"/>
      <c r="DT903" s="131"/>
      <c r="DU903" s="131"/>
      <c r="DV903" s="131"/>
      <c r="DW903" s="131"/>
      <c r="DX903" s="131"/>
      <c r="DY903" s="131"/>
      <c r="DZ903" s="131"/>
      <c r="EA903" s="131"/>
      <c r="EB903" s="131"/>
      <c r="EC903" s="131"/>
      <c r="ED903" s="131"/>
      <c r="EE903" s="131"/>
      <c r="EF903" s="131"/>
      <c r="EG903" s="131"/>
      <c r="EH903" s="131"/>
      <c r="EI903" s="131"/>
      <c r="EJ903" s="131"/>
      <c r="EK903" s="131"/>
      <c r="EL903" s="131"/>
      <c r="EM903" s="131"/>
      <c r="EN903" s="131"/>
      <c r="EO903" s="131"/>
      <c r="EP903" s="131"/>
      <c r="EQ903" s="131"/>
      <c r="ER903" s="131"/>
      <c r="ES903" s="131"/>
      <c r="ET903" s="131"/>
      <c r="EU903" s="131"/>
      <c r="EV903" s="131"/>
      <c r="EW903" s="131"/>
      <c r="EX903" s="131"/>
      <c r="EY903" s="131"/>
      <c r="EZ903" s="131"/>
      <c r="FA903" s="131"/>
      <c r="FB903" s="131"/>
      <c r="FC903" s="131"/>
      <c r="FD903" s="131"/>
      <c r="FE903" s="131"/>
      <c r="FF903" s="131"/>
      <c r="FG903" s="131"/>
      <c r="FH903" s="131"/>
      <c r="FI903" s="131"/>
      <c r="FJ903" s="131"/>
      <c r="FK903" s="131"/>
      <c r="FL903" s="131"/>
      <c r="FM903" s="131"/>
      <c r="FN903" s="131"/>
      <c r="FO903" s="131"/>
      <c r="FP903" s="131"/>
      <c r="FQ903" s="131"/>
      <c r="FR903" s="131"/>
      <c r="FS903" s="131"/>
      <c r="FT903" s="131"/>
      <c r="FU903" s="131"/>
      <c r="FV903" s="131"/>
      <c r="FW903" s="131"/>
    </row>
    <row r="904">
      <c r="A904" s="131"/>
      <c r="B904" s="131"/>
      <c r="C904" s="131"/>
      <c r="D904" s="131"/>
      <c r="E904" s="131"/>
      <c r="F904" s="131"/>
      <c r="G904" s="131"/>
      <c r="H904" s="131"/>
      <c r="I904" s="131"/>
      <c r="J904" s="131"/>
      <c r="K904" s="131"/>
      <c r="L904" s="131"/>
      <c r="M904" s="131"/>
      <c r="N904" s="131"/>
      <c r="O904" s="131"/>
      <c r="P904" s="131"/>
      <c r="Q904" s="131"/>
      <c r="R904" s="131"/>
      <c r="S904" s="131"/>
      <c r="T904" s="131"/>
      <c r="U904" s="131"/>
      <c r="V904" s="131"/>
      <c r="W904" s="131"/>
      <c r="X904" s="131"/>
      <c r="Y904" s="131"/>
      <c r="Z904" s="131"/>
      <c r="AA904" s="131"/>
      <c r="AB904" s="131"/>
      <c r="AC904" s="131"/>
      <c r="AD904" s="131"/>
      <c r="AE904" s="131"/>
      <c r="AF904" s="131"/>
      <c r="AG904" s="131"/>
      <c r="AH904" s="131"/>
      <c r="AI904" s="131"/>
      <c r="AJ904" s="131"/>
      <c r="AK904" s="131"/>
      <c r="AL904" s="131"/>
      <c r="AM904" s="131"/>
      <c r="AN904" s="131"/>
      <c r="AO904" s="131"/>
      <c r="AP904" s="131"/>
      <c r="AQ904" s="131"/>
      <c r="AR904" s="131"/>
      <c r="AS904" s="131"/>
      <c r="AT904" s="131"/>
      <c r="AU904" s="131"/>
      <c r="AV904" s="131"/>
      <c r="AW904" s="131"/>
      <c r="AX904" s="131"/>
      <c r="AY904" s="131"/>
      <c r="AZ904" s="131"/>
      <c r="BA904" s="131"/>
      <c r="BB904" s="131"/>
      <c r="BC904" s="131"/>
      <c r="BD904" s="131"/>
      <c r="BE904" s="131"/>
      <c r="BF904" s="131"/>
      <c r="BG904" s="131"/>
      <c r="BH904" s="131"/>
      <c r="BI904" s="131"/>
      <c r="BJ904" s="131"/>
      <c r="BK904" s="131"/>
      <c r="BL904" s="131"/>
      <c r="BM904" s="131"/>
      <c r="BN904" s="131"/>
      <c r="BO904" s="131"/>
      <c r="BP904" s="131"/>
      <c r="BQ904" s="131"/>
      <c r="BR904" s="131"/>
      <c r="BS904" s="131"/>
      <c r="BT904" s="131"/>
      <c r="BU904" s="131"/>
      <c r="BV904" s="131"/>
      <c r="BW904" s="131"/>
      <c r="BX904" s="131"/>
      <c r="BY904" s="131"/>
      <c r="BZ904" s="131"/>
      <c r="CA904" s="131"/>
      <c r="CB904" s="131"/>
      <c r="CC904" s="131"/>
      <c r="CD904" s="131"/>
      <c r="CE904" s="131"/>
      <c r="CF904" s="131"/>
      <c r="CG904" s="131"/>
      <c r="CH904" s="131"/>
      <c r="CI904" s="131"/>
      <c r="CJ904" s="131"/>
      <c r="CK904" s="131"/>
      <c r="CL904" s="131"/>
      <c r="CM904" s="131"/>
      <c r="CN904" s="131"/>
      <c r="CO904" s="131"/>
      <c r="CP904" s="131"/>
      <c r="CQ904" s="131"/>
      <c r="CR904" s="131"/>
      <c r="CS904" s="131"/>
      <c r="CT904" s="131"/>
      <c r="CU904" s="131"/>
      <c r="CV904" s="131"/>
      <c r="CW904" s="131"/>
      <c r="CX904" s="131"/>
      <c r="CY904" s="131"/>
      <c r="CZ904" s="131"/>
      <c r="DA904" s="131"/>
      <c r="DB904" s="131"/>
      <c r="DC904" s="131"/>
      <c r="DD904" s="131"/>
      <c r="DE904" s="131"/>
      <c r="DF904" s="131"/>
      <c r="DG904" s="131"/>
      <c r="DH904" s="131"/>
      <c r="DI904" s="131"/>
      <c r="DJ904" s="131"/>
      <c r="DK904" s="131"/>
      <c r="DL904" s="131"/>
      <c r="DM904" s="131"/>
      <c r="DN904" s="131"/>
      <c r="DO904" s="131"/>
      <c r="DP904" s="131"/>
      <c r="DQ904" s="131"/>
      <c r="DR904" s="131"/>
      <c r="DS904" s="131"/>
      <c r="DT904" s="131"/>
      <c r="DU904" s="131"/>
      <c r="DV904" s="131"/>
      <c r="DW904" s="131"/>
      <c r="DX904" s="131"/>
      <c r="DY904" s="131"/>
      <c r="DZ904" s="131"/>
      <c r="EA904" s="131"/>
      <c r="EB904" s="131"/>
      <c r="EC904" s="131"/>
      <c r="ED904" s="131"/>
      <c r="EE904" s="131"/>
      <c r="EF904" s="131"/>
      <c r="EG904" s="131"/>
      <c r="EH904" s="131"/>
      <c r="EI904" s="131"/>
      <c r="EJ904" s="131"/>
      <c r="EK904" s="131"/>
      <c r="EL904" s="131"/>
      <c r="EM904" s="131"/>
      <c r="EN904" s="131"/>
      <c r="EO904" s="131"/>
      <c r="EP904" s="131"/>
      <c r="EQ904" s="131"/>
      <c r="ER904" s="131"/>
      <c r="ES904" s="131"/>
      <c r="ET904" s="131"/>
      <c r="EU904" s="131"/>
      <c r="EV904" s="131"/>
      <c r="EW904" s="131"/>
      <c r="EX904" s="131"/>
      <c r="EY904" s="131"/>
      <c r="EZ904" s="131"/>
      <c r="FA904" s="131"/>
      <c r="FB904" s="131"/>
      <c r="FC904" s="131"/>
      <c r="FD904" s="131"/>
      <c r="FE904" s="131"/>
      <c r="FF904" s="131"/>
      <c r="FG904" s="131"/>
      <c r="FH904" s="131"/>
      <c r="FI904" s="131"/>
      <c r="FJ904" s="131"/>
      <c r="FK904" s="131"/>
      <c r="FL904" s="131"/>
      <c r="FM904" s="131"/>
      <c r="FN904" s="131"/>
      <c r="FO904" s="131"/>
      <c r="FP904" s="131"/>
      <c r="FQ904" s="131"/>
      <c r="FR904" s="131"/>
      <c r="FS904" s="131"/>
      <c r="FT904" s="131"/>
      <c r="FU904" s="131"/>
      <c r="FV904" s="131"/>
      <c r="FW904" s="131"/>
    </row>
    <row r="905">
      <c r="A905" s="131"/>
      <c r="B905" s="131"/>
      <c r="C905" s="131"/>
      <c r="D905" s="131"/>
      <c r="E905" s="131"/>
      <c r="F905" s="131"/>
      <c r="G905" s="131"/>
      <c r="H905" s="131"/>
      <c r="I905" s="131"/>
      <c r="J905" s="131"/>
      <c r="K905" s="131"/>
      <c r="L905" s="131"/>
      <c r="M905" s="131"/>
      <c r="N905" s="131"/>
      <c r="O905" s="131"/>
      <c r="P905" s="131"/>
      <c r="Q905" s="131"/>
      <c r="R905" s="131"/>
      <c r="S905" s="131"/>
      <c r="T905" s="131"/>
      <c r="U905" s="131"/>
      <c r="V905" s="131"/>
      <c r="W905" s="131"/>
      <c r="X905" s="131"/>
      <c r="Y905" s="131"/>
      <c r="Z905" s="131"/>
      <c r="AA905" s="131"/>
      <c r="AB905" s="131"/>
      <c r="AC905" s="131"/>
      <c r="AD905" s="131"/>
      <c r="AE905" s="131"/>
      <c r="AF905" s="131"/>
      <c r="AG905" s="131"/>
      <c r="AH905" s="131"/>
      <c r="AI905" s="131"/>
      <c r="AJ905" s="131"/>
      <c r="AK905" s="131"/>
      <c r="AL905" s="131"/>
      <c r="AM905" s="131"/>
      <c r="AN905" s="131"/>
      <c r="AO905" s="131"/>
      <c r="AP905" s="131"/>
      <c r="AQ905" s="131"/>
      <c r="AR905" s="131"/>
      <c r="AS905" s="131"/>
      <c r="AT905" s="131"/>
      <c r="AU905" s="131"/>
      <c r="AV905" s="131"/>
      <c r="AW905" s="131"/>
      <c r="AX905" s="131"/>
      <c r="AY905" s="131"/>
      <c r="AZ905" s="131"/>
      <c r="BA905" s="131"/>
      <c r="BB905" s="131"/>
      <c r="BC905" s="131"/>
      <c r="BD905" s="131"/>
      <c r="BE905" s="131"/>
      <c r="BF905" s="131"/>
      <c r="BG905" s="131"/>
      <c r="BH905" s="131"/>
      <c r="BI905" s="131"/>
      <c r="BJ905" s="131"/>
      <c r="BK905" s="131"/>
      <c r="BL905" s="131"/>
      <c r="BM905" s="131"/>
      <c r="BN905" s="131"/>
      <c r="BO905" s="131"/>
      <c r="BP905" s="131"/>
      <c r="BQ905" s="131"/>
      <c r="BR905" s="131"/>
      <c r="BS905" s="131"/>
      <c r="BT905" s="131"/>
      <c r="BU905" s="131"/>
      <c r="BV905" s="131"/>
      <c r="BW905" s="131"/>
      <c r="BX905" s="131"/>
      <c r="BY905" s="131"/>
      <c r="BZ905" s="131"/>
      <c r="CA905" s="131"/>
      <c r="CB905" s="131"/>
      <c r="CC905" s="131"/>
      <c r="CD905" s="131"/>
      <c r="CE905" s="131"/>
      <c r="CF905" s="131"/>
      <c r="CG905" s="131"/>
      <c r="CH905" s="131"/>
      <c r="CI905" s="131"/>
      <c r="CJ905" s="131"/>
      <c r="CK905" s="131"/>
      <c r="CL905" s="131"/>
      <c r="CM905" s="131"/>
      <c r="CN905" s="131"/>
      <c r="CO905" s="131"/>
      <c r="CP905" s="131"/>
      <c r="CQ905" s="131"/>
      <c r="CR905" s="131"/>
      <c r="CS905" s="131"/>
      <c r="CT905" s="131"/>
      <c r="CU905" s="131"/>
      <c r="CV905" s="131"/>
      <c r="CW905" s="131"/>
      <c r="CX905" s="131"/>
      <c r="CY905" s="131"/>
      <c r="CZ905" s="131"/>
      <c r="DA905" s="131"/>
      <c r="DB905" s="131"/>
      <c r="DC905" s="131"/>
      <c r="DD905" s="131"/>
      <c r="DE905" s="131"/>
      <c r="DF905" s="131"/>
      <c r="DG905" s="131"/>
      <c r="DH905" s="131"/>
      <c r="DI905" s="131"/>
      <c r="DJ905" s="131"/>
      <c r="DK905" s="131"/>
      <c r="DL905" s="131"/>
      <c r="DM905" s="131"/>
      <c r="DN905" s="131"/>
      <c r="DO905" s="131"/>
      <c r="DP905" s="131"/>
      <c r="DQ905" s="131"/>
      <c r="DR905" s="131"/>
      <c r="DS905" s="131"/>
      <c r="DT905" s="131"/>
      <c r="DU905" s="131"/>
      <c r="DV905" s="131"/>
      <c r="DW905" s="131"/>
      <c r="DX905" s="131"/>
      <c r="DY905" s="131"/>
      <c r="DZ905" s="131"/>
      <c r="EA905" s="131"/>
      <c r="EB905" s="131"/>
      <c r="EC905" s="131"/>
      <c r="ED905" s="131"/>
      <c r="EE905" s="131"/>
      <c r="EF905" s="131"/>
      <c r="EG905" s="131"/>
      <c r="EH905" s="131"/>
      <c r="EI905" s="131"/>
      <c r="EJ905" s="131"/>
      <c r="EK905" s="131"/>
      <c r="EL905" s="131"/>
      <c r="EM905" s="131"/>
      <c r="EN905" s="131"/>
      <c r="EO905" s="131"/>
      <c r="EP905" s="131"/>
      <c r="EQ905" s="131"/>
      <c r="ER905" s="131"/>
      <c r="ES905" s="131"/>
      <c r="ET905" s="131"/>
      <c r="EU905" s="131"/>
      <c r="EV905" s="131"/>
      <c r="EW905" s="131"/>
      <c r="EX905" s="131"/>
      <c r="EY905" s="131"/>
      <c r="EZ905" s="131"/>
      <c r="FA905" s="131"/>
      <c r="FB905" s="131"/>
      <c r="FC905" s="131"/>
      <c r="FD905" s="131"/>
      <c r="FE905" s="131"/>
      <c r="FF905" s="131"/>
      <c r="FG905" s="131"/>
      <c r="FH905" s="131"/>
      <c r="FI905" s="131"/>
      <c r="FJ905" s="131"/>
      <c r="FK905" s="131"/>
      <c r="FL905" s="131"/>
      <c r="FM905" s="131"/>
      <c r="FN905" s="131"/>
      <c r="FO905" s="131"/>
      <c r="FP905" s="131"/>
      <c r="FQ905" s="131"/>
      <c r="FR905" s="131"/>
      <c r="FS905" s="131"/>
      <c r="FT905" s="131"/>
      <c r="FU905" s="131"/>
      <c r="FV905" s="131"/>
      <c r="FW905" s="131"/>
    </row>
    <row r="906">
      <c r="A906" s="131"/>
      <c r="B906" s="131"/>
      <c r="C906" s="131"/>
      <c r="D906" s="131"/>
      <c r="E906" s="131"/>
      <c r="F906" s="131"/>
      <c r="G906" s="131"/>
      <c r="H906" s="131"/>
      <c r="I906" s="131"/>
      <c r="J906" s="131"/>
      <c r="K906" s="131"/>
      <c r="L906" s="131"/>
      <c r="M906" s="131"/>
      <c r="N906" s="131"/>
      <c r="O906" s="131"/>
      <c r="P906" s="131"/>
      <c r="Q906" s="131"/>
      <c r="R906" s="131"/>
      <c r="S906" s="131"/>
      <c r="T906" s="131"/>
      <c r="U906" s="131"/>
      <c r="V906" s="131"/>
      <c r="W906" s="131"/>
      <c r="X906" s="131"/>
      <c r="Y906" s="131"/>
      <c r="Z906" s="131"/>
      <c r="AA906" s="131"/>
      <c r="AB906" s="131"/>
      <c r="AC906" s="131"/>
      <c r="AD906" s="131"/>
      <c r="AE906" s="131"/>
      <c r="AF906" s="131"/>
      <c r="AG906" s="131"/>
      <c r="AH906" s="131"/>
      <c r="AI906" s="131"/>
      <c r="AJ906" s="131"/>
      <c r="AK906" s="131"/>
      <c r="AL906" s="131"/>
      <c r="AM906" s="131"/>
      <c r="AN906" s="131"/>
      <c r="AO906" s="131"/>
      <c r="AP906" s="131"/>
      <c r="AQ906" s="131"/>
      <c r="AR906" s="131"/>
      <c r="AS906" s="131"/>
      <c r="AT906" s="131"/>
      <c r="AU906" s="131"/>
      <c r="AV906" s="131"/>
      <c r="AW906" s="131"/>
      <c r="AX906" s="131"/>
      <c r="AY906" s="131"/>
      <c r="AZ906" s="131"/>
      <c r="BA906" s="131"/>
      <c r="BB906" s="131"/>
      <c r="BC906" s="131"/>
      <c r="BD906" s="131"/>
      <c r="BE906" s="131"/>
      <c r="BF906" s="131"/>
      <c r="BG906" s="131"/>
      <c r="BH906" s="131"/>
      <c r="BI906" s="131"/>
      <c r="BJ906" s="131"/>
      <c r="BK906" s="131"/>
      <c r="BL906" s="131"/>
      <c r="BM906" s="131"/>
      <c r="BN906" s="131"/>
      <c r="BO906" s="131"/>
      <c r="BP906" s="131"/>
      <c r="BQ906" s="131"/>
      <c r="BR906" s="131"/>
      <c r="BS906" s="131"/>
      <c r="BT906" s="131"/>
      <c r="BU906" s="131"/>
      <c r="BV906" s="131"/>
      <c r="BW906" s="131"/>
      <c r="BX906" s="131"/>
      <c r="BY906" s="131"/>
      <c r="BZ906" s="131"/>
      <c r="CA906" s="131"/>
      <c r="CB906" s="131"/>
      <c r="CC906" s="131"/>
      <c r="CD906" s="131"/>
      <c r="CE906" s="131"/>
      <c r="CF906" s="131"/>
      <c r="CG906" s="131"/>
      <c r="CH906" s="131"/>
      <c r="CI906" s="131"/>
      <c r="CJ906" s="131"/>
      <c r="CK906" s="131"/>
      <c r="CL906" s="131"/>
      <c r="CM906" s="131"/>
      <c r="CN906" s="131"/>
      <c r="CO906" s="131"/>
      <c r="CP906" s="131"/>
      <c r="CQ906" s="131"/>
      <c r="CR906" s="131"/>
      <c r="CS906" s="131"/>
      <c r="CT906" s="131"/>
      <c r="CU906" s="131"/>
      <c r="CV906" s="131"/>
      <c r="CW906" s="131"/>
      <c r="CX906" s="131"/>
      <c r="CY906" s="131"/>
      <c r="CZ906" s="131"/>
      <c r="DA906" s="131"/>
      <c r="DB906" s="131"/>
      <c r="DC906" s="131"/>
      <c r="DD906" s="131"/>
      <c r="DE906" s="131"/>
      <c r="DF906" s="131"/>
      <c r="DG906" s="131"/>
      <c r="DH906" s="131"/>
      <c r="DI906" s="131"/>
      <c r="DJ906" s="131"/>
      <c r="DK906" s="131"/>
      <c r="DL906" s="131"/>
      <c r="DM906" s="131"/>
      <c r="DN906" s="131"/>
      <c r="DO906" s="131"/>
      <c r="DP906" s="131"/>
      <c r="DQ906" s="131"/>
      <c r="DR906" s="131"/>
      <c r="DS906" s="131"/>
      <c r="DT906" s="131"/>
      <c r="DU906" s="131"/>
      <c r="DV906" s="131"/>
      <c r="DW906" s="131"/>
      <c r="DX906" s="131"/>
      <c r="DY906" s="131"/>
      <c r="DZ906" s="131"/>
      <c r="EA906" s="131"/>
      <c r="EB906" s="131"/>
      <c r="EC906" s="131"/>
      <c r="ED906" s="131"/>
      <c r="EE906" s="131"/>
      <c r="EF906" s="131"/>
      <c r="EG906" s="131"/>
      <c r="EH906" s="131"/>
      <c r="EI906" s="131"/>
      <c r="EJ906" s="131"/>
      <c r="EK906" s="131"/>
      <c r="EL906" s="131"/>
      <c r="EM906" s="131"/>
      <c r="EN906" s="131"/>
      <c r="EO906" s="131"/>
      <c r="EP906" s="131"/>
      <c r="EQ906" s="131"/>
      <c r="ER906" s="131"/>
      <c r="ES906" s="131"/>
      <c r="ET906" s="131"/>
      <c r="EU906" s="131"/>
      <c r="EV906" s="131"/>
      <c r="EW906" s="131"/>
      <c r="EX906" s="131"/>
      <c r="EY906" s="131"/>
      <c r="EZ906" s="131"/>
      <c r="FA906" s="131"/>
      <c r="FB906" s="131"/>
      <c r="FC906" s="131"/>
      <c r="FD906" s="131"/>
      <c r="FE906" s="131"/>
      <c r="FF906" s="131"/>
      <c r="FG906" s="131"/>
      <c r="FH906" s="131"/>
      <c r="FI906" s="131"/>
      <c r="FJ906" s="131"/>
      <c r="FK906" s="131"/>
      <c r="FL906" s="131"/>
      <c r="FM906" s="131"/>
      <c r="FN906" s="131"/>
      <c r="FO906" s="131"/>
      <c r="FP906" s="131"/>
      <c r="FQ906" s="131"/>
      <c r="FR906" s="131"/>
      <c r="FS906" s="131"/>
      <c r="FT906" s="131"/>
      <c r="FU906" s="131"/>
      <c r="FV906" s="131"/>
      <c r="FW906" s="131"/>
    </row>
    <row r="907">
      <c r="A907" s="131"/>
      <c r="B907" s="131"/>
      <c r="C907" s="131"/>
      <c r="D907" s="131"/>
      <c r="E907" s="131"/>
      <c r="F907" s="131"/>
      <c r="G907" s="131"/>
      <c r="H907" s="131"/>
      <c r="I907" s="131"/>
      <c r="J907" s="131"/>
      <c r="K907" s="131"/>
      <c r="L907" s="131"/>
      <c r="M907" s="131"/>
      <c r="N907" s="131"/>
      <c r="O907" s="131"/>
      <c r="P907" s="131"/>
      <c r="Q907" s="131"/>
      <c r="R907" s="131"/>
      <c r="S907" s="131"/>
      <c r="T907" s="131"/>
      <c r="U907" s="131"/>
      <c r="V907" s="131"/>
      <c r="W907" s="131"/>
      <c r="X907" s="131"/>
      <c r="Y907" s="131"/>
      <c r="Z907" s="131"/>
      <c r="AA907" s="131"/>
      <c r="AB907" s="131"/>
      <c r="AC907" s="131"/>
      <c r="AD907" s="131"/>
      <c r="AE907" s="131"/>
      <c r="AF907" s="131"/>
      <c r="AG907" s="131"/>
      <c r="AH907" s="131"/>
      <c r="AI907" s="131"/>
      <c r="AJ907" s="131"/>
      <c r="AK907" s="131"/>
      <c r="AL907" s="131"/>
      <c r="AM907" s="131"/>
      <c r="AN907" s="131"/>
      <c r="AO907" s="131"/>
      <c r="AP907" s="131"/>
      <c r="AQ907" s="131"/>
      <c r="AR907" s="131"/>
      <c r="AS907" s="131"/>
      <c r="AT907" s="131"/>
      <c r="AU907" s="131"/>
      <c r="AV907" s="131"/>
      <c r="AW907" s="131"/>
      <c r="AX907" s="131"/>
      <c r="AY907" s="131"/>
      <c r="AZ907" s="131"/>
      <c r="BA907" s="131"/>
      <c r="BB907" s="131"/>
      <c r="BC907" s="131"/>
      <c r="BD907" s="131"/>
      <c r="BE907" s="131"/>
      <c r="BF907" s="131"/>
      <c r="BG907" s="131"/>
      <c r="BH907" s="131"/>
      <c r="BI907" s="131"/>
      <c r="BJ907" s="131"/>
      <c r="BK907" s="131"/>
      <c r="BL907" s="131"/>
      <c r="BM907" s="131"/>
      <c r="BN907" s="131"/>
      <c r="BO907" s="131"/>
      <c r="BP907" s="131"/>
      <c r="BQ907" s="131"/>
      <c r="BR907" s="131"/>
      <c r="BS907" s="131"/>
      <c r="BT907" s="131"/>
      <c r="BU907" s="131"/>
      <c r="BV907" s="131"/>
      <c r="BW907" s="131"/>
      <c r="BX907" s="131"/>
      <c r="BY907" s="131"/>
      <c r="BZ907" s="131"/>
      <c r="CA907" s="131"/>
      <c r="CB907" s="131"/>
      <c r="CC907" s="131"/>
      <c r="CD907" s="131"/>
      <c r="CE907" s="131"/>
      <c r="CF907" s="131"/>
      <c r="CG907" s="131"/>
      <c r="CH907" s="131"/>
      <c r="CI907" s="131"/>
      <c r="CJ907" s="131"/>
      <c r="CK907" s="131"/>
      <c r="CL907" s="131"/>
      <c r="CM907" s="131"/>
      <c r="CN907" s="131"/>
      <c r="CO907" s="131"/>
      <c r="CP907" s="131"/>
      <c r="CQ907" s="131"/>
      <c r="CR907" s="131"/>
      <c r="CS907" s="131"/>
      <c r="CT907" s="131"/>
      <c r="CU907" s="131"/>
      <c r="CV907" s="131"/>
      <c r="CW907" s="131"/>
      <c r="CX907" s="131"/>
      <c r="CY907" s="131"/>
      <c r="CZ907" s="131"/>
      <c r="DA907" s="131"/>
      <c r="DB907" s="131"/>
      <c r="DC907" s="131"/>
      <c r="DD907" s="131"/>
      <c r="DE907" s="131"/>
      <c r="DF907" s="131"/>
      <c r="DG907" s="131"/>
      <c r="DH907" s="131"/>
      <c r="DI907" s="131"/>
      <c r="DJ907" s="131"/>
      <c r="DK907" s="131"/>
      <c r="DL907" s="131"/>
      <c r="DM907" s="131"/>
      <c r="DN907" s="131"/>
      <c r="DO907" s="131"/>
      <c r="DP907" s="131"/>
      <c r="DQ907" s="131"/>
      <c r="DR907" s="131"/>
      <c r="DS907" s="131"/>
      <c r="DT907" s="131"/>
      <c r="DU907" s="131"/>
      <c r="DV907" s="131"/>
      <c r="DW907" s="131"/>
      <c r="DX907" s="131"/>
      <c r="DY907" s="131"/>
      <c r="DZ907" s="131"/>
      <c r="EA907" s="131"/>
      <c r="EB907" s="131"/>
      <c r="EC907" s="131"/>
      <c r="ED907" s="131"/>
      <c r="EE907" s="131"/>
      <c r="EF907" s="131"/>
      <c r="EG907" s="131"/>
      <c r="EH907" s="131"/>
      <c r="EI907" s="131"/>
      <c r="EJ907" s="131"/>
      <c r="EK907" s="131"/>
      <c r="EL907" s="131"/>
      <c r="EM907" s="131"/>
      <c r="EN907" s="131"/>
      <c r="EO907" s="131"/>
      <c r="EP907" s="131"/>
      <c r="EQ907" s="131"/>
      <c r="ER907" s="131"/>
      <c r="ES907" s="131"/>
      <c r="ET907" s="131"/>
      <c r="EU907" s="131"/>
      <c r="EV907" s="131"/>
      <c r="EW907" s="131"/>
      <c r="EX907" s="131"/>
      <c r="EY907" s="131"/>
      <c r="EZ907" s="131"/>
      <c r="FA907" s="131"/>
      <c r="FB907" s="131"/>
      <c r="FC907" s="131"/>
      <c r="FD907" s="131"/>
      <c r="FE907" s="131"/>
      <c r="FF907" s="131"/>
      <c r="FG907" s="131"/>
      <c r="FH907" s="131"/>
      <c r="FI907" s="131"/>
      <c r="FJ907" s="131"/>
      <c r="FK907" s="131"/>
      <c r="FL907" s="131"/>
      <c r="FM907" s="131"/>
      <c r="FN907" s="131"/>
      <c r="FO907" s="131"/>
      <c r="FP907" s="131"/>
      <c r="FQ907" s="131"/>
      <c r="FR907" s="131"/>
      <c r="FS907" s="131"/>
      <c r="FT907" s="131"/>
      <c r="FU907" s="131"/>
      <c r="FV907" s="131"/>
      <c r="FW907" s="131"/>
    </row>
    <row r="908">
      <c r="A908" s="131"/>
      <c r="B908" s="131"/>
      <c r="C908" s="131"/>
      <c r="D908" s="131"/>
      <c r="E908" s="131"/>
      <c r="F908" s="131"/>
      <c r="G908" s="131"/>
      <c r="H908" s="131"/>
      <c r="I908" s="131"/>
      <c r="J908" s="131"/>
      <c r="K908" s="131"/>
      <c r="L908" s="131"/>
      <c r="M908" s="131"/>
      <c r="N908" s="131"/>
      <c r="O908" s="131"/>
      <c r="P908" s="131"/>
      <c r="Q908" s="131"/>
      <c r="R908" s="131"/>
      <c r="S908" s="131"/>
      <c r="T908" s="131"/>
      <c r="U908" s="131"/>
      <c r="V908" s="131"/>
      <c r="W908" s="131"/>
      <c r="X908" s="131"/>
      <c r="Y908" s="131"/>
      <c r="Z908" s="131"/>
      <c r="AA908" s="131"/>
      <c r="AB908" s="131"/>
      <c r="AC908" s="131"/>
      <c r="AD908" s="131"/>
      <c r="AE908" s="131"/>
      <c r="AF908" s="131"/>
      <c r="AG908" s="131"/>
      <c r="AH908" s="131"/>
      <c r="AI908" s="131"/>
      <c r="AJ908" s="131"/>
      <c r="AK908" s="131"/>
      <c r="AL908" s="131"/>
      <c r="AM908" s="131"/>
      <c r="AN908" s="131"/>
      <c r="AO908" s="131"/>
      <c r="AP908" s="131"/>
      <c r="AQ908" s="131"/>
      <c r="AR908" s="131"/>
      <c r="AS908" s="131"/>
      <c r="AT908" s="131"/>
      <c r="AU908" s="131"/>
      <c r="AV908" s="131"/>
      <c r="AW908" s="131"/>
      <c r="AX908" s="131"/>
      <c r="AY908" s="131"/>
      <c r="AZ908" s="131"/>
      <c r="BA908" s="131"/>
      <c r="BB908" s="131"/>
      <c r="BC908" s="131"/>
      <c r="BD908" s="131"/>
      <c r="BE908" s="131"/>
      <c r="BF908" s="131"/>
      <c r="BG908" s="131"/>
      <c r="BH908" s="131"/>
      <c r="BI908" s="131"/>
      <c r="BJ908" s="131"/>
      <c r="BK908" s="131"/>
      <c r="BL908" s="131"/>
      <c r="BM908" s="131"/>
      <c r="BN908" s="131"/>
      <c r="BO908" s="131"/>
      <c r="BP908" s="131"/>
      <c r="BQ908" s="131"/>
      <c r="BR908" s="131"/>
      <c r="BS908" s="131"/>
      <c r="BT908" s="131"/>
      <c r="BU908" s="131"/>
      <c r="BV908" s="131"/>
      <c r="BW908" s="131"/>
      <c r="BX908" s="131"/>
      <c r="BY908" s="131"/>
      <c r="BZ908" s="131"/>
      <c r="CA908" s="131"/>
      <c r="CB908" s="131"/>
      <c r="CC908" s="131"/>
      <c r="CD908" s="131"/>
      <c r="CE908" s="131"/>
      <c r="CF908" s="131"/>
      <c r="CG908" s="131"/>
      <c r="CH908" s="131"/>
      <c r="CI908" s="131"/>
      <c r="CJ908" s="131"/>
      <c r="CK908" s="131"/>
      <c r="CL908" s="131"/>
      <c r="CM908" s="131"/>
      <c r="CN908" s="131"/>
      <c r="CO908" s="131"/>
      <c r="CP908" s="131"/>
      <c r="CQ908" s="131"/>
      <c r="CR908" s="131"/>
      <c r="CS908" s="131"/>
      <c r="CT908" s="131"/>
      <c r="CU908" s="131"/>
      <c r="CV908" s="131"/>
      <c r="CW908" s="131"/>
      <c r="CX908" s="131"/>
      <c r="CY908" s="131"/>
      <c r="CZ908" s="131"/>
      <c r="DA908" s="131"/>
      <c r="DB908" s="131"/>
      <c r="DC908" s="131"/>
      <c r="DD908" s="131"/>
      <c r="DE908" s="131"/>
      <c r="DF908" s="131"/>
      <c r="DG908" s="131"/>
      <c r="DH908" s="131"/>
      <c r="DI908" s="131"/>
      <c r="DJ908" s="131"/>
      <c r="DK908" s="131"/>
      <c r="DL908" s="131"/>
      <c r="DM908" s="131"/>
      <c r="DN908" s="131"/>
      <c r="DO908" s="131"/>
      <c r="DP908" s="131"/>
      <c r="DQ908" s="131"/>
      <c r="DR908" s="131"/>
      <c r="DS908" s="131"/>
      <c r="DT908" s="131"/>
      <c r="DU908" s="131"/>
      <c r="DV908" s="131"/>
      <c r="DW908" s="131"/>
      <c r="DX908" s="131"/>
      <c r="DY908" s="131"/>
      <c r="DZ908" s="131"/>
      <c r="EA908" s="131"/>
      <c r="EB908" s="131"/>
      <c r="EC908" s="131"/>
      <c r="ED908" s="131"/>
      <c r="EE908" s="131"/>
      <c r="EF908" s="131"/>
      <c r="EG908" s="131"/>
      <c r="EH908" s="131"/>
      <c r="EI908" s="131"/>
      <c r="EJ908" s="131"/>
      <c r="EK908" s="131"/>
      <c r="EL908" s="131"/>
      <c r="EM908" s="131"/>
      <c r="EN908" s="131"/>
      <c r="EO908" s="131"/>
      <c r="EP908" s="131"/>
      <c r="EQ908" s="131"/>
      <c r="ER908" s="131"/>
      <c r="ES908" s="131"/>
      <c r="ET908" s="131"/>
      <c r="EU908" s="131"/>
      <c r="EV908" s="131"/>
      <c r="EW908" s="131"/>
      <c r="EX908" s="131"/>
      <c r="EY908" s="131"/>
      <c r="EZ908" s="131"/>
      <c r="FA908" s="131"/>
      <c r="FB908" s="131"/>
      <c r="FC908" s="131"/>
      <c r="FD908" s="131"/>
      <c r="FE908" s="131"/>
      <c r="FF908" s="131"/>
      <c r="FG908" s="131"/>
      <c r="FH908" s="131"/>
      <c r="FI908" s="131"/>
      <c r="FJ908" s="131"/>
      <c r="FK908" s="131"/>
      <c r="FL908" s="131"/>
      <c r="FM908" s="131"/>
      <c r="FN908" s="131"/>
      <c r="FO908" s="131"/>
      <c r="FP908" s="131"/>
      <c r="FQ908" s="131"/>
      <c r="FR908" s="131"/>
      <c r="FS908" s="131"/>
      <c r="FT908" s="131"/>
      <c r="FU908" s="131"/>
      <c r="FV908" s="131"/>
      <c r="FW908" s="131"/>
    </row>
    <row r="909">
      <c r="A909" s="131"/>
      <c r="B909" s="131"/>
      <c r="C909" s="131"/>
      <c r="D909" s="131"/>
      <c r="E909" s="131"/>
      <c r="F909" s="131"/>
      <c r="G909" s="131"/>
      <c r="H909" s="131"/>
      <c r="I909" s="131"/>
      <c r="J909" s="131"/>
      <c r="K909" s="131"/>
      <c r="L909" s="131"/>
      <c r="M909" s="131"/>
      <c r="N909" s="131"/>
      <c r="O909" s="131"/>
      <c r="P909" s="131"/>
      <c r="Q909" s="131"/>
      <c r="R909" s="131"/>
      <c r="S909" s="131"/>
      <c r="T909" s="131"/>
      <c r="U909" s="131"/>
      <c r="V909" s="131"/>
      <c r="W909" s="131"/>
      <c r="X909" s="131"/>
      <c r="Y909" s="131"/>
      <c r="Z909" s="131"/>
      <c r="AA909" s="131"/>
      <c r="AB909" s="131"/>
      <c r="AC909" s="131"/>
      <c r="AD909" s="131"/>
      <c r="AE909" s="131"/>
      <c r="AF909" s="131"/>
      <c r="AG909" s="131"/>
      <c r="AH909" s="131"/>
      <c r="AI909" s="131"/>
      <c r="AJ909" s="131"/>
      <c r="AK909" s="131"/>
      <c r="AL909" s="131"/>
      <c r="AM909" s="131"/>
      <c r="AN909" s="131"/>
      <c r="AO909" s="131"/>
      <c r="AP909" s="131"/>
      <c r="AQ909" s="131"/>
      <c r="AR909" s="131"/>
      <c r="AS909" s="131"/>
      <c r="AT909" s="131"/>
      <c r="AU909" s="131"/>
      <c r="AV909" s="131"/>
      <c r="AW909" s="131"/>
      <c r="AX909" s="131"/>
      <c r="AY909" s="131"/>
      <c r="AZ909" s="131"/>
      <c r="BA909" s="131"/>
      <c r="BB909" s="131"/>
      <c r="BC909" s="131"/>
      <c r="BD909" s="131"/>
      <c r="BE909" s="131"/>
      <c r="BF909" s="131"/>
      <c r="BG909" s="131"/>
      <c r="BH909" s="131"/>
      <c r="BI909" s="131"/>
      <c r="BJ909" s="131"/>
      <c r="BK909" s="131"/>
      <c r="BL909" s="131"/>
      <c r="BM909" s="131"/>
      <c r="BN909" s="131"/>
      <c r="BO909" s="131"/>
      <c r="BP909" s="131"/>
      <c r="BQ909" s="131"/>
      <c r="BR909" s="131"/>
      <c r="BS909" s="131"/>
      <c r="BT909" s="131"/>
      <c r="BU909" s="131"/>
      <c r="BV909" s="131"/>
      <c r="BW909" s="131"/>
      <c r="BX909" s="131"/>
      <c r="BY909" s="131"/>
      <c r="BZ909" s="131"/>
      <c r="CA909" s="131"/>
      <c r="CB909" s="131"/>
      <c r="CC909" s="131"/>
      <c r="CD909" s="131"/>
      <c r="CE909" s="131"/>
      <c r="CF909" s="131"/>
      <c r="CG909" s="131"/>
      <c r="CH909" s="131"/>
      <c r="CI909" s="131"/>
      <c r="CJ909" s="131"/>
      <c r="CK909" s="131"/>
      <c r="CL909" s="131"/>
      <c r="CM909" s="131"/>
      <c r="CN909" s="131"/>
      <c r="CO909" s="131"/>
      <c r="CP909" s="131"/>
      <c r="CQ909" s="131"/>
      <c r="CR909" s="131"/>
      <c r="CS909" s="131"/>
      <c r="CT909" s="131"/>
      <c r="CU909" s="131"/>
      <c r="CV909" s="131"/>
      <c r="CW909" s="131"/>
      <c r="CX909" s="131"/>
      <c r="CY909" s="131"/>
      <c r="CZ909" s="131"/>
      <c r="DA909" s="131"/>
      <c r="DB909" s="131"/>
      <c r="DC909" s="131"/>
      <c r="DD909" s="131"/>
      <c r="DE909" s="131"/>
      <c r="DF909" s="131"/>
      <c r="DG909" s="131"/>
      <c r="DH909" s="131"/>
      <c r="DI909" s="131"/>
      <c r="DJ909" s="131"/>
      <c r="DK909" s="131"/>
      <c r="DL909" s="131"/>
      <c r="DM909" s="131"/>
      <c r="DN909" s="131"/>
      <c r="DO909" s="131"/>
      <c r="DP909" s="131"/>
      <c r="DQ909" s="131"/>
      <c r="DR909" s="131"/>
      <c r="DS909" s="131"/>
      <c r="DT909" s="131"/>
      <c r="DU909" s="131"/>
      <c r="DV909" s="131"/>
      <c r="DW909" s="131"/>
      <c r="DX909" s="131"/>
      <c r="DY909" s="131"/>
      <c r="DZ909" s="131"/>
      <c r="EA909" s="131"/>
      <c r="EB909" s="131"/>
      <c r="EC909" s="131"/>
      <c r="ED909" s="131"/>
      <c r="EE909" s="131"/>
      <c r="EF909" s="131"/>
      <c r="EG909" s="131"/>
      <c r="EH909" s="131"/>
      <c r="EI909" s="131"/>
      <c r="EJ909" s="131"/>
      <c r="EK909" s="131"/>
      <c r="EL909" s="131"/>
      <c r="EM909" s="131"/>
      <c r="EN909" s="131"/>
      <c r="EO909" s="131"/>
      <c r="EP909" s="131"/>
      <c r="EQ909" s="131"/>
      <c r="ER909" s="131"/>
      <c r="ES909" s="131"/>
      <c r="ET909" s="131"/>
      <c r="EU909" s="131"/>
      <c r="EV909" s="131"/>
      <c r="EW909" s="131"/>
      <c r="EX909" s="131"/>
      <c r="EY909" s="131"/>
      <c r="EZ909" s="131"/>
      <c r="FA909" s="131"/>
      <c r="FB909" s="131"/>
      <c r="FC909" s="131"/>
      <c r="FD909" s="131"/>
      <c r="FE909" s="131"/>
      <c r="FF909" s="131"/>
      <c r="FG909" s="131"/>
      <c r="FH909" s="131"/>
      <c r="FI909" s="131"/>
      <c r="FJ909" s="131"/>
      <c r="FK909" s="131"/>
      <c r="FL909" s="131"/>
      <c r="FM909" s="131"/>
      <c r="FN909" s="131"/>
      <c r="FO909" s="131"/>
      <c r="FP909" s="131"/>
      <c r="FQ909" s="131"/>
      <c r="FR909" s="131"/>
      <c r="FS909" s="131"/>
      <c r="FT909" s="131"/>
      <c r="FU909" s="131"/>
      <c r="FV909" s="131"/>
      <c r="FW909" s="131"/>
    </row>
    <row r="910">
      <c r="A910" s="131"/>
      <c r="B910" s="131"/>
      <c r="C910" s="131"/>
      <c r="D910" s="131"/>
      <c r="E910" s="131"/>
      <c r="F910" s="131"/>
      <c r="G910" s="131"/>
      <c r="H910" s="131"/>
      <c r="I910" s="131"/>
      <c r="J910" s="131"/>
      <c r="K910" s="131"/>
      <c r="L910" s="131"/>
      <c r="M910" s="131"/>
      <c r="N910" s="131"/>
      <c r="O910" s="131"/>
      <c r="P910" s="131"/>
      <c r="Q910" s="131"/>
      <c r="R910" s="131"/>
      <c r="S910" s="131"/>
      <c r="T910" s="131"/>
      <c r="U910" s="131"/>
      <c r="V910" s="131"/>
      <c r="W910" s="131"/>
      <c r="X910" s="131"/>
      <c r="Y910" s="131"/>
      <c r="Z910" s="131"/>
      <c r="AA910" s="131"/>
      <c r="AB910" s="131"/>
      <c r="AC910" s="131"/>
      <c r="AD910" s="131"/>
      <c r="AE910" s="131"/>
      <c r="AF910" s="131"/>
      <c r="AG910" s="131"/>
      <c r="AH910" s="131"/>
      <c r="AI910" s="131"/>
      <c r="AJ910" s="131"/>
      <c r="AK910" s="131"/>
      <c r="AL910" s="131"/>
      <c r="AM910" s="131"/>
      <c r="AN910" s="131"/>
      <c r="AO910" s="131"/>
      <c r="AP910" s="131"/>
      <c r="AQ910" s="131"/>
      <c r="AR910" s="131"/>
      <c r="AS910" s="131"/>
      <c r="AT910" s="131"/>
      <c r="AU910" s="131"/>
      <c r="AV910" s="131"/>
      <c r="AW910" s="131"/>
      <c r="AX910" s="131"/>
      <c r="AY910" s="131"/>
      <c r="AZ910" s="131"/>
      <c r="BA910" s="131"/>
      <c r="BB910" s="131"/>
      <c r="BC910" s="131"/>
      <c r="BD910" s="131"/>
      <c r="BE910" s="131"/>
      <c r="BF910" s="131"/>
      <c r="BG910" s="131"/>
      <c r="BH910" s="131"/>
      <c r="BI910" s="131"/>
      <c r="BJ910" s="131"/>
      <c r="BK910" s="131"/>
      <c r="BL910" s="131"/>
      <c r="BM910" s="131"/>
      <c r="BN910" s="131"/>
      <c r="BO910" s="131"/>
      <c r="BP910" s="131"/>
      <c r="BQ910" s="131"/>
      <c r="BR910" s="131"/>
      <c r="BS910" s="131"/>
      <c r="BT910" s="131"/>
      <c r="BU910" s="131"/>
      <c r="BV910" s="131"/>
      <c r="BW910" s="131"/>
      <c r="BX910" s="131"/>
      <c r="BY910" s="131"/>
      <c r="BZ910" s="131"/>
      <c r="CA910" s="131"/>
      <c r="CB910" s="131"/>
      <c r="CC910" s="131"/>
      <c r="CD910" s="131"/>
      <c r="CE910" s="131"/>
      <c r="CF910" s="131"/>
      <c r="CG910" s="131"/>
      <c r="CH910" s="131"/>
      <c r="CI910" s="131"/>
      <c r="CJ910" s="131"/>
      <c r="CK910" s="131"/>
      <c r="CL910" s="131"/>
      <c r="CM910" s="131"/>
      <c r="CN910" s="131"/>
      <c r="CO910" s="131"/>
      <c r="CP910" s="131"/>
      <c r="CQ910" s="131"/>
      <c r="CR910" s="131"/>
      <c r="CS910" s="131"/>
      <c r="CT910" s="131"/>
      <c r="CU910" s="131"/>
      <c r="CV910" s="131"/>
      <c r="CW910" s="131"/>
      <c r="CX910" s="131"/>
      <c r="CY910" s="131"/>
      <c r="CZ910" s="131"/>
      <c r="DA910" s="131"/>
      <c r="DB910" s="131"/>
      <c r="DC910" s="131"/>
      <c r="DD910" s="131"/>
      <c r="DE910" s="131"/>
      <c r="DF910" s="131"/>
      <c r="DG910" s="131"/>
      <c r="DH910" s="131"/>
      <c r="DI910" s="131"/>
      <c r="DJ910" s="131"/>
      <c r="DK910" s="131"/>
      <c r="DL910" s="131"/>
      <c r="DM910" s="131"/>
      <c r="DN910" s="131"/>
      <c r="DO910" s="131"/>
      <c r="DP910" s="131"/>
      <c r="DQ910" s="131"/>
      <c r="DR910" s="131"/>
      <c r="DS910" s="131"/>
      <c r="DT910" s="131"/>
      <c r="DU910" s="131"/>
      <c r="DV910" s="131"/>
      <c r="DW910" s="131"/>
      <c r="DX910" s="131"/>
      <c r="DY910" s="131"/>
      <c r="DZ910" s="131"/>
      <c r="EA910" s="131"/>
      <c r="EB910" s="131"/>
      <c r="EC910" s="131"/>
      <c r="ED910" s="131"/>
      <c r="EE910" s="131"/>
      <c r="EF910" s="131"/>
      <c r="EG910" s="131"/>
      <c r="EH910" s="131"/>
      <c r="EI910" s="131"/>
      <c r="EJ910" s="131"/>
      <c r="EK910" s="131"/>
      <c r="EL910" s="131"/>
      <c r="EM910" s="131"/>
      <c r="EN910" s="131"/>
      <c r="EO910" s="131"/>
      <c r="EP910" s="131"/>
      <c r="EQ910" s="131"/>
      <c r="ER910" s="131"/>
      <c r="ES910" s="131"/>
      <c r="ET910" s="131"/>
      <c r="EU910" s="131"/>
      <c r="EV910" s="131"/>
      <c r="EW910" s="131"/>
      <c r="EX910" s="131"/>
      <c r="EY910" s="131"/>
      <c r="EZ910" s="131"/>
      <c r="FA910" s="131"/>
      <c r="FB910" s="131"/>
      <c r="FC910" s="131"/>
      <c r="FD910" s="131"/>
      <c r="FE910" s="131"/>
      <c r="FF910" s="131"/>
      <c r="FG910" s="131"/>
      <c r="FH910" s="131"/>
      <c r="FI910" s="131"/>
      <c r="FJ910" s="131"/>
      <c r="FK910" s="131"/>
      <c r="FL910" s="131"/>
      <c r="FM910" s="131"/>
      <c r="FN910" s="131"/>
      <c r="FO910" s="131"/>
      <c r="FP910" s="131"/>
      <c r="FQ910" s="131"/>
      <c r="FR910" s="131"/>
      <c r="FS910" s="131"/>
      <c r="FT910" s="131"/>
      <c r="FU910" s="131"/>
      <c r="FV910" s="131"/>
      <c r="FW910" s="131"/>
    </row>
    <row r="911">
      <c r="A911" s="131"/>
      <c r="B911" s="131"/>
      <c r="C911" s="131"/>
      <c r="D911" s="131"/>
      <c r="E911" s="131"/>
      <c r="F911" s="131"/>
      <c r="G911" s="131"/>
      <c r="H911" s="131"/>
      <c r="I911" s="131"/>
      <c r="J911" s="131"/>
      <c r="K911" s="131"/>
      <c r="L911" s="131"/>
      <c r="M911" s="131"/>
      <c r="N911" s="131"/>
      <c r="O911" s="131"/>
      <c r="P911" s="131"/>
      <c r="Q911" s="131"/>
      <c r="R911" s="131"/>
      <c r="S911" s="131"/>
      <c r="T911" s="131"/>
      <c r="U911" s="131"/>
      <c r="V911" s="131"/>
      <c r="W911" s="131"/>
      <c r="X911" s="131"/>
      <c r="Y911" s="131"/>
      <c r="Z911" s="131"/>
      <c r="AA911" s="131"/>
      <c r="AB911" s="131"/>
      <c r="AC911" s="131"/>
      <c r="AD911" s="131"/>
      <c r="AE911" s="131"/>
      <c r="AF911" s="131"/>
      <c r="AG911" s="131"/>
      <c r="AH911" s="131"/>
      <c r="AI911" s="131"/>
      <c r="AJ911" s="131"/>
      <c r="AK911" s="131"/>
      <c r="AL911" s="131"/>
      <c r="AM911" s="131"/>
      <c r="AN911" s="131"/>
      <c r="AO911" s="131"/>
      <c r="AP911" s="131"/>
      <c r="AQ911" s="131"/>
      <c r="AR911" s="131"/>
      <c r="AS911" s="131"/>
      <c r="AT911" s="131"/>
      <c r="AU911" s="131"/>
      <c r="AV911" s="131"/>
      <c r="AW911" s="131"/>
      <c r="AX911" s="131"/>
      <c r="AY911" s="131"/>
      <c r="AZ911" s="131"/>
      <c r="BA911" s="131"/>
      <c r="BB911" s="131"/>
      <c r="BC911" s="131"/>
      <c r="BD911" s="131"/>
      <c r="BE911" s="131"/>
      <c r="BF911" s="131"/>
      <c r="BG911" s="131"/>
      <c r="BH911" s="131"/>
      <c r="BI911" s="131"/>
      <c r="BJ911" s="131"/>
      <c r="BK911" s="131"/>
      <c r="BL911" s="131"/>
      <c r="BM911" s="131"/>
      <c r="BN911" s="131"/>
      <c r="BO911" s="131"/>
      <c r="BP911" s="131"/>
      <c r="BQ911" s="131"/>
      <c r="BR911" s="131"/>
      <c r="BS911" s="131"/>
      <c r="BT911" s="131"/>
      <c r="BU911" s="131"/>
      <c r="BV911" s="131"/>
      <c r="BW911" s="131"/>
      <c r="BX911" s="131"/>
      <c r="BY911" s="131"/>
      <c r="BZ911" s="131"/>
      <c r="CA911" s="131"/>
      <c r="CB911" s="131"/>
      <c r="CC911" s="131"/>
      <c r="CD911" s="131"/>
      <c r="CE911" s="131"/>
      <c r="CF911" s="131"/>
      <c r="CG911" s="131"/>
      <c r="CH911" s="131"/>
      <c r="CI911" s="131"/>
      <c r="CJ911" s="131"/>
      <c r="CK911" s="131"/>
      <c r="CL911" s="131"/>
      <c r="CM911" s="131"/>
      <c r="CN911" s="131"/>
      <c r="CO911" s="131"/>
      <c r="CP911" s="131"/>
      <c r="CQ911" s="131"/>
      <c r="CR911" s="131"/>
      <c r="CS911" s="131"/>
      <c r="CT911" s="131"/>
      <c r="CU911" s="131"/>
      <c r="CV911" s="131"/>
      <c r="CW911" s="131"/>
      <c r="CX911" s="131"/>
      <c r="CY911" s="131"/>
      <c r="CZ911" s="131"/>
      <c r="DA911" s="131"/>
      <c r="DB911" s="131"/>
      <c r="DC911" s="131"/>
      <c r="DD911" s="131"/>
      <c r="DE911" s="131"/>
      <c r="DF911" s="131"/>
      <c r="DG911" s="131"/>
      <c r="DH911" s="131"/>
      <c r="DI911" s="131"/>
      <c r="DJ911" s="131"/>
      <c r="DK911" s="131"/>
      <c r="DL911" s="131"/>
      <c r="DM911" s="131"/>
      <c r="DN911" s="131"/>
      <c r="DO911" s="131"/>
      <c r="DP911" s="131"/>
      <c r="DQ911" s="131"/>
      <c r="DR911" s="131"/>
      <c r="DS911" s="131"/>
      <c r="DT911" s="131"/>
      <c r="DU911" s="131"/>
      <c r="DV911" s="131"/>
      <c r="DW911" s="131"/>
      <c r="DX911" s="131"/>
      <c r="DY911" s="131"/>
      <c r="DZ911" s="131"/>
      <c r="EA911" s="131"/>
      <c r="EB911" s="131"/>
      <c r="EC911" s="131"/>
      <c r="ED911" s="131"/>
      <c r="EE911" s="131"/>
      <c r="EF911" s="131"/>
      <c r="EG911" s="131"/>
      <c r="EH911" s="131"/>
      <c r="EI911" s="131"/>
      <c r="EJ911" s="131"/>
      <c r="EK911" s="131"/>
      <c r="EL911" s="131"/>
      <c r="EM911" s="131"/>
      <c r="EN911" s="131"/>
      <c r="EO911" s="131"/>
      <c r="EP911" s="131"/>
      <c r="EQ911" s="131"/>
      <c r="ER911" s="131"/>
      <c r="ES911" s="131"/>
      <c r="ET911" s="131"/>
      <c r="EU911" s="131"/>
      <c r="EV911" s="131"/>
      <c r="EW911" s="131"/>
      <c r="EX911" s="131"/>
      <c r="EY911" s="131"/>
      <c r="EZ911" s="131"/>
      <c r="FA911" s="131"/>
      <c r="FB911" s="131"/>
      <c r="FC911" s="131"/>
      <c r="FD911" s="131"/>
      <c r="FE911" s="131"/>
      <c r="FF911" s="131"/>
      <c r="FG911" s="131"/>
      <c r="FH911" s="131"/>
      <c r="FI911" s="131"/>
      <c r="FJ911" s="131"/>
      <c r="FK911" s="131"/>
      <c r="FL911" s="131"/>
      <c r="FM911" s="131"/>
      <c r="FN911" s="131"/>
      <c r="FO911" s="131"/>
      <c r="FP911" s="131"/>
      <c r="FQ911" s="131"/>
      <c r="FR911" s="131"/>
      <c r="FS911" s="131"/>
      <c r="FT911" s="131"/>
      <c r="FU911" s="131"/>
      <c r="FV911" s="131"/>
      <c r="FW911" s="131"/>
    </row>
    <row r="912">
      <c r="A912" s="131"/>
      <c r="B912" s="131"/>
      <c r="C912" s="131"/>
      <c r="D912" s="131"/>
      <c r="E912" s="131"/>
      <c r="F912" s="131"/>
      <c r="G912" s="131"/>
      <c r="H912" s="131"/>
      <c r="I912" s="131"/>
      <c r="J912" s="131"/>
      <c r="K912" s="131"/>
      <c r="L912" s="131"/>
      <c r="M912" s="131"/>
      <c r="N912" s="131"/>
      <c r="O912" s="131"/>
      <c r="P912" s="131"/>
      <c r="Q912" s="131"/>
      <c r="R912" s="131"/>
      <c r="S912" s="131"/>
      <c r="T912" s="131"/>
      <c r="U912" s="131"/>
      <c r="V912" s="131"/>
      <c r="W912" s="131"/>
      <c r="X912" s="131"/>
      <c r="Y912" s="131"/>
      <c r="Z912" s="131"/>
      <c r="AA912" s="131"/>
      <c r="AB912" s="131"/>
      <c r="AC912" s="131"/>
      <c r="AD912" s="131"/>
      <c r="AE912" s="131"/>
      <c r="AF912" s="131"/>
      <c r="AG912" s="131"/>
      <c r="AH912" s="131"/>
      <c r="AI912" s="131"/>
      <c r="AJ912" s="131"/>
      <c r="AK912" s="131"/>
      <c r="AL912" s="131"/>
      <c r="AM912" s="131"/>
      <c r="AN912" s="131"/>
      <c r="AO912" s="131"/>
      <c r="AP912" s="131"/>
      <c r="AQ912" s="131"/>
      <c r="AR912" s="131"/>
      <c r="AS912" s="131"/>
      <c r="AT912" s="131"/>
      <c r="AU912" s="131"/>
      <c r="AV912" s="131"/>
      <c r="AW912" s="131"/>
      <c r="AX912" s="131"/>
      <c r="AY912" s="131"/>
      <c r="AZ912" s="131"/>
      <c r="BA912" s="131"/>
      <c r="BB912" s="131"/>
      <c r="BC912" s="131"/>
      <c r="BD912" s="131"/>
      <c r="BE912" s="131"/>
      <c r="BF912" s="131"/>
      <c r="BG912" s="131"/>
      <c r="BH912" s="131"/>
      <c r="BI912" s="131"/>
      <c r="BJ912" s="131"/>
      <c r="BK912" s="131"/>
      <c r="BL912" s="131"/>
      <c r="BM912" s="131"/>
      <c r="BN912" s="131"/>
      <c r="BO912" s="131"/>
      <c r="BP912" s="131"/>
      <c r="BQ912" s="131"/>
      <c r="BR912" s="131"/>
      <c r="BS912" s="131"/>
      <c r="BT912" s="131"/>
      <c r="BU912" s="131"/>
      <c r="BV912" s="131"/>
      <c r="BW912" s="131"/>
      <c r="BX912" s="131"/>
      <c r="BY912" s="131"/>
      <c r="BZ912" s="131"/>
      <c r="CA912" s="131"/>
      <c r="CB912" s="131"/>
      <c r="CC912" s="131"/>
      <c r="CD912" s="131"/>
      <c r="CE912" s="131"/>
      <c r="CF912" s="131"/>
      <c r="CG912" s="131"/>
      <c r="CH912" s="131"/>
      <c r="CI912" s="131"/>
      <c r="CJ912" s="131"/>
      <c r="CK912" s="131"/>
      <c r="CL912" s="131"/>
      <c r="CM912" s="131"/>
      <c r="CN912" s="131"/>
      <c r="CO912" s="131"/>
      <c r="CP912" s="131"/>
      <c r="CQ912" s="131"/>
      <c r="CR912" s="131"/>
      <c r="CS912" s="131"/>
      <c r="CT912" s="131"/>
      <c r="CU912" s="131"/>
      <c r="CV912" s="131"/>
      <c r="CW912" s="131"/>
      <c r="CX912" s="131"/>
      <c r="CY912" s="131"/>
      <c r="CZ912" s="131"/>
      <c r="DA912" s="131"/>
      <c r="DB912" s="131"/>
      <c r="DC912" s="131"/>
      <c r="DD912" s="131"/>
      <c r="DE912" s="131"/>
      <c r="DF912" s="131"/>
      <c r="DG912" s="131"/>
      <c r="DH912" s="131"/>
      <c r="DI912" s="131"/>
      <c r="DJ912" s="131"/>
      <c r="DK912" s="131"/>
      <c r="DL912" s="131"/>
      <c r="DM912" s="131"/>
      <c r="DN912" s="131"/>
      <c r="DO912" s="131"/>
      <c r="DP912" s="131"/>
      <c r="DQ912" s="131"/>
      <c r="DR912" s="131"/>
      <c r="DS912" s="131"/>
      <c r="DT912" s="131"/>
      <c r="DU912" s="131"/>
      <c r="DV912" s="131"/>
      <c r="DW912" s="131"/>
      <c r="DX912" s="131"/>
      <c r="DY912" s="131"/>
      <c r="DZ912" s="131"/>
      <c r="EA912" s="131"/>
      <c r="EB912" s="131"/>
      <c r="EC912" s="131"/>
      <c r="ED912" s="131"/>
      <c r="EE912" s="131"/>
      <c r="EF912" s="131"/>
      <c r="EG912" s="131"/>
      <c r="EH912" s="131"/>
      <c r="EI912" s="131"/>
      <c r="EJ912" s="131"/>
      <c r="EK912" s="131"/>
      <c r="EL912" s="131"/>
      <c r="EM912" s="131"/>
      <c r="EN912" s="131"/>
      <c r="EO912" s="131"/>
      <c r="EP912" s="131"/>
      <c r="EQ912" s="131"/>
      <c r="ER912" s="131"/>
      <c r="ES912" s="131"/>
      <c r="ET912" s="131"/>
      <c r="EU912" s="131"/>
      <c r="EV912" s="131"/>
      <c r="EW912" s="131"/>
      <c r="EX912" s="131"/>
      <c r="EY912" s="131"/>
      <c r="EZ912" s="131"/>
      <c r="FA912" s="131"/>
      <c r="FB912" s="131"/>
      <c r="FC912" s="131"/>
      <c r="FD912" s="131"/>
      <c r="FE912" s="131"/>
      <c r="FF912" s="131"/>
      <c r="FG912" s="131"/>
      <c r="FH912" s="131"/>
      <c r="FI912" s="131"/>
      <c r="FJ912" s="131"/>
      <c r="FK912" s="131"/>
      <c r="FL912" s="131"/>
      <c r="FM912" s="131"/>
      <c r="FN912" s="131"/>
      <c r="FO912" s="131"/>
      <c r="FP912" s="131"/>
      <c r="FQ912" s="131"/>
      <c r="FR912" s="131"/>
      <c r="FS912" s="131"/>
      <c r="FT912" s="131"/>
      <c r="FU912" s="131"/>
      <c r="FV912" s="131"/>
      <c r="FW912" s="131"/>
    </row>
    <row r="913">
      <c r="A913" s="131"/>
      <c r="B913" s="131"/>
      <c r="C913" s="131"/>
      <c r="D913" s="131"/>
      <c r="E913" s="131"/>
      <c r="F913" s="131"/>
      <c r="G913" s="131"/>
      <c r="H913" s="131"/>
      <c r="I913" s="131"/>
      <c r="J913" s="131"/>
      <c r="K913" s="131"/>
      <c r="L913" s="131"/>
      <c r="M913" s="131"/>
      <c r="N913" s="131"/>
      <c r="O913" s="131"/>
      <c r="P913" s="131"/>
      <c r="Q913" s="131"/>
      <c r="R913" s="131"/>
      <c r="S913" s="131"/>
      <c r="T913" s="131"/>
      <c r="U913" s="131"/>
      <c r="V913" s="131"/>
      <c r="W913" s="131"/>
      <c r="X913" s="131"/>
      <c r="Y913" s="131"/>
      <c r="Z913" s="131"/>
      <c r="AA913" s="131"/>
      <c r="AB913" s="131"/>
      <c r="AC913" s="131"/>
      <c r="AD913" s="131"/>
      <c r="AE913" s="131"/>
      <c r="AF913" s="131"/>
      <c r="AG913" s="131"/>
      <c r="AH913" s="131"/>
      <c r="AI913" s="131"/>
      <c r="AJ913" s="131"/>
      <c r="AK913" s="131"/>
      <c r="AL913" s="131"/>
      <c r="AM913" s="131"/>
      <c r="AN913" s="131"/>
      <c r="AO913" s="131"/>
      <c r="AP913" s="131"/>
      <c r="AQ913" s="131"/>
      <c r="AR913" s="131"/>
      <c r="AS913" s="131"/>
      <c r="AT913" s="131"/>
      <c r="AU913" s="131"/>
      <c r="AV913" s="131"/>
      <c r="AW913" s="131"/>
      <c r="AX913" s="131"/>
      <c r="AY913" s="131"/>
      <c r="AZ913" s="131"/>
      <c r="BA913" s="131"/>
      <c r="BB913" s="131"/>
      <c r="BC913" s="131"/>
      <c r="BD913" s="131"/>
      <c r="BE913" s="131"/>
      <c r="BF913" s="131"/>
      <c r="BG913" s="131"/>
      <c r="BH913" s="131"/>
      <c r="BI913" s="131"/>
      <c r="BJ913" s="131"/>
      <c r="BK913" s="131"/>
      <c r="BL913" s="131"/>
      <c r="BM913" s="131"/>
      <c r="BN913" s="131"/>
      <c r="BO913" s="131"/>
      <c r="BP913" s="131"/>
      <c r="BQ913" s="131"/>
      <c r="BR913" s="131"/>
      <c r="BS913" s="131"/>
      <c r="BT913" s="131"/>
      <c r="BU913" s="131"/>
      <c r="BV913" s="131"/>
      <c r="BW913" s="131"/>
      <c r="BX913" s="131"/>
      <c r="BY913" s="131"/>
      <c r="BZ913" s="131"/>
      <c r="CA913" s="131"/>
      <c r="CB913" s="131"/>
      <c r="CC913" s="131"/>
      <c r="CD913" s="131"/>
      <c r="CE913" s="131"/>
      <c r="CF913" s="131"/>
      <c r="CG913" s="131"/>
      <c r="CH913" s="131"/>
      <c r="CI913" s="131"/>
      <c r="CJ913" s="131"/>
      <c r="CK913" s="131"/>
      <c r="CL913" s="131"/>
      <c r="CM913" s="131"/>
      <c r="CN913" s="131"/>
      <c r="CO913" s="131"/>
      <c r="CP913" s="131"/>
      <c r="CQ913" s="131"/>
      <c r="CR913" s="131"/>
      <c r="CS913" s="131"/>
      <c r="CT913" s="131"/>
      <c r="CU913" s="131"/>
      <c r="CV913" s="131"/>
      <c r="CW913" s="131"/>
      <c r="CX913" s="131"/>
      <c r="CY913" s="131"/>
      <c r="CZ913" s="131"/>
      <c r="DA913" s="131"/>
      <c r="DB913" s="131"/>
      <c r="DC913" s="131"/>
      <c r="DD913" s="131"/>
      <c r="DE913" s="131"/>
      <c r="DF913" s="131"/>
      <c r="DG913" s="131"/>
      <c r="DH913" s="131"/>
      <c r="DI913" s="131"/>
      <c r="DJ913" s="131"/>
      <c r="DK913" s="131"/>
      <c r="DL913" s="131"/>
      <c r="DM913" s="131"/>
      <c r="DN913" s="131"/>
      <c r="DO913" s="131"/>
      <c r="DP913" s="131"/>
      <c r="DQ913" s="131"/>
      <c r="DR913" s="131"/>
      <c r="DS913" s="131"/>
      <c r="DT913" s="131"/>
      <c r="DU913" s="131"/>
      <c r="DV913" s="131"/>
      <c r="DW913" s="131"/>
      <c r="DX913" s="131"/>
      <c r="DY913" s="131"/>
      <c r="DZ913" s="131"/>
      <c r="EA913" s="131"/>
      <c r="EB913" s="131"/>
      <c r="EC913" s="131"/>
      <c r="ED913" s="131"/>
      <c r="EE913" s="131"/>
      <c r="EF913" s="131"/>
      <c r="EG913" s="131"/>
      <c r="EH913" s="131"/>
      <c r="EI913" s="131"/>
      <c r="EJ913" s="131"/>
      <c r="EK913" s="131"/>
      <c r="EL913" s="131"/>
      <c r="EM913" s="131"/>
      <c r="EN913" s="131"/>
      <c r="EO913" s="131"/>
      <c r="EP913" s="131"/>
      <c r="EQ913" s="131"/>
      <c r="ER913" s="131"/>
      <c r="ES913" s="131"/>
      <c r="ET913" s="131"/>
      <c r="EU913" s="131"/>
      <c r="EV913" s="131"/>
      <c r="EW913" s="131"/>
      <c r="EX913" s="131"/>
      <c r="EY913" s="131"/>
      <c r="EZ913" s="131"/>
      <c r="FA913" s="131"/>
      <c r="FB913" s="131"/>
      <c r="FC913" s="131"/>
      <c r="FD913" s="131"/>
      <c r="FE913" s="131"/>
      <c r="FF913" s="131"/>
      <c r="FG913" s="131"/>
      <c r="FH913" s="131"/>
      <c r="FI913" s="131"/>
      <c r="FJ913" s="131"/>
      <c r="FK913" s="131"/>
      <c r="FL913" s="131"/>
      <c r="FM913" s="131"/>
      <c r="FN913" s="131"/>
      <c r="FO913" s="131"/>
      <c r="FP913" s="131"/>
      <c r="FQ913" s="131"/>
      <c r="FR913" s="131"/>
      <c r="FS913" s="131"/>
      <c r="FT913" s="131"/>
      <c r="FU913" s="131"/>
      <c r="FV913" s="131"/>
      <c r="FW913" s="131"/>
    </row>
    <row r="914">
      <c r="A914" s="131"/>
      <c r="B914" s="131"/>
      <c r="C914" s="131"/>
      <c r="D914" s="131"/>
      <c r="E914" s="131"/>
      <c r="F914" s="131"/>
      <c r="G914" s="131"/>
      <c r="H914" s="131"/>
      <c r="I914" s="131"/>
      <c r="J914" s="131"/>
      <c r="K914" s="131"/>
      <c r="L914" s="131"/>
      <c r="M914" s="131"/>
      <c r="N914" s="131"/>
      <c r="O914" s="131"/>
      <c r="P914" s="131"/>
      <c r="Q914" s="131"/>
      <c r="R914" s="131"/>
      <c r="S914" s="131"/>
      <c r="T914" s="131"/>
      <c r="U914" s="131"/>
      <c r="V914" s="131"/>
      <c r="W914" s="131"/>
      <c r="X914" s="131"/>
      <c r="Y914" s="131"/>
      <c r="Z914" s="131"/>
      <c r="AA914" s="131"/>
      <c r="AB914" s="131"/>
      <c r="AC914" s="131"/>
      <c r="AD914" s="131"/>
      <c r="AE914" s="131"/>
      <c r="AF914" s="131"/>
      <c r="AG914" s="131"/>
      <c r="AH914" s="131"/>
      <c r="AI914" s="131"/>
      <c r="AJ914" s="131"/>
      <c r="AK914" s="131"/>
      <c r="AL914" s="131"/>
      <c r="AM914" s="131"/>
      <c r="AN914" s="131"/>
      <c r="AO914" s="131"/>
      <c r="AP914" s="131"/>
      <c r="AQ914" s="131"/>
      <c r="AR914" s="131"/>
      <c r="AS914" s="131"/>
      <c r="AT914" s="131"/>
      <c r="AU914" s="131"/>
      <c r="AV914" s="131"/>
      <c r="AW914" s="131"/>
      <c r="AX914" s="131"/>
      <c r="AY914" s="131"/>
      <c r="AZ914" s="131"/>
      <c r="BA914" s="131"/>
      <c r="BB914" s="131"/>
      <c r="BC914" s="131"/>
      <c r="BD914" s="131"/>
      <c r="BE914" s="131"/>
      <c r="BF914" s="131"/>
      <c r="BG914" s="131"/>
      <c r="BH914" s="131"/>
      <c r="BI914" s="131"/>
      <c r="BJ914" s="131"/>
      <c r="BK914" s="131"/>
      <c r="BL914" s="131"/>
      <c r="BM914" s="131"/>
      <c r="BN914" s="131"/>
      <c r="BO914" s="131"/>
      <c r="BP914" s="131"/>
      <c r="BQ914" s="131"/>
      <c r="BR914" s="131"/>
      <c r="BS914" s="131"/>
      <c r="BT914" s="131"/>
      <c r="BU914" s="131"/>
      <c r="BV914" s="131"/>
      <c r="BW914" s="131"/>
      <c r="BX914" s="131"/>
      <c r="BY914" s="131"/>
      <c r="BZ914" s="131"/>
      <c r="CA914" s="131"/>
      <c r="CB914" s="131"/>
      <c r="CC914" s="131"/>
      <c r="CD914" s="131"/>
      <c r="CE914" s="131"/>
      <c r="CF914" s="131"/>
      <c r="CG914" s="131"/>
      <c r="CH914" s="131"/>
      <c r="CI914" s="131"/>
      <c r="CJ914" s="131"/>
      <c r="CK914" s="131"/>
      <c r="CL914" s="131"/>
      <c r="CM914" s="131"/>
      <c r="CN914" s="131"/>
      <c r="CO914" s="131"/>
      <c r="CP914" s="131"/>
      <c r="CQ914" s="131"/>
      <c r="CR914" s="131"/>
      <c r="CS914" s="131"/>
      <c r="CT914" s="131"/>
      <c r="CU914" s="131"/>
      <c r="CV914" s="131"/>
      <c r="CW914" s="131"/>
      <c r="CX914" s="131"/>
      <c r="CY914" s="131"/>
      <c r="CZ914" s="131"/>
      <c r="DA914" s="131"/>
      <c r="DB914" s="131"/>
      <c r="DC914" s="131"/>
      <c r="DD914" s="131"/>
      <c r="DE914" s="131"/>
      <c r="DF914" s="131"/>
      <c r="DG914" s="131"/>
      <c r="DH914" s="131"/>
      <c r="DI914" s="131"/>
      <c r="DJ914" s="131"/>
      <c r="DK914" s="131"/>
      <c r="DL914" s="131"/>
      <c r="DM914" s="131"/>
      <c r="DN914" s="131"/>
      <c r="DO914" s="131"/>
      <c r="DP914" s="131"/>
      <c r="DQ914" s="131"/>
      <c r="DR914" s="131"/>
      <c r="DS914" s="131"/>
      <c r="DT914" s="131"/>
      <c r="DU914" s="131"/>
      <c r="DV914" s="131"/>
      <c r="DW914" s="131"/>
      <c r="DX914" s="131"/>
      <c r="DY914" s="131"/>
      <c r="DZ914" s="131"/>
      <c r="EA914" s="131"/>
      <c r="EB914" s="131"/>
      <c r="EC914" s="131"/>
      <c r="ED914" s="131"/>
      <c r="EE914" s="131"/>
      <c r="EF914" s="131"/>
      <c r="EG914" s="131"/>
      <c r="EH914" s="131"/>
      <c r="EI914" s="131"/>
      <c r="EJ914" s="131"/>
      <c r="EK914" s="131"/>
      <c r="EL914" s="131"/>
      <c r="EM914" s="131"/>
      <c r="EN914" s="131"/>
      <c r="EO914" s="131"/>
      <c r="EP914" s="131"/>
      <c r="EQ914" s="131"/>
      <c r="ER914" s="131"/>
      <c r="ES914" s="131"/>
      <c r="ET914" s="131"/>
      <c r="EU914" s="131"/>
      <c r="EV914" s="131"/>
      <c r="EW914" s="131"/>
      <c r="EX914" s="131"/>
      <c r="EY914" s="131"/>
      <c r="EZ914" s="131"/>
      <c r="FA914" s="131"/>
      <c r="FB914" s="131"/>
      <c r="FC914" s="131"/>
      <c r="FD914" s="131"/>
      <c r="FE914" s="131"/>
      <c r="FF914" s="131"/>
      <c r="FG914" s="131"/>
      <c r="FH914" s="131"/>
      <c r="FI914" s="131"/>
      <c r="FJ914" s="131"/>
      <c r="FK914" s="131"/>
      <c r="FL914" s="131"/>
      <c r="FM914" s="131"/>
      <c r="FN914" s="131"/>
      <c r="FO914" s="131"/>
      <c r="FP914" s="131"/>
      <c r="FQ914" s="131"/>
      <c r="FR914" s="131"/>
      <c r="FS914" s="131"/>
      <c r="FT914" s="131"/>
      <c r="FU914" s="131"/>
      <c r="FV914" s="131"/>
      <c r="FW914" s="131"/>
    </row>
    <row r="915">
      <c r="A915" s="131"/>
      <c r="B915" s="131"/>
      <c r="C915" s="131"/>
      <c r="D915" s="131"/>
      <c r="E915" s="131"/>
      <c r="F915" s="131"/>
      <c r="G915" s="131"/>
      <c r="H915" s="131"/>
      <c r="I915" s="131"/>
      <c r="J915" s="131"/>
      <c r="K915" s="131"/>
      <c r="L915" s="131"/>
      <c r="M915" s="131"/>
      <c r="N915" s="131"/>
      <c r="O915" s="131"/>
      <c r="P915" s="131"/>
      <c r="Q915" s="131"/>
      <c r="R915" s="131"/>
      <c r="S915" s="131"/>
      <c r="T915" s="131"/>
      <c r="U915" s="131"/>
      <c r="V915" s="131"/>
      <c r="W915" s="131"/>
      <c r="X915" s="131"/>
      <c r="Y915" s="131"/>
      <c r="Z915" s="131"/>
      <c r="AA915" s="131"/>
      <c r="AB915" s="131"/>
      <c r="AC915" s="131"/>
      <c r="AD915" s="131"/>
      <c r="AE915" s="131"/>
      <c r="AF915" s="131"/>
      <c r="AG915" s="131"/>
      <c r="AH915" s="131"/>
      <c r="AI915" s="131"/>
      <c r="AJ915" s="131"/>
      <c r="AK915" s="131"/>
      <c r="AL915" s="131"/>
      <c r="AM915" s="131"/>
      <c r="AN915" s="131"/>
      <c r="AO915" s="131"/>
      <c r="AP915" s="131"/>
      <c r="AQ915" s="131"/>
      <c r="AR915" s="131"/>
      <c r="AS915" s="131"/>
      <c r="AT915" s="131"/>
      <c r="AU915" s="131"/>
      <c r="AV915" s="131"/>
      <c r="AW915" s="131"/>
      <c r="AX915" s="131"/>
      <c r="AY915" s="131"/>
      <c r="AZ915" s="131"/>
      <c r="BA915" s="131"/>
      <c r="BB915" s="131"/>
      <c r="BC915" s="131"/>
      <c r="BD915" s="131"/>
      <c r="BE915" s="131"/>
      <c r="BF915" s="131"/>
      <c r="BG915" s="131"/>
      <c r="BH915" s="131"/>
      <c r="BI915" s="131"/>
      <c r="BJ915" s="131"/>
      <c r="BK915" s="131"/>
      <c r="BL915" s="131"/>
      <c r="BM915" s="131"/>
      <c r="BN915" s="131"/>
      <c r="BO915" s="131"/>
      <c r="BP915" s="131"/>
      <c r="BQ915" s="131"/>
      <c r="BR915" s="131"/>
      <c r="BS915" s="131"/>
      <c r="BT915" s="131"/>
      <c r="BU915" s="131"/>
      <c r="BV915" s="131"/>
      <c r="BW915" s="131"/>
      <c r="BX915" s="131"/>
      <c r="BY915" s="131"/>
      <c r="BZ915" s="131"/>
      <c r="CA915" s="131"/>
      <c r="CB915" s="131"/>
      <c r="CC915" s="131"/>
      <c r="CD915" s="131"/>
      <c r="CE915" s="131"/>
      <c r="CF915" s="131"/>
      <c r="CG915" s="131"/>
      <c r="CH915" s="131"/>
      <c r="CI915" s="131"/>
      <c r="CJ915" s="131"/>
      <c r="CK915" s="131"/>
      <c r="CL915" s="131"/>
      <c r="CM915" s="131"/>
      <c r="CN915" s="131"/>
      <c r="CO915" s="131"/>
      <c r="CP915" s="131"/>
      <c r="CQ915" s="131"/>
      <c r="CR915" s="131"/>
      <c r="CS915" s="131"/>
      <c r="CT915" s="131"/>
      <c r="CU915" s="131"/>
      <c r="CV915" s="131"/>
      <c r="CW915" s="131"/>
      <c r="CX915" s="131"/>
      <c r="CY915" s="131"/>
      <c r="CZ915" s="131"/>
      <c r="DA915" s="131"/>
      <c r="DB915" s="131"/>
      <c r="DC915" s="131"/>
      <c r="DD915" s="131"/>
      <c r="DE915" s="131"/>
      <c r="DF915" s="131"/>
      <c r="DG915" s="131"/>
      <c r="DH915" s="131"/>
      <c r="DI915" s="131"/>
      <c r="DJ915" s="131"/>
      <c r="DK915" s="131"/>
      <c r="DL915" s="131"/>
      <c r="DM915" s="131"/>
      <c r="DN915" s="131"/>
      <c r="DO915" s="131"/>
      <c r="DP915" s="131"/>
      <c r="DQ915" s="131"/>
      <c r="DR915" s="131"/>
      <c r="DS915" s="131"/>
      <c r="DT915" s="131"/>
      <c r="DU915" s="131"/>
      <c r="DV915" s="131"/>
      <c r="DW915" s="131"/>
      <c r="DX915" s="131"/>
      <c r="DY915" s="131"/>
      <c r="DZ915" s="131"/>
      <c r="EA915" s="131"/>
      <c r="EB915" s="131"/>
      <c r="EC915" s="131"/>
      <c r="ED915" s="131"/>
      <c r="EE915" s="131"/>
      <c r="EF915" s="131"/>
      <c r="EG915" s="131"/>
      <c r="EH915" s="131"/>
      <c r="EI915" s="131"/>
      <c r="EJ915" s="131"/>
      <c r="EK915" s="131"/>
      <c r="EL915" s="131"/>
      <c r="EM915" s="131"/>
      <c r="EN915" s="131"/>
      <c r="EO915" s="131"/>
      <c r="EP915" s="131"/>
      <c r="EQ915" s="131"/>
      <c r="ER915" s="131"/>
      <c r="ES915" s="131"/>
      <c r="ET915" s="131"/>
      <c r="EU915" s="131"/>
      <c r="EV915" s="131"/>
      <c r="EW915" s="131"/>
      <c r="EX915" s="131"/>
      <c r="EY915" s="131"/>
      <c r="EZ915" s="131"/>
      <c r="FA915" s="131"/>
      <c r="FB915" s="131"/>
      <c r="FC915" s="131"/>
      <c r="FD915" s="131"/>
      <c r="FE915" s="131"/>
      <c r="FF915" s="131"/>
      <c r="FG915" s="131"/>
      <c r="FH915" s="131"/>
      <c r="FI915" s="131"/>
      <c r="FJ915" s="131"/>
      <c r="FK915" s="131"/>
      <c r="FL915" s="131"/>
      <c r="FM915" s="131"/>
      <c r="FN915" s="131"/>
      <c r="FO915" s="131"/>
      <c r="FP915" s="131"/>
      <c r="FQ915" s="131"/>
      <c r="FR915" s="131"/>
      <c r="FS915" s="131"/>
      <c r="FT915" s="131"/>
      <c r="FU915" s="131"/>
      <c r="FV915" s="131"/>
      <c r="FW915" s="131"/>
    </row>
    <row r="916">
      <c r="A916" s="131"/>
      <c r="B916" s="131"/>
      <c r="C916" s="131"/>
      <c r="D916" s="131"/>
      <c r="E916" s="131"/>
      <c r="F916" s="131"/>
      <c r="G916" s="131"/>
      <c r="H916" s="131"/>
      <c r="I916" s="131"/>
      <c r="J916" s="131"/>
      <c r="K916" s="131"/>
      <c r="L916" s="131"/>
      <c r="M916" s="131"/>
      <c r="N916" s="131"/>
      <c r="O916" s="131"/>
      <c r="P916" s="131"/>
      <c r="Q916" s="131"/>
      <c r="R916" s="131"/>
      <c r="S916" s="131"/>
      <c r="T916" s="131"/>
      <c r="U916" s="131"/>
      <c r="V916" s="131"/>
      <c r="W916" s="131"/>
      <c r="X916" s="131"/>
      <c r="Y916" s="131"/>
      <c r="Z916" s="131"/>
      <c r="AA916" s="131"/>
      <c r="AB916" s="131"/>
      <c r="AC916" s="131"/>
      <c r="AD916" s="131"/>
      <c r="AE916" s="131"/>
      <c r="AF916" s="131"/>
      <c r="AG916" s="131"/>
      <c r="AH916" s="131"/>
      <c r="AI916" s="131"/>
      <c r="AJ916" s="131"/>
      <c r="AK916" s="131"/>
      <c r="AL916" s="131"/>
      <c r="AM916" s="131"/>
      <c r="AN916" s="131"/>
      <c r="AO916" s="131"/>
      <c r="AP916" s="131"/>
      <c r="AQ916" s="131"/>
      <c r="AR916" s="131"/>
      <c r="AS916" s="131"/>
      <c r="AT916" s="131"/>
      <c r="AU916" s="131"/>
      <c r="AV916" s="131"/>
      <c r="AW916" s="131"/>
      <c r="AX916" s="131"/>
      <c r="AY916" s="131"/>
      <c r="AZ916" s="131"/>
      <c r="BA916" s="131"/>
      <c r="BB916" s="131"/>
      <c r="BC916" s="131"/>
      <c r="BD916" s="131"/>
      <c r="BE916" s="131"/>
      <c r="BF916" s="131"/>
      <c r="BG916" s="131"/>
      <c r="BH916" s="131"/>
      <c r="BI916" s="131"/>
      <c r="BJ916" s="131"/>
      <c r="BK916" s="131"/>
      <c r="BL916" s="131"/>
      <c r="BM916" s="131"/>
      <c r="BN916" s="131"/>
      <c r="BO916" s="131"/>
      <c r="BP916" s="131"/>
      <c r="BQ916" s="131"/>
      <c r="BR916" s="131"/>
      <c r="BS916" s="131"/>
      <c r="BT916" s="131"/>
      <c r="BU916" s="131"/>
      <c r="BV916" s="131"/>
      <c r="BW916" s="131"/>
      <c r="BX916" s="131"/>
      <c r="BY916" s="131"/>
      <c r="BZ916" s="131"/>
      <c r="CA916" s="131"/>
      <c r="CB916" s="131"/>
      <c r="CC916" s="131"/>
      <c r="CD916" s="131"/>
      <c r="CE916" s="131"/>
      <c r="CF916" s="131"/>
      <c r="CG916" s="131"/>
      <c r="CH916" s="131"/>
      <c r="CI916" s="131"/>
      <c r="CJ916" s="131"/>
      <c r="CK916" s="131"/>
      <c r="CL916" s="131"/>
      <c r="CM916" s="131"/>
      <c r="CN916" s="131"/>
      <c r="CO916" s="131"/>
      <c r="CP916" s="131"/>
      <c r="CQ916" s="131"/>
      <c r="CR916" s="131"/>
      <c r="CS916" s="131"/>
      <c r="CT916" s="131"/>
      <c r="CU916" s="131"/>
      <c r="CV916" s="131"/>
      <c r="CW916" s="131"/>
      <c r="CX916" s="131"/>
      <c r="CY916" s="131"/>
      <c r="CZ916" s="131"/>
      <c r="DA916" s="131"/>
      <c r="DB916" s="131"/>
      <c r="DC916" s="131"/>
      <c r="DD916" s="131"/>
      <c r="DE916" s="131"/>
      <c r="DF916" s="131"/>
      <c r="DG916" s="131"/>
      <c r="DH916" s="131"/>
      <c r="DI916" s="131"/>
      <c r="DJ916" s="131"/>
      <c r="DK916" s="131"/>
      <c r="DL916" s="131"/>
      <c r="DM916" s="131"/>
      <c r="DN916" s="131"/>
      <c r="DO916" s="131"/>
      <c r="DP916" s="131"/>
      <c r="DQ916" s="131"/>
      <c r="DR916" s="131"/>
      <c r="DS916" s="131"/>
      <c r="DT916" s="131"/>
      <c r="DU916" s="131"/>
      <c r="DV916" s="131"/>
      <c r="DW916" s="131"/>
      <c r="DX916" s="131"/>
      <c r="DY916" s="131"/>
      <c r="DZ916" s="131"/>
      <c r="EA916" s="131"/>
      <c r="EB916" s="131"/>
      <c r="EC916" s="131"/>
      <c r="ED916" s="131"/>
      <c r="EE916" s="131"/>
      <c r="EF916" s="131"/>
      <c r="EG916" s="131"/>
      <c r="EH916" s="131"/>
      <c r="EI916" s="131"/>
      <c r="EJ916" s="131"/>
      <c r="EK916" s="131"/>
      <c r="EL916" s="131"/>
      <c r="EM916" s="131"/>
      <c r="EN916" s="131"/>
      <c r="EO916" s="131"/>
      <c r="EP916" s="131"/>
      <c r="EQ916" s="131"/>
      <c r="ER916" s="131"/>
      <c r="ES916" s="131"/>
      <c r="ET916" s="131"/>
      <c r="EU916" s="131"/>
      <c r="EV916" s="131"/>
      <c r="EW916" s="131"/>
      <c r="EX916" s="131"/>
      <c r="EY916" s="131"/>
      <c r="EZ916" s="131"/>
      <c r="FA916" s="131"/>
      <c r="FB916" s="131"/>
      <c r="FC916" s="131"/>
      <c r="FD916" s="131"/>
      <c r="FE916" s="131"/>
      <c r="FF916" s="131"/>
      <c r="FG916" s="131"/>
      <c r="FH916" s="131"/>
      <c r="FI916" s="131"/>
      <c r="FJ916" s="131"/>
      <c r="FK916" s="131"/>
      <c r="FL916" s="131"/>
      <c r="FM916" s="131"/>
      <c r="FN916" s="131"/>
      <c r="FO916" s="131"/>
      <c r="FP916" s="131"/>
      <c r="FQ916" s="131"/>
      <c r="FR916" s="131"/>
      <c r="FS916" s="131"/>
      <c r="FT916" s="131"/>
      <c r="FU916" s="131"/>
      <c r="FV916" s="131"/>
      <c r="FW916" s="131"/>
    </row>
    <row r="917">
      <c r="A917" s="131"/>
      <c r="B917" s="131"/>
      <c r="C917" s="131"/>
      <c r="D917" s="131"/>
      <c r="E917" s="131"/>
      <c r="F917" s="131"/>
      <c r="G917" s="131"/>
      <c r="H917" s="131"/>
      <c r="I917" s="131"/>
      <c r="J917" s="131"/>
      <c r="K917" s="131"/>
      <c r="L917" s="131"/>
      <c r="M917" s="131"/>
      <c r="N917" s="131"/>
      <c r="O917" s="131"/>
      <c r="P917" s="131"/>
      <c r="Q917" s="131"/>
      <c r="R917" s="131"/>
      <c r="S917" s="131"/>
      <c r="T917" s="131"/>
      <c r="U917" s="131"/>
      <c r="V917" s="131"/>
      <c r="W917" s="131"/>
      <c r="X917" s="131"/>
      <c r="Y917" s="131"/>
      <c r="Z917" s="131"/>
      <c r="AA917" s="131"/>
      <c r="AB917" s="131"/>
      <c r="AC917" s="131"/>
      <c r="AD917" s="131"/>
      <c r="AE917" s="131"/>
      <c r="AF917" s="131"/>
      <c r="AG917" s="131"/>
      <c r="AH917" s="131"/>
      <c r="AI917" s="131"/>
      <c r="AJ917" s="131"/>
      <c r="AK917" s="131"/>
      <c r="AL917" s="131"/>
      <c r="AM917" s="131"/>
      <c r="AN917" s="131"/>
      <c r="AO917" s="131"/>
      <c r="AP917" s="131"/>
      <c r="AQ917" s="131"/>
      <c r="AR917" s="131"/>
      <c r="AS917" s="131"/>
      <c r="AT917" s="131"/>
      <c r="AU917" s="131"/>
      <c r="AV917" s="131"/>
      <c r="AW917" s="131"/>
      <c r="AX917" s="131"/>
      <c r="AY917" s="131"/>
      <c r="AZ917" s="131"/>
      <c r="BA917" s="131"/>
      <c r="BB917" s="131"/>
      <c r="BC917" s="131"/>
      <c r="BD917" s="131"/>
      <c r="BE917" s="131"/>
      <c r="BF917" s="131"/>
      <c r="BG917" s="131"/>
      <c r="BH917" s="131"/>
      <c r="BI917" s="131"/>
      <c r="BJ917" s="131"/>
      <c r="BK917" s="131"/>
      <c r="BL917" s="131"/>
      <c r="BM917" s="131"/>
      <c r="BN917" s="131"/>
      <c r="BO917" s="131"/>
      <c r="BP917" s="131"/>
      <c r="BQ917" s="131"/>
      <c r="BR917" s="131"/>
      <c r="BS917" s="131"/>
      <c r="BT917" s="131"/>
      <c r="BU917" s="131"/>
      <c r="BV917" s="131"/>
      <c r="BW917" s="131"/>
      <c r="BX917" s="131"/>
      <c r="BY917" s="131"/>
      <c r="BZ917" s="131"/>
      <c r="CA917" s="131"/>
      <c r="CB917" s="131"/>
      <c r="CC917" s="131"/>
      <c r="CD917" s="131"/>
      <c r="CE917" s="131"/>
      <c r="CF917" s="131"/>
      <c r="CG917" s="131"/>
      <c r="CH917" s="131"/>
      <c r="CI917" s="131"/>
      <c r="CJ917" s="131"/>
      <c r="CK917" s="131"/>
      <c r="CL917" s="131"/>
      <c r="CM917" s="131"/>
      <c r="CN917" s="131"/>
      <c r="CO917" s="131"/>
      <c r="CP917" s="131"/>
      <c r="CQ917" s="131"/>
      <c r="CR917" s="131"/>
      <c r="CS917" s="131"/>
      <c r="CT917" s="131"/>
      <c r="CU917" s="131"/>
      <c r="CV917" s="131"/>
      <c r="CW917" s="131"/>
      <c r="CX917" s="131"/>
      <c r="CY917" s="131"/>
      <c r="CZ917" s="131"/>
      <c r="DA917" s="131"/>
      <c r="DB917" s="131"/>
      <c r="DC917" s="131"/>
      <c r="DD917" s="131"/>
      <c r="DE917" s="131"/>
      <c r="DF917" s="131"/>
      <c r="DG917" s="131"/>
      <c r="DH917" s="131"/>
      <c r="DI917" s="131"/>
      <c r="DJ917" s="131"/>
      <c r="DK917" s="131"/>
      <c r="DL917" s="131"/>
      <c r="DM917" s="131"/>
      <c r="DN917" s="131"/>
      <c r="DO917" s="131"/>
      <c r="DP917" s="131"/>
      <c r="DQ917" s="131"/>
      <c r="DR917" s="131"/>
      <c r="DS917" s="131"/>
      <c r="DT917" s="131"/>
      <c r="DU917" s="131"/>
      <c r="DV917" s="131"/>
      <c r="DW917" s="131"/>
      <c r="DX917" s="131"/>
      <c r="DY917" s="131"/>
      <c r="DZ917" s="131"/>
      <c r="EA917" s="131"/>
      <c r="EB917" s="131"/>
      <c r="EC917" s="131"/>
      <c r="ED917" s="131"/>
      <c r="EE917" s="131"/>
      <c r="EF917" s="131"/>
      <c r="EG917" s="131"/>
      <c r="EH917" s="131"/>
      <c r="EI917" s="131"/>
      <c r="EJ917" s="131"/>
      <c r="EK917" s="131"/>
      <c r="EL917" s="131"/>
      <c r="EM917" s="131"/>
      <c r="EN917" s="131"/>
      <c r="EO917" s="131"/>
      <c r="EP917" s="131"/>
      <c r="EQ917" s="131"/>
      <c r="ER917" s="131"/>
      <c r="ES917" s="131"/>
      <c r="ET917" s="131"/>
      <c r="EU917" s="131"/>
      <c r="EV917" s="131"/>
      <c r="EW917" s="131"/>
      <c r="EX917" s="131"/>
      <c r="EY917" s="131"/>
      <c r="EZ917" s="131"/>
      <c r="FA917" s="131"/>
      <c r="FB917" s="131"/>
      <c r="FC917" s="131"/>
      <c r="FD917" s="131"/>
      <c r="FE917" s="131"/>
      <c r="FF917" s="131"/>
      <c r="FG917" s="131"/>
      <c r="FH917" s="131"/>
      <c r="FI917" s="131"/>
      <c r="FJ917" s="131"/>
      <c r="FK917" s="131"/>
      <c r="FL917" s="131"/>
      <c r="FM917" s="131"/>
      <c r="FN917" s="131"/>
      <c r="FO917" s="131"/>
      <c r="FP917" s="131"/>
      <c r="FQ917" s="131"/>
      <c r="FR917" s="131"/>
      <c r="FS917" s="131"/>
      <c r="FT917" s="131"/>
      <c r="FU917" s="131"/>
      <c r="FV917" s="131"/>
      <c r="FW917" s="131"/>
    </row>
    <row r="918">
      <c r="A918" s="131"/>
      <c r="B918" s="131"/>
      <c r="C918" s="131"/>
      <c r="D918" s="131"/>
      <c r="E918" s="131"/>
      <c r="F918" s="131"/>
      <c r="G918" s="131"/>
      <c r="H918" s="131"/>
      <c r="I918" s="131"/>
      <c r="J918" s="131"/>
      <c r="K918" s="131"/>
      <c r="L918" s="131"/>
      <c r="M918" s="131"/>
      <c r="N918" s="131"/>
      <c r="O918" s="131"/>
      <c r="P918" s="131"/>
      <c r="Q918" s="131"/>
      <c r="R918" s="131"/>
      <c r="S918" s="131"/>
      <c r="T918" s="131"/>
      <c r="U918" s="131"/>
      <c r="V918" s="131"/>
      <c r="W918" s="131"/>
      <c r="X918" s="131"/>
      <c r="Y918" s="131"/>
      <c r="Z918" s="131"/>
      <c r="AA918" s="131"/>
      <c r="AB918" s="131"/>
      <c r="AC918" s="131"/>
      <c r="AD918" s="131"/>
      <c r="AE918" s="131"/>
      <c r="AF918" s="131"/>
      <c r="AG918" s="131"/>
      <c r="AH918" s="131"/>
      <c r="AI918" s="131"/>
      <c r="AJ918" s="131"/>
      <c r="AK918" s="131"/>
      <c r="AL918" s="131"/>
      <c r="AM918" s="131"/>
      <c r="AN918" s="131"/>
      <c r="AO918" s="131"/>
      <c r="AP918" s="131"/>
      <c r="AQ918" s="131"/>
      <c r="AR918" s="131"/>
      <c r="AS918" s="131"/>
      <c r="AT918" s="131"/>
      <c r="AU918" s="131"/>
      <c r="AV918" s="131"/>
      <c r="AW918" s="131"/>
      <c r="AX918" s="131"/>
      <c r="AY918" s="131"/>
      <c r="AZ918" s="131"/>
      <c r="BA918" s="131"/>
      <c r="BB918" s="131"/>
      <c r="BC918" s="131"/>
      <c r="BD918" s="131"/>
      <c r="BE918" s="131"/>
      <c r="BF918" s="131"/>
      <c r="BG918" s="131"/>
      <c r="BH918" s="131"/>
      <c r="BI918" s="131"/>
      <c r="BJ918" s="131"/>
      <c r="BK918" s="131"/>
      <c r="BL918" s="131"/>
      <c r="BM918" s="131"/>
      <c r="BN918" s="131"/>
      <c r="BO918" s="131"/>
      <c r="BP918" s="131"/>
      <c r="BQ918" s="131"/>
      <c r="BR918" s="131"/>
      <c r="BS918" s="131"/>
      <c r="BT918" s="131"/>
      <c r="BU918" s="131"/>
      <c r="BV918" s="131"/>
      <c r="BW918" s="131"/>
      <c r="BX918" s="131"/>
      <c r="BY918" s="131"/>
      <c r="BZ918" s="131"/>
      <c r="CA918" s="131"/>
      <c r="CB918" s="131"/>
      <c r="CC918" s="131"/>
      <c r="CD918" s="131"/>
      <c r="CE918" s="131"/>
      <c r="CF918" s="131"/>
      <c r="CG918" s="131"/>
      <c r="CH918" s="131"/>
      <c r="CI918" s="131"/>
      <c r="CJ918" s="131"/>
      <c r="CK918" s="131"/>
      <c r="CL918" s="131"/>
      <c r="CM918" s="131"/>
      <c r="CN918" s="131"/>
      <c r="CO918" s="131"/>
      <c r="CP918" s="131"/>
      <c r="CQ918" s="131"/>
      <c r="CR918" s="131"/>
      <c r="CS918" s="131"/>
      <c r="CT918" s="131"/>
      <c r="CU918" s="131"/>
      <c r="CV918" s="131"/>
      <c r="CW918" s="131"/>
      <c r="CX918" s="131"/>
      <c r="CY918" s="131"/>
      <c r="CZ918" s="131"/>
      <c r="DA918" s="131"/>
      <c r="DB918" s="131"/>
      <c r="DC918" s="131"/>
      <c r="DD918" s="131"/>
      <c r="DE918" s="131"/>
      <c r="DF918" s="131"/>
      <c r="DG918" s="131"/>
      <c r="DH918" s="131"/>
      <c r="DI918" s="131"/>
      <c r="DJ918" s="131"/>
      <c r="DK918" s="131"/>
      <c r="DL918" s="131"/>
      <c r="DM918" s="131"/>
      <c r="DN918" s="131"/>
      <c r="DO918" s="131"/>
      <c r="DP918" s="131"/>
      <c r="DQ918" s="131"/>
      <c r="DR918" s="131"/>
      <c r="DS918" s="131"/>
      <c r="DT918" s="131"/>
      <c r="DU918" s="131"/>
      <c r="DV918" s="131"/>
      <c r="DW918" s="131"/>
      <c r="DX918" s="131"/>
      <c r="DY918" s="131"/>
      <c r="DZ918" s="131"/>
      <c r="EA918" s="131"/>
      <c r="EB918" s="131"/>
      <c r="EC918" s="131"/>
      <c r="ED918" s="131"/>
      <c r="EE918" s="131"/>
      <c r="EF918" s="131"/>
      <c r="EG918" s="131"/>
      <c r="EH918" s="131"/>
      <c r="EI918" s="131"/>
      <c r="EJ918" s="131"/>
      <c r="EK918" s="131"/>
      <c r="EL918" s="131"/>
      <c r="EM918" s="131"/>
      <c r="EN918" s="131"/>
      <c r="EO918" s="131"/>
      <c r="EP918" s="131"/>
      <c r="EQ918" s="131"/>
      <c r="ER918" s="131"/>
      <c r="ES918" s="131"/>
      <c r="ET918" s="131"/>
      <c r="EU918" s="131"/>
      <c r="EV918" s="131"/>
      <c r="EW918" s="131"/>
      <c r="EX918" s="131"/>
      <c r="EY918" s="131"/>
      <c r="EZ918" s="131"/>
      <c r="FA918" s="131"/>
      <c r="FB918" s="131"/>
      <c r="FC918" s="131"/>
      <c r="FD918" s="131"/>
      <c r="FE918" s="131"/>
      <c r="FF918" s="131"/>
      <c r="FG918" s="131"/>
      <c r="FH918" s="131"/>
      <c r="FI918" s="131"/>
      <c r="FJ918" s="131"/>
      <c r="FK918" s="131"/>
      <c r="FL918" s="131"/>
      <c r="FM918" s="131"/>
      <c r="FN918" s="131"/>
      <c r="FO918" s="131"/>
      <c r="FP918" s="131"/>
      <c r="FQ918" s="131"/>
      <c r="FR918" s="131"/>
      <c r="FS918" s="131"/>
      <c r="FT918" s="131"/>
      <c r="FU918" s="131"/>
      <c r="FV918" s="131"/>
      <c r="FW918" s="131"/>
    </row>
    <row r="919">
      <c r="A919" s="131"/>
      <c r="B919" s="131"/>
      <c r="C919" s="131"/>
      <c r="D919" s="131"/>
      <c r="E919" s="131"/>
      <c r="F919" s="131"/>
      <c r="G919" s="131"/>
      <c r="H919" s="131"/>
      <c r="I919" s="131"/>
      <c r="J919" s="131"/>
      <c r="K919" s="131"/>
      <c r="L919" s="131"/>
      <c r="M919" s="131"/>
      <c r="N919" s="131"/>
      <c r="O919" s="131"/>
      <c r="P919" s="131"/>
      <c r="Q919" s="131"/>
      <c r="R919" s="131"/>
      <c r="S919" s="131"/>
      <c r="T919" s="131"/>
      <c r="U919" s="131"/>
      <c r="V919" s="131"/>
      <c r="W919" s="131"/>
      <c r="X919" s="131"/>
      <c r="Y919" s="131"/>
      <c r="Z919" s="131"/>
      <c r="AA919" s="131"/>
      <c r="AB919" s="131"/>
      <c r="AC919" s="131"/>
      <c r="AD919" s="131"/>
      <c r="AE919" s="131"/>
      <c r="AF919" s="131"/>
      <c r="AG919" s="131"/>
      <c r="AH919" s="131"/>
      <c r="AI919" s="131"/>
      <c r="AJ919" s="131"/>
      <c r="AK919" s="131"/>
      <c r="AL919" s="131"/>
      <c r="AM919" s="131"/>
      <c r="AN919" s="131"/>
      <c r="AO919" s="131"/>
      <c r="AP919" s="131"/>
      <c r="AQ919" s="131"/>
      <c r="AR919" s="131"/>
      <c r="AS919" s="131"/>
      <c r="AT919" s="131"/>
      <c r="AU919" s="131"/>
      <c r="AV919" s="131"/>
      <c r="AW919" s="131"/>
      <c r="AX919" s="131"/>
      <c r="AY919" s="131"/>
      <c r="AZ919" s="131"/>
      <c r="BA919" s="131"/>
      <c r="BB919" s="131"/>
      <c r="BC919" s="131"/>
      <c r="BD919" s="131"/>
      <c r="BE919" s="131"/>
      <c r="BF919" s="131"/>
      <c r="BG919" s="131"/>
      <c r="BH919" s="131"/>
      <c r="BI919" s="131"/>
      <c r="BJ919" s="131"/>
      <c r="BK919" s="131"/>
      <c r="BL919" s="131"/>
      <c r="BM919" s="131"/>
      <c r="BN919" s="131"/>
      <c r="BO919" s="131"/>
      <c r="BP919" s="131"/>
      <c r="BQ919" s="131"/>
      <c r="BR919" s="131"/>
      <c r="BS919" s="131"/>
      <c r="BT919" s="131"/>
      <c r="BU919" s="131"/>
      <c r="BV919" s="131"/>
      <c r="BW919" s="131"/>
      <c r="BX919" s="131"/>
      <c r="BY919" s="131"/>
      <c r="BZ919" s="131"/>
      <c r="CA919" s="131"/>
      <c r="CB919" s="131"/>
      <c r="CC919" s="131"/>
      <c r="CD919" s="131"/>
      <c r="CE919" s="131"/>
      <c r="CF919" s="131"/>
      <c r="CG919" s="131"/>
      <c r="CH919" s="131"/>
      <c r="CI919" s="131"/>
      <c r="CJ919" s="131"/>
      <c r="CK919" s="131"/>
      <c r="CL919" s="131"/>
      <c r="CM919" s="131"/>
      <c r="CN919" s="131"/>
      <c r="CO919" s="131"/>
      <c r="CP919" s="131"/>
      <c r="CQ919" s="131"/>
      <c r="CR919" s="131"/>
      <c r="CS919" s="131"/>
      <c r="CT919" s="131"/>
      <c r="CU919" s="131"/>
      <c r="CV919" s="131"/>
      <c r="CW919" s="131"/>
      <c r="CX919" s="131"/>
      <c r="CY919" s="131"/>
      <c r="CZ919" s="131"/>
      <c r="DA919" s="131"/>
      <c r="DB919" s="131"/>
      <c r="DC919" s="131"/>
      <c r="DD919" s="131"/>
      <c r="DE919" s="131"/>
      <c r="DF919" s="131"/>
      <c r="DG919" s="131"/>
      <c r="DH919" s="131"/>
      <c r="DI919" s="131"/>
      <c r="DJ919" s="131"/>
      <c r="DK919" s="131"/>
      <c r="DL919" s="131"/>
      <c r="DM919" s="131"/>
      <c r="DN919" s="131"/>
      <c r="DO919" s="131"/>
      <c r="DP919" s="131"/>
      <c r="DQ919" s="131"/>
      <c r="DR919" s="131"/>
      <c r="DS919" s="131"/>
      <c r="DT919" s="131"/>
      <c r="DU919" s="131"/>
      <c r="DV919" s="131"/>
      <c r="DW919" s="131"/>
      <c r="DX919" s="131"/>
      <c r="DY919" s="131"/>
      <c r="DZ919" s="131"/>
      <c r="EA919" s="131"/>
      <c r="EB919" s="131"/>
      <c r="EC919" s="131"/>
      <c r="ED919" s="131"/>
      <c r="EE919" s="131"/>
      <c r="EF919" s="131"/>
      <c r="EG919" s="131"/>
      <c r="EH919" s="131"/>
      <c r="EI919" s="131"/>
      <c r="EJ919" s="131"/>
      <c r="EK919" s="131"/>
      <c r="EL919" s="131"/>
      <c r="EM919" s="131"/>
      <c r="EN919" s="131"/>
      <c r="EO919" s="131"/>
      <c r="EP919" s="131"/>
      <c r="EQ919" s="131"/>
      <c r="ER919" s="131"/>
      <c r="ES919" s="131"/>
      <c r="ET919" s="131"/>
      <c r="EU919" s="131"/>
      <c r="EV919" s="131"/>
      <c r="EW919" s="131"/>
      <c r="EX919" s="131"/>
      <c r="EY919" s="131"/>
      <c r="EZ919" s="131"/>
      <c r="FA919" s="131"/>
      <c r="FB919" s="131"/>
      <c r="FC919" s="131"/>
      <c r="FD919" s="131"/>
      <c r="FE919" s="131"/>
      <c r="FF919" s="131"/>
      <c r="FG919" s="131"/>
      <c r="FH919" s="131"/>
      <c r="FI919" s="131"/>
      <c r="FJ919" s="131"/>
      <c r="FK919" s="131"/>
      <c r="FL919" s="131"/>
      <c r="FM919" s="131"/>
      <c r="FN919" s="131"/>
      <c r="FO919" s="131"/>
      <c r="FP919" s="131"/>
      <c r="FQ919" s="131"/>
      <c r="FR919" s="131"/>
      <c r="FS919" s="131"/>
      <c r="FT919" s="131"/>
      <c r="FU919" s="131"/>
      <c r="FV919" s="131"/>
      <c r="FW919" s="131"/>
    </row>
    <row r="920">
      <c r="A920" s="131"/>
      <c r="B920" s="131"/>
      <c r="C920" s="131"/>
      <c r="D920" s="131"/>
      <c r="E920" s="131"/>
      <c r="F920" s="131"/>
      <c r="G920" s="131"/>
      <c r="H920" s="131"/>
      <c r="I920" s="131"/>
      <c r="J920" s="131"/>
      <c r="K920" s="131"/>
      <c r="L920" s="131"/>
      <c r="M920" s="131"/>
      <c r="N920" s="131"/>
      <c r="O920" s="131"/>
      <c r="P920" s="131"/>
      <c r="Q920" s="131"/>
      <c r="R920" s="131"/>
      <c r="S920" s="131"/>
      <c r="T920" s="131"/>
      <c r="U920" s="131"/>
      <c r="V920" s="131"/>
      <c r="W920" s="131"/>
      <c r="X920" s="131"/>
      <c r="Y920" s="131"/>
      <c r="Z920" s="131"/>
      <c r="AA920" s="131"/>
      <c r="AB920" s="131"/>
      <c r="AC920" s="131"/>
      <c r="AD920" s="131"/>
      <c r="AE920" s="131"/>
      <c r="AF920" s="131"/>
      <c r="AG920" s="131"/>
      <c r="AH920" s="131"/>
      <c r="AI920" s="131"/>
      <c r="AJ920" s="131"/>
      <c r="AK920" s="131"/>
      <c r="AL920" s="131"/>
      <c r="AM920" s="131"/>
      <c r="AN920" s="131"/>
      <c r="AO920" s="131"/>
      <c r="AP920" s="131"/>
      <c r="AQ920" s="131"/>
      <c r="AR920" s="131"/>
      <c r="AS920" s="131"/>
      <c r="AT920" s="131"/>
      <c r="AU920" s="131"/>
      <c r="AV920" s="131"/>
      <c r="AW920" s="131"/>
      <c r="AX920" s="131"/>
      <c r="AY920" s="131"/>
      <c r="AZ920" s="131"/>
      <c r="BA920" s="131"/>
      <c r="BB920" s="131"/>
      <c r="BC920" s="131"/>
      <c r="BD920" s="131"/>
      <c r="BE920" s="131"/>
      <c r="BF920" s="131"/>
      <c r="BG920" s="131"/>
      <c r="BH920" s="131"/>
      <c r="BI920" s="131"/>
      <c r="BJ920" s="131"/>
      <c r="BK920" s="131"/>
      <c r="BL920" s="131"/>
      <c r="BM920" s="131"/>
      <c r="BN920" s="131"/>
      <c r="BO920" s="131"/>
      <c r="BP920" s="131"/>
      <c r="BQ920" s="131"/>
      <c r="BR920" s="131"/>
      <c r="BS920" s="131"/>
      <c r="BT920" s="131"/>
      <c r="BU920" s="131"/>
      <c r="BV920" s="131"/>
      <c r="BW920" s="131"/>
      <c r="BX920" s="131"/>
      <c r="BY920" s="131"/>
      <c r="BZ920" s="131"/>
      <c r="CA920" s="131"/>
      <c r="CB920" s="131"/>
      <c r="CC920" s="131"/>
      <c r="CD920" s="131"/>
      <c r="CE920" s="131"/>
      <c r="CF920" s="131"/>
      <c r="CG920" s="131"/>
      <c r="CH920" s="131"/>
      <c r="CI920" s="131"/>
      <c r="CJ920" s="131"/>
      <c r="CK920" s="131"/>
      <c r="CL920" s="131"/>
      <c r="CM920" s="131"/>
      <c r="CN920" s="131"/>
      <c r="CO920" s="131"/>
      <c r="CP920" s="131"/>
      <c r="CQ920" s="131"/>
      <c r="CR920" s="131"/>
      <c r="CS920" s="131"/>
      <c r="CT920" s="131"/>
      <c r="CU920" s="131"/>
      <c r="CV920" s="131"/>
      <c r="CW920" s="131"/>
      <c r="CX920" s="131"/>
      <c r="CY920" s="131"/>
      <c r="CZ920" s="131"/>
      <c r="DA920" s="131"/>
      <c r="DB920" s="131"/>
      <c r="DC920" s="131"/>
      <c r="DD920" s="131"/>
      <c r="DE920" s="131"/>
      <c r="DF920" s="131"/>
      <c r="DG920" s="131"/>
      <c r="DH920" s="131"/>
      <c r="DI920" s="131"/>
      <c r="DJ920" s="131"/>
      <c r="DK920" s="131"/>
      <c r="DL920" s="131"/>
      <c r="DM920" s="131"/>
      <c r="DN920" s="131"/>
      <c r="DO920" s="131"/>
      <c r="DP920" s="131"/>
      <c r="DQ920" s="131"/>
      <c r="DR920" s="131"/>
      <c r="DS920" s="131"/>
      <c r="DT920" s="131"/>
      <c r="DU920" s="131"/>
      <c r="DV920" s="131"/>
      <c r="DW920" s="131"/>
      <c r="DX920" s="131"/>
      <c r="DY920" s="131"/>
      <c r="DZ920" s="131"/>
      <c r="EA920" s="131"/>
      <c r="EB920" s="131"/>
      <c r="EC920" s="131"/>
      <c r="ED920" s="131"/>
      <c r="EE920" s="131"/>
      <c r="EF920" s="131"/>
      <c r="EG920" s="131"/>
      <c r="EH920" s="131"/>
      <c r="EI920" s="131"/>
      <c r="EJ920" s="131"/>
      <c r="EK920" s="131"/>
      <c r="EL920" s="131"/>
      <c r="EM920" s="131"/>
      <c r="EN920" s="131"/>
      <c r="EO920" s="131"/>
      <c r="EP920" s="131"/>
      <c r="EQ920" s="131"/>
      <c r="ER920" s="131"/>
      <c r="ES920" s="131"/>
      <c r="ET920" s="131"/>
      <c r="EU920" s="131"/>
      <c r="EV920" s="131"/>
      <c r="EW920" s="131"/>
      <c r="EX920" s="131"/>
      <c r="EY920" s="131"/>
      <c r="EZ920" s="131"/>
      <c r="FA920" s="131"/>
      <c r="FB920" s="131"/>
      <c r="FC920" s="131"/>
      <c r="FD920" s="131"/>
      <c r="FE920" s="131"/>
      <c r="FF920" s="131"/>
      <c r="FG920" s="131"/>
      <c r="FH920" s="131"/>
      <c r="FI920" s="131"/>
      <c r="FJ920" s="131"/>
      <c r="FK920" s="131"/>
      <c r="FL920" s="131"/>
      <c r="FM920" s="131"/>
      <c r="FN920" s="131"/>
      <c r="FO920" s="131"/>
      <c r="FP920" s="131"/>
      <c r="FQ920" s="131"/>
      <c r="FR920" s="131"/>
      <c r="FS920" s="131"/>
      <c r="FT920" s="131"/>
      <c r="FU920" s="131"/>
      <c r="FV920" s="131"/>
      <c r="FW920" s="131"/>
    </row>
    <row r="921">
      <c r="A921" s="131"/>
      <c r="B921" s="131"/>
      <c r="C921" s="131"/>
      <c r="D921" s="131"/>
      <c r="E921" s="131"/>
      <c r="F921" s="131"/>
      <c r="G921" s="131"/>
      <c r="H921" s="131"/>
      <c r="I921" s="131"/>
      <c r="J921" s="131"/>
      <c r="K921" s="131"/>
      <c r="L921" s="131"/>
      <c r="M921" s="131"/>
      <c r="N921" s="131"/>
      <c r="O921" s="131"/>
      <c r="P921" s="131"/>
      <c r="Q921" s="131"/>
      <c r="R921" s="131"/>
      <c r="S921" s="131"/>
      <c r="T921" s="131"/>
      <c r="U921" s="131"/>
      <c r="V921" s="131"/>
      <c r="W921" s="131"/>
      <c r="X921" s="131"/>
      <c r="Y921" s="131"/>
      <c r="Z921" s="131"/>
      <c r="AA921" s="131"/>
      <c r="AB921" s="131"/>
      <c r="AC921" s="131"/>
      <c r="AD921" s="131"/>
      <c r="AE921" s="131"/>
      <c r="AF921" s="131"/>
      <c r="AG921" s="131"/>
      <c r="AH921" s="131"/>
      <c r="AI921" s="131"/>
      <c r="AJ921" s="131"/>
      <c r="AK921" s="131"/>
      <c r="AL921" s="131"/>
      <c r="AM921" s="131"/>
      <c r="AN921" s="131"/>
      <c r="AO921" s="131"/>
      <c r="AP921" s="131"/>
      <c r="AQ921" s="131"/>
      <c r="AR921" s="131"/>
      <c r="AS921" s="131"/>
      <c r="AT921" s="131"/>
      <c r="AU921" s="131"/>
      <c r="AV921" s="131"/>
      <c r="AW921" s="131"/>
      <c r="AX921" s="131"/>
      <c r="AY921" s="131"/>
      <c r="AZ921" s="131"/>
      <c r="BA921" s="131"/>
      <c r="BB921" s="131"/>
      <c r="BC921" s="131"/>
      <c r="BD921" s="131"/>
      <c r="BE921" s="131"/>
      <c r="BF921" s="131"/>
      <c r="BG921" s="131"/>
      <c r="BH921" s="131"/>
      <c r="BI921" s="131"/>
      <c r="BJ921" s="131"/>
      <c r="BK921" s="131"/>
      <c r="BL921" s="131"/>
      <c r="BM921" s="131"/>
      <c r="BN921" s="131"/>
      <c r="BO921" s="131"/>
      <c r="BP921" s="131"/>
      <c r="BQ921" s="131"/>
      <c r="BR921" s="131"/>
      <c r="BS921" s="131"/>
      <c r="BT921" s="131"/>
      <c r="BU921" s="131"/>
      <c r="BV921" s="131"/>
      <c r="BW921" s="131"/>
      <c r="BX921" s="131"/>
      <c r="BY921" s="131"/>
      <c r="BZ921" s="131"/>
      <c r="CA921" s="131"/>
      <c r="CB921" s="131"/>
      <c r="CC921" s="131"/>
      <c r="CD921" s="131"/>
      <c r="CE921" s="131"/>
      <c r="CF921" s="131"/>
      <c r="CG921" s="131"/>
      <c r="CH921" s="131"/>
      <c r="CI921" s="131"/>
      <c r="CJ921" s="131"/>
      <c r="CK921" s="131"/>
      <c r="CL921" s="131"/>
      <c r="CM921" s="131"/>
      <c r="CN921" s="131"/>
      <c r="CO921" s="131"/>
      <c r="CP921" s="131"/>
      <c r="CQ921" s="131"/>
      <c r="CR921" s="131"/>
      <c r="CS921" s="131"/>
      <c r="CT921" s="131"/>
      <c r="CU921" s="131"/>
      <c r="CV921" s="131"/>
      <c r="CW921" s="131"/>
      <c r="CX921" s="131"/>
      <c r="CY921" s="131"/>
      <c r="CZ921" s="131"/>
      <c r="DA921" s="131"/>
      <c r="DB921" s="131"/>
      <c r="DC921" s="131"/>
      <c r="DD921" s="131"/>
      <c r="DE921" s="131"/>
      <c r="DF921" s="131"/>
      <c r="DG921" s="131"/>
      <c r="DH921" s="131"/>
      <c r="DI921" s="131"/>
      <c r="DJ921" s="131"/>
      <c r="DK921" s="131"/>
      <c r="DL921" s="131"/>
      <c r="DM921" s="131"/>
      <c r="DN921" s="131"/>
      <c r="DO921" s="131"/>
      <c r="DP921" s="131"/>
      <c r="DQ921" s="131"/>
      <c r="DR921" s="131"/>
      <c r="DS921" s="131"/>
      <c r="DT921" s="131"/>
      <c r="DU921" s="131"/>
      <c r="DV921" s="131"/>
      <c r="DW921" s="131"/>
      <c r="DX921" s="131"/>
      <c r="DY921" s="131"/>
      <c r="DZ921" s="131"/>
      <c r="EA921" s="131"/>
      <c r="EB921" s="131"/>
      <c r="EC921" s="131"/>
      <c r="ED921" s="131"/>
      <c r="EE921" s="131"/>
      <c r="EF921" s="131"/>
      <c r="EG921" s="131"/>
      <c r="EH921" s="131"/>
      <c r="EI921" s="131"/>
      <c r="EJ921" s="131"/>
      <c r="EK921" s="131"/>
      <c r="EL921" s="131"/>
      <c r="EM921" s="131"/>
      <c r="EN921" s="131"/>
      <c r="EO921" s="131"/>
      <c r="EP921" s="131"/>
      <c r="EQ921" s="131"/>
      <c r="ER921" s="131"/>
      <c r="ES921" s="131"/>
      <c r="ET921" s="131"/>
      <c r="EU921" s="131"/>
      <c r="EV921" s="131"/>
      <c r="EW921" s="131"/>
      <c r="EX921" s="131"/>
      <c r="EY921" s="131"/>
      <c r="EZ921" s="131"/>
      <c r="FA921" s="131"/>
      <c r="FB921" s="131"/>
      <c r="FC921" s="131"/>
      <c r="FD921" s="131"/>
      <c r="FE921" s="131"/>
      <c r="FF921" s="131"/>
      <c r="FG921" s="131"/>
      <c r="FH921" s="131"/>
      <c r="FI921" s="131"/>
      <c r="FJ921" s="131"/>
      <c r="FK921" s="131"/>
      <c r="FL921" s="131"/>
      <c r="FM921" s="131"/>
      <c r="FN921" s="131"/>
      <c r="FO921" s="131"/>
      <c r="FP921" s="131"/>
      <c r="FQ921" s="131"/>
      <c r="FR921" s="131"/>
      <c r="FS921" s="131"/>
      <c r="FT921" s="131"/>
      <c r="FU921" s="131"/>
      <c r="FV921" s="131"/>
      <c r="FW921" s="131"/>
    </row>
    <row r="922">
      <c r="A922" s="131"/>
      <c r="B922" s="131"/>
      <c r="C922" s="131"/>
      <c r="D922" s="131"/>
      <c r="E922" s="131"/>
      <c r="F922" s="131"/>
      <c r="G922" s="131"/>
      <c r="H922" s="131"/>
      <c r="I922" s="131"/>
      <c r="J922" s="131"/>
      <c r="K922" s="131"/>
      <c r="L922" s="131"/>
      <c r="M922" s="131"/>
      <c r="N922" s="131"/>
      <c r="O922" s="131"/>
      <c r="P922" s="131"/>
      <c r="Q922" s="131"/>
      <c r="R922" s="131"/>
      <c r="S922" s="131"/>
      <c r="T922" s="131"/>
      <c r="U922" s="131"/>
      <c r="V922" s="131"/>
      <c r="W922" s="131"/>
      <c r="X922" s="131"/>
      <c r="Y922" s="131"/>
      <c r="Z922" s="131"/>
      <c r="AA922" s="131"/>
      <c r="AB922" s="131"/>
      <c r="AC922" s="131"/>
      <c r="AD922" s="131"/>
      <c r="AE922" s="131"/>
      <c r="AF922" s="131"/>
      <c r="AG922" s="131"/>
      <c r="AH922" s="131"/>
      <c r="AI922" s="131"/>
      <c r="AJ922" s="131"/>
      <c r="AK922" s="131"/>
      <c r="AL922" s="131"/>
      <c r="AM922" s="131"/>
      <c r="AN922" s="131"/>
      <c r="AO922" s="131"/>
      <c r="AP922" s="131"/>
      <c r="AQ922" s="131"/>
      <c r="AR922" s="131"/>
      <c r="AS922" s="131"/>
      <c r="AT922" s="131"/>
      <c r="AU922" s="131"/>
      <c r="AV922" s="131"/>
      <c r="AW922" s="131"/>
      <c r="AX922" s="131"/>
      <c r="AY922" s="131"/>
      <c r="AZ922" s="131"/>
      <c r="BA922" s="131"/>
      <c r="BB922" s="131"/>
      <c r="BC922" s="131"/>
      <c r="BD922" s="131"/>
      <c r="BE922" s="131"/>
      <c r="BF922" s="131"/>
      <c r="BG922" s="131"/>
      <c r="BH922" s="131"/>
      <c r="BI922" s="131"/>
      <c r="BJ922" s="131"/>
      <c r="BK922" s="131"/>
      <c r="BL922" s="131"/>
      <c r="BM922" s="131"/>
      <c r="BN922" s="131"/>
      <c r="BO922" s="131"/>
      <c r="BP922" s="131"/>
      <c r="BQ922" s="131"/>
      <c r="BR922" s="131"/>
      <c r="BS922" s="131"/>
      <c r="BT922" s="131"/>
      <c r="BU922" s="131"/>
      <c r="BV922" s="131"/>
      <c r="BW922" s="131"/>
      <c r="BX922" s="131"/>
      <c r="BY922" s="131"/>
      <c r="BZ922" s="131"/>
      <c r="CA922" s="131"/>
      <c r="CB922" s="131"/>
      <c r="CC922" s="131"/>
      <c r="CD922" s="131"/>
      <c r="CE922" s="131"/>
      <c r="CF922" s="131"/>
      <c r="CG922" s="131"/>
      <c r="CH922" s="131"/>
      <c r="CI922" s="131"/>
      <c r="CJ922" s="131"/>
      <c r="CK922" s="131"/>
      <c r="CL922" s="131"/>
      <c r="CM922" s="131"/>
      <c r="CN922" s="131"/>
      <c r="CO922" s="131"/>
      <c r="CP922" s="131"/>
      <c r="CQ922" s="131"/>
      <c r="CR922" s="131"/>
      <c r="CS922" s="131"/>
      <c r="CT922" s="131"/>
      <c r="CU922" s="131"/>
      <c r="CV922" s="131"/>
      <c r="CW922" s="131"/>
      <c r="CX922" s="131"/>
      <c r="CY922" s="131"/>
      <c r="CZ922" s="131"/>
      <c r="DA922" s="131"/>
      <c r="DB922" s="131"/>
      <c r="DC922" s="131"/>
      <c r="DD922" s="131"/>
      <c r="DE922" s="131"/>
      <c r="DF922" s="131"/>
      <c r="DG922" s="131"/>
      <c r="DH922" s="131"/>
      <c r="DI922" s="131"/>
      <c r="DJ922" s="131"/>
      <c r="DK922" s="131"/>
      <c r="DL922" s="131"/>
      <c r="DM922" s="131"/>
      <c r="DN922" s="131"/>
      <c r="DO922" s="131"/>
      <c r="DP922" s="131"/>
      <c r="DQ922" s="131"/>
      <c r="DR922" s="131"/>
      <c r="DS922" s="131"/>
      <c r="DT922" s="131"/>
      <c r="DU922" s="131"/>
      <c r="DV922" s="131"/>
      <c r="DW922" s="131"/>
      <c r="DX922" s="131"/>
      <c r="DY922" s="131"/>
      <c r="DZ922" s="131"/>
      <c r="EA922" s="131"/>
      <c r="EB922" s="131"/>
      <c r="EC922" s="131"/>
      <c r="ED922" s="131"/>
      <c r="EE922" s="131"/>
      <c r="EF922" s="131"/>
      <c r="EG922" s="131"/>
      <c r="EH922" s="131"/>
      <c r="EI922" s="131"/>
      <c r="EJ922" s="131"/>
      <c r="EK922" s="131"/>
      <c r="EL922" s="131"/>
      <c r="EM922" s="131"/>
      <c r="EN922" s="131"/>
      <c r="EO922" s="131"/>
      <c r="EP922" s="131"/>
      <c r="EQ922" s="131"/>
      <c r="ER922" s="131"/>
      <c r="ES922" s="131"/>
      <c r="ET922" s="131"/>
      <c r="EU922" s="131"/>
      <c r="EV922" s="131"/>
      <c r="EW922" s="131"/>
      <c r="EX922" s="131"/>
      <c r="EY922" s="131"/>
      <c r="EZ922" s="131"/>
      <c r="FA922" s="131"/>
      <c r="FB922" s="131"/>
      <c r="FC922" s="131"/>
      <c r="FD922" s="131"/>
      <c r="FE922" s="131"/>
      <c r="FF922" s="131"/>
      <c r="FG922" s="131"/>
      <c r="FH922" s="131"/>
      <c r="FI922" s="131"/>
      <c r="FJ922" s="131"/>
      <c r="FK922" s="131"/>
      <c r="FL922" s="131"/>
      <c r="FM922" s="131"/>
      <c r="FN922" s="131"/>
      <c r="FO922" s="131"/>
      <c r="FP922" s="131"/>
      <c r="FQ922" s="131"/>
      <c r="FR922" s="131"/>
      <c r="FS922" s="131"/>
      <c r="FT922" s="131"/>
      <c r="FU922" s="131"/>
      <c r="FV922" s="131"/>
      <c r="FW922" s="131"/>
    </row>
    <row r="923">
      <c r="A923" s="131"/>
      <c r="B923" s="131"/>
      <c r="C923" s="131"/>
      <c r="D923" s="131"/>
      <c r="E923" s="131"/>
      <c r="F923" s="131"/>
      <c r="G923" s="131"/>
      <c r="H923" s="131"/>
      <c r="I923" s="131"/>
      <c r="J923" s="131"/>
      <c r="K923" s="131"/>
      <c r="L923" s="131"/>
      <c r="M923" s="131"/>
      <c r="N923" s="131"/>
      <c r="O923" s="131"/>
      <c r="P923" s="131"/>
      <c r="Q923" s="131"/>
      <c r="R923" s="131"/>
      <c r="S923" s="131"/>
      <c r="T923" s="131"/>
      <c r="U923" s="131"/>
      <c r="V923" s="131"/>
      <c r="W923" s="131"/>
      <c r="X923" s="131"/>
      <c r="Y923" s="131"/>
      <c r="Z923" s="131"/>
      <c r="AA923" s="131"/>
      <c r="AB923" s="131"/>
      <c r="AC923" s="131"/>
      <c r="AD923" s="131"/>
      <c r="AE923" s="131"/>
      <c r="AF923" s="131"/>
      <c r="AG923" s="131"/>
      <c r="AH923" s="131"/>
      <c r="AI923" s="131"/>
      <c r="AJ923" s="131"/>
      <c r="AK923" s="131"/>
      <c r="AL923" s="131"/>
      <c r="AM923" s="131"/>
      <c r="AN923" s="131"/>
      <c r="AO923" s="131"/>
      <c r="AP923" s="131"/>
      <c r="AQ923" s="131"/>
      <c r="AR923" s="131"/>
      <c r="AS923" s="131"/>
      <c r="AT923" s="131"/>
      <c r="AU923" s="131"/>
      <c r="AV923" s="131"/>
      <c r="AW923" s="131"/>
      <c r="AX923" s="131"/>
      <c r="AY923" s="131"/>
      <c r="AZ923" s="131"/>
      <c r="BA923" s="131"/>
      <c r="BB923" s="131"/>
      <c r="BC923" s="131"/>
      <c r="BD923" s="131"/>
      <c r="BE923" s="131"/>
      <c r="BF923" s="131"/>
      <c r="BG923" s="131"/>
      <c r="BH923" s="131"/>
      <c r="BI923" s="131"/>
      <c r="BJ923" s="131"/>
      <c r="BK923" s="131"/>
      <c r="BL923" s="131"/>
      <c r="BM923" s="131"/>
      <c r="BN923" s="131"/>
      <c r="BO923" s="131"/>
      <c r="BP923" s="131"/>
      <c r="BQ923" s="131"/>
      <c r="BR923" s="131"/>
      <c r="BS923" s="131"/>
      <c r="BT923" s="131"/>
      <c r="BU923" s="131"/>
      <c r="BV923" s="131"/>
      <c r="BW923" s="131"/>
      <c r="BX923" s="131"/>
      <c r="BY923" s="131"/>
      <c r="BZ923" s="131"/>
      <c r="CA923" s="131"/>
      <c r="CB923" s="131"/>
      <c r="CC923" s="131"/>
      <c r="CD923" s="131"/>
      <c r="CE923" s="131"/>
      <c r="CF923" s="131"/>
      <c r="CG923" s="131"/>
      <c r="CH923" s="131"/>
      <c r="CI923" s="131"/>
      <c r="CJ923" s="131"/>
      <c r="CK923" s="131"/>
      <c r="CL923" s="131"/>
      <c r="CM923" s="131"/>
      <c r="CN923" s="131"/>
      <c r="CO923" s="131"/>
      <c r="CP923" s="131"/>
      <c r="CQ923" s="131"/>
      <c r="CR923" s="131"/>
      <c r="CS923" s="131"/>
      <c r="CT923" s="131"/>
      <c r="CU923" s="131"/>
      <c r="CV923" s="131"/>
      <c r="CW923" s="131"/>
      <c r="CX923" s="131"/>
      <c r="CY923" s="131"/>
      <c r="CZ923" s="131"/>
      <c r="DA923" s="131"/>
      <c r="DB923" s="131"/>
      <c r="DC923" s="131"/>
      <c r="DD923" s="131"/>
      <c r="DE923" s="131"/>
      <c r="DF923" s="131"/>
      <c r="DG923" s="131"/>
      <c r="DH923" s="131"/>
      <c r="DI923" s="131"/>
      <c r="DJ923" s="131"/>
      <c r="DK923" s="131"/>
      <c r="DL923" s="131"/>
      <c r="DM923" s="131"/>
      <c r="DN923" s="131"/>
      <c r="DO923" s="131"/>
      <c r="DP923" s="131"/>
      <c r="DQ923" s="131"/>
      <c r="DR923" s="131"/>
      <c r="DS923" s="131"/>
      <c r="DT923" s="131"/>
      <c r="DU923" s="131"/>
      <c r="DV923" s="131"/>
      <c r="DW923" s="131"/>
      <c r="DX923" s="131"/>
      <c r="DY923" s="131"/>
      <c r="DZ923" s="131"/>
      <c r="EA923" s="131"/>
      <c r="EB923" s="131"/>
      <c r="EC923" s="131"/>
      <c r="ED923" s="131"/>
      <c r="EE923" s="131"/>
      <c r="EF923" s="131"/>
      <c r="EG923" s="131"/>
      <c r="EH923" s="131"/>
      <c r="EI923" s="131"/>
      <c r="EJ923" s="131"/>
      <c r="EK923" s="131"/>
      <c r="EL923" s="131"/>
      <c r="EM923" s="131"/>
      <c r="EN923" s="131"/>
      <c r="EO923" s="131"/>
      <c r="EP923" s="131"/>
      <c r="EQ923" s="131"/>
      <c r="ER923" s="131"/>
      <c r="ES923" s="131"/>
      <c r="ET923" s="131"/>
      <c r="EU923" s="131"/>
      <c r="EV923" s="131"/>
      <c r="EW923" s="131"/>
      <c r="EX923" s="131"/>
      <c r="EY923" s="131"/>
      <c r="EZ923" s="131"/>
      <c r="FA923" s="131"/>
      <c r="FB923" s="131"/>
      <c r="FC923" s="131"/>
      <c r="FD923" s="131"/>
      <c r="FE923" s="131"/>
      <c r="FF923" s="131"/>
      <c r="FG923" s="131"/>
      <c r="FH923" s="131"/>
      <c r="FI923" s="131"/>
      <c r="FJ923" s="131"/>
      <c r="FK923" s="131"/>
      <c r="FL923" s="131"/>
      <c r="FM923" s="131"/>
      <c r="FN923" s="131"/>
      <c r="FO923" s="131"/>
      <c r="FP923" s="131"/>
      <c r="FQ923" s="131"/>
      <c r="FR923" s="131"/>
      <c r="FS923" s="131"/>
      <c r="FT923" s="131"/>
      <c r="FU923" s="131"/>
      <c r="FV923" s="131"/>
      <c r="FW923" s="131"/>
    </row>
    <row r="924">
      <c r="A924" s="131"/>
      <c r="B924" s="131"/>
      <c r="C924" s="131"/>
      <c r="D924" s="131"/>
      <c r="E924" s="131"/>
      <c r="F924" s="131"/>
      <c r="G924" s="131"/>
      <c r="H924" s="131"/>
      <c r="I924" s="131"/>
      <c r="J924" s="131"/>
      <c r="K924" s="131"/>
      <c r="L924" s="131"/>
      <c r="M924" s="131"/>
      <c r="N924" s="131"/>
      <c r="O924" s="131"/>
      <c r="P924" s="131"/>
      <c r="Q924" s="131"/>
      <c r="R924" s="131"/>
      <c r="S924" s="131"/>
      <c r="T924" s="131"/>
      <c r="U924" s="131"/>
      <c r="V924" s="131"/>
      <c r="W924" s="131"/>
      <c r="X924" s="131"/>
      <c r="Y924" s="131"/>
      <c r="Z924" s="131"/>
      <c r="AA924" s="131"/>
      <c r="AB924" s="131"/>
      <c r="AC924" s="131"/>
      <c r="AD924" s="131"/>
      <c r="AE924" s="131"/>
      <c r="AF924" s="131"/>
      <c r="AG924" s="131"/>
      <c r="AH924" s="131"/>
      <c r="AI924" s="131"/>
      <c r="AJ924" s="131"/>
      <c r="AK924" s="131"/>
      <c r="AL924" s="131"/>
      <c r="AM924" s="131"/>
      <c r="AN924" s="131"/>
      <c r="AO924" s="131"/>
      <c r="AP924" s="131"/>
      <c r="AQ924" s="131"/>
      <c r="AR924" s="131"/>
      <c r="AS924" s="131"/>
      <c r="AT924" s="131"/>
      <c r="AU924" s="131"/>
      <c r="AV924" s="131"/>
      <c r="AW924" s="131"/>
      <c r="AX924" s="131"/>
      <c r="AY924" s="131"/>
      <c r="AZ924" s="131"/>
      <c r="BA924" s="131"/>
      <c r="BB924" s="131"/>
      <c r="BC924" s="131"/>
      <c r="BD924" s="131"/>
      <c r="BE924" s="131"/>
      <c r="BF924" s="131"/>
      <c r="BG924" s="131"/>
      <c r="BH924" s="131"/>
      <c r="BI924" s="131"/>
      <c r="BJ924" s="131"/>
      <c r="BK924" s="131"/>
      <c r="BL924" s="131"/>
      <c r="BM924" s="131"/>
      <c r="BN924" s="131"/>
      <c r="BO924" s="131"/>
      <c r="BP924" s="131"/>
      <c r="BQ924" s="131"/>
      <c r="BR924" s="131"/>
      <c r="BS924" s="131"/>
      <c r="BT924" s="131"/>
      <c r="BU924" s="131"/>
      <c r="BV924" s="131"/>
      <c r="BW924" s="131"/>
      <c r="BX924" s="131"/>
      <c r="BY924" s="131"/>
      <c r="BZ924" s="131"/>
      <c r="CA924" s="131"/>
      <c r="CB924" s="131"/>
      <c r="CC924" s="131"/>
      <c r="CD924" s="131"/>
      <c r="CE924" s="131"/>
      <c r="CF924" s="131"/>
      <c r="CG924" s="131"/>
      <c r="CH924" s="131"/>
      <c r="CI924" s="131"/>
      <c r="CJ924" s="131"/>
      <c r="CK924" s="131"/>
      <c r="CL924" s="131"/>
      <c r="CM924" s="131"/>
      <c r="CN924" s="131"/>
      <c r="CO924" s="131"/>
      <c r="CP924" s="131"/>
      <c r="CQ924" s="131"/>
      <c r="CR924" s="131"/>
      <c r="CS924" s="131"/>
      <c r="CT924" s="131"/>
      <c r="CU924" s="131"/>
      <c r="CV924" s="131"/>
      <c r="CW924" s="131"/>
      <c r="CX924" s="131"/>
      <c r="CY924" s="131"/>
      <c r="CZ924" s="131"/>
      <c r="DA924" s="131"/>
      <c r="DB924" s="131"/>
      <c r="DC924" s="131"/>
      <c r="DD924" s="131"/>
      <c r="DE924" s="131"/>
      <c r="DF924" s="131"/>
      <c r="DG924" s="131"/>
      <c r="DH924" s="131"/>
      <c r="DI924" s="131"/>
      <c r="DJ924" s="131"/>
      <c r="DK924" s="131"/>
      <c r="DL924" s="131"/>
      <c r="DM924" s="131"/>
      <c r="DN924" s="131"/>
      <c r="DO924" s="131"/>
      <c r="DP924" s="131"/>
      <c r="DQ924" s="131"/>
      <c r="DR924" s="131"/>
      <c r="DS924" s="131"/>
      <c r="DT924" s="131"/>
      <c r="DU924" s="131"/>
      <c r="DV924" s="131"/>
      <c r="DW924" s="131"/>
      <c r="DX924" s="131"/>
      <c r="DY924" s="131"/>
      <c r="DZ924" s="131"/>
      <c r="EA924" s="131"/>
      <c r="EB924" s="131"/>
      <c r="EC924" s="131"/>
      <c r="ED924" s="131"/>
      <c r="EE924" s="131"/>
      <c r="EF924" s="131"/>
      <c r="EG924" s="131"/>
      <c r="EH924" s="131"/>
      <c r="EI924" s="131"/>
      <c r="EJ924" s="131"/>
      <c r="EK924" s="131"/>
      <c r="EL924" s="131"/>
      <c r="EM924" s="131"/>
      <c r="EN924" s="131"/>
      <c r="EO924" s="131"/>
      <c r="EP924" s="131"/>
      <c r="EQ924" s="131"/>
      <c r="ER924" s="131"/>
      <c r="ES924" s="131"/>
      <c r="ET924" s="131"/>
      <c r="EU924" s="131"/>
      <c r="EV924" s="131"/>
      <c r="EW924" s="131"/>
      <c r="EX924" s="131"/>
      <c r="EY924" s="131"/>
      <c r="EZ924" s="131"/>
      <c r="FA924" s="131"/>
      <c r="FB924" s="131"/>
      <c r="FC924" s="131"/>
      <c r="FD924" s="131"/>
      <c r="FE924" s="131"/>
      <c r="FF924" s="131"/>
      <c r="FG924" s="131"/>
      <c r="FH924" s="131"/>
      <c r="FI924" s="131"/>
      <c r="FJ924" s="131"/>
      <c r="FK924" s="131"/>
      <c r="FL924" s="131"/>
      <c r="FM924" s="131"/>
      <c r="FN924" s="131"/>
      <c r="FO924" s="131"/>
      <c r="FP924" s="131"/>
      <c r="FQ924" s="131"/>
      <c r="FR924" s="131"/>
      <c r="FS924" s="131"/>
      <c r="FT924" s="131"/>
      <c r="FU924" s="131"/>
      <c r="FV924" s="131"/>
      <c r="FW924" s="131"/>
    </row>
    <row r="925">
      <c r="A925" s="131"/>
      <c r="B925" s="131"/>
      <c r="C925" s="131"/>
      <c r="D925" s="131"/>
      <c r="E925" s="131"/>
      <c r="F925" s="131"/>
      <c r="G925" s="131"/>
      <c r="H925" s="131"/>
      <c r="I925" s="131"/>
      <c r="J925" s="131"/>
      <c r="K925" s="131"/>
      <c r="L925" s="131"/>
      <c r="M925" s="131"/>
      <c r="N925" s="131"/>
      <c r="O925" s="131"/>
      <c r="P925" s="131"/>
      <c r="Q925" s="131"/>
      <c r="R925" s="131"/>
      <c r="S925" s="131"/>
      <c r="T925" s="131"/>
      <c r="U925" s="131"/>
      <c r="V925" s="131"/>
      <c r="W925" s="131"/>
      <c r="X925" s="131"/>
      <c r="Y925" s="131"/>
      <c r="Z925" s="131"/>
      <c r="AA925" s="131"/>
      <c r="AB925" s="131"/>
      <c r="AC925" s="131"/>
      <c r="AD925" s="131"/>
      <c r="AE925" s="131"/>
      <c r="AF925" s="131"/>
      <c r="AG925" s="131"/>
      <c r="AH925" s="131"/>
      <c r="AI925" s="131"/>
      <c r="AJ925" s="131"/>
      <c r="AK925" s="131"/>
      <c r="AL925" s="131"/>
      <c r="AM925" s="131"/>
      <c r="AN925" s="131"/>
      <c r="AO925" s="131"/>
      <c r="AP925" s="131"/>
      <c r="AQ925" s="131"/>
      <c r="AR925" s="131"/>
      <c r="AS925" s="131"/>
      <c r="AT925" s="131"/>
      <c r="AU925" s="131"/>
      <c r="AV925" s="131"/>
      <c r="AW925" s="131"/>
      <c r="AX925" s="131"/>
      <c r="AY925" s="131"/>
      <c r="AZ925" s="131"/>
      <c r="BA925" s="131"/>
      <c r="BB925" s="131"/>
      <c r="BC925" s="131"/>
      <c r="BD925" s="131"/>
      <c r="BE925" s="131"/>
      <c r="BF925" s="131"/>
      <c r="BG925" s="131"/>
      <c r="BH925" s="131"/>
      <c r="BI925" s="131"/>
      <c r="BJ925" s="131"/>
      <c r="BK925" s="131"/>
      <c r="BL925" s="131"/>
      <c r="BM925" s="131"/>
      <c r="BN925" s="131"/>
      <c r="BO925" s="131"/>
      <c r="BP925" s="131"/>
      <c r="BQ925" s="131"/>
      <c r="BR925" s="131"/>
      <c r="BS925" s="131"/>
      <c r="BT925" s="131"/>
      <c r="BU925" s="131"/>
      <c r="BV925" s="131"/>
      <c r="BW925" s="131"/>
      <c r="BX925" s="131"/>
      <c r="BY925" s="131"/>
      <c r="BZ925" s="131"/>
      <c r="CA925" s="131"/>
      <c r="CB925" s="131"/>
      <c r="CC925" s="131"/>
      <c r="CD925" s="131"/>
      <c r="CE925" s="131"/>
      <c r="CF925" s="131"/>
      <c r="CG925" s="131"/>
      <c r="CH925" s="131"/>
      <c r="CI925" s="131"/>
      <c r="CJ925" s="131"/>
      <c r="CK925" s="131"/>
      <c r="CL925" s="131"/>
      <c r="CM925" s="131"/>
      <c r="CN925" s="131"/>
      <c r="CO925" s="131"/>
      <c r="CP925" s="131"/>
      <c r="CQ925" s="131"/>
      <c r="CR925" s="131"/>
      <c r="CS925" s="131"/>
      <c r="CT925" s="131"/>
      <c r="CU925" s="131"/>
      <c r="CV925" s="131"/>
      <c r="CW925" s="131"/>
      <c r="CX925" s="131"/>
      <c r="CY925" s="131"/>
      <c r="CZ925" s="131"/>
      <c r="DA925" s="131"/>
      <c r="DB925" s="131"/>
      <c r="DC925" s="131"/>
      <c r="DD925" s="131"/>
      <c r="DE925" s="131"/>
      <c r="DF925" s="131"/>
      <c r="DG925" s="131"/>
      <c r="DH925" s="131"/>
      <c r="DI925" s="131"/>
      <c r="DJ925" s="131"/>
      <c r="DK925" s="131"/>
      <c r="DL925" s="131"/>
      <c r="DM925" s="131"/>
      <c r="DN925" s="131"/>
      <c r="DO925" s="131"/>
      <c r="DP925" s="131"/>
      <c r="DQ925" s="131"/>
      <c r="DR925" s="131"/>
      <c r="DS925" s="131"/>
      <c r="DT925" s="131"/>
      <c r="DU925" s="131"/>
      <c r="DV925" s="131"/>
      <c r="DW925" s="131"/>
      <c r="DX925" s="131"/>
      <c r="DY925" s="131"/>
      <c r="DZ925" s="131"/>
      <c r="EA925" s="131"/>
      <c r="EB925" s="131"/>
      <c r="EC925" s="131"/>
      <c r="ED925" s="131"/>
      <c r="EE925" s="131"/>
      <c r="EF925" s="131"/>
      <c r="EG925" s="131"/>
      <c r="EH925" s="131"/>
      <c r="EI925" s="131"/>
      <c r="EJ925" s="131"/>
      <c r="EK925" s="131"/>
      <c r="EL925" s="131"/>
      <c r="EM925" s="131"/>
      <c r="EN925" s="131"/>
      <c r="EO925" s="131"/>
      <c r="EP925" s="131"/>
      <c r="EQ925" s="131"/>
      <c r="ER925" s="131"/>
      <c r="ES925" s="131"/>
      <c r="ET925" s="131"/>
      <c r="EU925" s="131"/>
      <c r="EV925" s="131"/>
      <c r="EW925" s="131"/>
      <c r="EX925" s="131"/>
      <c r="EY925" s="131"/>
      <c r="EZ925" s="131"/>
      <c r="FA925" s="131"/>
      <c r="FB925" s="131"/>
      <c r="FC925" s="131"/>
      <c r="FD925" s="131"/>
      <c r="FE925" s="131"/>
      <c r="FF925" s="131"/>
      <c r="FG925" s="131"/>
      <c r="FH925" s="131"/>
      <c r="FI925" s="131"/>
      <c r="FJ925" s="131"/>
      <c r="FK925" s="131"/>
      <c r="FL925" s="131"/>
      <c r="FM925" s="131"/>
      <c r="FN925" s="131"/>
      <c r="FO925" s="131"/>
      <c r="FP925" s="131"/>
      <c r="FQ925" s="131"/>
      <c r="FR925" s="131"/>
      <c r="FS925" s="131"/>
      <c r="FT925" s="131"/>
      <c r="FU925" s="131"/>
      <c r="FV925" s="131"/>
      <c r="FW925" s="131"/>
    </row>
    <row r="926">
      <c r="A926" s="131"/>
      <c r="B926" s="131"/>
      <c r="C926" s="131"/>
      <c r="D926" s="131"/>
      <c r="E926" s="131"/>
      <c r="F926" s="131"/>
      <c r="G926" s="131"/>
      <c r="H926" s="131"/>
      <c r="I926" s="131"/>
      <c r="J926" s="131"/>
      <c r="K926" s="131"/>
      <c r="L926" s="131"/>
      <c r="M926" s="131"/>
      <c r="N926" s="131"/>
      <c r="O926" s="131"/>
      <c r="P926" s="131"/>
      <c r="Q926" s="131"/>
      <c r="R926" s="131"/>
      <c r="S926" s="131"/>
      <c r="T926" s="131"/>
      <c r="U926" s="131"/>
      <c r="V926" s="131"/>
      <c r="W926" s="131"/>
      <c r="X926" s="131"/>
      <c r="Y926" s="131"/>
      <c r="Z926" s="131"/>
      <c r="AA926" s="131"/>
      <c r="AB926" s="131"/>
      <c r="AC926" s="131"/>
      <c r="AD926" s="131"/>
      <c r="AE926" s="131"/>
      <c r="AF926" s="131"/>
      <c r="AG926" s="131"/>
      <c r="AH926" s="131"/>
      <c r="AI926" s="131"/>
      <c r="AJ926" s="131"/>
      <c r="AK926" s="131"/>
      <c r="AL926" s="131"/>
      <c r="AM926" s="131"/>
      <c r="AN926" s="131"/>
      <c r="AO926" s="131"/>
      <c r="AP926" s="131"/>
      <c r="AQ926" s="131"/>
      <c r="AR926" s="131"/>
      <c r="AS926" s="131"/>
      <c r="AT926" s="131"/>
      <c r="AU926" s="131"/>
      <c r="AV926" s="131"/>
      <c r="AW926" s="131"/>
      <c r="AX926" s="131"/>
      <c r="AY926" s="131"/>
      <c r="AZ926" s="131"/>
      <c r="BA926" s="131"/>
      <c r="BB926" s="131"/>
      <c r="BC926" s="131"/>
      <c r="BD926" s="131"/>
      <c r="BE926" s="131"/>
      <c r="BF926" s="131"/>
      <c r="BG926" s="131"/>
      <c r="BH926" s="131"/>
      <c r="BI926" s="131"/>
      <c r="BJ926" s="131"/>
      <c r="BK926" s="131"/>
      <c r="BL926" s="131"/>
      <c r="BM926" s="131"/>
      <c r="BN926" s="131"/>
      <c r="BO926" s="131"/>
      <c r="BP926" s="131"/>
      <c r="BQ926" s="131"/>
      <c r="BR926" s="131"/>
      <c r="BS926" s="131"/>
      <c r="BT926" s="131"/>
      <c r="BU926" s="131"/>
      <c r="BV926" s="131"/>
      <c r="BW926" s="131"/>
      <c r="BX926" s="131"/>
      <c r="BY926" s="131"/>
      <c r="BZ926" s="131"/>
      <c r="CA926" s="131"/>
      <c r="CB926" s="131"/>
      <c r="CC926" s="131"/>
      <c r="CD926" s="131"/>
      <c r="CE926" s="131"/>
      <c r="CF926" s="131"/>
      <c r="CG926" s="131"/>
      <c r="CH926" s="131"/>
      <c r="CI926" s="131"/>
      <c r="CJ926" s="131"/>
      <c r="CK926" s="131"/>
      <c r="CL926" s="131"/>
      <c r="CM926" s="131"/>
      <c r="CN926" s="131"/>
      <c r="CO926" s="131"/>
      <c r="CP926" s="131"/>
      <c r="CQ926" s="131"/>
      <c r="CR926" s="131"/>
      <c r="CS926" s="131"/>
      <c r="CT926" s="131"/>
      <c r="CU926" s="131"/>
      <c r="CV926" s="131"/>
      <c r="CW926" s="131"/>
      <c r="CX926" s="131"/>
      <c r="CY926" s="131"/>
      <c r="CZ926" s="131"/>
      <c r="DA926" s="131"/>
      <c r="DB926" s="131"/>
      <c r="DC926" s="131"/>
      <c r="DD926" s="131"/>
      <c r="DE926" s="131"/>
      <c r="DF926" s="131"/>
      <c r="DG926" s="131"/>
      <c r="DH926" s="131"/>
      <c r="DI926" s="131"/>
      <c r="DJ926" s="131"/>
      <c r="DK926" s="131"/>
      <c r="DL926" s="131"/>
      <c r="DM926" s="131"/>
      <c r="DN926" s="131"/>
      <c r="DO926" s="131"/>
      <c r="DP926" s="131"/>
      <c r="DQ926" s="131"/>
      <c r="DR926" s="131"/>
      <c r="DS926" s="131"/>
      <c r="DT926" s="131"/>
      <c r="DU926" s="131"/>
      <c r="DV926" s="131"/>
      <c r="DW926" s="131"/>
      <c r="DX926" s="131"/>
      <c r="DY926" s="131"/>
      <c r="DZ926" s="131"/>
      <c r="EA926" s="131"/>
      <c r="EB926" s="131"/>
      <c r="EC926" s="131"/>
      <c r="ED926" s="131"/>
      <c r="EE926" s="131"/>
      <c r="EF926" s="131"/>
      <c r="EG926" s="131"/>
      <c r="EH926" s="131"/>
      <c r="EI926" s="131"/>
      <c r="EJ926" s="131"/>
      <c r="EK926" s="131"/>
      <c r="EL926" s="131"/>
      <c r="EM926" s="131"/>
      <c r="EN926" s="131"/>
      <c r="EO926" s="131"/>
      <c r="EP926" s="131"/>
      <c r="EQ926" s="131"/>
      <c r="ER926" s="131"/>
      <c r="ES926" s="131"/>
      <c r="ET926" s="131"/>
      <c r="EU926" s="131"/>
      <c r="EV926" s="131"/>
      <c r="EW926" s="131"/>
      <c r="EX926" s="131"/>
      <c r="EY926" s="131"/>
      <c r="EZ926" s="131"/>
      <c r="FA926" s="131"/>
      <c r="FB926" s="131"/>
      <c r="FC926" s="131"/>
      <c r="FD926" s="131"/>
      <c r="FE926" s="131"/>
      <c r="FF926" s="131"/>
      <c r="FG926" s="131"/>
      <c r="FH926" s="131"/>
      <c r="FI926" s="131"/>
      <c r="FJ926" s="131"/>
      <c r="FK926" s="131"/>
      <c r="FL926" s="131"/>
      <c r="FM926" s="131"/>
      <c r="FN926" s="131"/>
      <c r="FO926" s="131"/>
      <c r="FP926" s="131"/>
      <c r="FQ926" s="131"/>
      <c r="FR926" s="131"/>
      <c r="FS926" s="131"/>
      <c r="FT926" s="131"/>
      <c r="FU926" s="131"/>
      <c r="FV926" s="131"/>
      <c r="FW926" s="131"/>
    </row>
    <row r="927">
      <c r="A927" s="131"/>
      <c r="B927" s="131"/>
      <c r="C927" s="131"/>
      <c r="D927" s="131"/>
      <c r="E927" s="131"/>
      <c r="F927" s="131"/>
      <c r="G927" s="131"/>
      <c r="H927" s="131"/>
      <c r="I927" s="131"/>
      <c r="J927" s="131"/>
      <c r="K927" s="131"/>
      <c r="L927" s="131"/>
      <c r="M927" s="131"/>
      <c r="N927" s="131"/>
      <c r="O927" s="131"/>
      <c r="P927" s="131"/>
      <c r="Q927" s="131"/>
      <c r="R927" s="131"/>
      <c r="S927" s="131"/>
      <c r="T927" s="131"/>
      <c r="U927" s="131"/>
      <c r="V927" s="131"/>
      <c r="W927" s="131"/>
      <c r="X927" s="131"/>
      <c r="Y927" s="131"/>
      <c r="Z927" s="131"/>
      <c r="AA927" s="131"/>
      <c r="AB927" s="131"/>
      <c r="AC927" s="131"/>
      <c r="AD927" s="131"/>
      <c r="AE927" s="131"/>
      <c r="AF927" s="131"/>
      <c r="AG927" s="131"/>
      <c r="AH927" s="131"/>
      <c r="AI927" s="131"/>
      <c r="AJ927" s="131"/>
      <c r="AK927" s="131"/>
      <c r="AL927" s="131"/>
      <c r="AM927" s="131"/>
      <c r="AN927" s="131"/>
      <c r="AO927" s="131"/>
      <c r="AP927" s="131"/>
      <c r="AQ927" s="131"/>
      <c r="AR927" s="131"/>
      <c r="AS927" s="131"/>
      <c r="AT927" s="131"/>
      <c r="AU927" s="131"/>
      <c r="AV927" s="131"/>
      <c r="AW927" s="131"/>
      <c r="AX927" s="131"/>
      <c r="AY927" s="131"/>
      <c r="AZ927" s="131"/>
      <c r="BA927" s="131"/>
      <c r="BB927" s="131"/>
      <c r="BC927" s="131"/>
      <c r="BD927" s="131"/>
      <c r="BE927" s="131"/>
      <c r="BF927" s="131"/>
      <c r="BG927" s="131"/>
      <c r="BH927" s="131"/>
      <c r="BI927" s="131"/>
      <c r="BJ927" s="131"/>
      <c r="BK927" s="131"/>
      <c r="BL927" s="131"/>
      <c r="BM927" s="131"/>
      <c r="BN927" s="131"/>
      <c r="BO927" s="131"/>
      <c r="BP927" s="131"/>
      <c r="BQ927" s="131"/>
      <c r="BR927" s="131"/>
      <c r="BS927" s="131"/>
      <c r="BT927" s="131"/>
      <c r="BU927" s="131"/>
      <c r="BV927" s="131"/>
      <c r="BW927" s="131"/>
      <c r="BX927" s="131"/>
      <c r="BY927" s="131"/>
      <c r="BZ927" s="131"/>
      <c r="CA927" s="131"/>
      <c r="CB927" s="131"/>
      <c r="CC927" s="131"/>
      <c r="CD927" s="131"/>
      <c r="CE927" s="131"/>
      <c r="CF927" s="131"/>
      <c r="CG927" s="131"/>
      <c r="CH927" s="131"/>
      <c r="CI927" s="131"/>
      <c r="CJ927" s="131"/>
      <c r="CK927" s="131"/>
      <c r="CL927" s="131"/>
      <c r="CM927" s="131"/>
      <c r="CN927" s="131"/>
      <c r="CO927" s="131"/>
      <c r="CP927" s="131"/>
      <c r="CQ927" s="131"/>
      <c r="CR927" s="131"/>
      <c r="CS927" s="131"/>
      <c r="CT927" s="131"/>
      <c r="CU927" s="131"/>
      <c r="CV927" s="131"/>
      <c r="CW927" s="131"/>
      <c r="CX927" s="131"/>
      <c r="CY927" s="131"/>
      <c r="CZ927" s="131"/>
      <c r="DA927" s="131"/>
      <c r="DB927" s="131"/>
      <c r="DC927" s="131"/>
      <c r="DD927" s="131"/>
      <c r="DE927" s="131"/>
      <c r="DF927" s="131"/>
      <c r="DG927" s="131"/>
      <c r="DH927" s="131"/>
      <c r="DI927" s="131"/>
      <c r="DJ927" s="131"/>
      <c r="DK927" s="131"/>
      <c r="DL927" s="131"/>
      <c r="DM927" s="131"/>
      <c r="DN927" s="131"/>
      <c r="DO927" s="131"/>
      <c r="DP927" s="131"/>
      <c r="DQ927" s="131"/>
      <c r="DR927" s="131"/>
      <c r="DS927" s="131"/>
      <c r="DT927" s="131"/>
      <c r="DU927" s="131"/>
      <c r="DV927" s="131"/>
      <c r="DW927" s="131"/>
      <c r="DX927" s="131"/>
      <c r="DY927" s="131"/>
      <c r="DZ927" s="131"/>
      <c r="EA927" s="131"/>
      <c r="EB927" s="131"/>
      <c r="EC927" s="131"/>
      <c r="ED927" s="131"/>
      <c r="EE927" s="131"/>
      <c r="EF927" s="131"/>
      <c r="EG927" s="131"/>
      <c r="EH927" s="131"/>
      <c r="EI927" s="131"/>
      <c r="EJ927" s="131"/>
      <c r="EK927" s="131"/>
      <c r="EL927" s="131"/>
      <c r="EM927" s="131"/>
      <c r="EN927" s="131"/>
      <c r="EO927" s="131"/>
      <c r="EP927" s="131"/>
      <c r="EQ927" s="131"/>
      <c r="ER927" s="131"/>
      <c r="ES927" s="131"/>
      <c r="ET927" s="131"/>
      <c r="EU927" s="131"/>
      <c r="EV927" s="131"/>
      <c r="EW927" s="131"/>
      <c r="EX927" s="131"/>
      <c r="EY927" s="131"/>
      <c r="EZ927" s="131"/>
      <c r="FA927" s="131"/>
      <c r="FB927" s="131"/>
      <c r="FC927" s="131"/>
      <c r="FD927" s="131"/>
      <c r="FE927" s="131"/>
      <c r="FF927" s="131"/>
      <c r="FG927" s="131"/>
      <c r="FH927" s="131"/>
      <c r="FI927" s="131"/>
      <c r="FJ927" s="131"/>
      <c r="FK927" s="131"/>
      <c r="FL927" s="131"/>
      <c r="FM927" s="131"/>
      <c r="FN927" s="131"/>
      <c r="FO927" s="131"/>
      <c r="FP927" s="131"/>
      <c r="FQ927" s="131"/>
      <c r="FR927" s="131"/>
      <c r="FS927" s="131"/>
      <c r="FT927" s="131"/>
      <c r="FU927" s="131"/>
      <c r="FV927" s="131"/>
      <c r="FW927" s="131"/>
    </row>
    <row r="928">
      <c r="A928" s="131"/>
      <c r="B928" s="131"/>
      <c r="C928" s="131"/>
      <c r="D928" s="131"/>
      <c r="E928" s="131"/>
      <c r="F928" s="131"/>
      <c r="G928" s="131"/>
      <c r="H928" s="131"/>
      <c r="I928" s="131"/>
      <c r="J928" s="131"/>
      <c r="K928" s="131"/>
      <c r="L928" s="131"/>
      <c r="M928" s="131"/>
      <c r="N928" s="131"/>
      <c r="O928" s="131"/>
      <c r="P928" s="131"/>
      <c r="Q928" s="131"/>
      <c r="R928" s="131"/>
      <c r="S928" s="131"/>
      <c r="T928" s="131"/>
      <c r="U928" s="131"/>
      <c r="V928" s="131"/>
      <c r="W928" s="131"/>
      <c r="X928" s="131"/>
      <c r="Y928" s="131"/>
      <c r="Z928" s="131"/>
      <c r="AA928" s="131"/>
      <c r="AB928" s="131"/>
      <c r="AC928" s="131"/>
      <c r="AD928" s="131"/>
      <c r="AE928" s="131"/>
      <c r="AF928" s="131"/>
      <c r="AG928" s="131"/>
      <c r="AH928" s="131"/>
      <c r="AI928" s="131"/>
      <c r="AJ928" s="131"/>
      <c r="AK928" s="131"/>
      <c r="AL928" s="131"/>
      <c r="AM928" s="131"/>
      <c r="AN928" s="131"/>
      <c r="AO928" s="131"/>
      <c r="AP928" s="131"/>
      <c r="AQ928" s="131"/>
      <c r="AR928" s="131"/>
      <c r="AS928" s="131"/>
      <c r="AT928" s="131"/>
      <c r="AU928" s="131"/>
      <c r="AV928" s="131"/>
      <c r="AW928" s="131"/>
      <c r="AX928" s="131"/>
      <c r="AY928" s="131"/>
      <c r="AZ928" s="131"/>
      <c r="BA928" s="131"/>
      <c r="BB928" s="131"/>
      <c r="BC928" s="131"/>
      <c r="BD928" s="131"/>
      <c r="BE928" s="131"/>
      <c r="BF928" s="131"/>
      <c r="BG928" s="131"/>
      <c r="BH928" s="131"/>
      <c r="BI928" s="131"/>
      <c r="BJ928" s="131"/>
      <c r="BK928" s="131"/>
      <c r="BL928" s="131"/>
      <c r="BM928" s="131"/>
      <c r="BN928" s="131"/>
      <c r="BO928" s="131"/>
      <c r="BP928" s="131"/>
      <c r="BQ928" s="131"/>
      <c r="BR928" s="131"/>
      <c r="BS928" s="131"/>
      <c r="BT928" s="131"/>
      <c r="BU928" s="131"/>
      <c r="BV928" s="131"/>
      <c r="BW928" s="131"/>
      <c r="BX928" s="131"/>
      <c r="BY928" s="131"/>
      <c r="BZ928" s="131"/>
      <c r="CA928" s="131"/>
      <c r="CB928" s="131"/>
      <c r="CC928" s="131"/>
      <c r="CD928" s="131"/>
      <c r="CE928" s="131"/>
      <c r="CF928" s="131"/>
      <c r="CG928" s="131"/>
      <c r="CH928" s="131"/>
      <c r="CI928" s="131"/>
      <c r="CJ928" s="131"/>
      <c r="CK928" s="131"/>
      <c r="CL928" s="131"/>
      <c r="CM928" s="131"/>
      <c r="CN928" s="131"/>
      <c r="CO928" s="131"/>
      <c r="CP928" s="131"/>
      <c r="CQ928" s="131"/>
      <c r="CR928" s="131"/>
      <c r="CS928" s="131"/>
      <c r="CT928" s="131"/>
      <c r="CU928" s="131"/>
      <c r="CV928" s="131"/>
      <c r="CW928" s="131"/>
      <c r="CX928" s="131"/>
      <c r="CY928" s="131"/>
      <c r="CZ928" s="131"/>
      <c r="DA928" s="131"/>
      <c r="DB928" s="131"/>
      <c r="DC928" s="131"/>
      <c r="DD928" s="131"/>
      <c r="DE928" s="131"/>
      <c r="DF928" s="131"/>
      <c r="DG928" s="131"/>
      <c r="DH928" s="131"/>
      <c r="DI928" s="131"/>
      <c r="DJ928" s="131"/>
      <c r="DK928" s="131"/>
      <c r="DL928" s="131"/>
      <c r="DM928" s="131"/>
      <c r="DN928" s="131"/>
      <c r="DO928" s="131"/>
      <c r="DP928" s="131"/>
      <c r="DQ928" s="131"/>
      <c r="DR928" s="131"/>
      <c r="DS928" s="131"/>
      <c r="DT928" s="131"/>
      <c r="DU928" s="131"/>
      <c r="DV928" s="131"/>
      <c r="DW928" s="131"/>
      <c r="DX928" s="131"/>
      <c r="DY928" s="131"/>
      <c r="DZ928" s="131"/>
      <c r="EA928" s="131"/>
      <c r="EB928" s="131"/>
      <c r="EC928" s="131"/>
      <c r="ED928" s="131"/>
      <c r="EE928" s="131"/>
      <c r="EF928" s="131"/>
      <c r="EG928" s="131"/>
      <c r="EH928" s="131"/>
      <c r="EI928" s="131"/>
      <c r="EJ928" s="131"/>
      <c r="EK928" s="131"/>
      <c r="EL928" s="131"/>
      <c r="EM928" s="131"/>
      <c r="EN928" s="131"/>
      <c r="EO928" s="131"/>
      <c r="EP928" s="131"/>
      <c r="EQ928" s="131"/>
      <c r="ER928" s="131"/>
      <c r="ES928" s="131"/>
      <c r="ET928" s="131"/>
      <c r="EU928" s="131"/>
      <c r="EV928" s="131"/>
      <c r="EW928" s="131"/>
      <c r="EX928" s="131"/>
      <c r="EY928" s="131"/>
      <c r="EZ928" s="131"/>
      <c r="FA928" s="131"/>
      <c r="FB928" s="131"/>
      <c r="FC928" s="131"/>
      <c r="FD928" s="131"/>
      <c r="FE928" s="131"/>
      <c r="FF928" s="131"/>
      <c r="FG928" s="131"/>
      <c r="FH928" s="131"/>
      <c r="FI928" s="131"/>
      <c r="FJ928" s="131"/>
      <c r="FK928" s="131"/>
      <c r="FL928" s="131"/>
      <c r="FM928" s="131"/>
      <c r="FN928" s="131"/>
      <c r="FO928" s="131"/>
      <c r="FP928" s="131"/>
      <c r="FQ928" s="131"/>
      <c r="FR928" s="131"/>
      <c r="FS928" s="131"/>
      <c r="FT928" s="131"/>
      <c r="FU928" s="131"/>
      <c r="FV928" s="131"/>
      <c r="FW928" s="131"/>
    </row>
    <row r="929">
      <c r="A929" s="131"/>
      <c r="B929" s="131"/>
      <c r="C929" s="131"/>
      <c r="D929" s="131"/>
      <c r="E929" s="131"/>
      <c r="F929" s="131"/>
      <c r="G929" s="131"/>
      <c r="H929" s="131"/>
      <c r="I929" s="131"/>
      <c r="J929" s="131"/>
      <c r="K929" s="131"/>
      <c r="L929" s="131"/>
      <c r="M929" s="131"/>
      <c r="N929" s="131"/>
      <c r="O929" s="131"/>
      <c r="P929" s="131"/>
      <c r="Q929" s="131"/>
      <c r="R929" s="131"/>
      <c r="S929" s="131"/>
      <c r="T929" s="131"/>
      <c r="U929" s="131"/>
      <c r="V929" s="131"/>
      <c r="W929" s="131"/>
      <c r="X929" s="131"/>
      <c r="Y929" s="131"/>
      <c r="Z929" s="131"/>
      <c r="AA929" s="131"/>
      <c r="AB929" s="131"/>
      <c r="AC929" s="131"/>
      <c r="AD929" s="131"/>
      <c r="AE929" s="131"/>
      <c r="AF929" s="131"/>
      <c r="AG929" s="131"/>
      <c r="AH929" s="131"/>
      <c r="AI929" s="131"/>
      <c r="AJ929" s="131"/>
      <c r="AK929" s="131"/>
      <c r="AL929" s="131"/>
      <c r="AM929" s="131"/>
      <c r="AN929" s="131"/>
      <c r="AO929" s="131"/>
      <c r="AP929" s="131"/>
      <c r="AQ929" s="131"/>
      <c r="AR929" s="131"/>
      <c r="AS929" s="131"/>
      <c r="AT929" s="131"/>
      <c r="AU929" s="131"/>
      <c r="AV929" s="131"/>
      <c r="AW929" s="131"/>
      <c r="AX929" s="131"/>
      <c r="AY929" s="131"/>
      <c r="AZ929" s="131"/>
      <c r="BA929" s="131"/>
      <c r="BB929" s="131"/>
      <c r="BC929" s="131"/>
      <c r="BD929" s="131"/>
      <c r="BE929" s="131"/>
      <c r="BF929" s="131"/>
      <c r="BG929" s="131"/>
      <c r="BH929" s="131"/>
      <c r="BI929" s="131"/>
      <c r="BJ929" s="131"/>
      <c r="BK929" s="131"/>
      <c r="BL929" s="131"/>
      <c r="BM929" s="131"/>
      <c r="BN929" s="131"/>
      <c r="BO929" s="131"/>
      <c r="BP929" s="131"/>
      <c r="BQ929" s="131"/>
      <c r="BR929" s="131"/>
      <c r="BS929" s="131"/>
      <c r="BT929" s="131"/>
      <c r="BU929" s="131"/>
      <c r="BV929" s="131"/>
      <c r="BW929" s="131"/>
      <c r="BX929" s="131"/>
      <c r="BY929" s="131"/>
      <c r="BZ929" s="131"/>
      <c r="CA929" s="131"/>
      <c r="CB929" s="131"/>
      <c r="CC929" s="131"/>
      <c r="CD929" s="131"/>
      <c r="CE929" s="131"/>
      <c r="CF929" s="131"/>
      <c r="CG929" s="131"/>
      <c r="CH929" s="131"/>
      <c r="CI929" s="131"/>
      <c r="CJ929" s="131"/>
      <c r="CK929" s="131"/>
      <c r="CL929" s="131"/>
      <c r="CM929" s="131"/>
      <c r="CN929" s="131"/>
      <c r="CO929" s="131"/>
      <c r="CP929" s="131"/>
      <c r="CQ929" s="131"/>
      <c r="CR929" s="131"/>
      <c r="CS929" s="131"/>
      <c r="CT929" s="131"/>
      <c r="CU929" s="131"/>
      <c r="CV929" s="131"/>
      <c r="CW929" s="131"/>
      <c r="CX929" s="131"/>
      <c r="CY929" s="131"/>
      <c r="CZ929" s="131"/>
      <c r="DA929" s="131"/>
      <c r="DB929" s="131"/>
      <c r="DC929" s="131"/>
      <c r="DD929" s="131"/>
      <c r="DE929" s="131"/>
      <c r="DF929" s="131"/>
      <c r="DG929" s="131"/>
      <c r="DH929" s="131"/>
      <c r="DI929" s="131"/>
      <c r="DJ929" s="131"/>
      <c r="DK929" s="131"/>
      <c r="DL929" s="131"/>
      <c r="DM929" s="131"/>
      <c r="DN929" s="131"/>
      <c r="DO929" s="131"/>
      <c r="DP929" s="131"/>
      <c r="DQ929" s="131"/>
      <c r="DR929" s="131"/>
      <c r="DS929" s="131"/>
      <c r="DT929" s="131"/>
      <c r="DU929" s="131"/>
      <c r="DV929" s="131"/>
      <c r="DW929" s="131"/>
      <c r="DX929" s="131"/>
      <c r="DY929" s="131"/>
      <c r="DZ929" s="131"/>
      <c r="EA929" s="131"/>
      <c r="EB929" s="131"/>
      <c r="EC929" s="131"/>
      <c r="ED929" s="131"/>
      <c r="EE929" s="131"/>
      <c r="EF929" s="131"/>
      <c r="EG929" s="131"/>
      <c r="EH929" s="131"/>
      <c r="EI929" s="131"/>
      <c r="EJ929" s="131"/>
      <c r="EK929" s="131"/>
      <c r="EL929" s="131"/>
      <c r="EM929" s="131"/>
      <c r="EN929" s="131"/>
      <c r="EO929" s="131"/>
      <c r="EP929" s="131"/>
      <c r="EQ929" s="131"/>
      <c r="ER929" s="131"/>
      <c r="ES929" s="131"/>
      <c r="ET929" s="131"/>
      <c r="EU929" s="131"/>
      <c r="EV929" s="131"/>
      <c r="EW929" s="131"/>
      <c r="EX929" s="131"/>
      <c r="EY929" s="131"/>
      <c r="EZ929" s="131"/>
      <c r="FA929" s="131"/>
      <c r="FB929" s="131"/>
      <c r="FC929" s="131"/>
      <c r="FD929" s="131"/>
      <c r="FE929" s="131"/>
      <c r="FF929" s="131"/>
      <c r="FG929" s="131"/>
      <c r="FH929" s="131"/>
      <c r="FI929" s="131"/>
      <c r="FJ929" s="131"/>
      <c r="FK929" s="131"/>
      <c r="FL929" s="131"/>
      <c r="FM929" s="131"/>
      <c r="FN929" s="131"/>
      <c r="FO929" s="131"/>
      <c r="FP929" s="131"/>
      <c r="FQ929" s="131"/>
      <c r="FR929" s="131"/>
      <c r="FS929" s="131"/>
      <c r="FT929" s="131"/>
      <c r="FU929" s="131"/>
      <c r="FV929" s="131"/>
      <c r="FW929" s="131"/>
    </row>
    <row r="930">
      <c r="A930" s="131"/>
      <c r="B930" s="131"/>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31"/>
      <c r="AL930" s="131"/>
      <c r="AM930" s="131"/>
      <c r="AN930" s="131"/>
      <c r="AO930" s="131"/>
      <c r="AP930" s="131"/>
      <c r="AQ930" s="131"/>
      <c r="AR930" s="131"/>
      <c r="AS930" s="131"/>
      <c r="AT930" s="131"/>
      <c r="AU930" s="131"/>
      <c r="AV930" s="131"/>
      <c r="AW930" s="131"/>
      <c r="AX930" s="131"/>
      <c r="AY930" s="131"/>
      <c r="AZ930" s="131"/>
      <c r="BA930" s="131"/>
      <c r="BB930" s="131"/>
      <c r="BC930" s="131"/>
      <c r="BD930" s="131"/>
      <c r="BE930" s="131"/>
      <c r="BF930" s="131"/>
      <c r="BG930" s="131"/>
      <c r="BH930" s="131"/>
      <c r="BI930" s="131"/>
      <c r="BJ930" s="131"/>
      <c r="BK930" s="131"/>
      <c r="BL930" s="131"/>
      <c r="BM930" s="131"/>
      <c r="BN930" s="131"/>
      <c r="BO930" s="131"/>
      <c r="BP930" s="131"/>
      <c r="BQ930" s="131"/>
      <c r="BR930" s="131"/>
      <c r="BS930" s="131"/>
      <c r="BT930" s="131"/>
      <c r="BU930" s="131"/>
      <c r="BV930" s="131"/>
      <c r="BW930" s="131"/>
      <c r="BX930" s="131"/>
      <c r="BY930" s="131"/>
      <c r="BZ930" s="131"/>
      <c r="CA930" s="131"/>
      <c r="CB930" s="131"/>
      <c r="CC930" s="131"/>
      <c r="CD930" s="131"/>
      <c r="CE930" s="131"/>
      <c r="CF930" s="131"/>
      <c r="CG930" s="131"/>
      <c r="CH930" s="131"/>
      <c r="CI930" s="131"/>
      <c r="CJ930" s="131"/>
      <c r="CK930" s="131"/>
      <c r="CL930" s="131"/>
      <c r="CM930" s="131"/>
      <c r="CN930" s="131"/>
      <c r="CO930" s="131"/>
      <c r="CP930" s="131"/>
      <c r="CQ930" s="131"/>
      <c r="CR930" s="131"/>
      <c r="CS930" s="131"/>
      <c r="CT930" s="131"/>
      <c r="CU930" s="131"/>
      <c r="CV930" s="131"/>
      <c r="CW930" s="131"/>
      <c r="CX930" s="131"/>
      <c r="CY930" s="131"/>
      <c r="CZ930" s="131"/>
      <c r="DA930" s="131"/>
      <c r="DB930" s="131"/>
      <c r="DC930" s="131"/>
      <c r="DD930" s="131"/>
      <c r="DE930" s="131"/>
      <c r="DF930" s="131"/>
      <c r="DG930" s="131"/>
      <c r="DH930" s="131"/>
      <c r="DI930" s="131"/>
      <c r="DJ930" s="131"/>
      <c r="DK930" s="131"/>
      <c r="DL930" s="131"/>
      <c r="DM930" s="131"/>
      <c r="DN930" s="131"/>
      <c r="DO930" s="131"/>
      <c r="DP930" s="131"/>
      <c r="DQ930" s="131"/>
      <c r="DR930" s="131"/>
      <c r="DS930" s="131"/>
      <c r="DT930" s="131"/>
      <c r="DU930" s="131"/>
      <c r="DV930" s="131"/>
      <c r="DW930" s="131"/>
      <c r="DX930" s="131"/>
      <c r="DY930" s="131"/>
      <c r="DZ930" s="131"/>
      <c r="EA930" s="131"/>
      <c r="EB930" s="131"/>
      <c r="EC930" s="131"/>
      <c r="ED930" s="131"/>
      <c r="EE930" s="131"/>
      <c r="EF930" s="131"/>
      <c r="EG930" s="131"/>
      <c r="EH930" s="131"/>
      <c r="EI930" s="131"/>
      <c r="EJ930" s="131"/>
      <c r="EK930" s="131"/>
      <c r="EL930" s="131"/>
      <c r="EM930" s="131"/>
      <c r="EN930" s="131"/>
      <c r="EO930" s="131"/>
      <c r="EP930" s="131"/>
      <c r="EQ930" s="131"/>
      <c r="ER930" s="131"/>
      <c r="ES930" s="131"/>
      <c r="ET930" s="131"/>
      <c r="EU930" s="131"/>
      <c r="EV930" s="131"/>
      <c r="EW930" s="131"/>
      <c r="EX930" s="131"/>
      <c r="EY930" s="131"/>
      <c r="EZ930" s="131"/>
      <c r="FA930" s="131"/>
      <c r="FB930" s="131"/>
      <c r="FC930" s="131"/>
      <c r="FD930" s="131"/>
      <c r="FE930" s="131"/>
      <c r="FF930" s="131"/>
      <c r="FG930" s="131"/>
      <c r="FH930" s="131"/>
      <c r="FI930" s="131"/>
      <c r="FJ930" s="131"/>
      <c r="FK930" s="131"/>
      <c r="FL930" s="131"/>
      <c r="FM930" s="131"/>
      <c r="FN930" s="131"/>
      <c r="FO930" s="131"/>
      <c r="FP930" s="131"/>
      <c r="FQ930" s="131"/>
      <c r="FR930" s="131"/>
      <c r="FS930" s="131"/>
      <c r="FT930" s="131"/>
      <c r="FU930" s="131"/>
      <c r="FV930" s="131"/>
      <c r="FW930" s="131"/>
    </row>
    <row r="931">
      <c r="A931" s="131"/>
      <c r="B931" s="131"/>
      <c r="C931" s="131"/>
      <c r="D931" s="131"/>
      <c r="E931" s="131"/>
      <c r="F931" s="131"/>
      <c r="G931" s="131"/>
      <c r="H931" s="131"/>
      <c r="I931" s="131"/>
      <c r="J931" s="131"/>
      <c r="K931" s="131"/>
      <c r="L931" s="131"/>
      <c r="M931" s="131"/>
      <c r="N931" s="131"/>
      <c r="O931" s="131"/>
      <c r="P931" s="131"/>
      <c r="Q931" s="131"/>
      <c r="R931" s="131"/>
      <c r="S931" s="131"/>
      <c r="T931" s="131"/>
      <c r="U931" s="131"/>
      <c r="V931" s="131"/>
      <c r="W931" s="131"/>
      <c r="X931" s="131"/>
      <c r="Y931" s="131"/>
      <c r="Z931" s="131"/>
      <c r="AA931" s="131"/>
      <c r="AB931" s="131"/>
      <c r="AC931" s="131"/>
      <c r="AD931" s="131"/>
      <c r="AE931" s="131"/>
      <c r="AF931" s="131"/>
      <c r="AG931" s="131"/>
      <c r="AH931" s="131"/>
      <c r="AI931" s="131"/>
      <c r="AJ931" s="131"/>
      <c r="AK931" s="131"/>
      <c r="AL931" s="131"/>
      <c r="AM931" s="131"/>
      <c r="AN931" s="131"/>
      <c r="AO931" s="131"/>
      <c r="AP931" s="131"/>
      <c r="AQ931" s="131"/>
      <c r="AR931" s="131"/>
      <c r="AS931" s="131"/>
      <c r="AT931" s="131"/>
      <c r="AU931" s="131"/>
      <c r="AV931" s="131"/>
      <c r="AW931" s="131"/>
      <c r="AX931" s="131"/>
      <c r="AY931" s="131"/>
      <c r="AZ931" s="131"/>
      <c r="BA931" s="131"/>
      <c r="BB931" s="131"/>
      <c r="BC931" s="131"/>
      <c r="BD931" s="131"/>
      <c r="BE931" s="131"/>
      <c r="BF931" s="131"/>
      <c r="BG931" s="131"/>
      <c r="BH931" s="131"/>
      <c r="BI931" s="131"/>
      <c r="BJ931" s="131"/>
      <c r="BK931" s="131"/>
      <c r="BL931" s="131"/>
      <c r="BM931" s="131"/>
      <c r="BN931" s="131"/>
      <c r="BO931" s="131"/>
      <c r="BP931" s="131"/>
      <c r="BQ931" s="131"/>
      <c r="BR931" s="131"/>
      <c r="BS931" s="131"/>
      <c r="BT931" s="131"/>
      <c r="BU931" s="131"/>
      <c r="BV931" s="131"/>
      <c r="BW931" s="131"/>
      <c r="BX931" s="131"/>
      <c r="BY931" s="131"/>
      <c r="BZ931" s="131"/>
      <c r="CA931" s="131"/>
      <c r="CB931" s="131"/>
      <c r="CC931" s="131"/>
      <c r="CD931" s="131"/>
      <c r="CE931" s="131"/>
      <c r="CF931" s="131"/>
      <c r="CG931" s="131"/>
      <c r="CH931" s="131"/>
      <c r="CI931" s="131"/>
      <c r="CJ931" s="131"/>
      <c r="CK931" s="131"/>
      <c r="CL931" s="131"/>
      <c r="CM931" s="131"/>
      <c r="CN931" s="131"/>
      <c r="CO931" s="131"/>
      <c r="CP931" s="131"/>
      <c r="CQ931" s="131"/>
      <c r="CR931" s="131"/>
      <c r="CS931" s="131"/>
      <c r="CT931" s="131"/>
      <c r="CU931" s="131"/>
      <c r="CV931" s="131"/>
      <c r="CW931" s="131"/>
      <c r="CX931" s="131"/>
      <c r="CY931" s="131"/>
      <c r="CZ931" s="131"/>
      <c r="DA931" s="131"/>
      <c r="DB931" s="131"/>
      <c r="DC931" s="131"/>
      <c r="DD931" s="131"/>
      <c r="DE931" s="131"/>
      <c r="DF931" s="131"/>
      <c r="DG931" s="131"/>
      <c r="DH931" s="131"/>
      <c r="DI931" s="131"/>
      <c r="DJ931" s="131"/>
      <c r="DK931" s="131"/>
      <c r="DL931" s="131"/>
      <c r="DM931" s="131"/>
      <c r="DN931" s="131"/>
      <c r="DO931" s="131"/>
      <c r="DP931" s="131"/>
      <c r="DQ931" s="131"/>
      <c r="DR931" s="131"/>
      <c r="DS931" s="131"/>
      <c r="DT931" s="131"/>
      <c r="DU931" s="131"/>
      <c r="DV931" s="131"/>
      <c r="DW931" s="131"/>
      <c r="DX931" s="131"/>
      <c r="DY931" s="131"/>
      <c r="DZ931" s="131"/>
      <c r="EA931" s="131"/>
      <c r="EB931" s="131"/>
      <c r="EC931" s="131"/>
      <c r="ED931" s="131"/>
      <c r="EE931" s="131"/>
      <c r="EF931" s="131"/>
      <c r="EG931" s="131"/>
      <c r="EH931" s="131"/>
      <c r="EI931" s="131"/>
      <c r="EJ931" s="131"/>
      <c r="EK931" s="131"/>
      <c r="EL931" s="131"/>
      <c r="EM931" s="131"/>
      <c r="EN931" s="131"/>
      <c r="EO931" s="131"/>
      <c r="EP931" s="131"/>
      <c r="EQ931" s="131"/>
      <c r="ER931" s="131"/>
      <c r="ES931" s="131"/>
      <c r="ET931" s="131"/>
      <c r="EU931" s="131"/>
      <c r="EV931" s="131"/>
      <c r="EW931" s="131"/>
      <c r="EX931" s="131"/>
      <c r="EY931" s="131"/>
      <c r="EZ931" s="131"/>
      <c r="FA931" s="131"/>
      <c r="FB931" s="131"/>
      <c r="FC931" s="131"/>
      <c r="FD931" s="131"/>
      <c r="FE931" s="131"/>
      <c r="FF931" s="131"/>
      <c r="FG931" s="131"/>
      <c r="FH931" s="131"/>
      <c r="FI931" s="131"/>
      <c r="FJ931" s="131"/>
      <c r="FK931" s="131"/>
      <c r="FL931" s="131"/>
      <c r="FM931" s="131"/>
      <c r="FN931" s="131"/>
      <c r="FO931" s="131"/>
      <c r="FP931" s="131"/>
      <c r="FQ931" s="131"/>
      <c r="FR931" s="131"/>
      <c r="FS931" s="131"/>
      <c r="FT931" s="131"/>
      <c r="FU931" s="131"/>
      <c r="FV931" s="131"/>
      <c r="FW931" s="131"/>
    </row>
    <row r="932">
      <c r="A932" s="131"/>
      <c r="B932" s="131"/>
      <c r="C932" s="131"/>
      <c r="D932" s="131"/>
      <c r="E932" s="131"/>
      <c r="F932" s="131"/>
      <c r="G932" s="131"/>
      <c r="H932" s="131"/>
      <c r="I932" s="131"/>
      <c r="J932" s="131"/>
      <c r="K932" s="131"/>
      <c r="L932" s="131"/>
      <c r="M932" s="131"/>
      <c r="N932" s="131"/>
      <c r="O932" s="131"/>
      <c r="P932" s="131"/>
      <c r="Q932" s="131"/>
      <c r="R932" s="131"/>
      <c r="S932" s="131"/>
      <c r="T932" s="131"/>
      <c r="U932" s="131"/>
      <c r="V932" s="131"/>
      <c r="W932" s="131"/>
      <c r="X932" s="131"/>
      <c r="Y932" s="131"/>
      <c r="Z932" s="131"/>
      <c r="AA932" s="131"/>
      <c r="AB932" s="131"/>
      <c r="AC932" s="131"/>
      <c r="AD932" s="131"/>
      <c r="AE932" s="131"/>
      <c r="AF932" s="131"/>
      <c r="AG932" s="131"/>
      <c r="AH932" s="131"/>
      <c r="AI932" s="131"/>
      <c r="AJ932" s="131"/>
      <c r="AK932" s="131"/>
      <c r="AL932" s="131"/>
      <c r="AM932" s="131"/>
      <c r="AN932" s="131"/>
      <c r="AO932" s="131"/>
      <c r="AP932" s="131"/>
      <c r="AQ932" s="131"/>
      <c r="AR932" s="131"/>
      <c r="AS932" s="131"/>
      <c r="AT932" s="131"/>
      <c r="AU932" s="131"/>
      <c r="AV932" s="131"/>
      <c r="AW932" s="131"/>
      <c r="AX932" s="131"/>
      <c r="AY932" s="131"/>
      <c r="AZ932" s="131"/>
      <c r="BA932" s="131"/>
      <c r="BB932" s="131"/>
      <c r="BC932" s="131"/>
      <c r="BD932" s="131"/>
      <c r="BE932" s="131"/>
      <c r="BF932" s="131"/>
      <c r="BG932" s="131"/>
      <c r="BH932" s="131"/>
      <c r="BI932" s="131"/>
      <c r="BJ932" s="131"/>
      <c r="BK932" s="131"/>
      <c r="BL932" s="131"/>
      <c r="BM932" s="131"/>
      <c r="BN932" s="131"/>
      <c r="BO932" s="131"/>
      <c r="BP932" s="131"/>
      <c r="BQ932" s="131"/>
      <c r="BR932" s="131"/>
      <c r="BS932" s="131"/>
      <c r="BT932" s="131"/>
      <c r="BU932" s="131"/>
      <c r="BV932" s="131"/>
      <c r="BW932" s="131"/>
      <c r="BX932" s="131"/>
      <c r="BY932" s="131"/>
      <c r="BZ932" s="131"/>
      <c r="CA932" s="131"/>
      <c r="CB932" s="131"/>
      <c r="CC932" s="131"/>
      <c r="CD932" s="131"/>
      <c r="CE932" s="131"/>
      <c r="CF932" s="131"/>
      <c r="CG932" s="131"/>
      <c r="CH932" s="131"/>
      <c r="CI932" s="131"/>
      <c r="CJ932" s="131"/>
      <c r="CK932" s="131"/>
      <c r="CL932" s="131"/>
      <c r="CM932" s="131"/>
      <c r="CN932" s="131"/>
      <c r="CO932" s="131"/>
      <c r="CP932" s="131"/>
      <c r="CQ932" s="131"/>
      <c r="CR932" s="131"/>
      <c r="CS932" s="131"/>
      <c r="CT932" s="131"/>
      <c r="CU932" s="131"/>
      <c r="CV932" s="131"/>
      <c r="CW932" s="131"/>
      <c r="CX932" s="131"/>
      <c r="CY932" s="131"/>
      <c r="CZ932" s="131"/>
      <c r="DA932" s="131"/>
      <c r="DB932" s="131"/>
      <c r="DC932" s="131"/>
      <c r="DD932" s="131"/>
      <c r="DE932" s="131"/>
      <c r="DF932" s="131"/>
      <c r="DG932" s="131"/>
      <c r="DH932" s="131"/>
      <c r="DI932" s="131"/>
      <c r="DJ932" s="131"/>
      <c r="DK932" s="131"/>
      <c r="DL932" s="131"/>
      <c r="DM932" s="131"/>
      <c r="DN932" s="131"/>
      <c r="DO932" s="131"/>
      <c r="DP932" s="131"/>
      <c r="DQ932" s="131"/>
      <c r="DR932" s="131"/>
      <c r="DS932" s="131"/>
      <c r="DT932" s="131"/>
      <c r="DU932" s="131"/>
      <c r="DV932" s="131"/>
      <c r="DW932" s="131"/>
      <c r="DX932" s="131"/>
      <c r="DY932" s="131"/>
      <c r="DZ932" s="131"/>
      <c r="EA932" s="131"/>
      <c r="EB932" s="131"/>
      <c r="EC932" s="131"/>
      <c r="ED932" s="131"/>
      <c r="EE932" s="131"/>
      <c r="EF932" s="131"/>
      <c r="EG932" s="131"/>
      <c r="EH932" s="131"/>
      <c r="EI932" s="131"/>
      <c r="EJ932" s="131"/>
      <c r="EK932" s="131"/>
      <c r="EL932" s="131"/>
      <c r="EM932" s="131"/>
      <c r="EN932" s="131"/>
      <c r="EO932" s="131"/>
      <c r="EP932" s="131"/>
      <c r="EQ932" s="131"/>
      <c r="ER932" s="131"/>
      <c r="ES932" s="131"/>
      <c r="ET932" s="131"/>
      <c r="EU932" s="131"/>
      <c r="EV932" s="131"/>
      <c r="EW932" s="131"/>
      <c r="EX932" s="131"/>
      <c r="EY932" s="131"/>
      <c r="EZ932" s="131"/>
      <c r="FA932" s="131"/>
      <c r="FB932" s="131"/>
      <c r="FC932" s="131"/>
      <c r="FD932" s="131"/>
      <c r="FE932" s="131"/>
      <c r="FF932" s="131"/>
      <c r="FG932" s="131"/>
      <c r="FH932" s="131"/>
      <c r="FI932" s="131"/>
      <c r="FJ932" s="131"/>
      <c r="FK932" s="131"/>
      <c r="FL932" s="131"/>
      <c r="FM932" s="131"/>
      <c r="FN932" s="131"/>
      <c r="FO932" s="131"/>
      <c r="FP932" s="131"/>
      <c r="FQ932" s="131"/>
      <c r="FR932" s="131"/>
      <c r="FS932" s="131"/>
      <c r="FT932" s="131"/>
      <c r="FU932" s="131"/>
      <c r="FV932" s="131"/>
      <c r="FW932" s="131"/>
    </row>
    <row r="933">
      <c r="A933" s="131"/>
      <c r="B933" s="131"/>
      <c r="C933" s="131"/>
      <c r="D933" s="131"/>
      <c r="E933" s="131"/>
      <c r="F933" s="131"/>
      <c r="G933" s="131"/>
      <c r="H933" s="131"/>
      <c r="I933" s="131"/>
      <c r="J933" s="131"/>
      <c r="K933" s="131"/>
      <c r="L933" s="131"/>
      <c r="M933" s="131"/>
      <c r="N933" s="131"/>
      <c r="O933" s="131"/>
      <c r="P933" s="131"/>
      <c r="Q933" s="131"/>
      <c r="R933" s="131"/>
      <c r="S933" s="131"/>
      <c r="T933" s="131"/>
      <c r="U933" s="131"/>
      <c r="V933" s="131"/>
      <c r="W933" s="131"/>
      <c r="X933" s="131"/>
      <c r="Y933" s="131"/>
      <c r="Z933" s="131"/>
      <c r="AA933" s="131"/>
      <c r="AB933" s="131"/>
      <c r="AC933" s="131"/>
      <c r="AD933" s="131"/>
      <c r="AE933" s="131"/>
      <c r="AF933" s="131"/>
      <c r="AG933" s="131"/>
      <c r="AH933" s="131"/>
      <c r="AI933" s="131"/>
      <c r="AJ933" s="131"/>
      <c r="AK933" s="131"/>
      <c r="AL933" s="131"/>
      <c r="AM933" s="131"/>
      <c r="AN933" s="131"/>
      <c r="AO933" s="131"/>
      <c r="AP933" s="131"/>
      <c r="AQ933" s="131"/>
      <c r="AR933" s="131"/>
      <c r="AS933" s="131"/>
      <c r="AT933" s="131"/>
      <c r="AU933" s="131"/>
      <c r="AV933" s="131"/>
      <c r="AW933" s="131"/>
      <c r="AX933" s="131"/>
      <c r="AY933" s="131"/>
      <c r="AZ933" s="131"/>
      <c r="BA933" s="131"/>
      <c r="BB933" s="131"/>
      <c r="BC933" s="131"/>
      <c r="BD933" s="131"/>
      <c r="BE933" s="131"/>
      <c r="BF933" s="131"/>
      <c r="BG933" s="131"/>
      <c r="BH933" s="131"/>
      <c r="BI933" s="131"/>
      <c r="BJ933" s="131"/>
      <c r="BK933" s="131"/>
      <c r="BL933" s="131"/>
      <c r="BM933" s="131"/>
      <c r="BN933" s="131"/>
      <c r="BO933" s="131"/>
      <c r="BP933" s="131"/>
      <c r="BQ933" s="131"/>
      <c r="BR933" s="131"/>
      <c r="BS933" s="131"/>
      <c r="BT933" s="131"/>
      <c r="BU933" s="131"/>
      <c r="BV933" s="131"/>
      <c r="BW933" s="131"/>
      <c r="BX933" s="131"/>
      <c r="BY933" s="131"/>
      <c r="BZ933" s="131"/>
      <c r="CA933" s="131"/>
      <c r="CB933" s="131"/>
      <c r="CC933" s="131"/>
      <c r="CD933" s="131"/>
      <c r="CE933" s="131"/>
      <c r="CF933" s="131"/>
      <c r="CG933" s="131"/>
      <c r="CH933" s="131"/>
      <c r="CI933" s="131"/>
      <c r="CJ933" s="131"/>
      <c r="CK933" s="131"/>
      <c r="CL933" s="131"/>
      <c r="CM933" s="131"/>
      <c r="CN933" s="131"/>
      <c r="CO933" s="131"/>
      <c r="CP933" s="131"/>
      <c r="CQ933" s="131"/>
      <c r="CR933" s="131"/>
      <c r="CS933" s="131"/>
      <c r="CT933" s="131"/>
      <c r="CU933" s="131"/>
      <c r="CV933" s="131"/>
      <c r="CW933" s="131"/>
      <c r="CX933" s="131"/>
      <c r="CY933" s="131"/>
      <c r="CZ933" s="131"/>
      <c r="DA933" s="131"/>
      <c r="DB933" s="131"/>
      <c r="DC933" s="131"/>
      <c r="DD933" s="131"/>
      <c r="DE933" s="131"/>
      <c r="DF933" s="131"/>
      <c r="DG933" s="131"/>
      <c r="DH933" s="131"/>
      <c r="DI933" s="131"/>
      <c r="DJ933" s="131"/>
      <c r="DK933" s="131"/>
      <c r="DL933" s="131"/>
      <c r="DM933" s="131"/>
      <c r="DN933" s="131"/>
      <c r="DO933" s="131"/>
      <c r="DP933" s="131"/>
      <c r="DQ933" s="131"/>
      <c r="DR933" s="131"/>
      <c r="DS933" s="131"/>
      <c r="DT933" s="131"/>
      <c r="DU933" s="131"/>
      <c r="DV933" s="131"/>
      <c r="DW933" s="131"/>
      <c r="DX933" s="131"/>
      <c r="DY933" s="131"/>
      <c r="DZ933" s="131"/>
      <c r="EA933" s="131"/>
      <c r="EB933" s="131"/>
      <c r="EC933" s="131"/>
      <c r="ED933" s="131"/>
      <c r="EE933" s="131"/>
      <c r="EF933" s="131"/>
      <c r="EG933" s="131"/>
      <c r="EH933" s="131"/>
      <c r="EI933" s="131"/>
      <c r="EJ933" s="131"/>
      <c r="EK933" s="131"/>
      <c r="EL933" s="131"/>
      <c r="EM933" s="131"/>
      <c r="EN933" s="131"/>
      <c r="EO933" s="131"/>
      <c r="EP933" s="131"/>
      <c r="EQ933" s="131"/>
      <c r="ER933" s="131"/>
      <c r="ES933" s="131"/>
      <c r="ET933" s="131"/>
      <c r="EU933" s="131"/>
      <c r="EV933" s="131"/>
      <c r="EW933" s="131"/>
      <c r="EX933" s="131"/>
      <c r="EY933" s="131"/>
      <c r="EZ933" s="131"/>
      <c r="FA933" s="131"/>
      <c r="FB933" s="131"/>
      <c r="FC933" s="131"/>
      <c r="FD933" s="131"/>
      <c r="FE933" s="131"/>
      <c r="FF933" s="131"/>
      <c r="FG933" s="131"/>
      <c r="FH933" s="131"/>
      <c r="FI933" s="131"/>
      <c r="FJ933" s="131"/>
      <c r="FK933" s="131"/>
      <c r="FL933" s="131"/>
      <c r="FM933" s="131"/>
      <c r="FN933" s="131"/>
      <c r="FO933" s="131"/>
      <c r="FP933" s="131"/>
      <c r="FQ933" s="131"/>
      <c r="FR933" s="131"/>
      <c r="FS933" s="131"/>
      <c r="FT933" s="131"/>
      <c r="FU933" s="131"/>
      <c r="FV933" s="131"/>
      <c r="FW933" s="131"/>
    </row>
    <row r="934">
      <c r="A934" s="131"/>
      <c r="B934" s="131"/>
      <c r="C934" s="131"/>
      <c r="D934" s="131"/>
      <c r="E934" s="131"/>
      <c r="F934" s="131"/>
      <c r="G934" s="131"/>
      <c r="H934" s="131"/>
      <c r="I934" s="131"/>
      <c r="J934" s="131"/>
      <c r="K934" s="131"/>
      <c r="L934" s="131"/>
      <c r="M934" s="131"/>
      <c r="N934" s="131"/>
      <c r="O934" s="131"/>
      <c r="P934" s="131"/>
      <c r="Q934" s="131"/>
      <c r="R934" s="131"/>
      <c r="S934" s="131"/>
      <c r="T934" s="131"/>
      <c r="U934" s="131"/>
      <c r="V934" s="131"/>
      <c r="W934" s="131"/>
      <c r="X934" s="131"/>
      <c r="Y934" s="131"/>
      <c r="Z934" s="131"/>
      <c r="AA934" s="131"/>
      <c r="AB934" s="131"/>
      <c r="AC934" s="131"/>
      <c r="AD934" s="131"/>
      <c r="AE934" s="131"/>
      <c r="AF934" s="131"/>
      <c r="AG934" s="131"/>
      <c r="AH934" s="131"/>
      <c r="AI934" s="131"/>
      <c r="AJ934" s="131"/>
      <c r="AK934" s="131"/>
      <c r="AL934" s="131"/>
      <c r="AM934" s="131"/>
      <c r="AN934" s="131"/>
      <c r="AO934" s="131"/>
      <c r="AP934" s="131"/>
      <c r="AQ934" s="131"/>
      <c r="AR934" s="131"/>
      <c r="AS934" s="131"/>
      <c r="AT934" s="131"/>
      <c r="AU934" s="131"/>
      <c r="AV934" s="131"/>
      <c r="AW934" s="131"/>
      <c r="AX934" s="131"/>
      <c r="AY934" s="131"/>
      <c r="AZ934" s="131"/>
      <c r="BA934" s="131"/>
      <c r="BB934" s="131"/>
      <c r="BC934" s="131"/>
      <c r="BD934" s="131"/>
      <c r="BE934" s="131"/>
      <c r="BF934" s="131"/>
      <c r="BG934" s="131"/>
      <c r="BH934" s="131"/>
      <c r="BI934" s="131"/>
      <c r="BJ934" s="131"/>
      <c r="BK934" s="131"/>
      <c r="BL934" s="131"/>
      <c r="BM934" s="131"/>
      <c r="BN934" s="131"/>
      <c r="BO934" s="131"/>
      <c r="BP934" s="131"/>
      <c r="BQ934" s="131"/>
      <c r="BR934" s="131"/>
      <c r="BS934" s="131"/>
      <c r="BT934" s="131"/>
      <c r="BU934" s="131"/>
      <c r="BV934" s="131"/>
      <c r="BW934" s="131"/>
      <c r="BX934" s="131"/>
      <c r="BY934" s="131"/>
      <c r="BZ934" s="131"/>
      <c r="CA934" s="131"/>
      <c r="CB934" s="131"/>
      <c r="CC934" s="131"/>
      <c r="CD934" s="131"/>
      <c r="CE934" s="131"/>
      <c r="CF934" s="131"/>
      <c r="CG934" s="131"/>
      <c r="CH934" s="131"/>
      <c r="CI934" s="131"/>
      <c r="CJ934" s="131"/>
      <c r="CK934" s="131"/>
      <c r="CL934" s="131"/>
      <c r="CM934" s="131"/>
      <c r="CN934" s="131"/>
      <c r="CO934" s="131"/>
      <c r="CP934" s="131"/>
      <c r="CQ934" s="131"/>
      <c r="CR934" s="131"/>
      <c r="CS934" s="131"/>
      <c r="CT934" s="131"/>
      <c r="CU934" s="131"/>
      <c r="CV934" s="131"/>
      <c r="CW934" s="131"/>
      <c r="CX934" s="131"/>
      <c r="CY934" s="131"/>
      <c r="CZ934" s="131"/>
      <c r="DA934" s="131"/>
      <c r="DB934" s="131"/>
      <c r="DC934" s="131"/>
      <c r="DD934" s="131"/>
      <c r="DE934" s="131"/>
      <c r="DF934" s="131"/>
      <c r="DG934" s="131"/>
      <c r="DH934" s="131"/>
      <c r="DI934" s="131"/>
      <c r="DJ934" s="131"/>
      <c r="DK934" s="131"/>
      <c r="DL934" s="131"/>
      <c r="DM934" s="131"/>
      <c r="DN934" s="131"/>
      <c r="DO934" s="131"/>
      <c r="DP934" s="131"/>
      <c r="DQ934" s="131"/>
      <c r="DR934" s="131"/>
      <c r="DS934" s="131"/>
      <c r="DT934" s="131"/>
      <c r="DU934" s="131"/>
      <c r="DV934" s="131"/>
      <c r="DW934" s="131"/>
      <c r="DX934" s="131"/>
      <c r="DY934" s="131"/>
      <c r="DZ934" s="131"/>
      <c r="EA934" s="131"/>
      <c r="EB934" s="131"/>
      <c r="EC934" s="131"/>
      <c r="ED934" s="131"/>
      <c r="EE934" s="131"/>
      <c r="EF934" s="131"/>
      <c r="EG934" s="131"/>
      <c r="EH934" s="131"/>
      <c r="EI934" s="131"/>
      <c r="EJ934" s="131"/>
      <c r="EK934" s="131"/>
      <c r="EL934" s="131"/>
      <c r="EM934" s="131"/>
      <c r="EN934" s="131"/>
      <c r="EO934" s="131"/>
      <c r="EP934" s="131"/>
      <c r="EQ934" s="131"/>
      <c r="ER934" s="131"/>
      <c r="ES934" s="131"/>
      <c r="ET934" s="131"/>
      <c r="EU934" s="131"/>
      <c r="EV934" s="131"/>
      <c r="EW934" s="131"/>
      <c r="EX934" s="131"/>
      <c r="EY934" s="131"/>
      <c r="EZ934" s="131"/>
      <c r="FA934" s="131"/>
      <c r="FB934" s="131"/>
      <c r="FC934" s="131"/>
      <c r="FD934" s="131"/>
      <c r="FE934" s="131"/>
      <c r="FF934" s="131"/>
      <c r="FG934" s="131"/>
      <c r="FH934" s="131"/>
      <c r="FI934" s="131"/>
      <c r="FJ934" s="131"/>
      <c r="FK934" s="131"/>
      <c r="FL934" s="131"/>
      <c r="FM934" s="131"/>
      <c r="FN934" s="131"/>
      <c r="FO934" s="131"/>
      <c r="FP934" s="131"/>
      <c r="FQ934" s="131"/>
      <c r="FR934" s="131"/>
      <c r="FS934" s="131"/>
      <c r="FT934" s="131"/>
      <c r="FU934" s="131"/>
      <c r="FV934" s="131"/>
      <c r="FW934" s="131"/>
    </row>
    <row r="935">
      <c r="A935" s="131"/>
      <c r="B935" s="131"/>
      <c r="C935" s="131"/>
      <c r="D935" s="131"/>
      <c r="E935" s="131"/>
      <c r="F935" s="131"/>
      <c r="G935" s="131"/>
      <c r="H935" s="131"/>
      <c r="I935" s="131"/>
      <c r="J935" s="131"/>
      <c r="K935" s="131"/>
      <c r="L935" s="131"/>
      <c r="M935" s="131"/>
      <c r="N935" s="131"/>
      <c r="O935" s="131"/>
      <c r="P935" s="131"/>
      <c r="Q935" s="131"/>
      <c r="R935" s="131"/>
      <c r="S935" s="131"/>
      <c r="T935" s="131"/>
      <c r="U935" s="131"/>
      <c r="V935" s="131"/>
      <c r="W935" s="131"/>
      <c r="X935" s="131"/>
      <c r="Y935" s="131"/>
      <c r="Z935" s="131"/>
      <c r="AA935" s="131"/>
      <c r="AB935" s="131"/>
      <c r="AC935" s="131"/>
      <c r="AD935" s="131"/>
      <c r="AE935" s="131"/>
      <c r="AF935" s="131"/>
      <c r="AG935" s="131"/>
      <c r="AH935" s="131"/>
      <c r="AI935" s="131"/>
      <c r="AJ935" s="131"/>
      <c r="AK935" s="131"/>
      <c r="AL935" s="131"/>
      <c r="AM935" s="131"/>
      <c r="AN935" s="131"/>
      <c r="AO935" s="131"/>
      <c r="AP935" s="131"/>
      <c r="AQ935" s="131"/>
      <c r="AR935" s="131"/>
      <c r="AS935" s="131"/>
      <c r="AT935" s="131"/>
      <c r="AU935" s="131"/>
      <c r="AV935" s="131"/>
      <c r="AW935" s="131"/>
      <c r="AX935" s="131"/>
      <c r="AY935" s="131"/>
      <c r="AZ935" s="131"/>
      <c r="BA935" s="131"/>
      <c r="BB935" s="131"/>
      <c r="BC935" s="131"/>
      <c r="BD935" s="131"/>
      <c r="BE935" s="131"/>
      <c r="BF935" s="131"/>
      <c r="BG935" s="131"/>
      <c r="BH935" s="131"/>
      <c r="BI935" s="131"/>
      <c r="BJ935" s="131"/>
      <c r="BK935" s="131"/>
      <c r="BL935" s="131"/>
      <c r="BM935" s="131"/>
      <c r="BN935" s="131"/>
      <c r="BO935" s="131"/>
      <c r="BP935" s="131"/>
      <c r="BQ935" s="131"/>
      <c r="BR935" s="131"/>
      <c r="BS935" s="131"/>
      <c r="BT935" s="131"/>
      <c r="BU935" s="131"/>
      <c r="BV935" s="131"/>
      <c r="BW935" s="131"/>
      <c r="BX935" s="131"/>
      <c r="BY935" s="131"/>
      <c r="BZ935" s="131"/>
      <c r="CA935" s="131"/>
      <c r="CB935" s="131"/>
      <c r="CC935" s="131"/>
      <c r="CD935" s="131"/>
      <c r="CE935" s="131"/>
      <c r="CF935" s="131"/>
      <c r="CG935" s="131"/>
      <c r="CH935" s="131"/>
      <c r="CI935" s="131"/>
      <c r="CJ935" s="131"/>
      <c r="CK935" s="131"/>
      <c r="CL935" s="131"/>
      <c r="CM935" s="131"/>
      <c r="CN935" s="131"/>
      <c r="CO935" s="131"/>
      <c r="CP935" s="131"/>
      <c r="CQ935" s="131"/>
      <c r="CR935" s="131"/>
      <c r="CS935" s="131"/>
      <c r="CT935" s="131"/>
      <c r="CU935" s="131"/>
      <c r="CV935" s="131"/>
      <c r="CW935" s="131"/>
      <c r="CX935" s="131"/>
      <c r="CY935" s="131"/>
      <c r="CZ935" s="131"/>
      <c r="DA935" s="131"/>
      <c r="DB935" s="131"/>
      <c r="DC935" s="131"/>
      <c r="DD935" s="131"/>
      <c r="DE935" s="131"/>
      <c r="DF935" s="131"/>
      <c r="DG935" s="131"/>
      <c r="DH935" s="131"/>
      <c r="DI935" s="131"/>
      <c r="DJ935" s="131"/>
      <c r="DK935" s="131"/>
      <c r="DL935" s="131"/>
      <c r="DM935" s="131"/>
      <c r="DN935" s="131"/>
      <c r="DO935" s="131"/>
      <c r="DP935" s="131"/>
      <c r="DQ935" s="131"/>
      <c r="DR935" s="131"/>
      <c r="DS935" s="131"/>
      <c r="DT935" s="131"/>
      <c r="DU935" s="131"/>
      <c r="DV935" s="131"/>
      <c r="DW935" s="131"/>
      <c r="DX935" s="131"/>
      <c r="DY935" s="131"/>
      <c r="DZ935" s="131"/>
      <c r="EA935" s="131"/>
      <c r="EB935" s="131"/>
      <c r="EC935" s="131"/>
      <c r="ED935" s="131"/>
      <c r="EE935" s="131"/>
      <c r="EF935" s="131"/>
      <c r="EG935" s="131"/>
      <c r="EH935" s="131"/>
      <c r="EI935" s="131"/>
      <c r="EJ935" s="131"/>
      <c r="EK935" s="131"/>
      <c r="EL935" s="131"/>
      <c r="EM935" s="131"/>
      <c r="EN935" s="131"/>
      <c r="EO935" s="131"/>
      <c r="EP935" s="131"/>
      <c r="EQ935" s="131"/>
      <c r="ER935" s="131"/>
      <c r="ES935" s="131"/>
      <c r="ET935" s="131"/>
      <c r="EU935" s="131"/>
      <c r="EV935" s="131"/>
      <c r="EW935" s="131"/>
      <c r="EX935" s="131"/>
      <c r="EY935" s="131"/>
      <c r="EZ935" s="131"/>
      <c r="FA935" s="131"/>
      <c r="FB935" s="131"/>
      <c r="FC935" s="131"/>
      <c r="FD935" s="131"/>
      <c r="FE935" s="131"/>
      <c r="FF935" s="131"/>
      <c r="FG935" s="131"/>
      <c r="FH935" s="131"/>
      <c r="FI935" s="131"/>
      <c r="FJ935" s="131"/>
      <c r="FK935" s="131"/>
      <c r="FL935" s="131"/>
      <c r="FM935" s="131"/>
      <c r="FN935" s="131"/>
      <c r="FO935" s="131"/>
      <c r="FP935" s="131"/>
      <c r="FQ935" s="131"/>
      <c r="FR935" s="131"/>
      <c r="FS935" s="131"/>
      <c r="FT935" s="131"/>
      <c r="FU935" s="131"/>
      <c r="FV935" s="131"/>
      <c r="FW935" s="131"/>
    </row>
    <row r="936">
      <c r="A936" s="131"/>
      <c r="B936" s="131"/>
      <c r="C936" s="131"/>
      <c r="D936" s="131"/>
      <c r="E936" s="131"/>
      <c r="F936" s="131"/>
      <c r="G936" s="131"/>
      <c r="H936" s="131"/>
      <c r="I936" s="131"/>
      <c r="J936" s="131"/>
      <c r="K936" s="131"/>
      <c r="L936" s="131"/>
      <c r="M936" s="131"/>
      <c r="N936" s="131"/>
      <c r="O936" s="131"/>
      <c r="P936" s="131"/>
      <c r="Q936" s="131"/>
      <c r="R936" s="131"/>
      <c r="S936" s="131"/>
      <c r="T936" s="131"/>
      <c r="U936" s="131"/>
      <c r="V936" s="131"/>
      <c r="W936" s="131"/>
      <c r="X936" s="131"/>
      <c r="Y936" s="131"/>
      <c r="Z936" s="131"/>
      <c r="AA936" s="131"/>
      <c r="AB936" s="131"/>
      <c r="AC936" s="131"/>
      <c r="AD936" s="131"/>
      <c r="AE936" s="131"/>
      <c r="AF936" s="131"/>
      <c r="AG936" s="131"/>
      <c r="AH936" s="131"/>
      <c r="AI936" s="131"/>
      <c r="AJ936" s="131"/>
      <c r="AK936" s="131"/>
      <c r="AL936" s="131"/>
      <c r="AM936" s="131"/>
      <c r="AN936" s="131"/>
      <c r="AO936" s="131"/>
      <c r="AP936" s="131"/>
      <c r="AQ936" s="131"/>
      <c r="AR936" s="131"/>
      <c r="AS936" s="131"/>
      <c r="AT936" s="131"/>
      <c r="AU936" s="131"/>
      <c r="AV936" s="131"/>
      <c r="AW936" s="131"/>
      <c r="AX936" s="131"/>
      <c r="AY936" s="131"/>
      <c r="AZ936" s="131"/>
      <c r="BA936" s="131"/>
      <c r="BB936" s="131"/>
      <c r="BC936" s="131"/>
      <c r="BD936" s="131"/>
      <c r="BE936" s="131"/>
      <c r="BF936" s="131"/>
      <c r="BG936" s="131"/>
      <c r="BH936" s="131"/>
      <c r="BI936" s="131"/>
      <c r="BJ936" s="131"/>
      <c r="BK936" s="131"/>
      <c r="BL936" s="131"/>
      <c r="BM936" s="131"/>
      <c r="BN936" s="131"/>
      <c r="BO936" s="131"/>
      <c r="BP936" s="131"/>
      <c r="BQ936" s="131"/>
      <c r="BR936" s="131"/>
      <c r="BS936" s="131"/>
      <c r="BT936" s="131"/>
      <c r="BU936" s="131"/>
      <c r="BV936" s="131"/>
      <c r="BW936" s="131"/>
      <c r="BX936" s="131"/>
      <c r="BY936" s="131"/>
      <c r="BZ936" s="131"/>
      <c r="CA936" s="131"/>
      <c r="CB936" s="131"/>
      <c r="CC936" s="131"/>
      <c r="CD936" s="131"/>
      <c r="CE936" s="131"/>
      <c r="CF936" s="131"/>
      <c r="CG936" s="131"/>
      <c r="CH936" s="131"/>
      <c r="CI936" s="131"/>
      <c r="CJ936" s="131"/>
      <c r="CK936" s="131"/>
      <c r="CL936" s="131"/>
      <c r="CM936" s="131"/>
      <c r="CN936" s="131"/>
      <c r="CO936" s="131"/>
      <c r="CP936" s="131"/>
      <c r="CQ936" s="131"/>
      <c r="CR936" s="131"/>
      <c r="CS936" s="131"/>
      <c r="CT936" s="131"/>
      <c r="CU936" s="131"/>
      <c r="CV936" s="131"/>
      <c r="CW936" s="131"/>
      <c r="CX936" s="131"/>
      <c r="CY936" s="131"/>
      <c r="CZ936" s="131"/>
      <c r="DA936" s="131"/>
      <c r="DB936" s="131"/>
      <c r="DC936" s="131"/>
      <c r="DD936" s="131"/>
      <c r="DE936" s="131"/>
      <c r="DF936" s="131"/>
      <c r="DG936" s="131"/>
      <c r="DH936" s="131"/>
      <c r="DI936" s="131"/>
      <c r="DJ936" s="131"/>
      <c r="DK936" s="131"/>
      <c r="DL936" s="131"/>
      <c r="DM936" s="131"/>
      <c r="DN936" s="131"/>
      <c r="DO936" s="131"/>
      <c r="DP936" s="131"/>
      <c r="DQ936" s="131"/>
      <c r="DR936" s="131"/>
      <c r="DS936" s="131"/>
      <c r="DT936" s="131"/>
      <c r="DU936" s="131"/>
      <c r="DV936" s="131"/>
      <c r="DW936" s="131"/>
      <c r="DX936" s="131"/>
      <c r="DY936" s="131"/>
      <c r="DZ936" s="131"/>
      <c r="EA936" s="131"/>
      <c r="EB936" s="131"/>
      <c r="EC936" s="131"/>
      <c r="ED936" s="131"/>
      <c r="EE936" s="131"/>
      <c r="EF936" s="131"/>
      <c r="EG936" s="131"/>
      <c r="EH936" s="131"/>
      <c r="EI936" s="131"/>
      <c r="EJ936" s="131"/>
      <c r="EK936" s="131"/>
      <c r="EL936" s="131"/>
      <c r="EM936" s="131"/>
      <c r="EN936" s="131"/>
      <c r="EO936" s="131"/>
      <c r="EP936" s="131"/>
      <c r="EQ936" s="131"/>
      <c r="ER936" s="131"/>
      <c r="ES936" s="131"/>
      <c r="ET936" s="131"/>
      <c r="EU936" s="131"/>
      <c r="EV936" s="131"/>
      <c r="EW936" s="131"/>
      <c r="EX936" s="131"/>
      <c r="EY936" s="131"/>
      <c r="EZ936" s="131"/>
      <c r="FA936" s="131"/>
      <c r="FB936" s="131"/>
      <c r="FC936" s="131"/>
      <c r="FD936" s="131"/>
      <c r="FE936" s="131"/>
      <c r="FF936" s="131"/>
      <c r="FG936" s="131"/>
      <c r="FH936" s="131"/>
      <c r="FI936" s="131"/>
      <c r="FJ936" s="131"/>
      <c r="FK936" s="131"/>
      <c r="FL936" s="131"/>
      <c r="FM936" s="131"/>
      <c r="FN936" s="131"/>
      <c r="FO936" s="131"/>
      <c r="FP936" s="131"/>
      <c r="FQ936" s="131"/>
      <c r="FR936" s="131"/>
      <c r="FS936" s="131"/>
      <c r="FT936" s="131"/>
      <c r="FU936" s="131"/>
      <c r="FV936" s="131"/>
      <c r="FW936" s="131"/>
    </row>
    <row r="937">
      <c r="A937" s="131"/>
      <c r="B937" s="131"/>
      <c r="C937" s="131"/>
      <c r="D937" s="131"/>
      <c r="E937" s="131"/>
      <c r="F937" s="131"/>
      <c r="G937" s="131"/>
      <c r="H937" s="131"/>
      <c r="I937" s="131"/>
      <c r="J937" s="131"/>
      <c r="K937" s="131"/>
      <c r="L937" s="131"/>
      <c r="M937" s="131"/>
      <c r="N937" s="131"/>
      <c r="O937" s="131"/>
      <c r="P937" s="131"/>
      <c r="Q937" s="131"/>
      <c r="R937" s="131"/>
      <c r="S937" s="131"/>
      <c r="T937" s="131"/>
      <c r="U937" s="131"/>
      <c r="V937" s="131"/>
      <c r="W937" s="131"/>
      <c r="X937" s="131"/>
      <c r="Y937" s="131"/>
      <c r="Z937" s="131"/>
      <c r="AA937" s="131"/>
      <c r="AB937" s="131"/>
      <c r="AC937" s="131"/>
      <c r="AD937" s="131"/>
      <c r="AE937" s="131"/>
      <c r="AF937" s="131"/>
      <c r="AG937" s="131"/>
      <c r="AH937" s="131"/>
      <c r="AI937" s="131"/>
      <c r="AJ937" s="131"/>
      <c r="AK937" s="131"/>
      <c r="AL937" s="131"/>
      <c r="AM937" s="131"/>
      <c r="AN937" s="131"/>
      <c r="AO937" s="131"/>
      <c r="AP937" s="131"/>
      <c r="AQ937" s="131"/>
      <c r="AR937" s="131"/>
      <c r="AS937" s="131"/>
      <c r="AT937" s="131"/>
      <c r="AU937" s="131"/>
      <c r="AV937" s="131"/>
      <c r="AW937" s="131"/>
      <c r="AX937" s="131"/>
      <c r="AY937" s="131"/>
      <c r="AZ937" s="131"/>
      <c r="BA937" s="131"/>
      <c r="BB937" s="131"/>
      <c r="BC937" s="131"/>
      <c r="BD937" s="131"/>
      <c r="BE937" s="131"/>
      <c r="BF937" s="131"/>
      <c r="BG937" s="131"/>
      <c r="BH937" s="131"/>
      <c r="BI937" s="131"/>
      <c r="BJ937" s="131"/>
      <c r="BK937" s="131"/>
      <c r="BL937" s="131"/>
      <c r="BM937" s="131"/>
      <c r="BN937" s="131"/>
      <c r="BO937" s="131"/>
      <c r="BP937" s="131"/>
      <c r="BQ937" s="131"/>
      <c r="BR937" s="131"/>
      <c r="BS937" s="131"/>
      <c r="BT937" s="131"/>
      <c r="BU937" s="131"/>
      <c r="BV937" s="131"/>
      <c r="BW937" s="131"/>
      <c r="BX937" s="131"/>
      <c r="BY937" s="131"/>
      <c r="BZ937" s="131"/>
      <c r="CA937" s="131"/>
      <c r="CB937" s="131"/>
      <c r="CC937" s="131"/>
      <c r="CD937" s="131"/>
      <c r="CE937" s="131"/>
      <c r="CF937" s="131"/>
      <c r="CG937" s="131"/>
      <c r="CH937" s="131"/>
      <c r="CI937" s="131"/>
      <c r="CJ937" s="131"/>
      <c r="CK937" s="131"/>
      <c r="CL937" s="131"/>
      <c r="CM937" s="131"/>
      <c r="CN937" s="131"/>
      <c r="CO937" s="131"/>
      <c r="CP937" s="131"/>
      <c r="CQ937" s="131"/>
      <c r="CR937" s="131"/>
      <c r="CS937" s="131"/>
      <c r="CT937" s="131"/>
      <c r="CU937" s="131"/>
      <c r="CV937" s="131"/>
      <c r="CW937" s="131"/>
      <c r="CX937" s="131"/>
      <c r="CY937" s="131"/>
      <c r="CZ937" s="131"/>
      <c r="DA937" s="131"/>
      <c r="DB937" s="131"/>
      <c r="DC937" s="131"/>
      <c r="DD937" s="131"/>
      <c r="DE937" s="131"/>
      <c r="DF937" s="131"/>
      <c r="DG937" s="131"/>
      <c r="DH937" s="131"/>
      <c r="DI937" s="131"/>
      <c r="DJ937" s="131"/>
      <c r="DK937" s="131"/>
      <c r="DL937" s="131"/>
      <c r="DM937" s="131"/>
      <c r="DN937" s="131"/>
      <c r="DO937" s="131"/>
      <c r="DP937" s="131"/>
      <c r="DQ937" s="131"/>
      <c r="DR937" s="131"/>
      <c r="DS937" s="131"/>
      <c r="DT937" s="131"/>
      <c r="DU937" s="131"/>
      <c r="DV937" s="131"/>
      <c r="DW937" s="131"/>
      <c r="DX937" s="131"/>
      <c r="DY937" s="131"/>
      <c r="DZ937" s="131"/>
      <c r="EA937" s="131"/>
      <c r="EB937" s="131"/>
      <c r="EC937" s="131"/>
      <c r="ED937" s="131"/>
      <c r="EE937" s="131"/>
      <c r="EF937" s="131"/>
      <c r="EG937" s="131"/>
      <c r="EH937" s="131"/>
      <c r="EI937" s="131"/>
      <c r="EJ937" s="131"/>
      <c r="EK937" s="131"/>
      <c r="EL937" s="131"/>
      <c r="EM937" s="131"/>
      <c r="EN937" s="131"/>
      <c r="EO937" s="131"/>
      <c r="EP937" s="131"/>
      <c r="EQ937" s="131"/>
      <c r="ER937" s="131"/>
      <c r="ES937" s="131"/>
      <c r="ET937" s="131"/>
      <c r="EU937" s="131"/>
      <c r="EV937" s="131"/>
      <c r="EW937" s="131"/>
      <c r="EX937" s="131"/>
      <c r="EY937" s="131"/>
      <c r="EZ937" s="131"/>
      <c r="FA937" s="131"/>
      <c r="FB937" s="131"/>
      <c r="FC937" s="131"/>
      <c r="FD937" s="131"/>
      <c r="FE937" s="131"/>
      <c r="FF937" s="131"/>
      <c r="FG937" s="131"/>
      <c r="FH937" s="131"/>
      <c r="FI937" s="131"/>
      <c r="FJ937" s="131"/>
      <c r="FK937" s="131"/>
      <c r="FL937" s="131"/>
      <c r="FM937" s="131"/>
      <c r="FN937" s="131"/>
      <c r="FO937" s="131"/>
      <c r="FP937" s="131"/>
      <c r="FQ937" s="131"/>
      <c r="FR937" s="131"/>
      <c r="FS937" s="131"/>
      <c r="FT937" s="131"/>
      <c r="FU937" s="131"/>
      <c r="FV937" s="131"/>
      <c r="FW937" s="131"/>
    </row>
    <row r="938">
      <c r="A938" s="131"/>
      <c r="B938" s="131"/>
      <c r="C938" s="131"/>
      <c r="D938" s="131"/>
      <c r="E938" s="131"/>
      <c r="F938" s="131"/>
      <c r="G938" s="131"/>
      <c r="H938" s="131"/>
      <c r="I938" s="131"/>
      <c r="J938" s="131"/>
      <c r="K938" s="131"/>
      <c r="L938" s="131"/>
      <c r="M938" s="131"/>
      <c r="N938" s="131"/>
      <c r="O938" s="131"/>
      <c r="P938" s="131"/>
      <c r="Q938" s="131"/>
      <c r="R938" s="131"/>
      <c r="S938" s="131"/>
      <c r="T938" s="131"/>
      <c r="U938" s="131"/>
      <c r="V938" s="131"/>
      <c r="W938" s="131"/>
      <c r="X938" s="131"/>
      <c r="Y938" s="131"/>
      <c r="Z938" s="131"/>
      <c r="AA938" s="131"/>
      <c r="AB938" s="131"/>
      <c r="AC938" s="131"/>
      <c r="AD938" s="131"/>
      <c r="AE938" s="131"/>
      <c r="AF938" s="131"/>
      <c r="AG938" s="131"/>
      <c r="AH938" s="131"/>
      <c r="AI938" s="131"/>
      <c r="AJ938" s="131"/>
      <c r="AK938" s="131"/>
      <c r="AL938" s="131"/>
      <c r="AM938" s="131"/>
      <c r="AN938" s="131"/>
      <c r="AO938" s="131"/>
      <c r="AP938" s="131"/>
      <c r="AQ938" s="131"/>
      <c r="AR938" s="131"/>
      <c r="AS938" s="131"/>
      <c r="AT938" s="131"/>
      <c r="AU938" s="131"/>
      <c r="AV938" s="131"/>
      <c r="AW938" s="131"/>
      <c r="AX938" s="131"/>
      <c r="AY938" s="131"/>
      <c r="AZ938" s="131"/>
      <c r="BA938" s="131"/>
      <c r="BB938" s="131"/>
      <c r="BC938" s="131"/>
      <c r="BD938" s="131"/>
      <c r="BE938" s="131"/>
      <c r="BF938" s="131"/>
      <c r="BG938" s="131"/>
      <c r="BH938" s="131"/>
      <c r="BI938" s="131"/>
      <c r="BJ938" s="131"/>
      <c r="BK938" s="131"/>
      <c r="BL938" s="131"/>
      <c r="BM938" s="131"/>
      <c r="BN938" s="131"/>
      <c r="BO938" s="131"/>
      <c r="BP938" s="131"/>
      <c r="BQ938" s="131"/>
      <c r="BR938" s="131"/>
      <c r="BS938" s="131"/>
      <c r="BT938" s="131"/>
      <c r="BU938" s="131"/>
      <c r="BV938" s="131"/>
      <c r="BW938" s="131"/>
      <c r="BX938" s="131"/>
      <c r="BY938" s="131"/>
      <c r="BZ938" s="131"/>
      <c r="CA938" s="131"/>
      <c r="CB938" s="131"/>
      <c r="CC938" s="131"/>
      <c r="CD938" s="131"/>
      <c r="CE938" s="131"/>
      <c r="CF938" s="131"/>
      <c r="CG938" s="131"/>
      <c r="CH938" s="131"/>
      <c r="CI938" s="131"/>
      <c r="CJ938" s="131"/>
      <c r="CK938" s="131"/>
      <c r="CL938" s="131"/>
      <c r="CM938" s="131"/>
      <c r="CN938" s="131"/>
      <c r="CO938" s="131"/>
      <c r="CP938" s="131"/>
      <c r="CQ938" s="131"/>
      <c r="CR938" s="131"/>
      <c r="CS938" s="131"/>
      <c r="CT938" s="131"/>
      <c r="CU938" s="131"/>
      <c r="CV938" s="131"/>
      <c r="CW938" s="131"/>
      <c r="CX938" s="131"/>
      <c r="CY938" s="131"/>
      <c r="CZ938" s="131"/>
      <c r="DA938" s="131"/>
      <c r="DB938" s="131"/>
      <c r="DC938" s="131"/>
      <c r="DD938" s="131"/>
      <c r="DE938" s="131"/>
      <c r="DF938" s="131"/>
      <c r="DG938" s="131"/>
      <c r="DH938" s="131"/>
      <c r="DI938" s="131"/>
      <c r="DJ938" s="131"/>
      <c r="DK938" s="131"/>
      <c r="DL938" s="131"/>
      <c r="DM938" s="131"/>
      <c r="DN938" s="131"/>
      <c r="DO938" s="131"/>
      <c r="DP938" s="131"/>
      <c r="DQ938" s="131"/>
      <c r="DR938" s="131"/>
      <c r="DS938" s="131"/>
      <c r="DT938" s="131"/>
      <c r="DU938" s="131"/>
      <c r="DV938" s="131"/>
      <c r="DW938" s="131"/>
      <c r="DX938" s="131"/>
      <c r="DY938" s="131"/>
      <c r="DZ938" s="131"/>
      <c r="EA938" s="131"/>
      <c r="EB938" s="131"/>
      <c r="EC938" s="131"/>
      <c r="ED938" s="131"/>
      <c r="EE938" s="131"/>
      <c r="EF938" s="131"/>
      <c r="EG938" s="131"/>
      <c r="EH938" s="131"/>
      <c r="EI938" s="131"/>
      <c r="EJ938" s="131"/>
      <c r="EK938" s="131"/>
      <c r="EL938" s="131"/>
      <c r="EM938" s="131"/>
      <c r="EN938" s="131"/>
      <c r="EO938" s="131"/>
      <c r="EP938" s="131"/>
      <c r="EQ938" s="131"/>
      <c r="ER938" s="131"/>
      <c r="ES938" s="131"/>
      <c r="ET938" s="131"/>
      <c r="EU938" s="131"/>
      <c r="EV938" s="131"/>
      <c r="EW938" s="131"/>
      <c r="EX938" s="131"/>
      <c r="EY938" s="131"/>
      <c r="EZ938" s="131"/>
      <c r="FA938" s="131"/>
      <c r="FB938" s="131"/>
      <c r="FC938" s="131"/>
      <c r="FD938" s="131"/>
      <c r="FE938" s="131"/>
      <c r="FF938" s="131"/>
      <c r="FG938" s="131"/>
      <c r="FH938" s="131"/>
      <c r="FI938" s="131"/>
      <c r="FJ938" s="131"/>
      <c r="FK938" s="131"/>
      <c r="FL938" s="131"/>
      <c r="FM938" s="131"/>
      <c r="FN938" s="131"/>
      <c r="FO938" s="131"/>
      <c r="FP938" s="131"/>
      <c r="FQ938" s="131"/>
      <c r="FR938" s="131"/>
      <c r="FS938" s="131"/>
      <c r="FT938" s="131"/>
      <c r="FU938" s="131"/>
      <c r="FV938" s="131"/>
      <c r="FW938" s="131"/>
    </row>
    <row r="939">
      <c r="A939" s="131"/>
      <c r="B939" s="131"/>
      <c r="C939" s="131"/>
      <c r="D939" s="131"/>
      <c r="E939" s="131"/>
      <c r="F939" s="131"/>
      <c r="G939" s="131"/>
      <c r="H939" s="131"/>
      <c r="I939" s="131"/>
      <c r="J939" s="131"/>
      <c r="K939" s="131"/>
      <c r="L939" s="131"/>
      <c r="M939" s="131"/>
      <c r="N939" s="131"/>
      <c r="O939" s="131"/>
      <c r="P939" s="131"/>
      <c r="Q939" s="131"/>
      <c r="R939" s="131"/>
      <c r="S939" s="131"/>
      <c r="T939" s="131"/>
      <c r="U939" s="131"/>
      <c r="V939" s="131"/>
      <c r="W939" s="131"/>
      <c r="X939" s="131"/>
      <c r="Y939" s="131"/>
      <c r="Z939" s="131"/>
      <c r="AA939" s="131"/>
      <c r="AB939" s="131"/>
      <c r="AC939" s="131"/>
      <c r="AD939" s="131"/>
      <c r="AE939" s="131"/>
      <c r="AF939" s="131"/>
      <c r="AG939" s="131"/>
      <c r="AH939" s="131"/>
      <c r="AI939" s="131"/>
      <c r="AJ939" s="131"/>
      <c r="AK939" s="131"/>
      <c r="AL939" s="131"/>
      <c r="AM939" s="131"/>
      <c r="AN939" s="131"/>
      <c r="AO939" s="131"/>
      <c r="AP939" s="131"/>
      <c r="AQ939" s="131"/>
      <c r="AR939" s="131"/>
      <c r="AS939" s="131"/>
      <c r="AT939" s="131"/>
      <c r="AU939" s="131"/>
      <c r="AV939" s="131"/>
      <c r="AW939" s="131"/>
      <c r="AX939" s="131"/>
      <c r="AY939" s="131"/>
      <c r="AZ939" s="131"/>
      <c r="BA939" s="131"/>
      <c r="BB939" s="131"/>
      <c r="BC939" s="131"/>
      <c r="BD939" s="131"/>
      <c r="BE939" s="131"/>
      <c r="BF939" s="131"/>
      <c r="BG939" s="131"/>
      <c r="BH939" s="131"/>
      <c r="BI939" s="131"/>
      <c r="BJ939" s="131"/>
      <c r="BK939" s="131"/>
      <c r="BL939" s="131"/>
      <c r="BM939" s="131"/>
      <c r="BN939" s="131"/>
      <c r="BO939" s="131"/>
      <c r="BP939" s="131"/>
      <c r="BQ939" s="131"/>
      <c r="BR939" s="131"/>
      <c r="BS939" s="131"/>
      <c r="BT939" s="131"/>
      <c r="BU939" s="131"/>
      <c r="BV939" s="131"/>
      <c r="BW939" s="131"/>
      <c r="BX939" s="131"/>
      <c r="BY939" s="131"/>
      <c r="BZ939" s="131"/>
      <c r="CA939" s="131"/>
      <c r="CB939" s="131"/>
      <c r="CC939" s="131"/>
      <c r="CD939" s="131"/>
      <c r="CE939" s="131"/>
      <c r="CF939" s="131"/>
      <c r="CG939" s="131"/>
      <c r="CH939" s="131"/>
      <c r="CI939" s="131"/>
      <c r="CJ939" s="131"/>
      <c r="CK939" s="131"/>
      <c r="CL939" s="131"/>
      <c r="CM939" s="131"/>
      <c r="CN939" s="131"/>
      <c r="CO939" s="131"/>
      <c r="CP939" s="131"/>
      <c r="CQ939" s="131"/>
      <c r="CR939" s="131"/>
      <c r="CS939" s="131"/>
      <c r="CT939" s="131"/>
      <c r="CU939" s="131"/>
      <c r="CV939" s="131"/>
      <c r="CW939" s="131"/>
      <c r="CX939" s="131"/>
      <c r="CY939" s="131"/>
      <c r="CZ939" s="131"/>
      <c r="DA939" s="131"/>
      <c r="DB939" s="131"/>
      <c r="DC939" s="131"/>
      <c r="DD939" s="131"/>
      <c r="DE939" s="131"/>
      <c r="DF939" s="131"/>
      <c r="DG939" s="131"/>
      <c r="DH939" s="131"/>
      <c r="DI939" s="131"/>
      <c r="DJ939" s="131"/>
      <c r="DK939" s="131"/>
      <c r="DL939" s="131"/>
      <c r="DM939" s="131"/>
      <c r="DN939" s="131"/>
      <c r="DO939" s="131"/>
      <c r="DP939" s="131"/>
      <c r="DQ939" s="131"/>
      <c r="DR939" s="131"/>
      <c r="DS939" s="131"/>
      <c r="DT939" s="131"/>
      <c r="DU939" s="131"/>
      <c r="DV939" s="131"/>
      <c r="DW939" s="131"/>
      <c r="DX939" s="131"/>
      <c r="DY939" s="131"/>
      <c r="DZ939" s="131"/>
      <c r="EA939" s="131"/>
      <c r="EB939" s="131"/>
      <c r="EC939" s="131"/>
      <c r="ED939" s="131"/>
      <c r="EE939" s="131"/>
      <c r="EF939" s="131"/>
      <c r="EG939" s="131"/>
      <c r="EH939" s="131"/>
      <c r="EI939" s="131"/>
      <c r="EJ939" s="131"/>
      <c r="EK939" s="131"/>
      <c r="EL939" s="131"/>
      <c r="EM939" s="131"/>
      <c r="EN939" s="131"/>
      <c r="EO939" s="131"/>
      <c r="EP939" s="131"/>
      <c r="EQ939" s="131"/>
      <c r="ER939" s="131"/>
      <c r="ES939" s="131"/>
      <c r="ET939" s="131"/>
      <c r="EU939" s="131"/>
      <c r="EV939" s="131"/>
      <c r="EW939" s="131"/>
      <c r="EX939" s="131"/>
      <c r="EY939" s="131"/>
      <c r="EZ939" s="131"/>
      <c r="FA939" s="131"/>
      <c r="FB939" s="131"/>
      <c r="FC939" s="131"/>
      <c r="FD939" s="131"/>
      <c r="FE939" s="131"/>
      <c r="FF939" s="131"/>
      <c r="FG939" s="131"/>
      <c r="FH939" s="131"/>
      <c r="FI939" s="131"/>
      <c r="FJ939" s="131"/>
      <c r="FK939" s="131"/>
      <c r="FL939" s="131"/>
      <c r="FM939" s="131"/>
      <c r="FN939" s="131"/>
      <c r="FO939" s="131"/>
      <c r="FP939" s="131"/>
      <c r="FQ939" s="131"/>
      <c r="FR939" s="131"/>
      <c r="FS939" s="131"/>
      <c r="FT939" s="131"/>
      <c r="FU939" s="131"/>
      <c r="FV939" s="131"/>
      <c r="FW939" s="131"/>
    </row>
    <row r="940">
      <c r="A940" s="131"/>
      <c r="B940" s="131"/>
      <c r="C940" s="131"/>
      <c r="D940" s="131"/>
      <c r="E940" s="131"/>
      <c r="F940" s="131"/>
      <c r="G940" s="131"/>
      <c r="H940" s="131"/>
      <c r="I940" s="131"/>
      <c r="J940" s="131"/>
      <c r="K940" s="131"/>
      <c r="L940" s="131"/>
      <c r="M940" s="131"/>
      <c r="N940" s="131"/>
      <c r="O940" s="131"/>
      <c r="P940" s="131"/>
      <c r="Q940" s="131"/>
      <c r="R940" s="131"/>
      <c r="S940" s="131"/>
      <c r="T940" s="131"/>
      <c r="U940" s="131"/>
      <c r="V940" s="131"/>
      <c r="W940" s="131"/>
      <c r="X940" s="131"/>
      <c r="Y940" s="131"/>
      <c r="Z940" s="131"/>
      <c r="AA940" s="131"/>
      <c r="AB940" s="131"/>
      <c r="AC940" s="131"/>
      <c r="AD940" s="131"/>
      <c r="AE940" s="131"/>
      <c r="AF940" s="131"/>
      <c r="AG940" s="131"/>
      <c r="AH940" s="131"/>
      <c r="AI940" s="131"/>
      <c r="AJ940" s="131"/>
      <c r="AK940" s="131"/>
      <c r="AL940" s="131"/>
      <c r="AM940" s="131"/>
      <c r="AN940" s="131"/>
      <c r="AO940" s="131"/>
      <c r="AP940" s="131"/>
      <c r="AQ940" s="131"/>
      <c r="AR940" s="131"/>
      <c r="AS940" s="131"/>
      <c r="AT940" s="131"/>
      <c r="AU940" s="131"/>
      <c r="AV940" s="131"/>
      <c r="AW940" s="131"/>
      <c r="AX940" s="131"/>
      <c r="AY940" s="131"/>
      <c r="AZ940" s="131"/>
      <c r="BA940" s="131"/>
      <c r="BB940" s="131"/>
      <c r="BC940" s="131"/>
      <c r="BD940" s="131"/>
      <c r="BE940" s="131"/>
      <c r="BF940" s="131"/>
      <c r="BG940" s="131"/>
      <c r="BH940" s="131"/>
      <c r="BI940" s="131"/>
      <c r="BJ940" s="131"/>
      <c r="BK940" s="131"/>
      <c r="BL940" s="131"/>
      <c r="BM940" s="131"/>
      <c r="BN940" s="131"/>
      <c r="BO940" s="131"/>
      <c r="BP940" s="131"/>
      <c r="BQ940" s="131"/>
      <c r="BR940" s="131"/>
      <c r="BS940" s="131"/>
      <c r="BT940" s="131"/>
      <c r="BU940" s="131"/>
      <c r="BV940" s="131"/>
      <c r="BW940" s="131"/>
      <c r="BX940" s="131"/>
      <c r="BY940" s="131"/>
      <c r="BZ940" s="131"/>
      <c r="CA940" s="131"/>
      <c r="CB940" s="131"/>
      <c r="CC940" s="131"/>
      <c r="CD940" s="131"/>
      <c r="CE940" s="131"/>
      <c r="CF940" s="131"/>
      <c r="CG940" s="131"/>
      <c r="CH940" s="131"/>
      <c r="CI940" s="131"/>
      <c r="CJ940" s="131"/>
      <c r="CK940" s="131"/>
      <c r="CL940" s="131"/>
      <c r="CM940" s="131"/>
      <c r="CN940" s="131"/>
      <c r="CO940" s="131"/>
      <c r="CP940" s="131"/>
      <c r="CQ940" s="131"/>
      <c r="CR940" s="131"/>
      <c r="CS940" s="131"/>
      <c r="CT940" s="131"/>
      <c r="CU940" s="131"/>
      <c r="CV940" s="131"/>
      <c r="CW940" s="131"/>
      <c r="CX940" s="131"/>
      <c r="CY940" s="131"/>
      <c r="CZ940" s="131"/>
      <c r="DA940" s="131"/>
      <c r="DB940" s="131"/>
      <c r="DC940" s="131"/>
      <c r="DD940" s="131"/>
      <c r="DE940" s="131"/>
      <c r="DF940" s="131"/>
      <c r="DG940" s="131"/>
      <c r="DH940" s="131"/>
      <c r="DI940" s="131"/>
      <c r="DJ940" s="131"/>
      <c r="DK940" s="131"/>
      <c r="DL940" s="131"/>
      <c r="DM940" s="131"/>
      <c r="DN940" s="131"/>
      <c r="DO940" s="131"/>
      <c r="DP940" s="131"/>
      <c r="DQ940" s="131"/>
      <c r="DR940" s="131"/>
      <c r="DS940" s="131"/>
      <c r="DT940" s="131"/>
      <c r="DU940" s="131"/>
      <c r="DV940" s="131"/>
      <c r="DW940" s="131"/>
      <c r="DX940" s="131"/>
      <c r="DY940" s="131"/>
      <c r="DZ940" s="131"/>
      <c r="EA940" s="131"/>
      <c r="EB940" s="131"/>
      <c r="EC940" s="131"/>
      <c r="ED940" s="131"/>
      <c r="EE940" s="131"/>
      <c r="EF940" s="131"/>
      <c r="EG940" s="131"/>
      <c r="EH940" s="131"/>
      <c r="EI940" s="131"/>
      <c r="EJ940" s="131"/>
      <c r="EK940" s="131"/>
      <c r="EL940" s="131"/>
      <c r="EM940" s="131"/>
      <c r="EN940" s="131"/>
      <c r="EO940" s="131"/>
      <c r="EP940" s="131"/>
      <c r="EQ940" s="131"/>
      <c r="ER940" s="131"/>
      <c r="ES940" s="131"/>
      <c r="ET940" s="131"/>
      <c r="EU940" s="131"/>
      <c r="EV940" s="131"/>
      <c r="EW940" s="131"/>
      <c r="EX940" s="131"/>
      <c r="EY940" s="131"/>
      <c r="EZ940" s="131"/>
      <c r="FA940" s="131"/>
      <c r="FB940" s="131"/>
      <c r="FC940" s="131"/>
      <c r="FD940" s="131"/>
      <c r="FE940" s="131"/>
      <c r="FF940" s="131"/>
      <c r="FG940" s="131"/>
      <c r="FH940" s="131"/>
      <c r="FI940" s="131"/>
      <c r="FJ940" s="131"/>
      <c r="FK940" s="131"/>
      <c r="FL940" s="131"/>
      <c r="FM940" s="131"/>
      <c r="FN940" s="131"/>
      <c r="FO940" s="131"/>
      <c r="FP940" s="131"/>
      <c r="FQ940" s="131"/>
      <c r="FR940" s="131"/>
      <c r="FS940" s="131"/>
      <c r="FT940" s="131"/>
      <c r="FU940" s="131"/>
      <c r="FV940" s="131"/>
      <c r="FW940" s="131"/>
    </row>
    <row r="941">
      <c r="A941" s="131"/>
      <c r="B941" s="131"/>
      <c r="C941" s="131"/>
      <c r="D941" s="131"/>
      <c r="E941" s="131"/>
      <c r="F941" s="131"/>
      <c r="G941" s="131"/>
      <c r="H941" s="131"/>
      <c r="I941" s="131"/>
      <c r="J941" s="131"/>
      <c r="K941" s="131"/>
      <c r="L941" s="131"/>
      <c r="M941" s="131"/>
      <c r="N941" s="131"/>
      <c r="O941" s="131"/>
      <c r="P941" s="131"/>
      <c r="Q941" s="131"/>
      <c r="R941" s="131"/>
      <c r="S941" s="131"/>
      <c r="T941" s="131"/>
      <c r="U941" s="131"/>
      <c r="V941" s="131"/>
      <c r="W941" s="131"/>
      <c r="X941" s="131"/>
      <c r="Y941" s="131"/>
      <c r="Z941" s="131"/>
      <c r="AA941" s="131"/>
      <c r="AB941" s="131"/>
      <c r="AC941" s="131"/>
      <c r="AD941" s="131"/>
      <c r="AE941" s="131"/>
      <c r="AF941" s="131"/>
      <c r="AG941" s="131"/>
      <c r="AH941" s="131"/>
      <c r="AI941" s="131"/>
      <c r="AJ941" s="131"/>
      <c r="AK941" s="131"/>
      <c r="AL941" s="131"/>
      <c r="AM941" s="131"/>
      <c r="AN941" s="131"/>
      <c r="AO941" s="131"/>
      <c r="AP941" s="131"/>
      <c r="AQ941" s="131"/>
      <c r="AR941" s="131"/>
      <c r="AS941" s="131"/>
      <c r="AT941" s="131"/>
      <c r="AU941" s="131"/>
      <c r="AV941" s="131"/>
      <c r="AW941" s="131"/>
      <c r="AX941" s="131"/>
      <c r="AY941" s="131"/>
      <c r="AZ941" s="131"/>
      <c r="BA941" s="131"/>
      <c r="BB941" s="131"/>
      <c r="BC941" s="131"/>
      <c r="BD941" s="131"/>
      <c r="BE941" s="131"/>
      <c r="BF941" s="131"/>
      <c r="BG941" s="131"/>
      <c r="BH941" s="131"/>
      <c r="BI941" s="131"/>
      <c r="BJ941" s="131"/>
      <c r="BK941" s="131"/>
      <c r="BL941" s="131"/>
      <c r="BM941" s="131"/>
      <c r="BN941" s="131"/>
      <c r="BO941" s="131"/>
      <c r="BP941" s="131"/>
      <c r="BQ941" s="131"/>
      <c r="BR941" s="131"/>
      <c r="BS941" s="131"/>
      <c r="BT941" s="131"/>
      <c r="BU941" s="131"/>
      <c r="BV941" s="131"/>
      <c r="BW941" s="131"/>
      <c r="BX941" s="131"/>
      <c r="BY941" s="131"/>
      <c r="BZ941" s="131"/>
      <c r="CA941" s="131"/>
      <c r="CB941" s="131"/>
      <c r="CC941" s="131"/>
      <c r="CD941" s="131"/>
      <c r="CE941" s="131"/>
      <c r="CF941" s="131"/>
      <c r="CG941" s="131"/>
      <c r="CH941" s="131"/>
      <c r="CI941" s="131"/>
      <c r="CJ941" s="131"/>
      <c r="CK941" s="131"/>
      <c r="CL941" s="131"/>
      <c r="CM941" s="131"/>
      <c r="CN941" s="131"/>
      <c r="CO941" s="131"/>
      <c r="CP941" s="131"/>
      <c r="CQ941" s="131"/>
      <c r="CR941" s="131"/>
      <c r="CS941" s="131"/>
      <c r="CT941" s="131"/>
      <c r="CU941" s="131"/>
      <c r="CV941" s="131"/>
      <c r="CW941" s="131"/>
      <c r="CX941" s="131"/>
      <c r="CY941" s="131"/>
      <c r="CZ941" s="131"/>
      <c r="DA941" s="131"/>
      <c r="DB941" s="131"/>
      <c r="DC941" s="131"/>
      <c r="DD941" s="131"/>
      <c r="DE941" s="131"/>
      <c r="DF941" s="131"/>
      <c r="DG941" s="131"/>
      <c r="DH941" s="131"/>
      <c r="DI941" s="131"/>
      <c r="DJ941" s="131"/>
      <c r="DK941" s="131"/>
      <c r="DL941" s="131"/>
      <c r="DM941" s="131"/>
      <c r="DN941" s="131"/>
      <c r="DO941" s="131"/>
      <c r="DP941" s="131"/>
      <c r="DQ941" s="131"/>
      <c r="DR941" s="131"/>
      <c r="DS941" s="131"/>
      <c r="DT941" s="131"/>
      <c r="DU941" s="131"/>
      <c r="DV941" s="131"/>
      <c r="DW941" s="131"/>
      <c r="DX941" s="131"/>
      <c r="DY941" s="131"/>
      <c r="DZ941" s="131"/>
      <c r="EA941" s="131"/>
      <c r="EB941" s="131"/>
      <c r="EC941" s="131"/>
      <c r="ED941" s="131"/>
      <c r="EE941" s="131"/>
      <c r="EF941" s="131"/>
      <c r="EG941" s="131"/>
      <c r="EH941" s="131"/>
      <c r="EI941" s="131"/>
      <c r="EJ941" s="131"/>
      <c r="EK941" s="131"/>
      <c r="EL941" s="131"/>
      <c r="EM941" s="131"/>
      <c r="EN941" s="131"/>
      <c r="EO941" s="131"/>
      <c r="EP941" s="131"/>
      <c r="EQ941" s="131"/>
      <c r="ER941" s="131"/>
      <c r="ES941" s="131"/>
      <c r="ET941" s="131"/>
      <c r="EU941" s="131"/>
      <c r="EV941" s="131"/>
      <c r="EW941" s="131"/>
      <c r="EX941" s="131"/>
      <c r="EY941" s="131"/>
      <c r="EZ941" s="131"/>
      <c r="FA941" s="131"/>
      <c r="FB941" s="131"/>
      <c r="FC941" s="131"/>
      <c r="FD941" s="131"/>
      <c r="FE941" s="131"/>
      <c r="FF941" s="131"/>
      <c r="FG941" s="131"/>
      <c r="FH941" s="131"/>
      <c r="FI941" s="131"/>
      <c r="FJ941" s="131"/>
      <c r="FK941" s="131"/>
      <c r="FL941" s="131"/>
      <c r="FM941" s="131"/>
      <c r="FN941" s="131"/>
      <c r="FO941" s="131"/>
      <c r="FP941" s="131"/>
      <c r="FQ941" s="131"/>
      <c r="FR941" s="131"/>
      <c r="FS941" s="131"/>
      <c r="FT941" s="131"/>
      <c r="FU941" s="131"/>
      <c r="FV941" s="131"/>
      <c r="FW941" s="131"/>
    </row>
    <row r="942">
      <c r="A942" s="131"/>
      <c r="B942" s="131"/>
      <c r="C942" s="131"/>
      <c r="D942" s="131"/>
      <c r="E942" s="131"/>
      <c r="F942" s="131"/>
      <c r="G942" s="131"/>
      <c r="H942" s="131"/>
      <c r="I942" s="131"/>
      <c r="J942" s="131"/>
      <c r="K942" s="131"/>
      <c r="L942" s="131"/>
      <c r="M942" s="131"/>
      <c r="N942" s="131"/>
      <c r="O942" s="131"/>
      <c r="P942" s="131"/>
      <c r="Q942" s="131"/>
      <c r="R942" s="131"/>
      <c r="S942" s="131"/>
      <c r="T942" s="131"/>
      <c r="U942" s="131"/>
      <c r="V942" s="131"/>
      <c r="W942" s="131"/>
      <c r="X942" s="131"/>
      <c r="Y942" s="131"/>
      <c r="Z942" s="131"/>
      <c r="AA942" s="131"/>
      <c r="AB942" s="131"/>
      <c r="AC942" s="131"/>
      <c r="AD942" s="131"/>
      <c r="AE942" s="131"/>
      <c r="AF942" s="131"/>
      <c r="AG942" s="131"/>
      <c r="AH942" s="131"/>
      <c r="AI942" s="131"/>
      <c r="AJ942" s="131"/>
      <c r="AK942" s="131"/>
      <c r="AL942" s="131"/>
      <c r="AM942" s="131"/>
      <c r="AN942" s="131"/>
      <c r="AO942" s="131"/>
      <c r="AP942" s="131"/>
      <c r="AQ942" s="131"/>
      <c r="AR942" s="131"/>
      <c r="AS942" s="131"/>
      <c r="AT942" s="131"/>
      <c r="AU942" s="131"/>
      <c r="AV942" s="131"/>
      <c r="AW942" s="131"/>
      <c r="AX942" s="131"/>
      <c r="AY942" s="131"/>
      <c r="AZ942" s="131"/>
      <c r="BA942" s="131"/>
      <c r="BB942" s="131"/>
      <c r="BC942" s="131"/>
      <c r="BD942" s="131"/>
      <c r="BE942" s="131"/>
      <c r="BF942" s="131"/>
      <c r="BG942" s="131"/>
      <c r="BH942" s="131"/>
      <c r="BI942" s="131"/>
      <c r="BJ942" s="131"/>
      <c r="BK942" s="131"/>
      <c r="BL942" s="131"/>
      <c r="BM942" s="131"/>
      <c r="BN942" s="131"/>
      <c r="BO942" s="131"/>
      <c r="BP942" s="131"/>
      <c r="BQ942" s="131"/>
      <c r="BR942" s="131"/>
      <c r="BS942" s="131"/>
      <c r="BT942" s="131"/>
      <c r="BU942" s="131"/>
      <c r="BV942" s="131"/>
      <c r="BW942" s="131"/>
      <c r="BX942" s="131"/>
      <c r="BY942" s="131"/>
      <c r="BZ942" s="131"/>
      <c r="CA942" s="131"/>
      <c r="CB942" s="131"/>
      <c r="CC942" s="131"/>
      <c r="CD942" s="131"/>
      <c r="CE942" s="131"/>
      <c r="CF942" s="131"/>
      <c r="CG942" s="131"/>
      <c r="CH942" s="131"/>
      <c r="CI942" s="131"/>
      <c r="CJ942" s="131"/>
      <c r="CK942" s="131"/>
      <c r="CL942" s="131"/>
      <c r="CM942" s="131"/>
      <c r="CN942" s="131"/>
      <c r="CO942" s="131"/>
      <c r="CP942" s="131"/>
      <c r="CQ942" s="131"/>
      <c r="CR942" s="131"/>
      <c r="CS942" s="131"/>
      <c r="CT942" s="131"/>
      <c r="CU942" s="131"/>
      <c r="CV942" s="131"/>
      <c r="CW942" s="131"/>
      <c r="CX942" s="131"/>
      <c r="CY942" s="131"/>
      <c r="CZ942" s="131"/>
      <c r="DA942" s="131"/>
      <c r="DB942" s="131"/>
      <c r="DC942" s="131"/>
      <c r="DD942" s="131"/>
      <c r="DE942" s="131"/>
      <c r="DF942" s="131"/>
      <c r="DG942" s="131"/>
      <c r="DH942" s="131"/>
      <c r="DI942" s="131"/>
      <c r="DJ942" s="131"/>
      <c r="DK942" s="131"/>
      <c r="DL942" s="131"/>
      <c r="DM942" s="131"/>
      <c r="DN942" s="131"/>
      <c r="DO942" s="131"/>
      <c r="DP942" s="131"/>
      <c r="DQ942" s="131"/>
      <c r="DR942" s="131"/>
      <c r="DS942" s="131"/>
      <c r="DT942" s="131"/>
      <c r="DU942" s="131"/>
      <c r="DV942" s="131"/>
      <c r="DW942" s="131"/>
      <c r="DX942" s="131"/>
      <c r="DY942" s="131"/>
      <c r="DZ942" s="131"/>
      <c r="EA942" s="131"/>
      <c r="EB942" s="131"/>
      <c r="EC942" s="131"/>
      <c r="ED942" s="131"/>
      <c r="EE942" s="131"/>
      <c r="EF942" s="131"/>
      <c r="EG942" s="131"/>
      <c r="EH942" s="131"/>
      <c r="EI942" s="131"/>
      <c r="EJ942" s="131"/>
      <c r="EK942" s="131"/>
      <c r="EL942" s="131"/>
      <c r="EM942" s="131"/>
      <c r="EN942" s="131"/>
      <c r="EO942" s="131"/>
      <c r="EP942" s="131"/>
      <c r="EQ942" s="131"/>
      <c r="ER942" s="131"/>
      <c r="ES942" s="131"/>
      <c r="ET942" s="131"/>
      <c r="EU942" s="131"/>
      <c r="EV942" s="131"/>
      <c r="EW942" s="131"/>
      <c r="EX942" s="131"/>
      <c r="EY942" s="131"/>
      <c r="EZ942" s="131"/>
      <c r="FA942" s="131"/>
      <c r="FB942" s="131"/>
      <c r="FC942" s="131"/>
      <c r="FD942" s="131"/>
      <c r="FE942" s="131"/>
      <c r="FF942" s="131"/>
      <c r="FG942" s="131"/>
      <c r="FH942" s="131"/>
      <c r="FI942" s="131"/>
      <c r="FJ942" s="131"/>
      <c r="FK942" s="131"/>
      <c r="FL942" s="131"/>
      <c r="FM942" s="131"/>
      <c r="FN942" s="131"/>
      <c r="FO942" s="131"/>
      <c r="FP942" s="131"/>
      <c r="FQ942" s="131"/>
      <c r="FR942" s="131"/>
      <c r="FS942" s="131"/>
      <c r="FT942" s="131"/>
      <c r="FU942" s="131"/>
      <c r="FV942" s="131"/>
      <c r="FW942" s="131"/>
    </row>
    <row r="943">
      <c r="A943" s="131"/>
      <c r="B943" s="131"/>
      <c r="C943" s="131"/>
      <c r="D943" s="131"/>
      <c r="E943" s="131"/>
      <c r="F943" s="131"/>
      <c r="G943" s="131"/>
      <c r="H943" s="131"/>
      <c r="I943" s="131"/>
      <c r="J943" s="131"/>
      <c r="K943" s="131"/>
      <c r="L943" s="131"/>
      <c r="M943" s="131"/>
      <c r="N943" s="131"/>
      <c r="O943" s="131"/>
      <c r="P943" s="131"/>
      <c r="Q943" s="131"/>
      <c r="R943" s="131"/>
      <c r="S943" s="131"/>
      <c r="T943" s="131"/>
      <c r="U943" s="131"/>
      <c r="V943" s="131"/>
      <c r="W943" s="131"/>
      <c r="X943" s="131"/>
      <c r="Y943" s="131"/>
      <c r="Z943" s="131"/>
      <c r="AA943" s="131"/>
      <c r="AB943" s="131"/>
      <c r="AC943" s="131"/>
      <c r="AD943" s="131"/>
      <c r="AE943" s="131"/>
      <c r="AF943" s="131"/>
      <c r="AG943" s="131"/>
      <c r="AH943" s="131"/>
      <c r="AI943" s="131"/>
      <c r="AJ943" s="131"/>
      <c r="AK943" s="131"/>
      <c r="AL943" s="131"/>
      <c r="AM943" s="131"/>
      <c r="AN943" s="131"/>
      <c r="AO943" s="131"/>
      <c r="AP943" s="131"/>
      <c r="AQ943" s="131"/>
      <c r="AR943" s="131"/>
      <c r="AS943" s="131"/>
      <c r="AT943" s="131"/>
      <c r="AU943" s="131"/>
      <c r="AV943" s="131"/>
      <c r="AW943" s="131"/>
      <c r="AX943" s="131"/>
      <c r="AY943" s="131"/>
      <c r="AZ943" s="131"/>
      <c r="BA943" s="131"/>
      <c r="BB943" s="131"/>
      <c r="BC943" s="131"/>
      <c r="BD943" s="131"/>
      <c r="BE943" s="131"/>
      <c r="BF943" s="131"/>
      <c r="BG943" s="131"/>
      <c r="BH943" s="131"/>
      <c r="BI943" s="131"/>
      <c r="BJ943" s="131"/>
      <c r="BK943" s="131"/>
      <c r="BL943" s="131"/>
      <c r="BM943" s="131"/>
      <c r="BN943" s="131"/>
      <c r="BO943" s="131"/>
      <c r="BP943" s="131"/>
      <c r="BQ943" s="131"/>
      <c r="BR943" s="131"/>
      <c r="BS943" s="131"/>
      <c r="BT943" s="131"/>
      <c r="BU943" s="131"/>
      <c r="BV943" s="131"/>
      <c r="BW943" s="131"/>
      <c r="BX943" s="131"/>
      <c r="BY943" s="131"/>
      <c r="BZ943" s="131"/>
      <c r="CA943" s="131"/>
      <c r="CB943" s="131"/>
      <c r="CC943" s="131"/>
      <c r="CD943" s="131"/>
      <c r="CE943" s="131"/>
      <c r="CF943" s="131"/>
      <c r="CG943" s="131"/>
      <c r="CH943" s="131"/>
      <c r="CI943" s="131"/>
      <c r="CJ943" s="131"/>
      <c r="CK943" s="131"/>
      <c r="CL943" s="131"/>
      <c r="CM943" s="131"/>
      <c r="CN943" s="131"/>
      <c r="CO943" s="131"/>
      <c r="CP943" s="131"/>
      <c r="CQ943" s="131"/>
      <c r="CR943" s="131"/>
      <c r="CS943" s="131"/>
      <c r="CT943" s="131"/>
      <c r="CU943" s="131"/>
      <c r="CV943" s="131"/>
      <c r="CW943" s="131"/>
      <c r="CX943" s="131"/>
      <c r="CY943" s="131"/>
      <c r="CZ943" s="131"/>
      <c r="DA943" s="131"/>
      <c r="DB943" s="131"/>
      <c r="DC943" s="131"/>
      <c r="DD943" s="131"/>
      <c r="DE943" s="131"/>
      <c r="DF943" s="131"/>
      <c r="DG943" s="131"/>
      <c r="DH943" s="131"/>
      <c r="DI943" s="131"/>
      <c r="DJ943" s="131"/>
      <c r="DK943" s="131"/>
      <c r="DL943" s="131"/>
      <c r="DM943" s="131"/>
      <c r="DN943" s="131"/>
      <c r="DO943" s="131"/>
      <c r="DP943" s="131"/>
      <c r="DQ943" s="131"/>
      <c r="DR943" s="131"/>
      <c r="DS943" s="131"/>
      <c r="DT943" s="131"/>
      <c r="DU943" s="131"/>
      <c r="DV943" s="131"/>
      <c r="DW943" s="131"/>
      <c r="DX943" s="131"/>
      <c r="DY943" s="131"/>
      <c r="DZ943" s="131"/>
      <c r="EA943" s="131"/>
      <c r="EB943" s="131"/>
      <c r="EC943" s="131"/>
      <c r="ED943" s="131"/>
      <c r="EE943" s="131"/>
      <c r="EF943" s="131"/>
      <c r="EG943" s="131"/>
      <c r="EH943" s="131"/>
      <c r="EI943" s="131"/>
      <c r="EJ943" s="131"/>
      <c r="EK943" s="131"/>
      <c r="EL943" s="131"/>
      <c r="EM943" s="131"/>
      <c r="EN943" s="131"/>
      <c r="EO943" s="131"/>
      <c r="EP943" s="131"/>
      <c r="EQ943" s="131"/>
      <c r="ER943" s="131"/>
      <c r="ES943" s="131"/>
      <c r="ET943" s="131"/>
      <c r="EU943" s="131"/>
      <c r="EV943" s="131"/>
      <c r="EW943" s="131"/>
      <c r="EX943" s="131"/>
      <c r="EY943" s="131"/>
      <c r="EZ943" s="131"/>
      <c r="FA943" s="131"/>
      <c r="FB943" s="131"/>
      <c r="FC943" s="131"/>
      <c r="FD943" s="131"/>
      <c r="FE943" s="131"/>
      <c r="FF943" s="131"/>
      <c r="FG943" s="131"/>
      <c r="FH943" s="131"/>
      <c r="FI943" s="131"/>
      <c r="FJ943" s="131"/>
      <c r="FK943" s="131"/>
      <c r="FL943" s="131"/>
      <c r="FM943" s="131"/>
      <c r="FN943" s="131"/>
      <c r="FO943" s="131"/>
      <c r="FP943" s="131"/>
      <c r="FQ943" s="131"/>
      <c r="FR943" s="131"/>
      <c r="FS943" s="131"/>
      <c r="FT943" s="131"/>
      <c r="FU943" s="131"/>
      <c r="FV943" s="131"/>
      <c r="FW943" s="131"/>
    </row>
    <row r="944">
      <c r="A944" s="131"/>
      <c r="B944" s="131"/>
      <c r="C944" s="131"/>
      <c r="D944" s="131"/>
      <c r="E944" s="131"/>
      <c r="F944" s="131"/>
      <c r="G944" s="131"/>
      <c r="H944" s="131"/>
      <c r="I944" s="131"/>
      <c r="J944" s="131"/>
      <c r="K944" s="131"/>
      <c r="L944" s="131"/>
      <c r="M944" s="131"/>
      <c r="N944" s="131"/>
      <c r="O944" s="131"/>
      <c r="P944" s="131"/>
      <c r="Q944" s="131"/>
      <c r="R944" s="131"/>
      <c r="S944" s="131"/>
      <c r="T944" s="131"/>
      <c r="U944" s="131"/>
      <c r="V944" s="131"/>
      <c r="W944" s="131"/>
      <c r="X944" s="131"/>
      <c r="Y944" s="131"/>
      <c r="Z944" s="131"/>
      <c r="AA944" s="131"/>
      <c r="AB944" s="131"/>
      <c r="AC944" s="131"/>
      <c r="AD944" s="131"/>
      <c r="AE944" s="131"/>
      <c r="AF944" s="131"/>
      <c r="AG944" s="131"/>
      <c r="AH944" s="131"/>
      <c r="AI944" s="131"/>
      <c r="AJ944" s="131"/>
      <c r="AK944" s="131"/>
      <c r="AL944" s="131"/>
      <c r="AM944" s="131"/>
      <c r="AN944" s="131"/>
      <c r="AO944" s="131"/>
      <c r="AP944" s="131"/>
      <c r="AQ944" s="131"/>
      <c r="AR944" s="131"/>
      <c r="AS944" s="131"/>
      <c r="AT944" s="131"/>
      <c r="AU944" s="131"/>
      <c r="AV944" s="131"/>
      <c r="AW944" s="131"/>
      <c r="AX944" s="131"/>
      <c r="AY944" s="131"/>
      <c r="AZ944" s="131"/>
      <c r="BA944" s="131"/>
      <c r="BB944" s="131"/>
      <c r="BC944" s="131"/>
      <c r="BD944" s="131"/>
      <c r="BE944" s="131"/>
      <c r="BF944" s="131"/>
      <c r="BG944" s="131"/>
      <c r="BH944" s="131"/>
      <c r="BI944" s="131"/>
      <c r="BJ944" s="131"/>
      <c r="BK944" s="131"/>
      <c r="BL944" s="131"/>
      <c r="BM944" s="131"/>
      <c r="BN944" s="131"/>
      <c r="BO944" s="131"/>
      <c r="BP944" s="131"/>
      <c r="BQ944" s="131"/>
      <c r="BR944" s="131"/>
      <c r="BS944" s="131"/>
      <c r="BT944" s="131"/>
      <c r="BU944" s="131"/>
      <c r="BV944" s="131"/>
      <c r="BW944" s="131"/>
      <c r="BX944" s="131"/>
      <c r="BY944" s="131"/>
      <c r="BZ944" s="131"/>
      <c r="CA944" s="131"/>
      <c r="CB944" s="131"/>
      <c r="CC944" s="131"/>
      <c r="CD944" s="131"/>
      <c r="CE944" s="131"/>
      <c r="CF944" s="131"/>
      <c r="CG944" s="131"/>
      <c r="CH944" s="131"/>
      <c r="CI944" s="131"/>
      <c r="CJ944" s="131"/>
      <c r="CK944" s="131"/>
      <c r="CL944" s="131"/>
      <c r="CM944" s="131"/>
      <c r="CN944" s="131"/>
      <c r="CO944" s="131"/>
      <c r="CP944" s="131"/>
      <c r="CQ944" s="131"/>
      <c r="CR944" s="131"/>
      <c r="CS944" s="131"/>
      <c r="CT944" s="131"/>
      <c r="CU944" s="131"/>
      <c r="CV944" s="131"/>
      <c r="CW944" s="131"/>
      <c r="CX944" s="131"/>
      <c r="CY944" s="131"/>
      <c r="CZ944" s="131"/>
      <c r="DA944" s="131"/>
      <c r="DB944" s="131"/>
      <c r="DC944" s="131"/>
      <c r="DD944" s="131"/>
      <c r="DE944" s="131"/>
      <c r="DF944" s="131"/>
      <c r="DG944" s="131"/>
      <c r="DH944" s="131"/>
      <c r="DI944" s="131"/>
      <c r="DJ944" s="131"/>
      <c r="DK944" s="131"/>
      <c r="DL944" s="131"/>
      <c r="DM944" s="131"/>
      <c r="DN944" s="131"/>
      <c r="DO944" s="131"/>
      <c r="DP944" s="131"/>
      <c r="DQ944" s="131"/>
      <c r="DR944" s="131"/>
      <c r="DS944" s="131"/>
      <c r="DT944" s="131"/>
      <c r="DU944" s="131"/>
      <c r="DV944" s="131"/>
      <c r="DW944" s="131"/>
      <c r="DX944" s="131"/>
      <c r="DY944" s="131"/>
      <c r="DZ944" s="131"/>
      <c r="EA944" s="131"/>
      <c r="EB944" s="131"/>
      <c r="EC944" s="131"/>
      <c r="ED944" s="131"/>
      <c r="EE944" s="131"/>
      <c r="EF944" s="131"/>
      <c r="EG944" s="131"/>
      <c r="EH944" s="131"/>
      <c r="EI944" s="131"/>
      <c r="EJ944" s="131"/>
      <c r="EK944" s="131"/>
      <c r="EL944" s="131"/>
      <c r="EM944" s="131"/>
      <c r="EN944" s="131"/>
      <c r="EO944" s="131"/>
      <c r="EP944" s="131"/>
      <c r="EQ944" s="131"/>
      <c r="ER944" s="131"/>
      <c r="ES944" s="131"/>
      <c r="ET944" s="131"/>
      <c r="EU944" s="131"/>
      <c r="EV944" s="131"/>
      <c r="EW944" s="131"/>
      <c r="EX944" s="131"/>
      <c r="EY944" s="131"/>
      <c r="EZ944" s="131"/>
      <c r="FA944" s="131"/>
      <c r="FB944" s="131"/>
      <c r="FC944" s="131"/>
      <c r="FD944" s="131"/>
      <c r="FE944" s="131"/>
      <c r="FF944" s="131"/>
      <c r="FG944" s="131"/>
      <c r="FH944" s="131"/>
      <c r="FI944" s="131"/>
      <c r="FJ944" s="131"/>
      <c r="FK944" s="131"/>
      <c r="FL944" s="131"/>
      <c r="FM944" s="131"/>
      <c r="FN944" s="131"/>
      <c r="FO944" s="131"/>
      <c r="FP944" s="131"/>
      <c r="FQ944" s="131"/>
      <c r="FR944" s="131"/>
      <c r="FS944" s="131"/>
      <c r="FT944" s="131"/>
      <c r="FU944" s="131"/>
      <c r="FV944" s="131"/>
      <c r="FW944" s="131"/>
    </row>
    <row r="945">
      <c r="A945" s="131"/>
      <c r="B945" s="131"/>
      <c r="C945" s="131"/>
      <c r="D945" s="131"/>
      <c r="E945" s="131"/>
      <c r="F945" s="131"/>
      <c r="G945" s="131"/>
      <c r="H945" s="131"/>
      <c r="I945" s="131"/>
      <c r="J945" s="131"/>
      <c r="K945" s="131"/>
      <c r="L945" s="131"/>
      <c r="M945" s="131"/>
      <c r="N945" s="131"/>
      <c r="O945" s="131"/>
      <c r="P945" s="131"/>
      <c r="Q945" s="131"/>
      <c r="R945" s="131"/>
      <c r="S945" s="131"/>
      <c r="T945" s="131"/>
      <c r="U945" s="131"/>
      <c r="V945" s="131"/>
      <c r="W945" s="131"/>
      <c r="X945" s="131"/>
      <c r="Y945" s="131"/>
      <c r="Z945" s="131"/>
      <c r="AA945" s="131"/>
      <c r="AB945" s="131"/>
      <c r="AC945" s="131"/>
      <c r="AD945" s="131"/>
      <c r="AE945" s="131"/>
      <c r="AF945" s="131"/>
      <c r="AG945" s="131"/>
      <c r="AH945" s="131"/>
      <c r="AI945" s="131"/>
      <c r="AJ945" s="131"/>
      <c r="AK945" s="131"/>
      <c r="AL945" s="131"/>
      <c r="AM945" s="131"/>
      <c r="AN945" s="131"/>
      <c r="AO945" s="131"/>
      <c r="AP945" s="131"/>
      <c r="AQ945" s="131"/>
      <c r="AR945" s="131"/>
      <c r="AS945" s="131"/>
      <c r="AT945" s="131"/>
      <c r="AU945" s="131"/>
      <c r="AV945" s="131"/>
      <c r="AW945" s="131"/>
      <c r="AX945" s="131"/>
      <c r="AY945" s="131"/>
      <c r="AZ945" s="131"/>
      <c r="BA945" s="131"/>
      <c r="BB945" s="131"/>
      <c r="BC945" s="131"/>
      <c r="BD945" s="131"/>
      <c r="BE945" s="131"/>
      <c r="BF945" s="131"/>
      <c r="BG945" s="131"/>
      <c r="BH945" s="131"/>
      <c r="BI945" s="131"/>
      <c r="BJ945" s="131"/>
      <c r="BK945" s="131"/>
      <c r="BL945" s="131"/>
      <c r="BM945" s="131"/>
      <c r="BN945" s="131"/>
      <c r="BO945" s="131"/>
      <c r="BP945" s="131"/>
      <c r="BQ945" s="131"/>
      <c r="BR945" s="131"/>
      <c r="BS945" s="131"/>
      <c r="BT945" s="131"/>
      <c r="BU945" s="131"/>
      <c r="BV945" s="131"/>
      <c r="BW945" s="131"/>
      <c r="BX945" s="131"/>
      <c r="BY945" s="131"/>
      <c r="BZ945" s="131"/>
      <c r="CA945" s="131"/>
      <c r="CB945" s="131"/>
      <c r="CC945" s="131"/>
      <c r="CD945" s="131"/>
      <c r="CE945" s="131"/>
      <c r="CF945" s="131"/>
      <c r="CG945" s="131"/>
      <c r="CH945" s="131"/>
      <c r="CI945" s="131"/>
      <c r="CJ945" s="131"/>
      <c r="CK945" s="131"/>
      <c r="CL945" s="131"/>
      <c r="CM945" s="131"/>
      <c r="CN945" s="131"/>
      <c r="CO945" s="131"/>
      <c r="CP945" s="131"/>
      <c r="CQ945" s="131"/>
      <c r="CR945" s="131"/>
      <c r="CS945" s="131"/>
      <c r="CT945" s="131"/>
      <c r="CU945" s="131"/>
      <c r="CV945" s="131"/>
      <c r="CW945" s="131"/>
      <c r="CX945" s="131"/>
      <c r="CY945" s="131"/>
      <c r="CZ945" s="131"/>
      <c r="DA945" s="131"/>
      <c r="DB945" s="131"/>
      <c r="DC945" s="131"/>
      <c r="DD945" s="131"/>
      <c r="DE945" s="131"/>
      <c r="DF945" s="131"/>
      <c r="DG945" s="131"/>
      <c r="DH945" s="131"/>
      <c r="DI945" s="131"/>
      <c r="DJ945" s="131"/>
      <c r="DK945" s="131"/>
      <c r="DL945" s="131"/>
      <c r="DM945" s="131"/>
      <c r="DN945" s="131"/>
      <c r="DO945" s="131"/>
      <c r="DP945" s="131"/>
      <c r="DQ945" s="131"/>
      <c r="DR945" s="131"/>
      <c r="DS945" s="131"/>
      <c r="DT945" s="131"/>
      <c r="DU945" s="131"/>
      <c r="DV945" s="131"/>
      <c r="DW945" s="131"/>
      <c r="DX945" s="131"/>
      <c r="DY945" s="131"/>
      <c r="DZ945" s="131"/>
      <c r="EA945" s="131"/>
      <c r="EB945" s="131"/>
      <c r="EC945" s="131"/>
      <c r="ED945" s="131"/>
      <c r="EE945" s="131"/>
      <c r="EF945" s="131"/>
      <c r="EG945" s="131"/>
      <c r="EH945" s="131"/>
      <c r="EI945" s="131"/>
      <c r="EJ945" s="131"/>
      <c r="EK945" s="131"/>
      <c r="EL945" s="131"/>
      <c r="EM945" s="131"/>
      <c r="EN945" s="131"/>
      <c r="EO945" s="131"/>
      <c r="EP945" s="131"/>
      <c r="EQ945" s="131"/>
      <c r="ER945" s="131"/>
      <c r="ES945" s="131"/>
      <c r="ET945" s="131"/>
      <c r="EU945" s="131"/>
      <c r="EV945" s="131"/>
      <c r="EW945" s="131"/>
      <c r="EX945" s="131"/>
      <c r="EY945" s="131"/>
      <c r="EZ945" s="131"/>
      <c r="FA945" s="131"/>
      <c r="FB945" s="131"/>
      <c r="FC945" s="131"/>
      <c r="FD945" s="131"/>
      <c r="FE945" s="131"/>
      <c r="FF945" s="131"/>
      <c r="FG945" s="131"/>
      <c r="FH945" s="131"/>
      <c r="FI945" s="131"/>
      <c r="FJ945" s="131"/>
      <c r="FK945" s="131"/>
      <c r="FL945" s="131"/>
      <c r="FM945" s="131"/>
      <c r="FN945" s="131"/>
      <c r="FO945" s="131"/>
      <c r="FP945" s="131"/>
      <c r="FQ945" s="131"/>
      <c r="FR945" s="131"/>
      <c r="FS945" s="131"/>
      <c r="FT945" s="131"/>
      <c r="FU945" s="131"/>
      <c r="FV945" s="131"/>
      <c r="FW945" s="131"/>
    </row>
    <row r="946">
      <c r="A946" s="131"/>
      <c r="B946" s="131"/>
      <c r="C946" s="131"/>
      <c r="D946" s="131"/>
      <c r="E946" s="131"/>
      <c r="F946" s="131"/>
      <c r="G946" s="131"/>
      <c r="H946" s="131"/>
      <c r="I946" s="131"/>
      <c r="J946" s="131"/>
      <c r="K946" s="131"/>
      <c r="L946" s="131"/>
      <c r="M946" s="131"/>
      <c r="N946" s="131"/>
      <c r="O946" s="131"/>
      <c r="P946" s="131"/>
      <c r="Q946" s="131"/>
      <c r="R946" s="131"/>
      <c r="S946" s="131"/>
      <c r="T946" s="131"/>
      <c r="U946" s="131"/>
      <c r="V946" s="131"/>
      <c r="W946" s="131"/>
      <c r="X946" s="131"/>
      <c r="Y946" s="131"/>
      <c r="Z946" s="131"/>
      <c r="AA946" s="131"/>
      <c r="AB946" s="131"/>
      <c r="AC946" s="131"/>
      <c r="AD946" s="131"/>
      <c r="AE946" s="131"/>
      <c r="AF946" s="131"/>
      <c r="AG946" s="131"/>
      <c r="AH946" s="131"/>
      <c r="AI946" s="131"/>
      <c r="AJ946" s="131"/>
      <c r="AK946" s="131"/>
      <c r="AL946" s="131"/>
      <c r="AM946" s="131"/>
      <c r="AN946" s="131"/>
      <c r="AO946" s="131"/>
      <c r="AP946" s="131"/>
      <c r="AQ946" s="131"/>
      <c r="AR946" s="131"/>
      <c r="AS946" s="131"/>
      <c r="AT946" s="131"/>
      <c r="AU946" s="131"/>
      <c r="AV946" s="131"/>
      <c r="AW946" s="131"/>
      <c r="AX946" s="131"/>
      <c r="AY946" s="131"/>
      <c r="AZ946" s="131"/>
      <c r="BA946" s="131"/>
      <c r="BB946" s="131"/>
      <c r="BC946" s="131"/>
      <c r="BD946" s="131"/>
      <c r="BE946" s="131"/>
      <c r="BF946" s="131"/>
      <c r="BG946" s="131"/>
      <c r="BH946" s="131"/>
      <c r="BI946" s="131"/>
      <c r="BJ946" s="131"/>
      <c r="BK946" s="131"/>
      <c r="BL946" s="131"/>
      <c r="BM946" s="131"/>
      <c r="BN946" s="131"/>
      <c r="BO946" s="131"/>
      <c r="BP946" s="131"/>
      <c r="BQ946" s="131"/>
      <c r="BR946" s="131"/>
      <c r="BS946" s="131"/>
      <c r="BT946" s="131"/>
      <c r="BU946" s="131"/>
      <c r="BV946" s="131"/>
      <c r="BW946" s="131"/>
      <c r="BX946" s="131"/>
      <c r="BY946" s="131"/>
      <c r="BZ946" s="131"/>
      <c r="CA946" s="131"/>
      <c r="CB946" s="131"/>
      <c r="CC946" s="131"/>
      <c r="CD946" s="131"/>
      <c r="CE946" s="131"/>
      <c r="CF946" s="131"/>
      <c r="CG946" s="131"/>
      <c r="CH946" s="131"/>
      <c r="CI946" s="131"/>
      <c r="CJ946" s="131"/>
      <c r="CK946" s="131"/>
      <c r="CL946" s="131"/>
      <c r="CM946" s="131"/>
      <c r="CN946" s="131"/>
      <c r="CO946" s="131"/>
      <c r="CP946" s="131"/>
      <c r="CQ946" s="131"/>
      <c r="CR946" s="131"/>
      <c r="CS946" s="131"/>
      <c r="CT946" s="131"/>
      <c r="CU946" s="131"/>
      <c r="CV946" s="131"/>
      <c r="CW946" s="131"/>
      <c r="CX946" s="131"/>
      <c r="CY946" s="131"/>
      <c r="CZ946" s="131"/>
      <c r="DA946" s="131"/>
      <c r="DB946" s="131"/>
      <c r="DC946" s="131"/>
      <c r="DD946" s="131"/>
      <c r="DE946" s="131"/>
      <c r="DF946" s="131"/>
      <c r="DG946" s="131"/>
      <c r="DH946" s="131"/>
      <c r="DI946" s="131"/>
      <c r="DJ946" s="131"/>
      <c r="DK946" s="131"/>
      <c r="DL946" s="131"/>
      <c r="DM946" s="131"/>
      <c r="DN946" s="131"/>
      <c r="DO946" s="131"/>
      <c r="DP946" s="131"/>
      <c r="DQ946" s="131"/>
      <c r="DR946" s="131"/>
      <c r="DS946" s="131"/>
      <c r="DT946" s="131"/>
      <c r="DU946" s="131"/>
      <c r="DV946" s="131"/>
      <c r="DW946" s="131"/>
      <c r="DX946" s="131"/>
      <c r="DY946" s="131"/>
      <c r="DZ946" s="131"/>
      <c r="EA946" s="131"/>
      <c r="EB946" s="131"/>
      <c r="EC946" s="131"/>
      <c r="ED946" s="131"/>
      <c r="EE946" s="131"/>
      <c r="EF946" s="131"/>
      <c r="EG946" s="131"/>
      <c r="EH946" s="131"/>
      <c r="EI946" s="131"/>
      <c r="EJ946" s="131"/>
      <c r="EK946" s="131"/>
      <c r="EL946" s="131"/>
      <c r="EM946" s="131"/>
      <c r="EN946" s="131"/>
      <c r="EO946" s="131"/>
      <c r="EP946" s="131"/>
      <c r="EQ946" s="131"/>
      <c r="ER946" s="131"/>
      <c r="ES946" s="131"/>
      <c r="ET946" s="131"/>
      <c r="EU946" s="131"/>
      <c r="EV946" s="131"/>
      <c r="EW946" s="131"/>
      <c r="EX946" s="131"/>
      <c r="EY946" s="131"/>
      <c r="EZ946" s="131"/>
      <c r="FA946" s="131"/>
      <c r="FB946" s="131"/>
      <c r="FC946" s="131"/>
      <c r="FD946" s="131"/>
      <c r="FE946" s="131"/>
      <c r="FF946" s="131"/>
      <c r="FG946" s="131"/>
      <c r="FH946" s="131"/>
      <c r="FI946" s="131"/>
      <c r="FJ946" s="131"/>
      <c r="FK946" s="131"/>
      <c r="FL946" s="131"/>
      <c r="FM946" s="131"/>
      <c r="FN946" s="131"/>
      <c r="FO946" s="131"/>
      <c r="FP946" s="131"/>
      <c r="FQ946" s="131"/>
      <c r="FR946" s="131"/>
      <c r="FS946" s="131"/>
      <c r="FT946" s="131"/>
      <c r="FU946" s="131"/>
      <c r="FV946" s="131"/>
      <c r="FW946" s="131"/>
    </row>
    <row r="947">
      <c r="A947" s="131"/>
      <c r="B947" s="131"/>
      <c r="C947" s="131"/>
      <c r="D947" s="131"/>
      <c r="E947" s="131"/>
      <c r="F947" s="131"/>
      <c r="G947" s="131"/>
      <c r="H947" s="131"/>
      <c r="I947" s="131"/>
      <c r="J947" s="131"/>
      <c r="K947" s="131"/>
      <c r="L947" s="131"/>
      <c r="M947" s="131"/>
      <c r="N947" s="131"/>
      <c r="O947" s="131"/>
      <c r="P947" s="131"/>
      <c r="Q947" s="131"/>
      <c r="R947" s="131"/>
      <c r="S947" s="131"/>
      <c r="T947" s="131"/>
      <c r="U947" s="131"/>
      <c r="V947" s="131"/>
      <c r="W947" s="131"/>
      <c r="X947" s="131"/>
      <c r="Y947" s="131"/>
      <c r="Z947" s="131"/>
      <c r="AA947" s="131"/>
      <c r="AB947" s="131"/>
      <c r="AC947" s="131"/>
      <c r="AD947" s="131"/>
      <c r="AE947" s="131"/>
      <c r="AF947" s="131"/>
      <c r="AG947" s="131"/>
      <c r="AH947" s="131"/>
      <c r="AI947" s="131"/>
      <c r="AJ947" s="131"/>
      <c r="AK947" s="131"/>
      <c r="AL947" s="131"/>
      <c r="AM947" s="131"/>
      <c r="AN947" s="131"/>
      <c r="AO947" s="131"/>
      <c r="AP947" s="131"/>
      <c r="AQ947" s="131"/>
      <c r="AR947" s="131"/>
      <c r="AS947" s="131"/>
      <c r="AT947" s="131"/>
      <c r="AU947" s="131"/>
      <c r="AV947" s="131"/>
      <c r="AW947" s="131"/>
      <c r="AX947" s="131"/>
      <c r="AY947" s="131"/>
      <c r="AZ947" s="131"/>
      <c r="BA947" s="131"/>
      <c r="BB947" s="131"/>
      <c r="BC947" s="131"/>
      <c r="BD947" s="131"/>
      <c r="BE947" s="131"/>
      <c r="BF947" s="131"/>
      <c r="BG947" s="131"/>
      <c r="BH947" s="131"/>
      <c r="BI947" s="131"/>
      <c r="BJ947" s="131"/>
      <c r="BK947" s="131"/>
      <c r="BL947" s="131"/>
      <c r="BM947" s="131"/>
      <c r="BN947" s="131"/>
      <c r="BO947" s="131"/>
      <c r="BP947" s="131"/>
      <c r="BQ947" s="131"/>
      <c r="BR947" s="131"/>
      <c r="BS947" s="131"/>
      <c r="BT947" s="131"/>
      <c r="BU947" s="131"/>
      <c r="BV947" s="131"/>
      <c r="BW947" s="131"/>
      <c r="BX947" s="131"/>
      <c r="BY947" s="131"/>
      <c r="BZ947" s="131"/>
      <c r="CA947" s="131"/>
      <c r="CB947" s="131"/>
      <c r="CC947" s="131"/>
      <c r="CD947" s="131"/>
      <c r="CE947" s="131"/>
      <c r="CF947" s="131"/>
      <c r="CG947" s="131"/>
      <c r="CH947" s="131"/>
      <c r="CI947" s="131"/>
      <c r="CJ947" s="131"/>
      <c r="CK947" s="131"/>
      <c r="CL947" s="131"/>
      <c r="CM947" s="131"/>
      <c r="CN947" s="131"/>
      <c r="CO947" s="131"/>
      <c r="CP947" s="131"/>
      <c r="CQ947" s="131"/>
      <c r="CR947" s="131"/>
      <c r="CS947" s="131"/>
      <c r="CT947" s="131"/>
      <c r="CU947" s="131"/>
      <c r="CV947" s="131"/>
      <c r="CW947" s="131"/>
      <c r="CX947" s="131"/>
      <c r="CY947" s="131"/>
      <c r="CZ947" s="131"/>
      <c r="DA947" s="131"/>
      <c r="DB947" s="131"/>
      <c r="DC947" s="131"/>
      <c r="DD947" s="131"/>
      <c r="DE947" s="131"/>
      <c r="DF947" s="131"/>
      <c r="DG947" s="131"/>
      <c r="DH947" s="131"/>
      <c r="DI947" s="131"/>
      <c r="DJ947" s="131"/>
      <c r="DK947" s="131"/>
      <c r="DL947" s="131"/>
      <c r="DM947" s="131"/>
      <c r="DN947" s="131"/>
      <c r="DO947" s="131"/>
      <c r="DP947" s="131"/>
      <c r="DQ947" s="131"/>
      <c r="DR947" s="131"/>
      <c r="DS947" s="131"/>
      <c r="DT947" s="131"/>
      <c r="DU947" s="131"/>
      <c r="DV947" s="131"/>
      <c r="DW947" s="131"/>
      <c r="DX947" s="131"/>
      <c r="DY947" s="131"/>
      <c r="DZ947" s="131"/>
      <c r="EA947" s="131"/>
      <c r="EB947" s="131"/>
      <c r="EC947" s="131"/>
      <c r="ED947" s="131"/>
      <c r="EE947" s="131"/>
      <c r="EF947" s="131"/>
      <c r="EG947" s="131"/>
      <c r="EH947" s="131"/>
      <c r="EI947" s="131"/>
      <c r="EJ947" s="131"/>
      <c r="EK947" s="131"/>
      <c r="EL947" s="131"/>
      <c r="EM947" s="131"/>
      <c r="EN947" s="131"/>
      <c r="EO947" s="131"/>
      <c r="EP947" s="131"/>
      <c r="EQ947" s="131"/>
      <c r="ER947" s="131"/>
      <c r="ES947" s="131"/>
      <c r="ET947" s="131"/>
      <c r="EU947" s="131"/>
      <c r="EV947" s="131"/>
      <c r="EW947" s="131"/>
      <c r="EX947" s="131"/>
      <c r="EY947" s="131"/>
      <c r="EZ947" s="131"/>
      <c r="FA947" s="131"/>
      <c r="FB947" s="131"/>
      <c r="FC947" s="131"/>
      <c r="FD947" s="131"/>
      <c r="FE947" s="131"/>
      <c r="FF947" s="131"/>
      <c r="FG947" s="131"/>
      <c r="FH947" s="131"/>
      <c r="FI947" s="131"/>
      <c r="FJ947" s="131"/>
      <c r="FK947" s="131"/>
      <c r="FL947" s="131"/>
      <c r="FM947" s="131"/>
      <c r="FN947" s="131"/>
      <c r="FO947" s="131"/>
      <c r="FP947" s="131"/>
      <c r="FQ947" s="131"/>
      <c r="FR947" s="131"/>
      <c r="FS947" s="131"/>
      <c r="FT947" s="131"/>
      <c r="FU947" s="131"/>
      <c r="FV947" s="131"/>
      <c r="FW947" s="131"/>
    </row>
    <row r="948">
      <c r="A948" s="131"/>
      <c r="B948" s="131"/>
      <c r="C948" s="131"/>
      <c r="D948" s="131"/>
      <c r="E948" s="131"/>
      <c r="F948" s="131"/>
      <c r="G948" s="131"/>
      <c r="H948" s="131"/>
      <c r="I948" s="131"/>
      <c r="J948" s="131"/>
      <c r="K948" s="131"/>
      <c r="L948" s="131"/>
      <c r="M948" s="131"/>
      <c r="N948" s="131"/>
      <c r="O948" s="131"/>
      <c r="P948" s="131"/>
      <c r="Q948" s="131"/>
      <c r="R948" s="131"/>
      <c r="S948" s="131"/>
      <c r="T948" s="131"/>
      <c r="U948" s="131"/>
      <c r="V948" s="131"/>
      <c r="W948" s="131"/>
      <c r="X948" s="131"/>
      <c r="Y948" s="131"/>
      <c r="Z948" s="131"/>
      <c r="AA948" s="131"/>
      <c r="AB948" s="131"/>
      <c r="AC948" s="131"/>
      <c r="AD948" s="131"/>
      <c r="AE948" s="131"/>
      <c r="AF948" s="131"/>
      <c r="AG948" s="131"/>
      <c r="AH948" s="131"/>
      <c r="AI948" s="131"/>
      <c r="AJ948" s="131"/>
      <c r="AK948" s="131"/>
      <c r="AL948" s="131"/>
      <c r="AM948" s="131"/>
      <c r="AN948" s="131"/>
      <c r="AO948" s="131"/>
      <c r="AP948" s="131"/>
      <c r="AQ948" s="131"/>
      <c r="AR948" s="131"/>
      <c r="AS948" s="131"/>
      <c r="AT948" s="131"/>
      <c r="AU948" s="131"/>
      <c r="AV948" s="131"/>
      <c r="AW948" s="131"/>
      <c r="AX948" s="131"/>
      <c r="AY948" s="131"/>
      <c r="AZ948" s="131"/>
      <c r="BA948" s="131"/>
      <c r="BB948" s="131"/>
      <c r="BC948" s="131"/>
      <c r="BD948" s="131"/>
      <c r="BE948" s="131"/>
      <c r="BF948" s="131"/>
      <c r="BG948" s="131"/>
      <c r="BH948" s="131"/>
      <c r="BI948" s="131"/>
      <c r="BJ948" s="131"/>
      <c r="BK948" s="131"/>
      <c r="BL948" s="131"/>
      <c r="BM948" s="131"/>
      <c r="BN948" s="131"/>
      <c r="BO948" s="131"/>
      <c r="BP948" s="131"/>
      <c r="BQ948" s="131"/>
      <c r="BR948" s="131"/>
      <c r="BS948" s="131"/>
      <c r="BT948" s="131"/>
      <c r="BU948" s="131"/>
      <c r="BV948" s="131"/>
      <c r="BW948" s="131"/>
      <c r="BX948" s="131"/>
      <c r="BY948" s="131"/>
      <c r="BZ948" s="131"/>
      <c r="CA948" s="131"/>
      <c r="CB948" s="131"/>
      <c r="CC948" s="131"/>
      <c r="CD948" s="131"/>
      <c r="CE948" s="131"/>
      <c r="CF948" s="131"/>
      <c r="CG948" s="131"/>
      <c r="CH948" s="131"/>
      <c r="CI948" s="131"/>
      <c r="CJ948" s="131"/>
      <c r="CK948" s="131"/>
      <c r="CL948" s="131"/>
      <c r="CM948" s="131"/>
      <c r="CN948" s="131"/>
      <c r="CO948" s="131"/>
      <c r="CP948" s="131"/>
      <c r="CQ948" s="131"/>
      <c r="CR948" s="131"/>
      <c r="CS948" s="131"/>
      <c r="CT948" s="131"/>
      <c r="CU948" s="131"/>
      <c r="CV948" s="131"/>
      <c r="CW948" s="131"/>
      <c r="CX948" s="131"/>
      <c r="CY948" s="131"/>
      <c r="CZ948" s="131"/>
      <c r="DA948" s="131"/>
      <c r="DB948" s="131"/>
      <c r="DC948" s="131"/>
      <c r="DD948" s="131"/>
      <c r="DE948" s="131"/>
      <c r="DF948" s="131"/>
      <c r="DG948" s="131"/>
      <c r="DH948" s="131"/>
      <c r="DI948" s="131"/>
      <c r="DJ948" s="131"/>
      <c r="DK948" s="131"/>
      <c r="DL948" s="131"/>
      <c r="DM948" s="131"/>
      <c r="DN948" s="131"/>
      <c r="DO948" s="131"/>
      <c r="DP948" s="131"/>
      <c r="DQ948" s="131"/>
      <c r="DR948" s="131"/>
      <c r="DS948" s="131"/>
      <c r="DT948" s="131"/>
      <c r="DU948" s="131"/>
      <c r="DV948" s="131"/>
      <c r="DW948" s="131"/>
      <c r="DX948" s="131"/>
      <c r="DY948" s="131"/>
      <c r="DZ948" s="131"/>
      <c r="EA948" s="131"/>
      <c r="EB948" s="131"/>
      <c r="EC948" s="131"/>
      <c r="ED948" s="131"/>
      <c r="EE948" s="131"/>
      <c r="EF948" s="131"/>
      <c r="EG948" s="131"/>
      <c r="EH948" s="131"/>
      <c r="EI948" s="131"/>
      <c r="EJ948" s="131"/>
      <c r="EK948" s="131"/>
      <c r="EL948" s="131"/>
      <c r="EM948" s="131"/>
      <c r="EN948" s="131"/>
      <c r="EO948" s="131"/>
      <c r="EP948" s="131"/>
      <c r="EQ948" s="131"/>
      <c r="ER948" s="131"/>
      <c r="ES948" s="131"/>
      <c r="ET948" s="131"/>
      <c r="EU948" s="131"/>
      <c r="EV948" s="131"/>
      <c r="EW948" s="131"/>
      <c r="EX948" s="131"/>
      <c r="EY948" s="131"/>
      <c r="EZ948" s="131"/>
      <c r="FA948" s="131"/>
      <c r="FB948" s="131"/>
      <c r="FC948" s="131"/>
      <c r="FD948" s="131"/>
      <c r="FE948" s="131"/>
      <c r="FF948" s="131"/>
      <c r="FG948" s="131"/>
      <c r="FH948" s="131"/>
      <c r="FI948" s="131"/>
      <c r="FJ948" s="131"/>
      <c r="FK948" s="131"/>
      <c r="FL948" s="131"/>
      <c r="FM948" s="131"/>
      <c r="FN948" s="131"/>
      <c r="FO948" s="131"/>
      <c r="FP948" s="131"/>
      <c r="FQ948" s="131"/>
      <c r="FR948" s="131"/>
      <c r="FS948" s="131"/>
      <c r="FT948" s="131"/>
      <c r="FU948" s="131"/>
      <c r="FV948" s="131"/>
      <c r="FW948" s="131"/>
    </row>
    <row r="949">
      <c r="A949" s="131"/>
      <c r="B949" s="131"/>
      <c r="C949" s="131"/>
      <c r="D949" s="131"/>
      <c r="E949" s="131"/>
      <c r="F949" s="131"/>
      <c r="G949" s="131"/>
      <c r="H949" s="131"/>
      <c r="I949" s="131"/>
      <c r="J949" s="131"/>
      <c r="K949" s="131"/>
      <c r="L949" s="131"/>
      <c r="M949" s="131"/>
      <c r="N949" s="131"/>
      <c r="O949" s="131"/>
      <c r="P949" s="131"/>
      <c r="Q949" s="131"/>
      <c r="R949" s="131"/>
      <c r="S949" s="131"/>
      <c r="T949" s="131"/>
      <c r="U949" s="131"/>
      <c r="V949" s="131"/>
      <c r="W949" s="131"/>
      <c r="X949" s="131"/>
      <c r="Y949" s="131"/>
      <c r="Z949" s="131"/>
      <c r="AA949" s="131"/>
      <c r="AB949" s="131"/>
      <c r="AC949" s="131"/>
      <c r="AD949" s="131"/>
      <c r="AE949" s="131"/>
      <c r="AF949" s="131"/>
      <c r="AG949" s="131"/>
      <c r="AH949" s="131"/>
      <c r="AI949" s="131"/>
      <c r="AJ949" s="131"/>
      <c r="AK949" s="131"/>
      <c r="AL949" s="131"/>
      <c r="AM949" s="131"/>
      <c r="AN949" s="131"/>
      <c r="AO949" s="131"/>
      <c r="AP949" s="131"/>
      <c r="AQ949" s="131"/>
      <c r="AR949" s="131"/>
      <c r="AS949" s="131"/>
      <c r="AT949" s="131"/>
      <c r="AU949" s="131"/>
      <c r="AV949" s="131"/>
      <c r="AW949" s="131"/>
      <c r="AX949" s="131"/>
      <c r="AY949" s="131"/>
      <c r="AZ949" s="131"/>
      <c r="BA949" s="131"/>
      <c r="BB949" s="131"/>
      <c r="BC949" s="131"/>
      <c r="BD949" s="131"/>
      <c r="BE949" s="131"/>
      <c r="BF949" s="131"/>
      <c r="BG949" s="131"/>
      <c r="BH949" s="131"/>
      <c r="BI949" s="131"/>
      <c r="BJ949" s="131"/>
      <c r="BK949" s="131"/>
      <c r="BL949" s="131"/>
      <c r="BM949" s="131"/>
      <c r="BN949" s="131"/>
      <c r="BO949" s="131"/>
      <c r="BP949" s="131"/>
      <c r="BQ949" s="131"/>
      <c r="BR949" s="131"/>
      <c r="BS949" s="131"/>
      <c r="BT949" s="131"/>
      <c r="BU949" s="131"/>
      <c r="BV949" s="131"/>
      <c r="BW949" s="131"/>
      <c r="BX949" s="131"/>
      <c r="BY949" s="131"/>
      <c r="BZ949" s="131"/>
      <c r="CA949" s="131"/>
      <c r="CB949" s="131"/>
      <c r="CC949" s="131"/>
      <c r="CD949" s="131"/>
      <c r="CE949" s="131"/>
      <c r="CF949" s="131"/>
      <c r="CG949" s="131"/>
      <c r="CH949" s="131"/>
      <c r="CI949" s="131"/>
      <c r="CJ949" s="131"/>
      <c r="CK949" s="131"/>
      <c r="CL949" s="131"/>
      <c r="CM949" s="131"/>
      <c r="CN949" s="131"/>
      <c r="CO949" s="131"/>
      <c r="CP949" s="131"/>
      <c r="CQ949" s="131"/>
      <c r="CR949" s="131"/>
      <c r="CS949" s="131"/>
      <c r="CT949" s="131"/>
      <c r="CU949" s="131"/>
      <c r="CV949" s="131"/>
      <c r="CW949" s="131"/>
      <c r="CX949" s="131"/>
      <c r="CY949" s="131"/>
      <c r="CZ949" s="131"/>
      <c r="DA949" s="131"/>
      <c r="DB949" s="131"/>
      <c r="DC949" s="131"/>
      <c r="DD949" s="131"/>
      <c r="DE949" s="131"/>
      <c r="DF949" s="131"/>
      <c r="DG949" s="131"/>
      <c r="DH949" s="131"/>
      <c r="DI949" s="131"/>
      <c r="DJ949" s="131"/>
      <c r="DK949" s="131"/>
      <c r="DL949" s="131"/>
      <c r="DM949" s="131"/>
      <c r="DN949" s="131"/>
      <c r="DO949" s="131"/>
      <c r="DP949" s="131"/>
      <c r="DQ949" s="131"/>
      <c r="DR949" s="131"/>
      <c r="DS949" s="131"/>
      <c r="DT949" s="131"/>
      <c r="DU949" s="131"/>
      <c r="DV949" s="131"/>
      <c r="DW949" s="131"/>
      <c r="DX949" s="131"/>
      <c r="DY949" s="131"/>
      <c r="DZ949" s="131"/>
      <c r="EA949" s="131"/>
      <c r="EB949" s="131"/>
      <c r="EC949" s="131"/>
      <c r="ED949" s="131"/>
      <c r="EE949" s="131"/>
      <c r="EF949" s="131"/>
      <c r="EG949" s="131"/>
      <c r="EH949" s="131"/>
      <c r="EI949" s="131"/>
      <c r="EJ949" s="131"/>
      <c r="EK949" s="131"/>
      <c r="EL949" s="131"/>
      <c r="EM949" s="131"/>
      <c r="EN949" s="131"/>
      <c r="EO949" s="131"/>
      <c r="EP949" s="131"/>
      <c r="EQ949" s="131"/>
      <c r="ER949" s="131"/>
      <c r="ES949" s="131"/>
      <c r="ET949" s="131"/>
      <c r="EU949" s="131"/>
      <c r="EV949" s="131"/>
      <c r="EW949" s="131"/>
      <c r="EX949" s="131"/>
      <c r="EY949" s="131"/>
      <c r="EZ949" s="131"/>
      <c r="FA949" s="131"/>
      <c r="FB949" s="131"/>
      <c r="FC949" s="131"/>
      <c r="FD949" s="131"/>
      <c r="FE949" s="131"/>
      <c r="FF949" s="131"/>
      <c r="FG949" s="131"/>
      <c r="FH949" s="131"/>
      <c r="FI949" s="131"/>
      <c r="FJ949" s="131"/>
      <c r="FK949" s="131"/>
      <c r="FL949" s="131"/>
      <c r="FM949" s="131"/>
      <c r="FN949" s="131"/>
      <c r="FO949" s="131"/>
      <c r="FP949" s="131"/>
      <c r="FQ949" s="131"/>
      <c r="FR949" s="131"/>
      <c r="FS949" s="131"/>
      <c r="FT949" s="131"/>
      <c r="FU949" s="131"/>
      <c r="FV949" s="131"/>
      <c r="FW949" s="131"/>
    </row>
    <row r="950">
      <c r="A950" s="131"/>
      <c r="B950" s="131"/>
      <c r="C950" s="131"/>
      <c r="D950" s="131"/>
      <c r="E950" s="131"/>
      <c r="F950" s="131"/>
      <c r="G950" s="131"/>
      <c r="H950" s="131"/>
      <c r="I950" s="131"/>
      <c r="J950" s="131"/>
      <c r="K950" s="131"/>
      <c r="L950" s="131"/>
      <c r="M950" s="131"/>
      <c r="N950" s="131"/>
      <c r="O950" s="131"/>
      <c r="P950" s="131"/>
      <c r="Q950" s="131"/>
      <c r="R950" s="131"/>
      <c r="S950" s="131"/>
      <c r="T950" s="131"/>
      <c r="U950" s="131"/>
      <c r="V950" s="131"/>
      <c r="W950" s="131"/>
      <c r="X950" s="131"/>
      <c r="Y950" s="131"/>
      <c r="Z950" s="131"/>
      <c r="AA950" s="131"/>
      <c r="AB950" s="131"/>
      <c r="AC950" s="131"/>
      <c r="AD950" s="131"/>
      <c r="AE950" s="131"/>
      <c r="AF950" s="131"/>
      <c r="AG950" s="131"/>
      <c r="AH950" s="131"/>
      <c r="AI950" s="131"/>
      <c r="AJ950" s="131"/>
      <c r="AK950" s="131"/>
      <c r="AL950" s="131"/>
      <c r="AM950" s="131"/>
      <c r="AN950" s="131"/>
      <c r="AO950" s="131"/>
      <c r="AP950" s="131"/>
      <c r="AQ950" s="131"/>
      <c r="AR950" s="131"/>
      <c r="AS950" s="131"/>
      <c r="AT950" s="131"/>
      <c r="AU950" s="131"/>
      <c r="AV950" s="131"/>
      <c r="AW950" s="131"/>
      <c r="AX950" s="131"/>
      <c r="AY950" s="131"/>
      <c r="AZ950" s="131"/>
      <c r="BA950" s="131"/>
      <c r="BB950" s="131"/>
      <c r="BC950" s="131"/>
      <c r="BD950" s="131"/>
      <c r="BE950" s="131"/>
      <c r="BF950" s="131"/>
      <c r="BG950" s="131"/>
      <c r="BH950" s="131"/>
      <c r="BI950" s="131"/>
      <c r="BJ950" s="131"/>
      <c r="BK950" s="131"/>
      <c r="BL950" s="131"/>
      <c r="BM950" s="131"/>
      <c r="BN950" s="131"/>
      <c r="BO950" s="131"/>
      <c r="BP950" s="131"/>
      <c r="BQ950" s="131"/>
      <c r="BR950" s="131"/>
      <c r="BS950" s="131"/>
      <c r="BT950" s="131"/>
      <c r="BU950" s="131"/>
      <c r="BV950" s="131"/>
      <c r="BW950" s="131"/>
      <c r="BX950" s="131"/>
      <c r="BY950" s="131"/>
      <c r="BZ950" s="131"/>
      <c r="CA950" s="131"/>
      <c r="CB950" s="131"/>
      <c r="CC950" s="131"/>
      <c r="CD950" s="131"/>
      <c r="CE950" s="131"/>
      <c r="CF950" s="131"/>
      <c r="CG950" s="131"/>
      <c r="CH950" s="131"/>
      <c r="CI950" s="131"/>
      <c r="CJ950" s="131"/>
      <c r="CK950" s="131"/>
      <c r="CL950" s="131"/>
      <c r="CM950" s="131"/>
      <c r="CN950" s="131"/>
      <c r="CO950" s="131"/>
      <c r="CP950" s="131"/>
      <c r="CQ950" s="131"/>
      <c r="CR950" s="131"/>
      <c r="CS950" s="131"/>
      <c r="CT950" s="131"/>
      <c r="CU950" s="131"/>
      <c r="CV950" s="131"/>
      <c r="CW950" s="131"/>
      <c r="CX950" s="131"/>
      <c r="CY950" s="131"/>
      <c r="CZ950" s="131"/>
      <c r="DA950" s="131"/>
      <c r="DB950" s="131"/>
      <c r="DC950" s="131"/>
      <c r="DD950" s="131"/>
      <c r="DE950" s="131"/>
      <c r="DF950" s="131"/>
      <c r="DG950" s="131"/>
      <c r="DH950" s="131"/>
      <c r="DI950" s="131"/>
      <c r="DJ950" s="131"/>
      <c r="DK950" s="131"/>
      <c r="DL950" s="131"/>
      <c r="DM950" s="131"/>
      <c r="DN950" s="131"/>
      <c r="DO950" s="131"/>
      <c r="DP950" s="131"/>
      <c r="DQ950" s="131"/>
      <c r="DR950" s="131"/>
      <c r="DS950" s="131"/>
      <c r="DT950" s="131"/>
      <c r="DU950" s="131"/>
      <c r="DV950" s="131"/>
      <c r="DW950" s="131"/>
      <c r="DX950" s="131"/>
      <c r="DY950" s="131"/>
      <c r="DZ950" s="131"/>
      <c r="EA950" s="131"/>
      <c r="EB950" s="131"/>
      <c r="EC950" s="131"/>
      <c r="ED950" s="131"/>
      <c r="EE950" s="131"/>
      <c r="EF950" s="131"/>
      <c r="EG950" s="131"/>
      <c r="EH950" s="131"/>
      <c r="EI950" s="131"/>
      <c r="EJ950" s="131"/>
      <c r="EK950" s="131"/>
      <c r="EL950" s="131"/>
      <c r="EM950" s="131"/>
      <c r="EN950" s="131"/>
      <c r="EO950" s="131"/>
      <c r="EP950" s="131"/>
      <c r="EQ950" s="131"/>
      <c r="ER950" s="131"/>
      <c r="ES950" s="131"/>
      <c r="ET950" s="131"/>
      <c r="EU950" s="131"/>
      <c r="EV950" s="131"/>
      <c r="EW950" s="131"/>
      <c r="EX950" s="131"/>
      <c r="EY950" s="131"/>
      <c r="EZ950" s="131"/>
      <c r="FA950" s="131"/>
      <c r="FB950" s="131"/>
      <c r="FC950" s="131"/>
      <c r="FD950" s="131"/>
      <c r="FE950" s="131"/>
      <c r="FF950" s="131"/>
      <c r="FG950" s="131"/>
      <c r="FH950" s="131"/>
      <c r="FI950" s="131"/>
      <c r="FJ950" s="131"/>
      <c r="FK950" s="131"/>
      <c r="FL950" s="131"/>
      <c r="FM950" s="131"/>
      <c r="FN950" s="131"/>
      <c r="FO950" s="131"/>
      <c r="FP950" s="131"/>
      <c r="FQ950" s="131"/>
      <c r="FR950" s="131"/>
      <c r="FS950" s="131"/>
      <c r="FT950" s="131"/>
      <c r="FU950" s="131"/>
      <c r="FV950" s="131"/>
      <c r="FW950" s="131"/>
    </row>
    <row r="951">
      <c r="A951" s="131"/>
      <c r="B951" s="131"/>
      <c r="C951" s="131"/>
      <c r="D951" s="131"/>
      <c r="E951" s="131"/>
      <c r="F951" s="131"/>
      <c r="G951" s="131"/>
      <c r="H951" s="131"/>
      <c r="I951" s="131"/>
      <c r="J951" s="131"/>
      <c r="K951" s="131"/>
      <c r="L951" s="131"/>
      <c r="M951" s="131"/>
      <c r="N951" s="131"/>
      <c r="O951" s="131"/>
      <c r="P951" s="131"/>
      <c r="Q951" s="131"/>
      <c r="R951" s="131"/>
      <c r="S951" s="131"/>
      <c r="T951" s="131"/>
      <c r="U951" s="131"/>
      <c r="V951" s="131"/>
      <c r="W951" s="131"/>
      <c r="X951" s="131"/>
      <c r="Y951" s="131"/>
      <c r="Z951" s="131"/>
      <c r="AA951" s="131"/>
      <c r="AB951" s="131"/>
      <c r="AC951" s="131"/>
      <c r="AD951" s="131"/>
      <c r="AE951" s="131"/>
      <c r="AF951" s="131"/>
      <c r="AG951" s="131"/>
      <c r="AH951" s="131"/>
      <c r="AI951" s="131"/>
      <c r="AJ951" s="131"/>
      <c r="AK951" s="131"/>
      <c r="AL951" s="131"/>
      <c r="AM951" s="131"/>
      <c r="AN951" s="131"/>
      <c r="AO951" s="131"/>
      <c r="AP951" s="131"/>
      <c r="AQ951" s="131"/>
      <c r="AR951" s="131"/>
      <c r="AS951" s="131"/>
      <c r="AT951" s="131"/>
      <c r="AU951" s="131"/>
      <c r="AV951" s="131"/>
      <c r="AW951" s="131"/>
      <c r="AX951" s="131"/>
      <c r="AY951" s="131"/>
      <c r="AZ951" s="131"/>
      <c r="BA951" s="131"/>
      <c r="BB951" s="131"/>
      <c r="BC951" s="131"/>
      <c r="BD951" s="131"/>
      <c r="BE951" s="131"/>
      <c r="BF951" s="131"/>
      <c r="BG951" s="131"/>
      <c r="BH951" s="131"/>
      <c r="BI951" s="131"/>
      <c r="BJ951" s="131"/>
      <c r="BK951" s="131"/>
      <c r="BL951" s="131"/>
      <c r="BM951" s="131"/>
      <c r="BN951" s="131"/>
      <c r="BO951" s="131"/>
      <c r="BP951" s="131"/>
      <c r="BQ951" s="131"/>
      <c r="BR951" s="131"/>
      <c r="BS951" s="131"/>
      <c r="BT951" s="131"/>
      <c r="BU951" s="131"/>
      <c r="BV951" s="131"/>
      <c r="BW951" s="131"/>
      <c r="BX951" s="131"/>
      <c r="BY951" s="131"/>
      <c r="BZ951" s="131"/>
      <c r="CA951" s="131"/>
      <c r="CB951" s="131"/>
      <c r="CC951" s="131"/>
      <c r="CD951" s="131"/>
      <c r="CE951" s="131"/>
      <c r="CF951" s="131"/>
      <c r="CG951" s="131"/>
      <c r="CH951" s="131"/>
      <c r="CI951" s="131"/>
      <c r="CJ951" s="131"/>
      <c r="CK951" s="131"/>
      <c r="CL951" s="131"/>
      <c r="CM951" s="131"/>
      <c r="CN951" s="131"/>
      <c r="CO951" s="131"/>
      <c r="CP951" s="131"/>
      <c r="CQ951" s="131"/>
      <c r="CR951" s="131"/>
      <c r="CS951" s="131"/>
      <c r="CT951" s="131"/>
      <c r="CU951" s="131"/>
      <c r="CV951" s="131"/>
      <c r="CW951" s="131"/>
      <c r="CX951" s="131"/>
      <c r="CY951" s="131"/>
      <c r="CZ951" s="131"/>
      <c r="DA951" s="131"/>
      <c r="DB951" s="131"/>
      <c r="DC951" s="131"/>
      <c r="DD951" s="131"/>
      <c r="DE951" s="131"/>
      <c r="DF951" s="131"/>
      <c r="DG951" s="131"/>
      <c r="DH951" s="131"/>
      <c r="DI951" s="131"/>
      <c r="DJ951" s="131"/>
      <c r="DK951" s="131"/>
      <c r="DL951" s="131"/>
      <c r="DM951" s="131"/>
      <c r="DN951" s="131"/>
      <c r="DO951" s="131"/>
      <c r="DP951" s="131"/>
      <c r="DQ951" s="131"/>
      <c r="DR951" s="131"/>
      <c r="DS951" s="131"/>
      <c r="DT951" s="131"/>
      <c r="DU951" s="131"/>
      <c r="DV951" s="131"/>
      <c r="DW951" s="131"/>
      <c r="DX951" s="131"/>
      <c r="DY951" s="131"/>
      <c r="DZ951" s="131"/>
      <c r="EA951" s="131"/>
      <c r="EB951" s="131"/>
      <c r="EC951" s="131"/>
      <c r="ED951" s="131"/>
      <c r="EE951" s="131"/>
      <c r="EF951" s="131"/>
      <c r="EG951" s="131"/>
      <c r="EH951" s="131"/>
      <c r="EI951" s="131"/>
      <c r="EJ951" s="131"/>
      <c r="EK951" s="131"/>
      <c r="EL951" s="131"/>
      <c r="EM951" s="131"/>
      <c r="EN951" s="131"/>
      <c r="EO951" s="131"/>
      <c r="EP951" s="131"/>
      <c r="EQ951" s="131"/>
      <c r="ER951" s="131"/>
      <c r="ES951" s="131"/>
      <c r="ET951" s="131"/>
      <c r="EU951" s="131"/>
      <c r="EV951" s="131"/>
      <c r="EW951" s="131"/>
      <c r="EX951" s="131"/>
      <c r="EY951" s="131"/>
      <c r="EZ951" s="131"/>
      <c r="FA951" s="131"/>
      <c r="FB951" s="131"/>
      <c r="FC951" s="131"/>
      <c r="FD951" s="131"/>
      <c r="FE951" s="131"/>
      <c r="FF951" s="131"/>
      <c r="FG951" s="131"/>
      <c r="FH951" s="131"/>
      <c r="FI951" s="131"/>
      <c r="FJ951" s="131"/>
      <c r="FK951" s="131"/>
      <c r="FL951" s="131"/>
      <c r="FM951" s="131"/>
      <c r="FN951" s="131"/>
      <c r="FO951" s="131"/>
      <c r="FP951" s="131"/>
      <c r="FQ951" s="131"/>
      <c r="FR951" s="131"/>
      <c r="FS951" s="131"/>
      <c r="FT951" s="131"/>
      <c r="FU951" s="131"/>
      <c r="FV951" s="131"/>
      <c r="FW951" s="131"/>
    </row>
    <row r="952">
      <c r="A952" s="131"/>
      <c r="B952" s="131"/>
      <c r="C952" s="131"/>
      <c r="D952" s="131"/>
      <c r="E952" s="131"/>
      <c r="F952" s="131"/>
      <c r="G952" s="131"/>
      <c r="H952" s="131"/>
      <c r="I952" s="131"/>
      <c r="J952" s="131"/>
      <c r="K952" s="131"/>
      <c r="L952" s="131"/>
      <c r="M952" s="131"/>
      <c r="N952" s="131"/>
      <c r="O952" s="131"/>
      <c r="P952" s="131"/>
      <c r="Q952" s="131"/>
      <c r="R952" s="131"/>
      <c r="S952" s="131"/>
      <c r="T952" s="131"/>
      <c r="U952" s="131"/>
      <c r="V952" s="131"/>
      <c r="W952" s="131"/>
      <c r="X952" s="131"/>
      <c r="Y952" s="131"/>
      <c r="Z952" s="131"/>
      <c r="AA952" s="131"/>
      <c r="AB952" s="131"/>
      <c r="AC952" s="131"/>
      <c r="AD952" s="131"/>
      <c r="AE952" s="131"/>
      <c r="AF952" s="131"/>
      <c r="AG952" s="131"/>
      <c r="AH952" s="131"/>
      <c r="AI952" s="131"/>
      <c r="AJ952" s="131"/>
      <c r="AK952" s="131"/>
      <c r="AL952" s="131"/>
      <c r="AM952" s="131"/>
      <c r="AN952" s="131"/>
      <c r="AO952" s="131"/>
      <c r="AP952" s="131"/>
      <c r="AQ952" s="131"/>
      <c r="AR952" s="131"/>
      <c r="AS952" s="131"/>
      <c r="AT952" s="131"/>
      <c r="AU952" s="131"/>
      <c r="AV952" s="131"/>
      <c r="AW952" s="131"/>
      <c r="AX952" s="131"/>
      <c r="AY952" s="131"/>
      <c r="AZ952" s="131"/>
      <c r="BA952" s="131"/>
      <c r="BB952" s="131"/>
      <c r="BC952" s="131"/>
      <c r="BD952" s="131"/>
      <c r="BE952" s="131"/>
      <c r="BF952" s="131"/>
      <c r="BG952" s="131"/>
      <c r="BH952" s="131"/>
      <c r="BI952" s="131"/>
      <c r="BJ952" s="131"/>
      <c r="BK952" s="131"/>
      <c r="BL952" s="131"/>
      <c r="BM952" s="131"/>
      <c r="BN952" s="131"/>
      <c r="BO952" s="131"/>
      <c r="BP952" s="131"/>
      <c r="BQ952" s="131"/>
      <c r="BR952" s="131"/>
      <c r="BS952" s="131"/>
      <c r="BT952" s="131"/>
      <c r="BU952" s="131"/>
      <c r="BV952" s="131"/>
      <c r="BW952" s="131"/>
      <c r="BX952" s="131"/>
      <c r="BY952" s="131"/>
      <c r="BZ952" s="131"/>
      <c r="CA952" s="131"/>
      <c r="CB952" s="131"/>
      <c r="CC952" s="131"/>
      <c r="CD952" s="131"/>
      <c r="CE952" s="131"/>
      <c r="CF952" s="131"/>
      <c r="CG952" s="131"/>
      <c r="CH952" s="131"/>
      <c r="CI952" s="131"/>
      <c r="CJ952" s="131"/>
      <c r="CK952" s="131"/>
      <c r="CL952" s="131"/>
      <c r="CM952" s="131"/>
      <c r="CN952" s="131"/>
      <c r="CO952" s="131"/>
      <c r="CP952" s="131"/>
      <c r="CQ952" s="131"/>
      <c r="CR952" s="131"/>
      <c r="CS952" s="131"/>
      <c r="CT952" s="131"/>
      <c r="CU952" s="131"/>
      <c r="CV952" s="131"/>
      <c r="CW952" s="131"/>
      <c r="CX952" s="131"/>
      <c r="CY952" s="131"/>
      <c r="CZ952" s="131"/>
      <c r="DA952" s="131"/>
      <c r="DB952" s="131"/>
      <c r="DC952" s="131"/>
      <c r="DD952" s="131"/>
      <c r="DE952" s="131"/>
      <c r="DF952" s="131"/>
      <c r="DG952" s="131"/>
      <c r="DH952" s="131"/>
      <c r="DI952" s="131"/>
      <c r="DJ952" s="131"/>
      <c r="DK952" s="131"/>
      <c r="DL952" s="131"/>
      <c r="DM952" s="131"/>
      <c r="DN952" s="131"/>
      <c r="DO952" s="131"/>
      <c r="DP952" s="131"/>
      <c r="DQ952" s="131"/>
      <c r="DR952" s="131"/>
      <c r="DS952" s="131"/>
      <c r="DT952" s="131"/>
      <c r="DU952" s="131"/>
      <c r="DV952" s="131"/>
      <c r="DW952" s="131"/>
      <c r="DX952" s="131"/>
      <c r="DY952" s="131"/>
      <c r="DZ952" s="131"/>
      <c r="EA952" s="131"/>
      <c r="EB952" s="131"/>
      <c r="EC952" s="131"/>
      <c r="ED952" s="131"/>
      <c r="EE952" s="131"/>
      <c r="EF952" s="131"/>
      <c r="EG952" s="131"/>
      <c r="EH952" s="131"/>
      <c r="EI952" s="131"/>
      <c r="EJ952" s="131"/>
      <c r="EK952" s="131"/>
      <c r="EL952" s="131"/>
      <c r="EM952" s="131"/>
      <c r="EN952" s="131"/>
      <c r="EO952" s="131"/>
      <c r="EP952" s="131"/>
      <c r="EQ952" s="131"/>
      <c r="ER952" s="131"/>
      <c r="ES952" s="131"/>
      <c r="ET952" s="131"/>
      <c r="EU952" s="131"/>
      <c r="EV952" s="131"/>
      <c r="EW952" s="131"/>
      <c r="EX952" s="131"/>
      <c r="EY952" s="131"/>
      <c r="EZ952" s="131"/>
      <c r="FA952" s="131"/>
      <c r="FB952" s="131"/>
      <c r="FC952" s="131"/>
      <c r="FD952" s="131"/>
      <c r="FE952" s="131"/>
      <c r="FF952" s="131"/>
      <c r="FG952" s="131"/>
      <c r="FH952" s="131"/>
      <c r="FI952" s="131"/>
      <c r="FJ952" s="131"/>
      <c r="FK952" s="131"/>
      <c r="FL952" s="131"/>
      <c r="FM952" s="131"/>
      <c r="FN952" s="131"/>
      <c r="FO952" s="131"/>
      <c r="FP952" s="131"/>
      <c r="FQ952" s="131"/>
      <c r="FR952" s="131"/>
      <c r="FS952" s="131"/>
      <c r="FT952" s="131"/>
      <c r="FU952" s="131"/>
      <c r="FV952" s="131"/>
      <c r="FW952" s="131"/>
    </row>
    <row r="953">
      <c r="A953" s="131"/>
      <c r="B953" s="131"/>
      <c r="C953" s="131"/>
      <c r="D953" s="131"/>
      <c r="E953" s="131"/>
      <c r="F953" s="131"/>
      <c r="G953" s="131"/>
      <c r="H953" s="131"/>
      <c r="I953" s="131"/>
      <c r="J953" s="131"/>
      <c r="K953" s="131"/>
      <c r="L953" s="131"/>
      <c r="M953" s="131"/>
      <c r="N953" s="131"/>
      <c r="O953" s="131"/>
      <c r="P953" s="131"/>
      <c r="Q953" s="131"/>
      <c r="R953" s="131"/>
      <c r="S953" s="131"/>
      <c r="T953" s="131"/>
      <c r="U953" s="131"/>
      <c r="V953" s="131"/>
      <c r="W953" s="131"/>
      <c r="X953" s="131"/>
      <c r="Y953" s="131"/>
      <c r="Z953" s="131"/>
      <c r="AA953" s="131"/>
      <c r="AB953" s="131"/>
      <c r="AC953" s="131"/>
      <c r="AD953" s="131"/>
      <c r="AE953" s="131"/>
      <c r="AF953" s="131"/>
      <c r="AG953" s="131"/>
      <c r="AH953" s="131"/>
      <c r="AI953" s="131"/>
      <c r="AJ953" s="131"/>
      <c r="AK953" s="131"/>
      <c r="AL953" s="131"/>
      <c r="AM953" s="131"/>
      <c r="AN953" s="131"/>
      <c r="AO953" s="131"/>
      <c r="AP953" s="131"/>
      <c r="AQ953" s="131"/>
      <c r="AR953" s="131"/>
      <c r="AS953" s="131"/>
      <c r="AT953" s="131"/>
      <c r="AU953" s="131"/>
      <c r="AV953" s="131"/>
      <c r="AW953" s="131"/>
      <c r="AX953" s="131"/>
      <c r="AY953" s="131"/>
      <c r="AZ953" s="131"/>
      <c r="BA953" s="131"/>
      <c r="BB953" s="131"/>
      <c r="BC953" s="131"/>
      <c r="BD953" s="131"/>
      <c r="BE953" s="131"/>
      <c r="BF953" s="131"/>
      <c r="BG953" s="131"/>
      <c r="BH953" s="131"/>
      <c r="BI953" s="131"/>
      <c r="BJ953" s="131"/>
      <c r="BK953" s="131"/>
      <c r="BL953" s="131"/>
      <c r="BM953" s="131"/>
      <c r="BN953" s="131"/>
      <c r="BO953" s="131"/>
      <c r="BP953" s="131"/>
      <c r="BQ953" s="131"/>
      <c r="BR953" s="131"/>
      <c r="BS953" s="131"/>
      <c r="BT953" s="131"/>
      <c r="BU953" s="131"/>
      <c r="BV953" s="131"/>
      <c r="BW953" s="131"/>
      <c r="BX953" s="131"/>
      <c r="BY953" s="131"/>
      <c r="BZ953" s="131"/>
      <c r="CA953" s="131"/>
      <c r="CB953" s="131"/>
      <c r="CC953" s="131"/>
      <c r="CD953" s="131"/>
      <c r="CE953" s="131"/>
      <c r="CF953" s="131"/>
      <c r="CG953" s="131"/>
      <c r="CH953" s="131"/>
      <c r="CI953" s="131"/>
      <c r="CJ953" s="131"/>
      <c r="CK953" s="131"/>
      <c r="CL953" s="131"/>
      <c r="CM953" s="131"/>
      <c r="CN953" s="131"/>
      <c r="CO953" s="131"/>
      <c r="CP953" s="131"/>
      <c r="CQ953" s="131"/>
      <c r="CR953" s="131"/>
      <c r="CS953" s="131"/>
      <c r="CT953" s="131"/>
      <c r="CU953" s="131"/>
      <c r="CV953" s="131"/>
      <c r="CW953" s="131"/>
      <c r="CX953" s="131"/>
      <c r="CY953" s="131"/>
      <c r="CZ953" s="131"/>
      <c r="DA953" s="131"/>
      <c r="DB953" s="131"/>
      <c r="DC953" s="131"/>
      <c r="DD953" s="131"/>
      <c r="DE953" s="131"/>
      <c r="DF953" s="131"/>
      <c r="DG953" s="131"/>
      <c r="DH953" s="131"/>
      <c r="DI953" s="131"/>
      <c r="DJ953" s="131"/>
      <c r="DK953" s="131"/>
      <c r="DL953" s="131"/>
      <c r="DM953" s="131"/>
      <c r="DN953" s="131"/>
      <c r="DO953" s="131"/>
      <c r="DP953" s="131"/>
      <c r="DQ953" s="131"/>
      <c r="DR953" s="131"/>
      <c r="DS953" s="131"/>
      <c r="DT953" s="131"/>
      <c r="DU953" s="131"/>
      <c r="DV953" s="131"/>
      <c r="DW953" s="131"/>
      <c r="DX953" s="131"/>
      <c r="DY953" s="131"/>
      <c r="DZ953" s="131"/>
      <c r="EA953" s="131"/>
      <c r="EB953" s="131"/>
      <c r="EC953" s="131"/>
      <c r="ED953" s="131"/>
      <c r="EE953" s="131"/>
      <c r="EF953" s="131"/>
      <c r="EG953" s="131"/>
      <c r="EH953" s="131"/>
      <c r="EI953" s="131"/>
      <c r="EJ953" s="131"/>
      <c r="EK953" s="131"/>
      <c r="EL953" s="131"/>
      <c r="EM953" s="131"/>
      <c r="EN953" s="131"/>
      <c r="EO953" s="131"/>
      <c r="EP953" s="131"/>
      <c r="EQ953" s="131"/>
      <c r="ER953" s="131"/>
      <c r="ES953" s="131"/>
      <c r="ET953" s="131"/>
      <c r="EU953" s="131"/>
      <c r="EV953" s="131"/>
      <c r="EW953" s="131"/>
      <c r="EX953" s="131"/>
      <c r="EY953" s="131"/>
      <c r="EZ953" s="131"/>
      <c r="FA953" s="131"/>
      <c r="FB953" s="131"/>
      <c r="FC953" s="131"/>
      <c r="FD953" s="131"/>
      <c r="FE953" s="131"/>
      <c r="FF953" s="131"/>
      <c r="FG953" s="131"/>
      <c r="FH953" s="131"/>
      <c r="FI953" s="131"/>
      <c r="FJ953" s="131"/>
      <c r="FK953" s="131"/>
      <c r="FL953" s="131"/>
      <c r="FM953" s="131"/>
      <c r="FN953" s="131"/>
      <c r="FO953" s="131"/>
      <c r="FP953" s="131"/>
      <c r="FQ953" s="131"/>
      <c r="FR953" s="131"/>
      <c r="FS953" s="131"/>
      <c r="FT953" s="131"/>
      <c r="FU953" s="131"/>
      <c r="FV953" s="131"/>
      <c r="FW953" s="131"/>
    </row>
    <row r="954">
      <c r="A954" s="131"/>
      <c r="B954" s="131"/>
      <c r="C954" s="131"/>
      <c r="D954" s="131"/>
      <c r="E954" s="131"/>
      <c r="F954" s="131"/>
      <c r="G954" s="131"/>
      <c r="H954" s="131"/>
      <c r="I954" s="131"/>
      <c r="J954" s="131"/>
      <c r="K954" s="131"/>
      <c r="L954" s="131"/>
      <c r="M954" s="131"/>
      <c r="N954" s="131"/>
      <c r="O954" s="131"/>
      <c r="P954" s="131"/>
      <c r="Q954" s="131"/>
      <c r="R954" s="131"/>
      <c r="S954" s="131"/>
      <c r="T954" s="131"/>
      <c r="U954" s="131"/>
      <c r="V954" s="131"/>
      <c r="W954" s="131"/>
      <c r="X954" s="131"/>
      <c r="Y954" s="131"/>
      <c r="Z954" s="131"/>
      <c r="AA954" s="131"/>
      <c r="AB954" s="131"/>
      <c r="AC954" s="131"/>
      <c r="AD954" s="131"/>
      <c r="AE954" s="131"/>
      <c r="AF954" s="131"/>
      <c r="AG954" s="131"/>
      <c r="AH954" s="131"/>
      <c r="AI954" s="131"/>
      <c r="AJ954" s="131"/>
      <c r="AK954" s="131"/>
      <c r="AL954" s="131"/>
      <c r="AM954" s="131"/>
      <c r="AN954" s="131"/>
      <c r="AO954" s="131"/>
      <c r="AP954" s="131"/>
      <c r="AQ954" s="131"/>
      <c r="AR954" s="131"/>
      <c r="AS954" s="131"/>
      <c r="AT954" s="131"/>
      <c r="AU954" s="131"/>
      <c r="AV954" s="131"/>
      <c r="AW954" s="131"/>
      <c r="AX954" s="131"/>
      <c r="AY954" s="131"/>
      <c r="AZ954" s="131"/>
      <c r="BA954" s="131"/>
      <c r="BB954" s="131"/>
      <c r="BC954" s="131"/>
      <c r="BD954" s="131"/>
      <c r="BE954" s="131"/>
      <c r="BF954" s="131"/>
      <c r="BG954" s="131"/>
      <c r="BH954" s="131"/>
      <c r="BI954" s="131"/>
      <c r="BJ954" s="131"/>
      <c r="BK954" s="131"/>
      <c r="BL954" s="131"/>
      <c r="BM954" s="131"/>
      <c r="BN954" s="131"/>
      <c r="BO954" s="131"/>
      <c r="BP954" s="131"/>
      <c r="BQ954" s="131"/>
      <c r="BR954" s="131"/>
      <c r="BS954" s="131"/>
      <c r="BT954" s="131"/>
      <c r="BU954" s="131"/>
      <c r="BV954" s="131"/>
      <c r="BW954" s="131"/>
      <c r="BX954" s="131"/>
      <c r="BY954" s="131"/>
      <c r="BZ954" s="131"/>
      <c r="CA954" s="131"/>
      <c r="CB954" s="131"/>
      <c r="CC954" s="131"/>
      <c r="CD954" s="131"/>
      <c r="CE954" s="131"/>
      <c r="CF954" s="131"/>
      <c r="CG954" s="131"/>
      <c r="CH954" s="131"/>
      <c r="CI954" s="131"/>
      <c r="CJ954" s="131"/>
      <c r="CK954" s="131"/>
      <c r="CL954" s="131"/>
      <c r="CM954" s="131"/>
      <c r="CN954" s="131"/>
      <c r="CO954" s="131"/>
      <c r="CP954" s="131"/>
      <c r="CQ954" s="131"/>
      <c r="CR954" s="131"/>
      <c r="CS954" s="131"/>
      <c r="CT954" s="131"/>
      <c r="CU954" s="131"/>
      <c r="CV954" s="131"/>
      <c r="CW954" s="131"/>
      <c r="CX954" s="131"/>
      <c r="CY954" s="131"/>
      <c r="CZ954" s="131"/>
      <c r="DA954" s="131"/>
      <c r="DB954" s="131"/>
      <c r="DC954" s="131"/>
      <c r="DD954" s="131"/>
      <c r="DE954" s="131"/>
      <c r="DF954" s="131"/>
      <c r="DG954" s="131"/>
      <c r="DH954" s="131"/>
      <c r="DI954" s="131"/>
      <c r="DJ954" s="131"/>
      <c r="DK954" s="131"/>
      <c r="DL954" s="131"/>
      <c r="DM954" s="131"/>
      <c r="DN954" s="131"/>
      <c r="DO954" s="131"/>
      <c r="DP954" s="131"/>
      <c r="DQ954" s="131"/>
      <c r="DR954" s="131"/>
      <c r="DS954" s="131"/>
      <c r="DT954" s="131"/>
      <c r="DU954" s="131"/>
      <c r="DV954" s="131"/>
      <c r="DW954" s="131"/>
      <c r="DX954" s="131"/>
      <c r="DY954" s="131"/>
      <c r="DZ954" s="131"/>
      <c r="EA954" s="131"/>
      <c r="EB954" s="131"/>
      <c r="EC954" s="131"/>
      <c r="ED954" s="131"/>
      <c r="EE954" s="131"/>
      <c r="EF954" s="131"/>
      <c r="EG954" s="131"/>
      <c r="EH954" s="131"/>
      <c r="EI954" s="131"/>
      <c r="EJ954" s="131"/>
      <c r="EK954" s="131"/>
      <c r="EL954" s="131"/>
      <c r="EM954" s="131"/>
      <c r="EN954" s="131"/>
      <c r="EO954" s="131"/>
      <c r="EP954" s="131"/>
      <c r="EQ954" s="131"/>
      <c r="ER954" s="131"/>
      <c r="ES954" s="131"/>
      <c r="ET954" s="131"/>
      <c r="EU954" s="131"/>
      <c r="EV954" s="131"/>
      <c r="EW954" s="131"/>
      <c r="EX954" s="131"/>
      <c r="EY954" s="131"/>
      <c r="EZ954" s="131"/>
      <c r="FA954" s="131"/>
      <c r="FB954" s="131"/>
      <c r="FC954" s="131"/>
      <c r="FD954" s="131"/>
      <c r="FE954" s="131"/>
      <c r="FF954" s="131"/>
      <c r="FG954" s="131"/>
      <c r="FH954" s="131"/>
      <c r="FI954" s="131"/>
      <c r="FJ954" s="131"/>
      <c r="FK954" s="131"/>
      <c r="FL954" s="131"/>
      <c r="FM954" s="131"/>
      <c r="FN954" s="131"/>
      <c r="FO954" s="131"/>
      <c r="FP954" s="131"/>
      <c r="FQ954" s="131"/>
      <c r="FR954" s="131"/>
      <c r="FS954" s="131"/>
      <c r="FT954" s="131"/>
      <c r="FU954" s="131"/>
      <c r="FV954" s="131"/>
      <c r="FW954" s="131"/>
    </row>
    <row r="955">
      <c r="A955" s="131"/>
      <c r="B955" s="131"/>
      <c r="C955" s="131"/>
      <c r="D955" s="131"/>
      <c r="E955" s="131"/>
      <c r="F955" s="131"/>
      <c r="G955" s="131"/>
      <c r="H955" s="131"/>
      <c r="I955" s="131"/>
      <c r="J955" s="131"/>
      <c r="K955" s="131"/>
      <c r="L955" s="131"/>
      <c r="M955" s="131"/>
      <c r="N955" s="131"/>
      <c r="O955" s="131"/>
      <c r="P955" s="131"/>
      <c r="Q955" s="131"/>
      <c r="R955" s="131"/>
      <c r="S955" s="131"/>
      <c r="T955" s="131"/>
      <c r="U955" s="131"/>
      <c r="V955" s="131"/>
      <c r="W955" s="131"/>
      <c r="X955" s="131"/>
      <c r="Y955" s="131"/>
      <c r="Z955" s="131"/>
      <c r="AA955" s="131"/>
      <c r="AB955" s="131"/>
      <c r="AC955" s="131"/>
      <c r="AD955" s="131"/>
      <c r="AE955" s="131"/>
      <c r="AF955" s="131"/>
      <c r="AG955" s="131"/>
      <c r="AH955" s="131"/>
      <c r="AI955" s="131"/>
      <c r="AJ955" s="131"/>
      <c r="AK955" s="131"/>
      <c r="AL955" s="131"/>
      <c r="AM955" s="131"/>
      <c r="AN955" s="131"/>
      <c r="AO955" s="131"/>
      <c r="AP955" s="131"/>
      <c r="AQ955" s="131"/>
      <c r="AR955" s="131"/>
      <c r="AS955" s="131"/>
      <c r="AT955" s="131"/>
      <c r="AU955" s="131"/>
      <c r="AV955" s="131"/>
      <c r="AW955" s="131"/>
      <c r="AX955" s="131"/>
      <c r="AY955" s="131"/>
      <c r="AZ955" s="131"/>
      <c r="BA955" s="131"/>
      <c r="BB955" s="131"/>
      <c r="BC955" s="131"/>
      <c r="BD955" s="131"/>
      <c r="BE955" s="131"/>
      <c r="BF955" s="131"/>
      <c r="BG955" s="131"/>
      <c r="BH955" s="131"/>
      <c r="BI955" s="131"/>
      <c r="BJ955" s="131"/>
      <c r="BK955" s="131"/>
      <c r="BL955" s="131"/>
      <c r="BM955" s="131"/>
      <c r="BN955" s="131"/>
      <c r="BO955" s="131"/>
      <c r="BP955" s="131"/>
      <c r="BQ955" s="131"/>
      <c r="BR955" s="131"/>
      <c r="BS955" s="131"/>
      <c r="BT955" s="131"/>
      <c r="BU955" s="131"/>
      <c r="BV955" s="131"/>
      <c r="BW955" s="131"/>
      <c r="BX955" s="131"/>
      <c r="BY955" s="131"/>
      <c r="BZ955" s="131"/>
      <c r="CA955" s="131"/>
      <c r="CB955" s="131"/>
      <c r="CC955" s="131"/>
      <c r="CD955" s="131"/>
      <c r="CE955" s="131"/>
      <c r="CF955" s="131"/>
      <c r="CG955" s="131"/>
      <c r="CH955" s="131"/>
      <c r="CI955" s="131"/>
      <c r="CJ955" s="131"/>
      <c r="CK955" s="131"/>
      <c r="CL955" s="131"/>
      <c r="CM955" s="131"/>
      <c r="CN955" s="131"/>
      <c r="CO955" s="131"/>
      <c r="CP955" s="131"/>
      <c r="CQ955" s="131"/>
      <c r="CR955" s="131"/>
      <c r="CS955" s="131"/>
      <c r="CT955" s="131"/>
      <c r="CU955" s="131"/>
      <c r="CV955" s="131"/>
      <c r="CW955" s="131"/>
      <c r="CX955" s="131"/>
      <c r="CY955" s="131"/>
      <c r="CZ955" s="131"/>
      <c r="DA955" s="131"/>
      <c r="DB955" s="131"/>
      <c r="DC955" s="131"/>
      <c r="DD955" s="131"/>
      <c r="DE955" s="131"/>
      <c r="DF955" s="131"/>
      <c r="DG955" s="131"/>
      <c r="DH955" s="131"/>
      <c r="DI955" s="131"/>
      <c r="DJ955" s="131"/>
      <c r="DK955" s="131"/>
      <c r="DL955" s="131"/>
      <c r="DM955" s="131"/>
      <c r="DN955" s="131"/>
      <c r="DO955" s="131"/>
      <c r="DP955" s="131"/>
      <c r="DQ955" s="131"/>
      <c r="DR955" s="131"/>
      <c r="DS955" s="131"/>
      <c r="DT955" s="131"/>
      <c r="DU955" s="131"/>
      <c r="DV955" s="131"/>
      <c r="DW955" s="131"/>
      <c r="DX955" s="131"/>
      <c r="DY955" s="131"/>
      <c r="DZ955" s="131"/>
      <c r="EA955" s="131"/>
      <c r="EB955" s="131"/>
      <c r="EC955" s="131"/>
      <c r="ED955" s="131"/>
      <c r="EE955" s="131"/>
      <c r="EF955" s="131"/>
      <c r="EG955" s="131"/>
      <c r="EH955" s="131"/>
      <c r="EI955" s="131"/>
      <c r="EJ955" s="131"/>
      <c r="EK955" s="131"/>
      <c r="EL955" s="131"/>
      <c r="EM955" s="131"/>
      <c r="EN955" s="131"/>
      <c r="EO955" s="131"/>
      <c r="EP955" s="131"/>
      <c r="EQ955" s="131"/>
      <c r="ER955" s="131"/>
      <c r="ES955" s="131"/>
      <c r="ET955" s="131"/>
      <c r="EU955" s="131"/>
      <c r="EV955" s="131"/>
      <c r="EW955" s="131"/>
      <c r="EX955" s="131"/>
      <c r="EY955" s="131"/>
      <c r="EZ955" s="131"/>
      <c r="FA955" s="131"/>
      <c r="FB955" s="131"/>
      <c r="FC955" s="131"/>
      <c r="FD955" s="131"/>
      <c r="FE955" s="131"/>
      <c r="FF955" s="131"/>
      <c r="FG955" s="131"/>
      <c r="FH955" s="131"/>
      <c r="FI955" s="131"/>
      <c r="FJ955" s="131"/>
      <c r="FK955" s="131"/>
      <c r="FL955" s="131"/>
      <c r="FM955" s="131"/>
      <c r="FN955" s="131"/>
      <c r="FO955" s="131"/>
      <c r="FP955" s="131"/>
      <c r="FQ955" s="131"/>
      <c r="FR955" s="131"/>
      <c r="FS955" s="131"/>
      <c r="FT955" s="131"/>
      <c r="FU955" s="131"/>
      <c r="FV955" s="131"/>
      <c r="FW955" s="131"/>
    </row>
    <row r="956">
      <c r="A956" s="131"/>
      <c r="B956" s="131"/>
      <c r="C956" s="131"/>
      <c r="D956" s="131"/>
      <c r="E956" s="131"/>
      <c r="F956" s="131"/>
      <c r="G956" s="131"/>
      <c r="H956" s="131"/>
      <c r="I956" s="131"/>
      <c r="J956" s="131"/>
      <c r="K956" s="131"/>
      <c r="L956" s="131"/>
      <c r="M956" s="131"/>
      <c r="N956" s="131"/>
      <c r="O956" s="131"/>
      <c r="P956" s="131"/>
      <c r="Q956" s="131"/>
      <c r="R956" s="131"/>
      <c r="S956" s="131"/>
      <c r="T956" s="131"/>
      <c r="U956" s="131"/>
      <c r="V956" s="131"/>
      <c r="W956" s="131"/>
      <c r="X956" s="131"/>
      <c r="Y956" s="131"/>
      <c r="Z956" s="131"/>
      <c r="AA956" s="131"/>
      <c r="AB956" s="131"/>
      <c r="AC956" s="131"/>
      <c r="AD956" s="131"/>
      <c r="AE956" s="131"/>
      <c r="AF956" s="131"/>
      <c r="AG956" s="131"/>
      <c r="AH956" s="131"/>
      <c r="AI956" s="131"/>
      <c r="AJ956" s="131"/>
      <c r="AK956" s="131"/>
      <c r="AL956" s="131"/>
      <c r="AM956" s="131"/>
      <c r="AN956" s="131"/>
      <c r="AO956" s="131"/>
      <c r="AP956" s="131"/>
      <c r="AQ956" s="131"/>
      <c r="AR956" s="131"/>
      <c r="AS956" s="131"/>
      <c r="AT956" s="131"/>
      <c r="AU956" s="131"/>
      <c r="AV956" s="131"/>
      <c r="AW956" s="131"/>
      <c r="AX956" s="131"/>
      <c r="AY956" s="131"/>
      <c r="AZ956" s="131"/>
      <c r="BA956" s="131"/>
      <c r="BB956" s="131"/>
      <c r="BC956" s="131"/>
      <c r="BD956" s="131"/>
      <c r="BE956" s="131"/>
      <c r="BF956" s="131"/>
      <c r="BG956" s="131"/>
      <c r="BH956" s="131"/>
      <c r="BI956" s="131"/>
      <c r="BJ956" s="131"/>
      <c r="BK956" s="131"/>
      <c r="BL956" s="131"/>
      <c r="BM956" s="131"/>
      <c r="BN956" s="131"/>
      <c r="BO956" s="131"/>
      <c r="BP956" s="131"/>
      <c r="BQ956" s="131"/>
      <c r="BR956" s="131"/>
      <c r="BS956" s="131"/>
      <c r="BT956" s="131"/>
      <c r="BU956" s="131"/>
      <c r="BV956" s="131"/>
      <c r="BW956" s="131"/>
      <c r="BX956" s="131"/>
      <c r="BY956" s="131"/>
      <c r="BZ956" s="131"/>
      <c r="CA956" s="131"/>
      <c r="CB956" s="131"/>
      <c r="CC956" s="131"/>
      <c r="CD956" s="131"/>
      <c r="CE956" s="131"/>
      <c r="CF956" s="131"/>
      <c r="CG956" s="131"/>
      <c r="CH956" s="131"/>
      <c r="CI956" s="131"/>
      <c r="CJ956" s="131"/>
      <c r="CK956" s="131"/>
      <c r="CL956" s="131"/>
      <c r="CM956" s="131"/>
      <c r="CN956" s="131"/>
      <c r="CO956" s="131"/>
      <c r="CP956" s="131"/>
      <c r="CQ956" s="131"/>
      <c r="CR956" s="131"/>
      <c r="CS956" s="131"/>
      <c r="CT956" s="131"/>
      <c r="CU956" s="131"/>
      <c r="CV956" s="131"/>
      <c r="CW956" s="131"/>
      <c r="CX956" s="131"/>
      <c r="CY956" s="131"/>
      <c r="CZ956" s="131"/>
      <c r="DA956" s="131"/>
      <c r="DB956" s="131"/>
      <c r="DC956" s="131"/>
      <c r="DD956" s="131"/>
      <c r="DE956" s="131"/>
      <c r="DF956" s="131"/>
      <c r="DG956" s="131"/>
      <c r="DH956" s="131"/>
      <c r="DI956" s="131"/>
      <c r="DJ956" s="131"/>
      <c r="DK956" s="131"/>
      <c r="DL956" s="131"/>
      <c r="DM956" s="131"/>
      <c r="DN956" s="131"/>
      <c r="DO956" s="131"/>
      <c r="DP956" s="131"/>
      <c r="DQ956" s="131"/>
      <c r="DR956" s="131"/>
      <c r="DS956" s="131"/>
      <c r="DT956" s="131"/>
      <c r="DU956" s="131"/>
      <c r="DV956" s="131"/>
      <c r="DW956" s="131"/>
      <c r="DX956" s="131"/>
      <c r="DY956" s="131"/>
      <c r="DZ956" s="131"/>
      <c r="EA956" s="131"/>
      <c r="EB956" s="131"/>
      <c r="EC956" s="131"/>
      <c r="ED956" s="131"/>
      <c r="EE956" s="131"/>
      <c r="EF956" s="131"/>
      <c r="EG956" s="131"/>
      <c r="EH956" s="131"/>
      <c r="EI956" s="131"/>
      <c r="EJ956" s="131"/>
      <c r="EK956" s="131"/>
      <c r="EL956" s="131"/>
      <c r="EM956" s="131"/>
      <c r="EN956" s="131"/>
      <c r="EO956" s="131"/>
      <c r="EP956" s="131"/>
      <c r="EQ956" s="131"/>
      <c r="ER956" s="131"/>
      <c r="ES956" s="131"/>
      <c r="ET956" s="131"/>
      <c r="EU956" s="131"/>
      <c r="EV956" s="131"/>
      <c r="EW956" s="131"/>
      <c r="EX956" s="131"/>
      <c r="EY956" s="131"/>
      <c r="EZ956" s="131"/>
      <c r="FA956" s="131"/>
      <c r="FB956" s="131"/>
      <c r="FC956" s="131"/>
      <c r="FD956" s="131"/>
      <c r="FE956" s="131"/>
      <c r="FF956" s="131"/>
      <c r="FG956" s="131"/>
      <c r="FH956" s="131"/>
      <c r="FI956" s="131"/>
      <c r="FJ956" s="131"/>
      <c r="FK956" s="131"/>
      <c r="FL956" s="131"/>
      <c r="FM956" s="131"/>
      <c r="FN956" s="131"/>
      <c r="FO956" s="131"/>
      <c r="FP956" s="131"/>
      <c r="FQ956" s="131"/>
      <c r="FR956" s="131"/>
      <c r="FS956" s="131"/>
      <c r="FT956" s="131"/>
      <c r="FU956" s="131"/>
      <c r="FV956" s="131"/>
      <c r="FW956" s="131"/>
    </row>
    <row r="957">
      <c r="A957" s="131"/>
      <c r="B957" s="131"/>
      <c r="C957" s="131"/>
      <c r="D957" s="131"/>
      <c r="E957" s="131"/>
      <c r="F957" s="131"/>
      <c r="G957" s="131"/>
      <c r="H957" s="131"/>
      <c r="I957" s="131"/>
      <c r="J957" s="131"/>
      <c r="K957" s="131"/>
      <c r="L957" s="131"/>
      <c r="M957" s="131"/>
      <c r="N957" s="131"/>
      <c r="O957" s="131"/>
      <c r="P957" s="131"/>
      <c r="Q957" s="131"/>
      <c r="R957" s="131"/>
      <c r="S957" s="131"/>
      <c r="T957" s="131"/>
      <c r="U957" s="131"/>
      <c r="V957" s="131"/>
      <c r="W957" s="131"/>
      <c r="X957" s="131"/>
      <c r="Y957" s="131"/>
      <c r="Z957" s="131"/>
      <c r="AA957" s="131"/>
      <c r="AB957" s="131"/>
      <c r="AC957" s="131"/>
      <c r="AD957" s="131"/>
      <c r="AE957" s="131"/>
      <c r="AF957" s="131"/>
      <c r="AG957" s="131"/>
      <c r="AH957" s="131"/>
      <c r="AI957" s="131"/>
      <c r="AJ957" s="131"/>
      <c r="AK957" s="131"/>
      <c r="AL957" s="131"/>
      <c r="AM957" s="131"/>
      <c r="AN957" s="131"/>
      <c r="AO957" s="131"/>
      <c r="AP957" s="131"/>
      <c r="AQ957" s="131"/>
      <c r="AR957" s="131"/>
      <c r="AS957" s="131"/>
      <c r="AT957" s="131"/>
      <c r="AU957" s="131"/>
      <c r="AV957" s="131"/>
      <c r="AW957" s="131"/>
      <c r="AX957" s="131"/>
      <c r="AY957" s="131"/>
      <c r="AZ957" s="131"/>
      <c r="BA957" s="131"/>
      <c r="BB957" s="131"/>
      <c r="BC957" s="131"/>
      <c r="BD957" s="131"/>
      <c r="BE957" s="131"/>
      <c r="BF957" s="131"/>
      <c r="BG957" s="131"/>
      <c r="BH957" s="131"/>
      <c r="BI957" s="131"/>
      <c r="BJ957" s="131"/>
      <c r="BK957" s="131"/>
      <c r="BL957" s="131"/>
      <c r="BM957" s="131"/>
      <c r="BN957" s="131"/>
      <c r="BO957" s="131"/>
      <c r="BP957" s="131"/>
      <c r="BQ957" s="131"/>
      <c r="BR957" s="131"/>
      <c r="BS957" s="131"/>
      <c r="BT957" s="131"/>
      <c r="BU957" s="131"/>
      <c r="BV957" s="131"/>
      <c r="BW957" s="131"/>
      <c r="BX957" s="131"/>
      <c r="BY957" s="131"/>
      <c r="BZ957" s="131"/>
      <c r="CA957" s="131"/>
      <c r="CB957" s="131"/>
      <c r="CC957" s="131"/>
      <c r="CD957" s="131"/>
      <c r="CE957" s="131"/>
      <c r="CF957" s="131"/>
      <c r="CG957" s="131"/>
      <c r="CH957" s="131"/>
      <c r="CI957" s="131"/>
      <c r="CJ957" s="131"/>
      <c r="CK957" s="131"/>
      <c r="CL957" s="131"/>
      <c r="CM957" s="131"/>
      <c r="CN957" s="131"/>
      <c r="CO957" s="131"/>
      <c r="CP957" s="131"/>
      <c r="CQ957" s="131"/>
      <c r="CR957" s="131"/>
      <c r="CS957" s="131"/>
      <c r="CT957" s="131"/>
      <c r="CU957" s="131"/>
      <c r="CV957" s="131"/>
      <c r="CW957" s="131"/>
      <c r="CX957" s="131"/>
      <c r="CY957" s="131"/>
      <c r="CZ957" s="131"/>
      <c r="DA957" s="131"/>
      <c r="DB957" s="131"/>
      <c r="DC957" s="131"/>
      <c r="DD957" s="131"/>
      <c r="DE957" s="131"/>
      <c r="DF957" s="131"/>
      <c r="DG957" s="131"/>
      <c r="DH957" s="131"/>
      <c r="DI957" s="131"/>
      <c r="DJ957" s="131"/>
      <c r="DK957" s="131"/>
      <c r="DL957" s="131"/>
      <c r="DM957" s="131"/>
      <c r="DN957" s="131"/>
      <c r="DO957" s="131"/>
      <c r="DP957" s="131"/>
      <c r="DQ957" s="131"/>
      <c r="DR957" s="131"/>
      <c r="DS957" s="131"/>
      <c r="DT957" s="131"/>
      <c r="DU957" s="131"/>
      <c r="DV957" s="131"/>
      <c r="DW957" s="131"/>
      <c r="DX957" s="131"/>
      <c r="DY957" s="131"/>
      <c r="DZ957" s="131"/>
      <c r="EA957" s="131"/>
      <c r="EB957" s="131"/>
      <c r="EC957" s="131"/>
      <c r="ED957" s="131"/>
      <c r="EE957" s="131"/>
      <c r="EF957" s="131"/>
      <c r="EG957" s="131"/>
      <c r="EH957" s="131"/>
      <c r="EI957" s="131"/>
      <c r="EJ957" s="131"/>
      <c r="EK957" s="131"/>
      <c r="EL957" s="131"/>
      <c r="EM957" s="131"/>
      <c r="EN957" s="131"/>
      <c r="EO957" s="131"/>
      <c r="EP957" s="131"/>
      <c r="EQ957" s="131"/>
      <c r="ER957" s="131"/>
      <c r="ES957" s="131"/>
      <c r="ET957" s="131"/>
      <c r="EU957" s="131"/>
      <c r="EV957" s="131"/>
      <c r="EW957" s="131"/>
      <c r="EX957" s="131"/>
      <c r="EY957" s="131"/>
      <c r="EZ957" s="131"/>
      <c r="FA957" s="131"/>
      <c r="FB957" s="131"/>
      <c r="FC957" s="131"/>
      <c r="FD957" s="131"/>
      <c r="FE957" s="131"/>
      <c r="FF957" s="131"/>
      <c r="FG957" s="131"/>
      <c r="FH957" s="131"/>
      <c r="FI957" s="131"/>
      <c r="FJ957" s="131"/>
      <c r="FK957" s="131"/>
      <c r="FL957" s="131"/>
      <c r="FM957" s="131"/>
      <c r="FN957" s="131"/>
      <c r="FO957" s="131"/>
      <c r="FP957" s="131"/>
      <c r="FQ957" s="131"/>
      <c r="FR957" s="131"/>
      <c r="FS957" s="131"/>
      <c r="FT957" s="131"/>
      <c r="FU957" s="131"/>
      <c r="FV957" s="131"/>
      <c r="FW957" s="131"/>
    </row>
    <row r="958">
      <c r="A958" s="131"/>
      <c r="B958" s="131"/>
      <c r="C958" s="131"/>
      <c r="D958" s="131"/>
      <c r="E958" s="131"/>
      <c r="F958" s="131"/>
      <c r="G958" s="131"/>
      <c r="H958" s="131"/>
      <c r="I958" s="131"/>
      <c r="J958" s="131"/>
      <c r="K958" s="131"/>
      <c r="L958" s="131"/>
      <c r="M958" s="131"/>
      <c r="N958" s="131"/>
      <c r="O958" s="131"/>
      <c r="P958" s="131"/>
      <c r="Q958" s="131"/>
      <c r="R958" s="131"/>
      <c r="S958" s="131"/>
      <c r="T958" s="131"/>
      <c r="U958" s="131"/>
      <c r="V958" s="131"/>
      <c r="W958" s="131"/>
      <c r="X958" s="131"/>
      <c r="Y958" s="131"/>
      <c r="Z958" s="131"/>
      <c r="AA958" s="131"/>
      <c r="AB958" s="131"/>
      <c r="AC958" s="131"/>
      <c r="AD958" s="131"/>
      <c r="AE958" s="131"/>
      <c r="AF958" s="131"/>
      <c r="AG958" s="131"/>
      <c r="AH958" s="131"/>
      <c r="AI958" s="131"/>
      <c r="AJ958" s="131"/>
      <c r="AK958" s="131"/>
      <c r="AL958" s="131"/>
      <c r="AM958" s="131"/>
      <c r="AN958" s="131"/>
      <c r="AO958" s="131"/>
      <c r="AP958" s="131"/>
      <c r="AQ958" s="131"/>
      <c r="AR958" s="131"/>
      <c r="AS958" s="131"/>
      <c r="AT958" s="131"/>
      <c r="AU958" s="131"/>
      <c r="AV958" s="131"/>
      <c r="AW958" s="131"/>
      <c r="AX958" s="131"/>
      <c r="AY958" s="131"/>
      <c r="AZ958" s="131"/>
      <c r="BA958" s="131"/>
      <c r="BB958" s="131"/>
      <c r="BC958" s="131"/>
      <c r="BD958" s="131"/>
      <c r="BE958" s="131"/>
      <c r="BF958" s="131"/>
      <c r="BG958" s="131"/>
      <c r="BH958" s="131"/>
      <c r="BI958" s="131"/>
      <c r="BJ958" s="131"/>
      <c r="BK958" s="131"/>
      <c r="BL958" s="131"/>
      <c r="BM958" s="131"/>
      <c r="BN958" s="131"/>
      <c r="BO958" s="131"/>
      <c r="BP958" s="131"/>
      <c r="BQ958" s="131"/>
      <c r="BR958" s="131"/>
      <c r="BS958" s="131"/>
      <c r="BT958" s="131"/>
      <c r="BU958" s="131"/>
      <c r="BV958" s="131"/>
      <c r="BW958" s="131"/>
      <c r="BX958" s="131"/>
      <c r="BY958" s="131"/>
      <c r="BZ958" s="131"/>
      <c r="CA958" s="131"/>
      <c r="CB958" s="131"/>
      <c r="CC958" s="131"/>
      <c r="CD958" s="131"/>
      <c r="CE958" s="131"/>
      <c r="CF958" s="131"/>
      <c r="CG958" s="131"/>
      <c r="CH958" s="131"/>
      <c r="CI958" s="131"/>
      <c r="CJ958" s="131"/>
      <c r="CK958" s="131"/>
      <c r="CL958" s="131"/>
      <c r="CM958" s="131"/>
      <c r="CN958" s="131"/>
      <c r="CO958" s="131"/>
      <c r="CP958" s="131"/>
      <c r="CQ958" s="131"/>
      <c r="CR958" s="131"/>
      <c r="CS958" s="131"/>
      <c r="CT958" s="131"/>
      <c r="CU958" s="131"/>
      <c r="CV958" s="131"/>
      <c r="CW958" s="131"/>
      <c r="CX958" s="131"/>
      <c r="CY958" s="131"/>
      <c r="CZ958" s="131"/>
      <c r="DA958" s="131"/>
      <c r="DB958" s="131"/>
      <c r="DC958" s="131"/>
      <c r="DD958" s="131"/>
      <c r="DE958" s="131"/>
      <c r="DF958" s="131"/>
      <c r="DG958" s="131"/>
      <c r="DH958" s="131"/>
      <c r="DI958" s="131"/>
      <c r="DJ958" s="131"/>
      <c r="DK958" s="131"/>
      <c r="DL958" s="131"/>
      <c r="DM958" s="131"/>
      <c r="DN958" s="131"/>
      <c r="DO958" s="131"/>
      <c r="DP958" s="131"/>
      <c r="DQ958" s="131"/>
      <c r="DR958" s="131"/>
      <c r="DS958" s="131"/>
      <c r="DT958" s="131"/>
      <c r="DU958" s="131"/>
      <c r="DV958" s="131"/>
      <c r="DW958" s="131"/>
      <c r="DX958" s="131"/>
      <c r="DY958" s="131"/>
      <c r="DZ958" s="131"/>
      <c r="EA958" s="131"/>
      <c r="EB958" s="131"/>
      <c r="EC958" s="131"/>
      <c r="ED958" s="131"/>
      <c r="EE958" s="131"/>
      <c r="EF958" s="131"/>
      <c r="EG958" s="131"/>
      <c r="EH958" s="131"/>
      <c r="EI958" s="131"/>
      <c r="EJ958" s="131"/>
      <c r="EK958" s="131"/>
      <c r="EL958" s="131"/>
      <c r="EM958" s="131"/>
      <c r="EN958" s="131"/>
      <c r="EO958" s="131"/>
      <c r="EP958" s="131"/>
      <c r="EQ958" s="131"/>
      <c r="ER958" s="131"/>
      <c r="ES958" s="131"/>
      <c r="ET958" s="131"/>
      <c r="EU958" s="131"/>
      <c r="EV958" s="131"/>
      <c r="EW958" s="131"/>
      <c r="EX958" s="131"/>
      <c r="EY958" s="131"/>
      <c r="EZ958" s="131"/>
      <c r="FA958" s="131"/>
      <c r="FB958" s="131"/>
      <c r="FC958" s="131"/>
      <c r="FD958" s="131"/>
      <c r="FE958" s="131"/>
      <c r="FF958" s="131"/>
      <c r="FG958" s="131"/>
      <c r="FH958" s="131"/>
      <c r="FI958" s="131"/>
      <c r="FJ958" s="131"/>
      <c r="FK958" s="131"/>
      <c r="FL958" s="131"/>
      <c r="FM958" s="131"/>
      <c r="FN958" s="131"/>
      <c r="FO958" s="131"/>
      <c r="FP958" s="131"/>
      <c r="FQ958" s="131"/>
      <c r="FR958" s="131"/>
      <c r="FS958" s="131"/>
      <c r="FT958" s="131"/>
      <c r="FU958" s="131"/>
      <c r="FV958" s="131"/>
      <c r="FW958" s="131"/>
    </row>
    <row r="959">
      <c r="A959" s="131"/>
      <c r="B959" s="131"/>
      <c r="C959" s="131"/>
      <c r="D959" s="131"/>
      <c r="E959" s="131"/>
      <c r="F959" s="131"/>
      <c r="G959" s="131"/>
      <c r="H959" s="131"/>
      <c r="I959" s="131"/>
      <c r="J959" s="131"/>
      <c r="K959" s="131"/>
      <c r="L959" s="131"/>
      <c r="M959" s="131"/>
      <c r="N959" s="131"/>
      <c r="O959" s="131"/>
      <c r="P959" s="131"/>
      <c r="Q959" s="131"/>
      <c r="R959" s="131"/>
      <c r="S959" s="131"/>
      <c r="T959" s="131"/>
      <c r="U959" s="131"/>
      <c r="V959" s="131"/>
      <c r="W959" s="131"/>
      <c r="X959" s="131"/>
      <c r="Y959" s="131"/>
      <c r="Z959" s="131"/>
      <c r="AA959" s="131"/>
      <c r="AB959" s="131"/>
      <c r="AC959" s="131"/>
      <c r="AD959" s="131"/>
      <c r="AE959" s="131"/>
      <c r="AF959" s="131"/>
      <c r="AG959" s="131"/>
      <c r="AH959" s="131"/>
      <c r="AI959" s="131"/>
      <c r="AJ959" s="131"/>
      <c r="AK959" s="131"/>
      <c r="AL959" s="131"/>
      <c r="AM959" s="131"/>
      <c r="AN959" s="131"/>
      <c r="AO959" s="131"/>
      <c r="AP959" s="131"/>
      <c r="AQ959" s="131"/>
      <c r="AR959" s="131"/>
      <c r="AS959" s="131"/>
      <c r="AT959" s="131"/>
      <c r="AU959" s="131"/>
      <c r="AV959" s="131"/>
      <c r="AW959" s="131"/>
      <c r="AX959" s="131"/>
      <c r="AY959" s="131"/>
      <c r="AZ959" s="131"/>
      <c r="BA959" s="131"/>
      <c r="BB959" s="131"/>
      <c r="BC959" s="131"/>
      <c r="BD959" s="131"/>
      <c r="BE959" s="131"/>
      <c r="BF959" s="131"/>
      <c r="BG959" s="131"/>
      <c r="BH959" s="131"/>
      <c r="BI959" s="131"/>
      <c r="BJ959" s="131"/>
      <c r="BK959" s="131"/>
      <c r="BL959" s="131"/>
      <c r="BM959" s="131"/>
      <c r="BN959" s="131"/>
      <c r="BO959" s="131"/>
      <c r="BP959" s="131"/>
      <c r="BQ959" s="131"/>
      <c r="BR959" s="131"/>
      <c r="BS959" s="131"/>
      <c r="BT959" s="131"/>
      <c r="BU959" s="131"/>
      <c r="BV959" s="131"/>
      <c r="BW959" s="131"/>
      <c r="BX959" s="131"/>
      <c r="BY959" s="131"/>
      <c r="BZ959" s="131"/>
      <c r="CA959" s="131"/>
      <c r="CB959" s="131"/>
      <c r="CC959" s="131"/>
      <c r="CD959" s="131"/>
      <c r="CE959" s="131"/>
      <c r="CF959" s="131"/>
      <c r="CG959" s="131"/>
      <c r="CH959" s="131"/>
      <c r="CI959" s="131"/>
      <c r="CJ959" s="131"/>
      <c r="CK959" s="131"/>
      <c r="CL959" s="131"/>
      <c r="CM959" s="131"/>
      <c r="CN959" s="131"/>
      <c r="CO959" s="131"/>
      <c r="CP959" s="131"/>
      <c r="CQ959" s="131"/>
      <c r="CR959" s="131"/>
      <c r="CS959" s="131"/>
      <c r="CT959" s="131"/>
      <c r="CU959" s="131"/>
      <c r="CV959" s="131"/>
      <c r="CW959" s="131"/>
      <c r="CX959" s="131"/>
      <c r="CY959" s="131"/>
      <c r="CZ959" s="131"/>
      <c r="DA959" s="131"/>
      <c r="DB959" s="131"/>
      <c r="DC959" s="131"/>
      <c r="DD959" s="131"/>
      <c r="DE959" s="131"/>
      <c r="DF959" s="131"/>
      <c r="DG959" s="131"/>
      <c r="DH959" s="131"/>
      <c r="DI959" s="131"/>
      <c r="DJ959" s="131"/>
      <c r="DK959" s="131"/>
      <c r="DL959" s="131"/>
      <c r="DM959" s="131"/>
      <c r="DN959" s="131"/>
      <c r="DO959" s="131"/>
      <c r="DP959" s="131"/>
      <c r="DQ959" s="131"/>
      <c r="DR959" s="131"/>
      <c r="DS959" s="131"/>
      <c r="DT959" s="131"/>
      <c r="DU959" s="131"/>
      <c r="DV959" s="131"/>
      <c r="DW959" s="131"/>
      <c r="DX959" s="131"/>
      <c r="DY959" s="131"/>
      <c r="DZ959" s="131"/>
      <c r="EA959" s="131"/>
      <c r="EB959" s="131"/>
      <c r="EC959" s="131"/>
      <c r="ED959" s="131"/>
      <c r="EE959" s="131"/>
      <c r="EF959" s="131"/>
      <c r="EG959" s="131"/>
      <c r="EH959" s="131"/>
      <c r="EI959" s="131"/>
      <c r="EJ959" s="131"/>
      <c r="EK959" s="131"/>
      <c r="EL959" s="131"/>
      <c r="EM959" s="131"/>
      <c r="EN959" s="131"/>
      <c r="EO959" s="131"/>
      <c r="EP959" s="131"/>
      <c r="EQ959" s="131"/>
      <c r="ER959" s="131"/>
      <c r="ES959" s="131"/>
      <c r="ET959" s="131"/>
      <c r="EU959" s="131"/>
      <c r="EV959" s="131"/>
      <c r="EW959" s="131"/>
      <c r="EX959" s="131"/>
      <c r="EY959" s="131"/>
      <c r="EZ959" s="131"/>
      <c r="FA959" s="131"/>
      <c r="FB959" s="131"/>
      <c r="FC959" s="131"/>
      <c r="FD959" s="131"/>
      <c r="FE959" s="131"/>
      <c r="FF959" s="131"/>
      <c r="FG959" s="131"/>
      <c r="FH959" s="131"/>
      <c r="FI959" s="131"/>
      <c r="FJ959" s="131"/>
      <c r="FK959" s="131"/>
      <c r="FL959" s="131"/>
      <c r="FM959" s="131"/>
      <c r="FN959" s="131"/>
      <c r="FO959" s="131"/>
      <c r="FP959" s="131"/>
      <c r="FQ959" s="131"/>
      <c r="FR959" s="131"/>
      <c r="FS959" s="131"/>
      <c r="FT959" s="131"/>
      <c r="FU959" s="131"/>
      <c r="FV959" s="131"/>
      <c r="FW959" s="131"/>
    </row>
    <row r="960">
      <c r="A960" s="131"/>
      <c r="B960" s="131"/>
      <c r="C960" s="131"/>
      <c r="D960" s="131"/>
      <c r="E960" s="131"/>
      <c r="F960" s="131"/>
      <c r="G960" s="131"/>
      <c r="H960" s="131"/>
      <c r="I960" s="131"/>
      <c r="J960" s="131"/>
      <c r="K960" s="131"/>
      <c r="L960" s="131"/>
      <c r="M960" s="131"/>
      <c r="N960" s="131"/>
      <c r="O960" s="131"/>
      <c r="P960" s="131"/>
      <c r="Q960" s="131"/>
      <c r="R960" s="131"/>
      <c r="S960" s="131"/>
      <c r="T960" s="131"/>
      <c r="U960" s="131"/>
      <c r="V960" s="131"/>
      <c r="W960" s="131"/>
      <c r="X960" s="131"/>
      <c r="Y960" s="131"/>
      <c r="Z960" s="131"/>
      <c r="AA960" s="131"/>
      <c r="AB960" s="131"/>
      <c r="AC960" s="131"/>
      <c r="AD960" s="131"/>
      <c r="AE960" s="131"/>
      <c r="AF960" s="131"/>
      <c r="AG960" s="131"/>
      <c r="AH960" s="131"/>
      <c r="AI960" s="131"/>
      <c r="AJ960" s="131"/>
      <c r="AK960" s="131"/>
      <c r="AL960" s="131"/>
      <c r="AM960" s="131"/>
      <c r="AN960" s="131"/>
      <c r="AO960" s="131"/>
      <c r="AP960" s="131"/>
      <c r="AQ960" s="131"/>
      <c r="AR960" s="131"/>
      <c r="AS960" s="131"/>
      <c r="AT960" s="131"/>
      <c r="AU960" s="131"/>
      <c r="AV960" s="131"/>
      <c r="AW960" s="131"/>
      <c r="AX960" s="131"/>
      <c r="AY960" s="131"/>
      <c r="AZ960" s="131"/>
      <c r="BA960" s="131"/>
      <c r="BB960" s="131"/>
      <c r="BC960" s="131"/>
      <c r="BD960" s="131"/>
      <c r="BE960" s="131"/>
      <c r="BF960" s="131"/>
      <c r="BG960" s="131"/>
      <c r="BH960" s="131"/>
      <c r="BI960" s="131"/>
      <c r="BJ960" s="131"/>
      <c r="BK960" s="131"/>
      <c r="BL960" s="131"/>
      <c r="BM960" s="131"/>
      <c r="BN960" s="131"/>
      <c r="BO960" s="131"/>
      <c r="BP960" s="131"/>
      <c r="BQ960" s="131"/>
      <c r="BR960" s="131"/>
      <c r="BS960" s="131"/>
      <c r="BT960" s="131"/>
      <c r="BU960" s="131"/>
      <c r="BV960" s="131"/>
      <c r="BW960" s="131"/>
      <c r="BX960" s="131"/>
      <c r="BY960" s="131"/>
      <c r="BZ960" s="131"/>
      <c r="CA960" s="131"/>
      <c r="CB960" s="131"/>
      <c r="CC960" s="131"/>
      <c r="CD960" s="131"/>
      <c r="CE960" s="131"/>
      <c r="CF960" s="131"/>
      <c r="CG960" s="131"/>
      <c r="CH960" s="131"/>
      <c r="CI960" s="131"/>
      <c r="CJ960" s="131"/>
      <c r="CK960" s="131"/>
      <c r="CL960" s="131"/>
      <c r="CM960" s="131"/>
      <c r="CN960" s="131"/>
      <c r="CO960" s="131"/>
      <c r="CP960" s="131"/>
      <c r="CQ960" s="131"/>
      <c r="CR960" s="131"/>
      <c r="CS960" s="131"/>
      <c r="CT960" s="131"/>
      <c r="CU960" s="131"/>
      <c r="CV960" s="131"/>
      <c r="CW960" s="131"/>
      <c r="CX960" s="131"/>
      <c r="CY960" s="131"/>
      <c r="CZ960" s="131"/>
      <c r="DA960" s="131"/>
      <c r="DB960" s="131"/>
      <c r="DC960" s="131"/>
      <c r="DD960" s="131"/>
      <c r="DE960" s="131"/>
      <c r="DF960" s="131"/>
      <c r="DG960" s="131"/>
      <c r="DH960" s="131"/>
      <c r="DI960" s="131"/>
      <c r="DJ960" s="131"/>
      <c r="DK960" s="131"/>
      <c r="DL960" s="131"/>
      <c r="DM960" s="131"/>
      <c r="DN960" s="131"/>
      <c r="DO960" s="131"/>
      <c r="DP960" s="131"/>
      <c r="DQ960" s="131"/>
      <c r="DR960" s="131"/>
      <c r="DS960" s="131"/>
      <c r="DT960" s="131"/>
      <c r="DU960" s="131"/>
      <c r="DV960" s="131"/>
      <c r="DW960" s="131"/>
      <c r="DX960" s="131"/>
      <c r="DY960" s="131"/>
      <c r="DZ960" s="131"/>
      <c r="EA960" s="131"/>
      <c r="EB960" s="131"/>
      <c r="EC960" s="131"/>
      <c r="ED960" s="131"/>
      <c r="EE960" s="131"/>
      <c r="EF960" s="131"/>
      <c r="EG960" s="131"/>
      <c r="EH960" s="131"/>
      <c r="EI960" s="131"/>
      <c r="EJ960" s="131"/>
      <c r="EK960" s="131"/>
      <c r="EL960" s="131"/>
      <c r="EM960" s="131"/>
      <c r="EN960" s="131"/>
      <c r="EO960" s="131"/>
      <c r="EP960" s="131"/>
      <c r="EQ960" s="131"/>
      <c r="ER960" s="131"/>
      <c r="ES960" s="131"/>
      <c r="ET960" s="131"/>
      <c r="EU960" s="131"/>
      <c r="EV960" s="131"/>
      <c r="EW960" s="131"/>
      <c r="EX960" s="131"/>
      <c r="EY960" s="131"/>
      <c r="EZ960" s="131"/>
      <c r="FA960" s="131"/>
      <c r="FB960" s="131"/>
      <c r="FC960" s="131"/>
      <c r="FD960" s="131"/>
      <c r="FE960" s="131"/>
      <c r="FF960" s="131"/>
      <c r="FG960" s="131"/>
      <c r="FH960" s="131"/>
      <c r="FI960" s="131"/>
      <c r="FJ960" s="131"/>
      <c r="FK960" s="131"/>
      <c r="FL960" s="131"/>
      <c r="FM960" s="131"/>
      <c r="FN960" s="131"/>
      <c r="FO960" s="131"/>
      <c r="FP960" s="131"/>
      <c r="FQ960" s="131"/>
      <c r="FR960" s="131"/>
      <c r="FS960" s="131"/>
      <c r="FT960" s="131"/>
      <c r="FU960" s="131"/>
      <c r="FV960" s="131"/>
      <c r="FW960" s="131"/>
    </row>
    <row r="961">
      <c r="A961" s="131"/>
      <c r="B961" s="131"/>
      <c r="C961" s="131"/>
      <c r="D961" s="131"/>
      <c r="E961" s="131"/>
      <c r="F961" s="131"/>
      <c r="G961" s="131"/>
      <c r="H961" s="131"/>
      <c r="I961" s="131"/>
      <c r="J961" s="131"/>
      <c r="K961" s="131"/>
      <c r="L961" s="131"/>
      <c r="M961" s="131"/>
      <c r="N961" s="131"/>
      <c r="O961" s="131"/>
      <c r="P961" s="131"/>
      <c r="Q961" s="131"/>
      <c r="R961" s="131"/>
      <c r="S961" s="131"/>
      <c r="T961" s="131"/>
      <c r="U961" s="131"/>
      <c r="V961" s="131"/>
      <c r="W961" s="131"/>
      <c r="X961" s="131"/>
      <c r="Y961" s="131"/>
      <c r="Z961" s="131"/>
      <c r="AA961" s="131"/>
      <c r="AB961" s="131"/>
      <c r="AC961" s="131"/>
      <c r="AD961" s="131"/>
      <c r="AE961" s="131"/>
      <c r="AF961" s="131"/>
      <c r="AG961" s="131"/>
      <c r="AH961" s="131"/>
      <c r="AI961" s="131"/>
      <c r="AJ961" s="131"/>
      <c r="AK961" s="131"/>
      <c r="AL961" s="131"/>
      <c r="AM961" s="131"/>
      <c r="AN961" s="131"/>
      <c r="AO961" s="131"/>
      <c r="AP961" s="131"/>
      <c r="AQ961" s="131"/>
      <c r="AR961" s="131"/>
      <c r="AS961" s="131"/>
      <c r="AT961" s="131"/>
      <c r="AU961" s="131"/>
      <c r="AV961" s="131"/>
      <c r="AW961" s="131"/>
      <c r="AX961" s="131"/>
      <c r="AY961" s="131"/>
      <c r="AZ961" s="131"/>
      <c r="BA961" s="131"/>
      <c r="BB961" s="131"/>
      <c r="BC961" s="131"/>
      <c r="BD961" s="131"/>
      <c r="BE961" s="131"/>
      <c r="BF961" s="131"/>
      <c r="BG961" s="131"/>
      <c r="BH961" s="131"/>
      <c r="BI961" s="131"/>
      <c r="BJ961" s="131"/>
      <c r="BK961" s="131"/>
      <c r="BL961" s="131"/>
      <c r="BM961" s="131"/>
      <c r="BN961" s="131"/>
      <c r="BO961" s="131"/>
      <c r="BP961" s="131"/>
      <c r="BQ961" s="131"/>
      <c r="BR961" s="131"/>
      <c r="BS961" s="131"/>
      <c r="BT961" s="131"/>
      <c r="BU961" s="131"/>
      <c r="BV961" s="131"/>
      <c r="BW961" s="131"/>
      <c r="BX961" s="131"/>
      <c r="BY961" s="131"/>
      <c r="BZ961" s="131"/>
      <c r="CA961" s="131"/>
      <c r="CB961" s="131"/>
      <c r="CC961" s="131"/>
      <c r="CD961" s="131"/>
      <c r="CE961" s="131"/>
      <c r="CF961" s="131"/>
      <c r="CG961" s="131"/>
      <c r="CH961" s="131"/>
      <c r="CI961" s="131"/>
      <c r="CJ961" s="131"/>
      <c r="CK961" s="131"/>
      <c r="CL961" s="131"/>
      <c r="CM961" s="131"/>
      <c r="CN961" s="131"/>
      <c r="CO961" s="131"/>
      <c r="CP961" s="131"/>
      <c r="CQ961" s="131"/>
      <c r="CR961" s="131"/>
      <c r="CS961" s="131"/>
      <c r="CT961" s="131"/>
      <c r="CU961" s="131"/>
      <c r="CV961" s="131"/>
      <c r="CW961" s="131"/>
      <c r="CX961" s="131"/>
      <c r="CY961" s="131"/>
      <c r="CZ961" s="131"/>
      <c r="DA961" s="131"/>
      <c r="DB961" s="131"/>
      <c r="DC961" s="131"/>
      <c r="DD961" s="131"/>
      <c r="DE961" s="131"/>
      <c r="DF961" s="131"/>
      <c r="DG961" s="131"/>
      <c r="DH961" s="131"/>
      <c r="DI961" s="131"/>
      <c r="DJ961" s="131"/>
      <c r="DK961" s="131"/>
      <c r="DL961" s="131"/>
      <c r="DM961" s="131"/>
      <c r="DN961" s="131"/>
      <c r="DO961" s="131"/>
      <c r="DP961" s="131"/>
      <c r="DQ961" s="131"/>
      <c r="DR961" s="131"/>
      <c r="DS961" s="131"/>
      <c r="DT961" s="131"/>
      <c r="DU961" s="131"/>
      <c r="DV961" s="131"/>
      <c r="DW961" s="131"/>
      <c r="DX961" s="131"/>
      <c r="DY961" s="131"/>
      <c r="DZ961" s="131"/>
      <c r="EA961" s="131"/>
      <c r="EB961" s="131"/>
      <c r="EC961" s="131"/>
      <c r="ED961" s="131"/>
      <c r="EE961" s="131"/>
      <c r="EF961" s="131"/>
      <c r="EG961" s="131"/>
      <c r="EH961" s="131"/>
      <c r="EI961" s="131"/>
      <c r="EJ961" s="131"/>
      <c r="EK961" s="131"/>
      <c r="EL961" s="131"/>
      <c r="EM961" s="131"/>
      <c r="EN961" s="131"/>
      <c r="EO961" s="131"/>
      <c r="EP961" s="131"/>
      <c r="EQ961" s="131"/>
      <c r="ER961" s="131"/>
      <c r="ES961" s="131"/>
      <c r="ET961" s="131"/>
      <c r="EU961" s="131"/>
      <c r="EV961" s="131"/>
      <c r="EW961" s="131"/>
      <c r="EX961" s="131"/>
      <c r="EY961" s="131"/>
      <c r="EZ961" s="131"/>
      <c r="FA961" s="131"/>
      <c r="FB961" s="131"/>
      <c r="FC961" s="131"/>
      <c r="FD961" s="131"/>
      <c r="FE961" s="131"/>
      <c r="FF961" s="131"/>
      <c r="FG961" s="131"/>
      <c r="FH961" s="131"/>
      <c r="FI961" s="131"/>
      <c r="FJ961" s="131"/>
      <c r="FK961" s="131"/>
      <c r="FL961" s="131"/>
      <c r="FM961" s="131"/>
      <c r="FN961" s="131"/>
      <c r="FO961" s="131"/>
      <c r="FP961" s="131"/>
      <c r="FQ961" s="131"/>
      <c r="FR961" s="131"/>
      <c r="FS961" s="131"/>
      <c r="FT961" s="131"/>
      <c r="FU961" s="131"/>
      <c r="FV961" s="131"/>
      <c r="FW961" s="131"/>
    </row>
    <row r="962">
      <c r="A962" s="131"/>
      <c r="B962" s="131"/>
      <c r="C962" s="131"/>
      <c r="D962" s="131"/>
      <c r="E962" s="131"/>
      <c r="F962" s="131"/>
      <c r="G962" s="131"/>
      <c r="H962" s="131"/>
      <c r="I962" s="131"/>
      <c r="J962" s="131"/>
      <c r="K962" s="131"/>
      <c r="L962" s="131"/>
      <c r="M962" s="131"/>
      <c r="N962" s="131"/>
      <c r="O962" s="131"/>
      <c r="P962" s="131"/>
      <c r="Q962" s="131"/>
      <c r="R962" s="131"/>
      <c r="S962" s="131"/>
      <c r="T962" s="131"/>
      <c r="U962" s="131"/>
      <c r="V962" s="131"/>
      <c r="W962" s="131"/>
      <c r="X962" s="131"/>
      <c r="Y962" s="131"/>
      <c r="Z962" s="131"/>
      <c r="AA962" s="131"/>
      <c r="AB962" s="131"/>
      <c r="AC962" s="131"/>
      <c r="AD962" s="131"/>
      <c r="AE962" s="131"/>
      <c r="AF962" s="131"/>
      <c r="AG962" s="131"/>
      <c r="AH962" s="131"/>
      <c r="AI962" s="131"/>
      <c r="AJ962" s="131"/>
      <c r="AK962" s="131"/>
      <c r="AL962" s="131"/>
      <c r="AM962" s="131"/>
      <c r="AN962" s="131"/>
      <c r="AO962" s="131"/>
      <c r="AP962" s="131"/>
      <c r="AQ962" s="131"/>
      <c r="AR962" s="131"/>
      <c r="AS962" s="131"/>
      <c r="AT962" s="131"/>
      <c r="AU962" s="131"/>
      <c r="AV962" s="131"/>
      <c r="AW962" s="131"/>
      <c r="AX962" s="131"/>
      <c r="AY962" s="131"/>
      <c r="AZ962" s="131"/>
      <c r="BA962" s="131"/>
      <c r="BB962" s="131"/>
      <c r="BC962" s="131"/>
      <c r="BD962" s="131"/>
      <c r="BE962" s="131"/>
      <c r="BF962" s="131"/>
      <c r="BG962" s="131"/>
      <c r="BH962" s="131"/>
      <c r="BI962" s="131"/>
      <c r="BJ962" s="131"/>
      <c r="BK962" s="131"/>
      <c r="BL962" s="131"/>
      <c r="BM962" s="131"/>
      <c r="BN962" s="131"/>
      <c r="BO962" s="131"/>
      <c r="BP962" s="131"/>
      <c r="BQ962" s="131"/>
      <c r="BR962" s="131"/>
      <c r="BS962" s="131"/>
      <c r="BT962" s="131"/>
      <c r="BU962" s="131"/>
      <c r="BV962" s="131"/>
      <c r="BW962" s="131"/>
      <c r="BX962" s="131"/>
      <c r="BY962" s="131"/>
      <c r="BZ962" s="131"/>
      <c r="CA962" s="131"/>
      <c r="CB962" s="131"/>
      <c r="CC962" s="131"/>
      <c r="CD962" s="131"/>
      <c r="CE962" s="131"/>
      <c r="CF962" s="131"/>
      <c r="CG962" s="131"/>
      <c r="CH962" s="131"/>
      <c r="CI962" s="131"/>
      <c r="CJ962" s="131"/>
      <c r="CK962" s="131"/>
      <c r="CL962" s="131"/>
      <c r="CM962" s="131"/>
      <c r="CN962" s="131"/>
      <c r="CO962" s="131"/>
      <c r="CP962" s="131"/>
      <c r="CQ962" s="131"/>
      <c r="CR962" s="131"/>
      <c r="CS962" s="131"/>
      <c r="CT962" s="131"/>
      <c r="CU962" s="131"/>
      <c r="CV962" s="131"/>
      <c r="CW962" s="131"/>
      <c r="CX962" s="131"/>
      <c r="CY962" s="131"/>
      <c r="CZ962" s="131"/>
      <c r="DA962" s="131"/>
      <c r="DB962" s="131"/>
      <c r="DC962" s="131"/>
      <c r="DD962" s="131"/>
      <c r="DE962" s="131"/>
      <c r="DF962" s="131"/>
      <c r="DG962" s="131"/>
      <c r="DH962" s="131"/>
      <c r="DI962" s="131"/>
      <c r="DJ962" s="131"/>
      <c r="DK962" s="131"/>
      <c r="DL962" s="131"/>
      <c r="DM962" s="131"/>
      <c r="DN962" s="131"/>
      <c r="DO962" s="131"/>
      <c r="DP962" s="131"/>
      <c r="DQ962" s="131"/>
      <c r="DR962" s="131"/>
      <c r="DS962" s="131"/>
      <c r="DT962" s="131"/>
      <c r="DU962" s="131"/>
      <c r="DV962" s="131"/>
      <c r="DW962" s="131"/>
      <c r="DX962" s="131"/>
      <c r="DY962" s="131"/>
      <c r="DZ962" s="131"/>
      <c r="EA962" s="131"/>
      <c r="EB962" s="131"/>
      <c r="EC962" s="131"/>
      <c r="ED962" s="131"/>
      <c r="EE962" s="131"/>
      <c r="EF962" s="131"/>
      <c r="EG962" s="131"/>
      <c r="EH962" s="131"/>
      <c r="EI962" s="131"/>
      <c r="EJ962" s="131"/>
      <c r="EK962" s="131"/>
      <c r="EL962" s="131"/>
      <c r="EM962" s="131"/>
      <c r="EN962" s="131"/>
      <c r="EO962" s="131"/>
      <c r="EP962" s="131"/>
      <c r="EQ962" s="131"/>
      <c r="ER962" s="131"/>
      <c r="ES962" s="131"/>
      <c r="ET962" s="131"/>
      <c r="EU962" s="131"/>
      <c r="EV962" s="131"/>
      <c r="EW962" s="131"/>
      <c r="EX962" s="131"/>
      <c r="EY962" s="131"/>
      <c r="EZ962" s="131"/>
      <c r="FA962" s="131"/>
      <c r="FB962" s="131"/>
      <c r="FC962" s="131"/>
      <c r="FD962" s="131"/>
      <c r="FE962" s="131"/>
      <c r="FF962" s="131"/>
      <c r="FG962" s="131"/>
      <c r="FH962" s="131"/>
      <c r="FI962" s="131"/>
      <c r="FJ962" s="131"/>
      <c r="FK962" s="131"/>
      <c r="FL962" s="131"/>
      <c r="FM962" s="131"/>
      <c r="FN962" s="131"/>
      <c r="FO962" s="131"/>
      <c r="FP962" s="131"/>
      <c r="FQ962" s="131"/>
      <c r="FR962" s="131"/>
      <c r="FS962" s="131"/>
      <c r="FT962" s="131"/>
      <c r="FU962" s="131"/>
      <c r="FV962" s="131"/>
      <c r="FW962" s="131"/>
    </row>
    <row r="963">
      <c r="A963" s="131"/>
      <c r="B963" s="131"/>
      <c r="C963" s="131"/>
      <c r="D963" s="131"/>
      <c r="E963" s="131"/>
      <c r="F963" s="131"/>
      <c r="G963" s="131"/>
      <c r="H963" s="131"/>
      <c r="I963" s="131"/>
      <c r="J963" s="131"/>
      <c r="K963" s="131"/>
      <c r="L963" s="131"/>
      <c r="M963" s="131"/>
      <c r="N963" s="131"/>
      <c r="O963" s="131"/>
      <c r="P963" s="131"/>
      <c r="Q963" s="131"/>
      <c r="R963" s="131"/>
      <c r="S963" s="131"/>
      <c r="T963" s="131"/>
      <c r="U963" s="131"/>
      <c r="V963" s="131"/>
      <c r="W963" s="131"/>
      <c r="X963" s="131"/>
      <c r="Y963" s="131"/>
      <c r="Z963" s="131"/>
      <c r="AA963" s="131"/>
      <c r="AB963" s="131"/>
      <c r="AC963" s="131"/>
      <c r="AD963" s="131"/>
      <c r="AE963" s="131"/>
      <c r="AF963" s="131"/>
      <c r="AG963" s="131"/>
      <c r="AH963" s="131"/>
      <c r="AI963" s="131"/>
      <c r="AJ963" s="131"/>
      <c r="AK963" s="131"/>
      <c r="AL963" s="131"/>
      <c r="AM963" s="131"/>
      <c r="AN963" s="131"/>
      <c r="AO963" s="131"/>
      <c r="AP963" s="131"/>
      <c r="AQ963" s="131"/>
      <c r="AR963" s="131"/>
      <c r="AS963" s="131"/>
      <c r="AT963" s="131"/>
      <c r="AU963" s="131"/>
      <c r="AV963" s="131"/>
      <c r="AW963" s="131"/>
      <c r="AX963" s="131"/>
      <c r="AY963" s="131"/>
      <c r="AZ963" s="131"/>
      <c r="BA963" s="131"/>
      <c r="BB963" s="131"/>
      <c r="BC963" s="131"/>
      <c r="BD963" s="131"/>
      <c r="BE963" s="131"/>
      <c r="BF963" s="131"/>
      <c r="BG963" s="131"/>
      <c r="BH963" s="131"/>
      <c r="BI963" s="131"/>
      <c r="BJ963" s="131"/>
      <c r="BK963" s="131"/>
      <c r="BL963" s="131"/>
      <c r="BM963" s="131"/>
      <c r="BN963" s="131"/>
      <c r="BO963" s="131"/>
      <c r="BP963" s="131"/>
      <c r="BQ963" s="131"/>
      <c r="BR963" s="131"/>
      <c r="BS963" s="131"/>
      <c r="BT963" s="131"/>
      <c r="BU963" s="131"/>
      <c r="BV963" s="131"/>
      <c r="BW963" s="131"/>
      <c r="BX963" s="131"/>
      <c r="BY963" s="131"/>
      <c r="BZ963" s="131"/>
      <c r="CA963" s="131"/>
      <c r="CB963" s="131"/>
      <c r="CC963" s="131"/>
      <c r="CD963" s="131"/>
      <c r="CE963" s="131"/>
      <c r="CF963" s="131"/>
      <c r="CG963" s="131"/>
      <c r="CH963" s="131"/>
      <c r="CI963" s="131"/>
      <c r="CJ963" s="131"/>
      <c r="CK963" s="131"/>
      <c r="CL963" s="131"/>
      <c r="CM963" s="131"/>
      <c r="CN963" s="131"/>
      <c r="CO963" s="131"/>
      <c r="CP963" s="131"/>
      <c r="CQ963" s="131"/>
      <c r="CR963" s="131"/>
      <c r="CS963" s="131"/>
      <c r="CT963" s="131"/>
      <c r="CU963" s="131"/>
      <c r="CV963" s="131"/>
      <c r="CW963" s="131"/>
      <c r="CX963" s="131"/>
      <c r="CY963" s="131"/>
      <c r="CZ963" s="131"/>
      <c r="DA963" s="131"/>
      <c r="DB963" s="131"/>
      <c r="DC963" s="131"/>
      <c r="DD963" s="131"/>
      <c r="DE963" s="131"/>
      <c r="DF963" s="131"/>
      <c r="DG963" s="131"/>
      <c r="DH963" s="131"/>
      <c r="DI963" s="131"/>
      <c r="DJ963" s="131"/>
      <c r="DK963" s="131"/>
      <c r="DL963" s="131"/>
      <c r="DM963" s="131"/>
      <c r="DN963" s="131"/>
      <c r="DO963" s="131"/>
      <c r="DP963" s="131"/>
      <c r="DQ963" s="131"/>
      <c r="DR963" s="131"/>
      <c r="DS963" s="131"/>
      <c r="DT963" s="131"/>
      <c r="DU963" s="131"/>
      <c r="DV963" s="131"/>
      <c r="DW963" s="131"/>
      <c r="DX963" s="131"/>
      <c r="DY963" s="131"/>
      <c r="DZ963" s="131"/>
      <c r="EA963" s="131"/>
      <c r="EB963" s="131"/>
      <c r="EC963" s="131"/>
      <c r="ED963" s="131"/>
      <c r="EE963" s="131"/>
      <c r="EF963" s="131"/>
      <c r="EG963" s="131"/>
      <c r="EH963" s="131"/>
      <c r="EI963" s="131"/>
      <c r="EJ963" s="131"/>
      <c r="EK963" s="131"/>
      <c r="EL963" s="131"/>
      <c r="EM963" s="131"/>
      <c r="EN963" s="131"/>
      <c r="EO963" s="131"/>
      <c r="EP963" s="131"/>
      <c r="EQ963" s="131"/>
      <c r="ER963" s="131"/>
      <c r="ES963" s="131"/>
      <c r="ET963" s="131"/>
      <c r="EU963" s="131"/>
      <c r="EV963" s="131"/>
      <c r="EW963" s="131"/>
      <c r="EX963" s="131"/>
      <c r="EY963" s="131"/>
      <c r="EZ963" s="131"/>
      <c r="FA963" s="131"/>
      <c r="FB963" s="131"/>
      <c r="FC963" s="131"/>
      <c r="FD963" s="131"/>
      <c r="FE963" s="131"/>
      <c r="FF963" s="131"/>
      <c r="FG963" s="131"/>
      <c r="FH963" s="131"/>
      <c r="FI963" s="131"/>
      <c r="FJ963" s="131"/>
      <c r="FK963" s="131"/>
      <c r="FL963" s="131"/>
      <c r="FM963" s="131"/>
      <c r="FN963" s="131"/>
      <c r="FO963" s="131"/>
      <c r="FP963" s="131"/>
      <c r="FQ963" s="131"/>
      <c r="FR963" s="131"/>
      <c r="FS963" s="131"/>
      <c r="FT963" s="131"/>
      <c r="FU963" s="131"/>
      <c r="FV963" s="131"/>
      <c r="FW963" s="131"/>
    </row>
    <row r="964">
      <c r="A964" s="131"/>
      <c r="B964" s="131"/>
      <c r="C964" s="131"/>
      <c r="D964" s="131"/>
      <c r="E964" s="131"/>
      <c r="F964" s="131"/>
      <c r="G964" s="131"/>
      <c r="H964" s="131"/>
      <c r="I964" s="131"/>
      <c r="J964" s="131"/>
      <c r="K964" s="131"/>
      <c r="L964" s="131"/>
      <c r="M964" s="131"/>
      <c r="N964" s="131"/>
      <c r="O964" s="131"/>
      <c r="P964" s="131"/>
      <c r="Q964" s="131"/>
      <c r="R964" s="131"/>
      <c r="S964" s="131"/>
      <c r="T964" s="131"/>
      <c r="U964" s="131"/>
      <c r="V964" s="131"/>
      <c r="W964" s="131"/>
      <c r="X964" s="131"/>
      <c r="Y964" s="131"/>
      <c r="Z964" s="131"/>
      <c r="AA964" s="131"/>
      <c r="AB964" s="131"/>
      <c r="AC964" s="131"/>
      <c r="AD964" s="131"/>
      <c r="AE964" s="131"/>
      <c r="AF964" s="131"/>
      <c r="AG964" s="131"/>
      <c r="AH964" s="131"/>
      <c r="AI964" s="131"/>
      <c r="AJ964" s="131"/>
      <c r="AK964" s="131"/>
      <c r="AL964" s="131"/>
      <c r="AM964" s="131"/>
      <c r="AN964" s="131"/>
      <c r="AO964" s="131"/>
      <c r="AP964" s="131"/>
      <c r="AQ964" s="131"/>
      <c r="AR964" s="131"/>
      <c r="AS964" s="131"/>
      <c r="AT964" s="131"/>
      <c r="AU964" s="131"/>
      <c r="AV964" s="131"/>
      <c r="AW964" s="131"/>
      <c r="AX964" s="131"/>
      <c r="AY964" s="131"/>
      <c r="AZ964" s="131"/>
      <c r="BA964" s="131"/>
      <c r="BB964" s="131"/>
      <c r="BC964" s="131"/>
      <c r="BD964" s="131"/>
      <c r="BE964" s="131"/>
      <c r="BF964" s="131"/>
      <c r="BG964" s="131"/>
      <c r="BH964" s="131"/>
      <c r="BI964" s="131"/>
      <c r="BJ964" s="131"/>
      <c r="BK964" s="131"/>
      <c r="BL964" s="131"/>
      <c r="BM964" s="131"/>
      <c r="BN964" s="131"/>
      <c r="BO964" s="131"/>
      <c r="BP964" s="131"/>
      <c r="BQ964" s="131"/>
      <c r="BR964" s="131"/>
      <c r="BS964" s="131"/>
      <c r="BT964" s="131"/>
      <c r="BU964" s="131"/>
      <c r="BV964" s="131"/>
      <c r="BW964" s="131"/>
      <c r="BX964" s="131"/>
      <c r="BY964" s="131"/>
      <c r="BZ964" s="131"/>
      <c r="CA964" s="131"/>
      <c r="CB964" s="131"/>
      <c r="CC964" s="131"/>
      <c r="CD964" s="131"/>
      <c r="CE964" s="131"/>
      <c r="CF964" s="131"/>
      <c r="CG964" s="131"/>
      <c r="CH964" s="131"/>
      <c r="CI964" s="131"/>
      <c r="CJ964" s="131"/>
      <c r="CK964" s="131"/>
      <c r="CL964" s="131"/>
      <c r="CM964" s="131"/>
      <c r="CN964" s="131"/>
      <c r="CO964" s="131"/>
      <c r="CP964" s="131"/>
      <c r="CQ964" s="131"/>
      <c r="CR964" s="131"/>
      <c r="CS964" s="131"/>
      <c r="CT964" s="131"/>
      <c r="CU964" s="131"/>
      <c r="CV964" s="131"/>
      <c r="CW964" s="131"/>
      <c r="CX964" s="131"/>
      <c r="CY964" s="131"/>
      <c r="CZ964" s="131"/>
      <c r="DA964" s="131"/>
      <c r="DB964" s="131"/>
      <c r="DC964" s="131"/>
      <c r="DD964" s="131"/>
      <c r="DE964" s="131"/>
      <c r="DF964" s="131"/>
      <c r="DG964" s="131"/>
      <c r="DH964" s="131"/>
      <c r="DI964" s="131"/>
      <c r="DJ964" s="131"/>
      <c r="DK964" s="131"/>
      <c r="DL964" s="131"/>
      <c r="DM964" s="131"/>
      <c r="DN964" s="131"/>
      <c r="DO964" s="131"/>
      <c r="DP964" s="131"/>
      <c r="DQ964" s="131"/>
      <c r="DR964" s="131"/>
      <c r="DS964" s="131"/>
      <c r="DT964" s="131"/>
      <c r="DU964" s="131"/>
      <c r="DV964" s="131"/>
      <c r="DW964" s="131"/>
      <c r="DX964" s="131"/>
      <c r="DY964" s="131"/>
      <c r="DZ964" s="131"/>
      <c r="EA964" s="131"/>
      <c r="EB964" s="131"/>
      <c r="EC964" s="131"/>
      <c r="ED964" s="131"/>
      <c r="EE964" s="131"/>
      <c r="EF964" s="131"/>
      <c r="EG964" s="131"/>
      <c r="EH964" s="131"/>
      <c r="EI964" s="131"/>
      <c r="EJ964" s="131"/>
      <c r="EK964" s="131"/>
      <c r="EL964" s="131"/>
      <c r="EM964" s="131"/>
      <c r="EN964" s="131"/>
      <c r="EO964" s="131"/>
      <c r="EP964" s="131"/>
      <c r="EQ964" s="131"/>
      <c r="ER964" s="131"/>
      <c r="ES964" s="131"/>
      <c r="ET964" s="131"/>
      <c r="EU964" s="131"/>
      <c r="EV964" s="131"/>
      <c r="EW964" s="131"/>
      <c r="EX964" s="131"/>
      <c r="EY964" s="131"/>
      <c r="EZ964" s="131"/>
      <c r="FA964" s="131"/>
      <c r="FB964" s="131"/>
      <c r="FC964" s="131"/>
      <c r="FD964" s="131"/>
      <c r="FE964" s="131"/>
      <c r="FF964" s="131"/>
      <c r="FG964" s="131"/>
      <c r="FH964" s="131"/>
      <c r="FI964" s="131"/>
      <c r="FJ964" s="131"/>
      <c r="FK964" s="131"/>
      <c r="FL964" s="131"/>
      <c r="FM964" s="131"/>
      <c r="FN964" s="131"/>
      <c r="FO964" s="131"/>
      <c r="FP964" s="131"/>
      <c r="FQ964" s="131"/>
      <c r="FR964" s="131"/>
      <c r="FS964" s="131"/>
      <c r="FT964" s="131"/>
      <c r="FU964" s="131"/>
      <c r="FV964" s="131"/>
      <c r="FW964" s="131"/>
    </row>
    <row r="965">
      <c r="A965" s="131"/>
      <c r="B965" s="131"/>
      <c r="C965" s="131"/>
      <c r="D965" s="131"/>
      <c r="E965" s="131"/>
      <c r="F965" s="131"/>
      <c r="G965" s="131"/>
      <c r="H965" s="131"/>
      <c r="I965" s="131"/>
      <c r="J965" s="131"/>
      <c r="K965" s="131"/>
      <c r="L965" s="131"/>
      <c r="M965" s="131"/>
      <c r="N965" s="131"/>
      <c r="O965" s="131"/>
      <c r="P965" s="131"/>
      <c r="Q965" s="131"/>
      <c r="R965" s="131"/>
      <c r="S965" s="131"/>
      <c r="T965" s="131"/>
      <c r="U965" s="131"/>
      <c r="V965" s="131"/>
      <c r="W965" s="131"/>
      <c r="X965" s="131"/>
      <c r="Y965" s="131"/>
      <c r="Z965" s="131"/>
      <c r="AA965" s="131"/>
      <c r="AB965" s="131"/>
      <c r="AC965" s="131"/>
      <c r="AD965" s="131"/>
      <c r="AE965" s="131"/>
      <c r="AF965" s="131"/>
      <c r="AG965" s="131"/>
      <c r="AH965" s="131"/>
      <c r="AI965" s="131"/>
      <c r="AJ965" s="131"/>
      <c r="AK965" s="131"/>
      <c r="AL965" s="131"/>
      <c r="AM965" s="131"/>
      <c r="AN965" s="131"/>
      <c r="AO965" s="131"/>
      <c r="AP965" s="131"/>
      <c r="AQ965" s="131"/>
      <c r="AR965" s="131"/>
      <c r="AS965" s="131"/>
      <c r="AT965" s="131"/>
      <c r="AU965" s="131"/>
      <c r="AV965" s="131"/>
      <c r="AW965" s="131"/>
      <c r="AX965" s="131"/>
      <c r="AY965" s="131"/>
      <c r="AZ965" s="131"/>
      <c r="BA965" s="131"/>
      <c r="BB965" s="131"/>
      <c r="BC965" s="131"/>
      <c r="BD965" s="131"/>
      <c r="BE965" s="131"/>
      <c r="BF965" s="131"/>
      <c r="BG965" s="131"/>
      <c r="BH965" s="131"/>
      <c r="BI965" s="131"/>
      <c r="BJ965" s="131"/>
      <c r="BK965" s="131"/>
      <c r="BL965" s="131"/>
      <c r="BM965" s="131"/>
      <c r="BN965" s="131"/>
      <c r="BO965" s="131"/>
      <c r="BP965" s="131"/>
      <c r="BQ965" s="131"/>
      <c r="BR965" s="131"/>
      <c r="BS965" s="131"/>
      <c r="BT965" s="131"/>
      <c r="BU965" s="131"/>
      <c r="BV965" s="131"/>
      <c r="BW965" s="131"/>
      <c r="BX965" s="131"/>
      <c r="BY965" s="131"/>
      <c r="BZ965" s="131"/>
      <c r="CA965" s="131"/>
      <c r="CB965" s="131"/>
      <c r="CC965" s="131"/>
      <c r="CD965" s="131"/>
      <c r="CE965" s="131"/>
      <c r="CF965" s="131"/>
      <c r="CG965" s="131"/>
      <c r="CH965" s="131"/>
      <c r="CI965" s="131"/>
      <c r="CJ965" s="131"/>
      <c r="CK965" s="131"/>
      <c r="CL965" s="131"/>
      <c r="CM965" s="131"/>
      <c r="CN965" s="131"/>
      <c r="CO965" s="131"/>
      <c r="CP965" s="131"/>
      <c r="CQ965" s="131"/>
      <c r="CR965" s="131"/>
      <c r="CS965" s="131"/>
      <c r="CT965" s="131"/>
      <c r="CU965" s="131"/>
      <c r="CV965" s="131"/>
      <c r="CW965" s="131"/>
      <c r="CX965" s="131"/>
      <c r="CY965" s="131"/>
      <c r="CZ965" s="131"/>
      <c r="DA965" s="131"/>
      <c r="DB965" s="131"/>
      <c r="DC965" s="131"/>
      <c r="DD965" s="131"/>
      <c r="DE965" s="131"/>
      <c r="DF965" s="131"/>
      <c r="DG965" s="131"/>
      <c r="DH965" s="131"/>
      <c r="DI965" s="131"/>
      <c r="DJ965" s="131"/>
      <c r="DK965" s="131"/>
      <c r="DL965" s="131"/>
      <c r="DM965" s="131"/>
      <c r="DN965" s="131"/>
      <c r="DO965" s="131"/>
      <c r="DP965" s="131"/>
      <c r="DQ965" s="131"/>
      <c r="DR965" s="131"/>
      <c r="DS965" s="131"/>
      <c r="DT965" s="131"/>
      <c r="DU965" s="131"/>
      <c r="DV965" s="131"/>
      <c r="DW965" s="131"/>
      <c r="DX965" s="131"/>
      <c r="DY965" s="131"/>
      <c r="DZ965" s="131"/>
      <c r="EA965" s="131"/>
      <c r="EB965" s="131"/>
      <c r="EC965" s="131"/>
      <c r="ED965" s="131"/>
      <c r="EE965" s="131"/>
      <c r="EF965" s="131"/>
      <c r="EG965" s="131"/>
      <c r="EH965" s="131"/>
      <c r="EI965" s="131"/>
      <c r="EJ965" s="131"/>
      <c r="EK965" s="131"/>
      <c r="EL965" s="131"/>
      <c r="EM965" s="131"/>
      <c r="EN965" s="131"/>
      <c r="EO965" s="131"/>
      <c r="EP965" s="131"/>
      <c r="EQ965" s="131"/>
      <c r="ER965" s="131"/>
      <c r="ES965" s="131"/>
      <c r="ET965" s="131"/>
      <c r="EU965" s="131"/>
      <c r="EV965" s="131"/>
      <c r="EW965" s="131"/>
      <c r="EX965" s="131"/>
      <c r="EY965" s="131"/>
      <c r="EZ965" s="131"/>
      <c r="FA965" s="131"/>
      <c r="FB965" s="131"/>
      <c r="FC965" s="131"/>
      <c r="FD965" s="131"/>
      <c r="FE965" s="131"/>
      <c r="FF965" s="131"/>
      <c r="FG965" s="131"/>
      <c r="FH965" s="131"/>
      <c r="FI965" s="131"/>
      <c r="FJ965" s="131"/>
      <c r="FK965" s="131"/>
      <c r="FL965" s="131"/>
      <c r="FM965" s="131"/>
      <c r="FN965" s="131"/>
      <c r="FO965" s="131"/>
      <c r="FP965" s="131"/>
      <c r="FQ965" s="131"/>
      <c r="FR965" s="131"/>
      <c r="FS965" s="131"/>
      <c r="FT965" s="131"/>
      <c r="FU965" s="131"/>
      <c r="FV965" s="131"/>
      <c r="FW965" s="131"/>
    </row>
    <row r="966">
      <c r="A966" s="131"/>
      <c r="B966" s="131"/>
      <c r="C966" s="131"/>
      <c r="D966" s="131"/>
      <c r="E966" s="131"/>
      <c r="F966" s="131"/>
      <c r="G966" s="131"/>
      <c r="H966" s="131"/>
      <c r="I966" s="131"/>
      <c r="J966" s="131"/>
      <c r="K966" s="131"/>
      <c r="L966" s="131"/>
      <c r="M966" s="131"/>
      <c r="N966" s="131"/>
      <c r="O966" s="131"/>
      <c r="P966" s="131"/>
      <c r="Q966" s="131"/>
      <c r="R966" s="131"/>
      <c r="S966" s="131"/>
      <c r="T966" s="131"/>
      <c r="U966" s="131"/>
      <c r="V966" s="131"/>
      <c r="W966" s="131"/>
      <c r="X966" s="131"/>
      <c r="Y966" s="131"/>
      <c r="Z966" s="131"/>
      <c r="AA966" s="131"/>
      <c r="AB966" s="131"/>
      <c r="AC966" s="131"/>
      <c r="AD966" s="131"/>
      <c r="AE966" s="131"/>
      <c r="AF966" s="131"/>
      <c r="AG966" s="131"/>
      <c r="AH966" s="131"/>
      <c r="AI966" s="131"/>
      <c r="AJ966" s="131"/>
      <c r="AK966" s="131"/>
      <c r="AL966" s="131"/>
      <c r="AM966" s="131"/>
      <c r="AN966" s="131"/>
      <c r="AO966" s="131"/>
      <c r="AP966" s="131"/>
      <c r="AQ966" s="131"/>
      <c r="AR966" s="131"/>
      <c r="AS966" s="131"/>
      <c r="AT966" s="131"/>
      <c r="AU966" s="131"/>
      <c r="AV966" s="131"/>
      <c r="AW966" s="131"/>
      <c r="AX966" s="131"/>
      <c r="AY966" s="131"/>
      <c r="AZ966" s="131"/>
      <c r="BA966" s="131"/>
      <c r="BB966" s="131"/>
      <c r="BC966" s="131"/>
      <c r="BD966" s="131"/>
      <c r="BE966" s="131"/>
      <c r="BF966" s="131"/>
      <c r="BG966" s="131"/>
      <c r="BH966" s="131"/>
      <c r="BI966" s="131"/>
      <c r="BJ966" s="131"/>
      <c r="BK966" s="131"/>
      <c r="BL966" s="131"/>
      <c r="BM966" s="131"/>
      <c r="BN966" s="131"/>
      <c r="BO966" s="131"/>
      <c r="BP966" s="131"/>
      <c r="BQ966" s="131"/>
      <c r="BR966" s="131"/>
      <c r="BS966" s="131"/>
      <c r="BT966" s="131"/>
      <c r="BU966" s="131"/>
      <c r="BV966" s="131"/>
      <c r="BW966" s="131"/>
      <c r="BX966" s="131"/>
      <c r="BY966" s="131"/>
      <c r="BZ966" s="131"/>
      <c r="CA966" s="131"/>
      <c r="CB966" s="131"/>
      <c r="CC966" s="131"/>
      <c r="CD966" s="131"/>
      <c r="CE966" s="131"/>
      <c r="CF966" s="131"/>
      <c r="CG966" s="131"/>
      <c r="CH966" s="131"/>
      <c r="CI966" s="131"/>
      <c r="CJ966" s="131"/>
      <c r="CK966" s="131"/>
      <c r="CL966" s="131"/>
      <c r="CM966" s="131"/>
      <c r="CN966" s="131"/>
      <c r="CO966" s="131"/>
      <c r="CP966" s="131"/>
      <c r="CQ966" s="131"/>
      <c r="CR966" s="131"/>
      <c r="CS966" s="131"/>
      <c r="CT966" s="131"/>
      <c r="CU966" s="131"/>
      <c r="CV966" s="131"/>
      <c r="CW966" s="131"/>
      <c r="CX966" s="131"/>
      <c r="CY966" s="131"/>
      <c r="CZ966" s="131"/>
      <c r="DA966" s="131"/>
      <c r="DB966" s="131"/>
      <c r="DC966" s="131"/>
      <c r="DD966" s="131"/>
      <c r="DE966" s="131"/>
      <c r="DF966" s="131"/>
      <c r="DG966" s="131"/>
      <c r="DH966" s="131"/>
      <c r="DI966" s="131"/>
      <c r="DJ966" s="131"/>
      <c r="DK966" s="131"/>
      <c r="DL966" s="131"/>
      <c r="DM966" s="131"/>
      <c r="DN966" s="131"/>
      <c r="DO966" s="131"/>
      <c r="DP966" s="131"/>
      <c r="DQ966" s="131"/>
      <c r="DR966" s="131"/>
      <c r="DS966" s="131"/>
      <c r="DT966" s="131"/>
      <c r="DU966" s="131"/>
      <c r="DV966" s="131"/>
      <c r="DW966" s="131"/>
      <c r="DX966" s="131"/>
      <c r="DY966" s="131"/>
      <c r="DZ966" s="131"/>
      <c r="EA966" s="131"/>
      <c r="EB966" s="131"/>
      <c r="EC966" s="131"/>
      <c r="ED966" s="131"/>
      <c r="EE966" s="131"/>
      <c r="EF966" s="131"/>
      <c r="EG966" s="131"/>
      <c r="EH966" s="131"/>
      <c r="EI966" s="131"/>
      <c r="EJ966" s="131"/>
      <c r="EK966" s="131"/>
      <c r="EL966" s="131"/>
      <c r="EM966" s="131"/>
      <c r="EN966" s="131"/>
      <c r="EO966" s="131"/>
      <c r="EP966" s="131"/>
      <c r="EQ966" s="131"/>
      <c r="ER966" s="131"/>
      <c r="ES966" s="131"/>
      <c r="ET966" s="131"/>
      <c r="EU966" s="131"/>
      <c r="EV966" s="131"/>
      <c r="EW966" s="131"/>
      <c r="EX966" s="131"/>
      <c r="EY966" s="131"/>
      <c r="EZ966" s="131"/>
      <c r="FA966" s="131"/>
      <c r="FB966" s="131"/>
      <c r="FC966" s="131"/>
      <c r="FD966" s="131"/>
      <c r="FE966" s="131"/>
      <c r="FF966" s="131"/>
      <c r="FG966" s="131"/>
      <c r="FH966" s="131"/>
      <c r="FI966" s="131"/>
      <c r="FJ966" s="131"/>
      <c r="FK966" s="131"/>
      <c r="FL966" s="131"/>
      <c r="FM966" s="131"/>
      <c r="FN966" s="131"/>
      <c r="FO966" s="131"/>
      <c r="FP966" s="131"/>
      <c r="FQ966" s="131"/>
      <c r="FR966" s="131"/>
      <c r="FS966" s="131"/>
      <c r="FT966" s="131"/>
      <c r="FU966" s="131"/>
      <c r="FV966" s="131"/>
      <c r="FW966" s="131"/>
    </row>
    <row r="967">
      <c r="A967" s="131"/>
      <c r="B967" s="131"/>
      <c r="C967" s="131"/>
      <c r="D967" s="131"/>
      <c r="E967" s="131"/>
      <c r="F967" s="131"/>
      <c r="G967" s="131"/>
      <c r="H967" s="131"/>
      <c r="I967" s="131"/>
      <c r="J967" s="131"/>
      <c r="K967" s="131"/>
      <c r="L967" s="131"/>
      <c r="M967" s="131"/>
      <c r="N967" s="131"/>
      <c r="O967" s="131"/>
      <c r="P967" s="131"/>
      <c r="Q967" s="131"/>
      <c r="R967" s="131"/>
      <c r="S967" s="131"/>
      <c r="T967" s="131"/>
      <c r="U967" s="131"/>
      <c r="V967" s="131"/>
      <c r="W967" s="131"/>
      <c r="X967" s="131"/>
      <c r="Y967" s="131"/>
      <c r="Z967" s="131"/>
      <c r="AA967" s="131"/>
      <c r="AB967" s="131"/>
      <c r="AC967" s="131"/>
      <c r="AD967" s="131"/>
      <c r="AE967" s="131"/>
      <c r="AF967" s="131"/>
      <c r="AG967" s="131"/>
      <c r="AH967" s="131"/>
      <c r="AI967" s="131"/>
      <c r="AJ967" s="131"/>
      <c r="AK967" s="131"/>
      <c r="AL967" s="131"/>
      <c r="AM967" s="131"/>
      <c r="AN967" s="131"/>
      <c r="AO967" s="131"/>
      <c r="AP967" s="131"/>
      <c r="AQ967" s="131"/>
      <c r="AR967" s="131"/>
      <c r="AS967" s="131"/>
      <c r="AT967" s="131"/>
      <c r="AU967" s="131"/>
      <c r="AV967" s="131"/>
      <c r="AW967" s="131"/>
      <c r="AX967" s="131"/>
      <c r="AY967" s="131"/>
      <c r="AZ967" s="131"/>
      <c r="BA967" s="131"/>
      <c r="BB967" s="131"/>
      <c r="BC967" s="131"/>
      <c r="BD967" s="131"/>
      <c r="BE967" s="131"/>
      <c r="BF967" s="131"/>
      <c r="BG967" s="131"/>
      <c r="BH967" s="131"/>
      <c r="BI967" s="131"/>
      <c r="BJ967" s="131"/>
      <c r="BK967" s="131"/>
      <c r="BL967" s="131"/>
      <c r="BM967" s="131"/>
      <c r="BN967" s="131"/>
      <c r="BO967" s="131"/>
      <c r="BP967" s="131"/>
      <c r="BQ967" s="131"/>
      <c r="BR967" s="131"/>
      <c r="BS967" s="131"/>
      <c r="BT967" s="131"/>
      <c r="BU967" s="131"/>
      <c r="BV967" s="131"/>
      <c r="BW967" s="131"/>
      <c r="BX967" s="131"/>
      <c r="BY967" s="131"/>
      <c r="BZ967" s="131"/>
      <c r="CA967" s="131"/>
      <c r="CB967" s="131"/>
      <c r="CC967" s="131"/>
      <c r="CD967" s="131"/>
      <c r="CE967" s="131"/>
      <c r="CF967" s="131"/>
      <c r="CG967" s="131"/>
      <c r="CH967" s="131"/>
      <c r="CI967" s="131"/>
      <c r="CJ967" s="131"/>
      <c r="CK967" s="131"/>
      <c r="CL967" s="131"/>
      <c r="CM967" s="131"/>
      <c r="CN967" s="131"/>
      <c r="CO967" s="131"/>
      <c r="CP967" s="131"/>
      <c r="CQ967" s="131"/>
      <c r="CR967" s="131"/>
      <c r="CS967" s="131"/>
      <c r="CT967" s="131"/>
      <c r="CU967" s="131"/>
      <c r="CV967" s="131"/>
      <c r="CW967" s="131"/>
      <c r="CX967" s="131"/>
      <c r="CY967" s="131"/>
      <c r="CZ967" s="131"/>
      <c r="DA967" s="131"/>
      <c r="DB967" s="131"/>
      <c r="DC967" s="131"/>
      <c r="DD967" s="131"/>
      <c r="DE967" s="131"/>
      <c r="DF967" s="131"/>
      <c r="DG967" s="131"/>
      <c r="DH967" s="131"/>
      <c r="DI967" s="131"/>
      <c r="DJ967" s="131"/>
      <c r="DK967" s="131"/>
      <c r="DL967" s="131"/>
      <c r="DM967" s="131"/>
      <c r="DN967" s="131"/>
      <c r="DO967" s="131"/>
      <c r="DP967" s="131"/>
      <c r="DQ967" s="131"/>
      <c r="DR967" s="131"/>
      <c r="DS967" s="131"/>
      <c r="DT967" s="131"/>
      <c r="DU967" s="131"/>
      <c r="DV967" s="131"/>
      <c r="DW967" s="131"/>
      <c r="DX967" s="131"/>
      <c r="DY967" s="131"/>
      <c r="DZ967" s="131"/>
      <c r="EA967" s="131"/>
      <c r="EB967" s="131"/>
      <c r="EC967" s="131"/>
      <c r="ED967" s="131"/>
      <c r="EE967" s="131"/>
      <c r="EF967" s="131"/>
      <c r="EG967" s="131"/>
      <c r="EH967" s="131"/>
      <c r="EI967" s="131"/>
      <c r="EJ967" s="131"/>
      <c r="EK967" s="131"/>
      <c r="EL967" s="131"/>
      <c r="EM967" s="131"/>
      <c r="EN967" s="131"/>
      <c r="EO967" s="131"/>
      <c r="EP967" s="131"/>
      <c r="EQ967" s="131"/>
      <c r="ER967" s="131"/>
      <c r="ES967" s="131"/>
      <c r="ET967" s="131"/>
      <c r="EU967" s="131"/>
      <c r="EV967" s="131"/>
      <c r="EW967" s="131"/>
      <c r="EX967" s="131"/>
      <c r="EY967" s="131"/>
      <c r="EZ967" s="131"/>
      <c r="FA967" s="131"/>
      <c r="FB967" s="131"/>
      <c r="FC967" s="131"/>
      <c r="FD967" s="131"/>
      <c r="FE967" s="131"/>
      <c r="FF967" s="131"/>
      <c r="FG967" s="131"/>
      <c r="FH967" s="131"/>
      <c r="FI967" s="131"/>
      <c r="FJ967" s="131"/>
      <c r="FK967" s="131"/>
      <c r="FL967" s="131"/>
      <c r="FM967" s="131"/>
      <c r="FN967" s="131"/>
      <c r="FO967" s="131"/>
      <c r="FP967" s="131"/>
      <c r="FQ967" s="131"/>
      <c r="FR967" s="131"/>
      <c r="FS967" s="131"/>
      <c r="FT967" s="131"/>
      <c r="FU967" s="131"/>
      <c r="FV967" s="131"/>
      <c r="FW967" s="131"/>
    </row>
    <row r="968">
      <c r="A968" s="131"/>
      <c r="B968" s="131"/>
      <c r="C968" s="131"/>
      <c r="D968" s="131"/>
      <c r="E968" s="131"/>
      <c r="F968" s="131"/>
      <c r="G968" s="131"/>
      <c r="H968" s="131"/>
      <c r="I968" s="131"/>
      <c r="J968" s="131"/>
      <c r="K968" s="131"/>
      <c r="L968" s="131"/>
      <c r="M968" s="131"/>
      <c r="N968" s="131"/>
      <c r="O968" s="131"/>
      <c r="P968" s="131"/>
      <c r="Q968" s="131"/>
      <c r="R968" s="131"/>
      <c r="S968" s="131"/>
      <c r="T968" s="131"/>
      <c r="U968" s="131"/>
      <c r="V968" s="131"/>
      <c r="W968" s="131"/>
      <c r="X968" s="131"/>
      <c r="Y968" s="131"/>
      <c r="Z968" s="131"/>
      <c r="AA968" s="131"/>
      <c r="AB968" s="131"/>
      <c r="AC968" s="131"/>
      <c r="AD968" s="131"/>
      <c r="AE968" s="131"/>
      <c r="AF968" s="131"/>
      <c r="AG968" s="131"/>
      <c r="AH968" s="131"/>
      <c r="AI968" s="131"/>
      <c r="AJ968" s="131"/>
      <c r="AK968" s="131"/>
      <c r="AL968" s="131"/>
      <c r="AM968" s="131"/>
      <c r="AN968" s="131"/>
      <c r="AO968" s="131"/>
      <c r="AP968" s="131"/>
      <c r="AQ968" s="131"/>
      <c r="AR968" s="131"/>
      <c r="AS968" s="131"/>
      <c r="AT968" s="131"/>
      <c r="AU968" s="131"/>
      <c r="AV968" s="131"/>
      <c r="AW968" s="131"/>
      <c r="AX968" s="131"/>
      <c r="AY968" s="131"/>
      <c r="AZ968" s="131"/>
      <c r="BA968" s="131"/>
      <c r="BB968" s="131"/>
      <c r="BC968" s="131"/>
      <c r="BD968" s="131"/>
      <c r="BE968" s="131"/>
      <c r="BF968" s="131"/>
      <c r="BG968" s="131"/>
      <c r="BH968" s="131"/>
      <c r="BI968" s="131"/>
      <c r="BJ968" s="131"/>
      <c r="BK968" s="131"/>
      <c r="BL968" s="131"/>
      <c r="BM968" s="131"/>
      <c r="BN968" s="131"/>
      <c r="BO968" s="131"/>
      <c r="BP968" s="131"/>
      <c r="BQ968" s="131"/>
      <c r="BR968" s="131"/>
      <c r="BS968" s="131"/>
      <c r="BT968" s="131"/>
      <c r="BU968" s="131"/>
      <c r="BV968" s="131"/>
      <c r="BW968" s="131"/>
      <c r="BX968" s="131"/>
      <c r="BY968" s="131"/>
      <c r="BZ968" s="131"/>
      <c r="CA968" s="131"/>
      <c r="CB968" s="131"/>
      <c r="CC968" s="131"/>
      <c r="CD968" s="131"/>
      <c r="CE968" s="131"/>
      <c r="CF968" s="131"/>
      <c r="CG968" s="131"/>
      <c r="CH968" s="131"/>
      <c r="CI968" s="131"/>
      <c r="CJ968" s="131"/>
      <c r="CK968" s="131"/>
      <c r="CL968" s="131"/>
      <c r="CM968" s="131"/>
      <c r="CN968" s="131"/>
      <c r="CO968" s="131"/>
      <c r="CP968" s="131"/>
      <c r="CQ968" s="131"/>
      <c r="CR968" s="131"/>
      <c r="CS968" s="131"/>
      <c r="CT968" s="131"/>
      <c r="CU968" s="131"/>
      <c r="CV968" s="131"/>
      <c r="CW968" s="131"/>
      <c r="CX968" s="131"/>
      <c r="CY968" s="131"/>
      <c r="CZ968" s="131"/>
      <c r="DA968" s="131"/>
      <c r="DB968" s="131"/>
      <c r="DC968" s="131"/>
      <c r="DD968" s="131"/>
      <c r="DE968" s="131"/>
      <c r="DF968" s="131"/>
      <c r="DG968" s="131"/>
      <c r="DH968" s="131"/>
      <c r="DI968" s="131"/>
      <c r="DJ968" s="131"/>
      <c r="DK968" s="131"/>
      <c r="DL968" s="131"/>
      <c r="DM968" s="131"/>
      <c r="DN968" s="131"/>
      <c r="DO968" s="131"/>
      <c r="DP968" s="131"/>
      <c r="DQ968" s="131"/>
      <c r="DR968" s="131"/>
      <c r="DS968" s="131"/>
      <c r="DT968" s="131"/>
      <c r="DU968" s="131"/>
      <c r="DV968" s="131"/>
      <c r="DW968" s="131"/>
      <c r="DX968" s="131"/>
      <c r="DY968" s="131"/>
      <c r="DZ968" s="131"/>
      <c r="EA968" s="131"/>
      <c r="EB968" s="131"/>
      <c r="EC968" s="131"/>
      <c r="ED968" s="131"/>
      <c r="EE968" s="131"/>
      <c r="EF968" s="131"/>
      <c r="EG968" s="131"/>
      <c r="EH968" s="131"/>
      <c r="EI968" s="131"/>
      <c r="EJ968" s="131"/>
      <c r="EK968" s="131"/>
      <c r="EL968" s="131"/>
      <c r="EM968" s="131"/>
      <c r="EN968" s="131"/>
      <c r="EO968" s="131"/>
      <c r="EP968" s="131"/>
      <c r="EQ968" s="131"/>
      <c r="ER968" s="131"/>
      <c r="ES968" s="131"/>
      <c r="ET968" s="131"/>
      <c r="EU968" s="131"/>
      <c r="EV968" s="131"/>
      <c r="EW968" s="131"/>
      <c r="EX968" s="131"/>
      <c r="EY968" s="131"/>
      <c r="EZ968" s="131"/>
      <c r="FA968" s="131"/>
      <c r="FB968" s="131"/>
      <c r="FC968" s="131"/>
      <c r="FD968" s="131"/>
      <c r="FE968" s="131"/>
      <c r="FF968" s="131"/>
      <c r="FG968" s="131"/>
      <c r="FH968" s="131"/>
      <c r="FI968" s="131"/>
      <c r="FJ968" s="131"/>
      <c r="FK968" s="131"/>
      <c r="FL968" s="131"/>
      <c r="FM968" s="131"/>
      <c r="FN968" s="131"/>
      <c r="FO968" s="131"/>
      <c r="FP968" s="131"/>
      <c r="FQ968" s="131"/>
      <c r="FR968" s="131"/>
      <c r="FS968" s="131"/>
      <c r="FT968" s="131"/>
      <c r="FU968" s="131"/>
      <c r="FV968" s="131"/>
      <c r="FW968" s="131"/>
    </row>
    <row r="969">
      <c r="A969" s="131"/>
      <c r="B969" s="131"/>
      <c r="C969" s="131"/>
      <c r="D969" s="131"/>
      <c r="E969" s="131"/>
      <c r="F969" s="131"/>
      <c r="G969" s="131"/>
      <c r="H969" s="131"/>
      <c r="I969" s="131"/>
      <c r="J969" s="131"/>
      <c r="K969" s="131"/>
      <c r="L969" s="131"/>
      <c r="M969" s="131"/>
      <c r="N969" s="131"/>
      <c r="O969" s="131"/>
      <c r="P969" s="131"/>
      <c r="Q969" s="131"/>
      <c r="R969" s="131"/>
      <c r="S969" s="131"/>
      <c r="T969" s="131"/>
      <c r="U969" s="131"/>
      <c r="V969" s="131"/>
      <c r="W969" s="131"/>
      <c r="X969" s="131"/>
      <c r="Y969" s="131"/>
      <c r="Z969" s="131"/>
      <c r="AA969" s="131"/>
      <c r="AB969" s="131"/>
      <c r="AC969" s="131"/>
      <c r="AD969" s="131"/>
      <c r="AE969" s="131"/>
      <c r="AF969" s="131"/>
      <c r="AG969" s="131"/>
      <c r="AH969" s="131"/>
      <c r="AI969" s="131"/>
      <c r="AJ969" s="131"/>
      <c r="AK969" s="131"/>
      <c r="AL969" s="131"/>
      <c r="AM969" s="131"/>
      <c r="AN969" s="131"/>
      <c r="AO969" s="131"/>
      <c r="AP969" s="131"/>
      <c r="AQ969" s="131"/>
      <c r="AR969" s="131"/>
      <c r="AS969" s="131"/>
      <c r="AT969" s="131"/>
      <c r="AU969" s="131"/>
      <c r="AV969" s="131"/>
      <c r="AW969" s="131"/>
      <c r="AX969" s="131"/>
      <c r="AY969" s="131"/>
      <c r="AZ969" s="131"/>
      <c r="BA969" s="131"/>
      <c r="BB969" s="131"/>
      <c r="BC969" s="131"/>
      <c r="BD969" s="131"/>
      <c r="BE969" s="131"/>
      <c r="BF969" s="131"/>
      <c r="BG969" s="131"/>
      <c r="BH969" s="131"/>
      <c r="BI969" s="131"/>
      <c r="BJ969" s="131"/>
      <c r="BK969" s="131"/>
      <c r="BL969" s="131"/>
      <c r="BM969" s="131"/>
      <c r="BN969" s="131"/>
      <c r="BO969" s="131"/>
      <c r="BP969" s="131"/>
      <c r="BQ969" s="131"/>
      <c r="BR969" s="131"/>
      <c r="BS969" s="131"/>
      <c r="BT969" s="131"/>
      <c r="BU969" s="131"/>
      <c r="BV969" s="131"/>
      <c r="BW969" s="131"/>
      <c r="BX969" s="131"/>
      <c r="BY969" s="131"/>
      <c r="BZ969" s="131"/>
      <c r="CA969" s="131"/>
      <c r="CB969" s="131"/>
      <c r="CC969" s="131"/>
      <c r="CD969" s="131"/>
      <c r="CE969" s="131"/>
      <c r="CF969" s="131"/>
      <c r="CG969" s="131"/>
      <c r="CH969" s="131"/>
      <c r="CI969" s="131"/>
      <c r="CJ969" s="131"/>
      <c r="CK969" s="131"/>
      <c r="CL969" s="131"/>
      <c r="CM969" s="131"/>
      <c r="CN969" s="131"/>
      <c r="CO969" s="131"/>
      <c r="CP969" s="131"/>
      <c r="CQ969" s="131"/>
      <c r="CR969" s="131"/>
      <c r="CS969" s="131"/>
      <c r="CT969" s="131"/>
      <c r="CU969" s="131"/>
      <c r="CV969" s="131"/>
      <c r="CW969" s="131"/>
      <c r="CX969" s="131"/>
      <c r="CY969" s="131"/>
      <c r="CZ969" s="131"/>
      <c r="DA969" s="131"/>
      <c r="DB969" s="131"/>
      <c r="DC969" s="131"/>
      <c r="DD969" s="131"/>
      <c r="DE969" s="131"/>
      <c r="DF969" s="131"/>
      <c r="DG969" s="131"/>
      <c r="DH969" s="131"/>
      <c r="DI969" s="131"/>
      <c r="DJ969" s="131"/>
      <c r="DK969" s="131"/>
      <c r="DL969" s="131"/>
      <c r="DM969" s="131"/>
      <c r="DN969" s="131"/>
      <c r="DO969" s="131"/>
      <c r="DP969" s="131"/>
      <c r="DQ969" s="131"/>
      <c r="DR969" s="131"/>
      <c r="DS969" s="131"/>
      <c r="DT969" s="131"/>
      <c r="DU969" s="131"/>
      <c r="DV969" s="131"/>
      <c r="DW969" s="131"/>
      <c r="DX969" s="131"/>
      <c r="DY969" s="131"/>
      <c r="DZ969" s="131"/>
      <c r="EA969" s="131"/>
      <c r="EB969" s="131"/>
      <c r="EC969" s="131"/>
      <c r="ED969" s="131"/>
      <c r="EE969" s="131"/>
      <c r="EF969" s="131"/>
      <c r="EG969" s="131"/>
      <c r="EH969" s="131"/>
      <c r="EI969" s="131"/>
      <c r="EJ969" s="131"/>
      <c r="EK969" s="131"/>
      <c r="EL969" s="131"/>
      <c r="EM969" s="131"/>
      <c r="EN969" s="131"/>
      <c r="EO969" s="131"/>
      <c r="EP969" s="131"/>
      <c r="EQ969" s="131"/>
      <c r="ER969" s="131"/>
      <c r="ES969" s="131"/>
      <c r="ET969" s="131"/>
      <c r="EU969" s="131"/>
      <c r="EV969" s="131"/>
      <c r="EW969" s="131"/>
      <c r="EX969" s="131"/>
      <c r="EY969" s="131"/>
      <c r="EZ969" s="131"/>
      <c r="FA969" s="131"/>
      <c r="FB969" s="131"/>
      <c r="FC969" s="131"/>
      <c r="FD969" s="131"/>
      <c r="FE969" s="131"/>
      <c r="FF969" s="131"/>
      <c r="FG969" s="131"/>
      <c r="FH969" s="131"/>
      <c r="FI969" s="131"/>
      <c r="FJ969" s="131"/>
      <c r="FK969" s="131"/>
      <c r="FL969" s="131"/>
      <c r="FM969" s="131"/>
      <c r="FN969" s="131"/>
      <c r="FO969" s="131"/>
      <c r="FP969" s="131"/>
      <c r="FQ969" s="131"/>
      <c r="FR969" s="131"/>
      <c r="FS969" s="131"/>
      <c r="FT969" s="131"/>
      <c r="FU969" s="131"/>
      <c r="FV969" s="131"/>
      <c r="FW969" s="131"/>
    </row>
    <row r="970">
      <c r="A970" s="131"/>
      <c r="B970" s="131"/>
      <c r="C970" s="131"/>
      <c r="D970" s="131"/>
      <c r="E970" s="131"/>
      <c r="F970" s="131"/>
      <c r="G970" s="131"/>
      <c r="H970" s="131"/>
      <c r="I970" s="131"/>
      <c r="J970" s="131"/>
      <c r="K970" s="131"/>
      <c r="L970" s="131"/>
      <c r="M970" s="131"/>
      <c r="N970" s="131"/>
      <c r="O970" s="131"/>
      <c r="P970" s="131"/>
      <c r="Q970" s="131"/>
      <c r="R970" s="131"/>
      <c r="S970" s="131"/>
      <c r="T970" s="131"/>
      <c r="U970" s="131"/>
      <c r="V970" s="131"/>
      <c r="W970" s="131"/>
      <c r="X970" s="131"/>
      <c r="Y970" s="131"/>
      <c r="Z970" s="131"/>
      <c r="AA970" s="131"/>
      <c r="AB970" s="131"/>
      <c r="AC970" s="131"/>
      <c r="AD970" s="131"/>
      <c r="AE970" s="131"/>
      <c r="AF970" s="131"/>
      <c r="AG970" s="131"/>
      <c r="AH970" s="131"/>
      <c r="AI970" s="131"/>
      <c r="AJ970" s="131"/>
      <c r="AK970" s="131"/>
      <c r="AL970" s="131"/>
      <c r="AM970" s="131"/>
      <c r="AN970" s="131"/>
      <c r="AO970" s="131"/>
      <c r="AP970" s="131"/>
      <c r="AQ970" s="131"/>
      <c r="AR970" s="131"/>
      <c r="AS970" s="131"/>
      <c r="AT970" s="131"/>
      <c r="AU970" s="131"/>
      <c r="AV970" s="131"/>
      <c r="AW970" s="131"/>
      <c r="AX970" s="131"/>
      <c r="AY970" s="131"/>
      <c r="AZ970" s="131"/>
      <c r="BA970" s="131"/>
      <c r="BB970" s="131"/>
      <c r="BC970" s="131"/>
      <c r="BD970" s="131"/>
      <c r="BE970" s="131"/>
      <c r="BF970" s="131"/>
      <c r="BG970" s="131"/>
      <c r="BH970" s="131"/>
      <c r="BI970" s="131"/>
      <c r="BJ970" s="131"/>
      <c r="BK970" s="131"/>
      <c r="BL970" s="131"/>
      <c r="BM970" s="131"/>
      <c r="BN970" s="131"/>
      <c r="BO970" s="131"/>
      <c r="BP970" s="131"/>
      <c r="BQ970" s="131"/>
      <c r="BR970" s="131"/>
      <c r="BS970" s="131"/>
      <c r="BT970" s="131"/>
      <c r="BU970" s="131"/>
      <c r="BV970" s="131"/>
      <c r="BW970" s="131"/>
      <c r="BX970" s="131"/>
      <c r="BY970" s="131"/>
      <c r="BZ970" s="131"/>
      <c r="CA970" s="131"/>
      <c r="CB970" s="131"/>
      <c r="CC970" s="131"/>
      <c r="CD970" s="131"/>
      <c r="CE970" s="131"/>
      <c r="CF970" s="131"/>
      <c r="CG970" s="131"/>
      <c r="CH970" s="131"/>
      <c r="CI970" s="131"/>
      <c r="CJ970" s="131"/>
      <c r="CK970" s="131"/>
      <c r="CL970" s="131"/>
      <c r="CM970" s="131"/>
      <c r="CN970" s="131"/>
      <c r="CO970" s="131"/>
      <c r="CP970" s="131"/>
      <c r="CQ970" s="131"/>
      <c r="CR970" s="131"/>
      <c r="CS970" s="131"/>
      <c r="CT970" s="131"/>
      <c r="CU970" s="131"/>
      <c r="CV970" s="131"/>
      <c r="CW970" s="131"/>
      <c r="CX970" s="131"/>
      <c r="CY970" s="131"/>
      <c r="CZ970" s="131"/>
      <c r="DA970" s="131"/>
      <c r="DB970" s="131"/>
      <c r="DC970" s="131"/>
      <c r="DD970" s="131"/>
      <c r="DE970" s="131"/>
      <c r="DF970" s="131"/>
      <c r="DG970" s="131"/>
      <c r="DH970" s="131"/>
      <c r="DI970" s="131"/>
      <c r="DJ970" s="131"/>
      <c r="DK970" s="131"/>
      <c r="DL970" s="131"/>
      <c r="DM970" s="131"/>
      <c r="DN970" s="131"/>
      <c r="DO970" s="131"/>
      <c r="DP970" s="131"/>
      <c r="DQ970" s="131"/>
      <c r="DR970" s="131"/>
      <c r="DS970" s="131"/>
      <c r="DT970" s="131"/>
      <c r="DU970" s="131"/>
      <c r="DV970" s="131"/>
      <c r="DW970" s="131"/>
      <c r="DX970" s="131"/>
      <c r="DY970" s="131"/>
      <c r="DZ970" s="131"/>
      <c r="EA970" s="131"/>
      <c r="EB970" s="131"/>
      <c r="EC970" s="131"/>
      <c r="ED970" s="131"/>
      <c r="EE970" s="131"/>
      <c r="EF970" s="131"/>
      <c r="EG970" s="131"/>
      <c r="EH970" s="131"/>
      <c r="EI970" s="131"/>
      <c r="EJ970" s="131"/>
      <c r="EK970" s="131"/>
      <c r="EL970" s="131"/>
      <c r="EM970" s="131"/>
      <c r="EN970" s="131"/>
      <c r="EO970" s="131"/>
      <c r="EP970" s="131"/>
      <c r="EQ970" s="131"/>
      <c r="ER970" s="131"/>
      <c r="ES970" s="131"/>
      <c r="ET970" s="131"/>
      <c r="EU970" s="131"/>
      <c r="EV970" s="131"/>
      <c r="EW970" s="131"/>
      <c r="EX970" s="131"/>
      <c r="EY970" s="131"/>
      <c r="EZ970" s="131"/>
      <c r="FA970" s="131"/>
      <c r="FB970" s="131"/>
      <c r="FC970" s="131"/>
      <c r="FD970" s="131"/>
      <c r="FE970" s="131"/>
      <c r="FF970" s="131"/>
      <c r="FG970" s="131"/>
      <c r="FH970" s="131"/>
      <c r="FI970" s="131"/>
      <c r="FJ970" s="131"/>
      <c r="FK970" s="131"/>
      <c r="FL970" s="131"/>
      <c r="FM970" s="131"/>
      <c r="FN970" s="131"/>
      <c r="FO970" s="131"/>
      <c r="FP970" s="131"/>
      <c r="FQ970" s="131"/>
      <c r="FR970" s="131"/>
      <c r="FS970" s="131"/>
      <c r="FT970" s="131"/>
      <c r="FU970" s="131"/>
      <c r="FV970" s="131"/>
      <c r="FW970" s="131"/>
    </row>
    <row r="971">
      <c r="A971" s="131"/>
      <c r="B971" s="131"/>
      <c r="C971" s="131"/>
      <c r="D971" s="131"/>
      <c r="E971" s="131"/>
      <c r="F971" s="131"/>
      <c r="G971" s="131"/>
      <c r="H971" s="131"/>
      <c r="I971" s="131"/>
      <c r="J971" s="131"/>
      <c r="K971" s="131"/>
      <c r="L971" s="131"/>
      <c r="M971" s="131"/>
      <c r="N971" s="131"/>
      <c r="O971" s="131"/>
      <c r="P971" s="131"/>
      <c r="Q971" s="131"/>
      <c r="R971" s="131"/>
      <c r="S971" s="131"/>
      <c r="T971" s="131"/>
      <c r="U971" s="131"/>
      <c r="V971" s="131"/>
      <c r="W971" s="131"/>
      <c r="X971" s="131"/>
      <c r="Y971" s="131"/>
      <c r="Z971" s="131"/>
      <c r="AA971" s="131"/>
      <c r="AB971" s="131"/>
      <c r="AC971" s="131"/>
      <c r="AD971" s="131"/>
      <c r="AE971" s="131"/>
      <c r="AF971" s="131"/>
      <c r="AG971" s="131"/>
      <c r="AH971" s="131"/>
      <c r="AI971" s="131"/>
      <c r="AJ971" s="131"/>
      <c r="AK971" s="131"/>
      <c r="AL971" s="131"/>
      <c r="AM971" s="131"/>
      <c r="AN971" s="131"/>
      <c r="AO971" s="131"/>
      <c r="AP971" s="131"/>
      <c r="AQ971" s="131"/>
      <c r="AR971" s="131"/>
      <c r="AS971" s="131"/>
      <c r="AT971" s="131"/>
      <c r="AU971" s="131"/>
      <c r="AV971" s="131"/>
      <c r="AW971" s="131"/>
      <c r="AX971" s="131"/>
      <c r="AY971" s="131"/>
      <c r="AZ971" s="131"/>
      <c r="BA971" s="131"/>
      <c r="BB971" s="131"/>
      <c r="BC971" s="131"/>
      <c r="BD971" s="131"/>
      <c r="BE971" s="131"/>
      <c r="BF971" s="131"/>
      <c r="BG971" s="131"/>
      <c r="BH971" s="131"/>
      <c r="BI971" s="131"/>
      <c r="BJ971" s="131"/>
      <c r="BK971" s="131"/>
      <c r="BL971" s="131"/>
      <c r="BM971" s="131"/>
      <c r="BN971" s="131"/>
      <c r="BO971" s="131"/>
      <c r="BP971" s="131"/>
      <c r="BQ971" s="131"/>
      <c r="BR971" s="131"/>
      <c r="BS971" s="131"/>
      <c r="BT971" s="131"/>
      <c r="BU971" s="131"/>
      <c r="BV971" s="131"/>
      <c r="BW971" s="131"/>
      <c r="BX971" s="131"/>
      <c r="BY971" s="131"/>
      <c r="BZ971" s="131"/>
      <c r="CA971" s="131"/>
      <c r="CB971" s="131"/>
      <c r="CC971" s="131"/>
      <c r="CD971" s="131"/>
      <c r="CE971" s="131"/>
      <c r="CF971" s="131"/>
      <c r="CG971" s="131"/>
      <c r="CH971" s="131"/>
      <c r="CI971" s="131"/>
      <c r="CJ971" s="131"/>
      <c r="CK971" s="131"/>
      <c r="CL971" s="131"/>
      <c r="CM971" s="131"/>
      <c r="CN971" s="131"/>
      <c r="CO971" s="131"/>
      <c r="CP971" s="131"/>
      <c r="CQ971" s="131"/>
      <c r="CR971" s="131"/>
      <c r="CS971" s="131"/>
      <c r="CT971" s="131"/>
      <c r="CU971" s="131"/>
      <c r="CV971" s="131"/>
      <c r="CW971" s="131"/>
      <c r="CX971" s="131"/>
      <c r="CY971" s="131"/>
      <c r="CZ971" s="131"/>
      <c r="DA971" s="131"/>
      <c r="DB971" s="131"/>
      <c r="DC971" s="131"/>
      <c r="DD971" s="131"/>
      <c r="DE971" s="131"/>
      <c r="DF971" s="131"/>
      <c r="DG971" s="131"/>
      <c r="DH971" s="131"/>
      <c r="DI971" s="131"/>
      <c r="DJ971" s="131"/>
      <c r="DK971" s="131"/>
      <c r="DL971" s="131"/>
      <c r="DM971" s="131"/>
      <c r="DN971" s="131"/>
      <c r="DO971" s="131"/>
      <c r="DP971" s="131"/>
      <c r="DQ971" s="131"/>
      <c r="DR971" s="131"/>
      <c r="DS971" s="131"/>
      <c r="DT971" s="131"/>
      <c r="DU971" s="131"/>
      <c r="DV971" s="131"/>
      <c r="DW971" s="131"/>
      <c r="DX971" s="131"/>
      <c r="DY971" s="131"/>
      <c r="DZ971" s="131"/>
      <c r="EA971" s="131"/>
      <c r="EB971" s="131"/>
      <c r="EC971" s="131"/>
      <c r="ED971" s="131"/>
      <c r="EE971" s="131"/>
      <c r="EF971" s="131"/>
      <c r="EG971" s="131"/>
      <c r="EH971" s="131"/>
      <c r="EI971" s="131"/>
      <c r="EJ971" s="131"/>
      <c r="EK971" s="131"/>
      <c r="EL971" s="131"/>
      <c r="EM971" s="131"/>
      <c r="EN971" s="131"/>
      <c r="EO971" s="131"/>
      <c r="EP971" s="131"/>
      <c r="EQ971" s="131"/>
      <c r="ER971" s="131"/>
      <c r="ES971" s="131"/>
      <c r="ET971" s="131"/>
      <c r="EU971" s="131"/>
      <c r="EV971" s="131"/>
      <c r="EW971" s="131"/>
      <c r="EX971" s="131"/>
      <c r="EY971" s="131"/>
      <c r="EZ971" s="131"/>
      <c r="FA971" s="131"/>
      <c r="FB971" s="131"/>
      <c r="FC971" s="131"/>
      <c r="FD971" s="131"/>
      <c r="FE971" s="131"/>
      <c r="FF971" s="131"/>
      <c r="FG971" s="131"/>
      <c r="FH971" s="131"/>
      <c r="FI971" s="131"/>
      <c r="FJ971" s="131"/>
      <c r="FK971" s="131"/>
      <c r="FL971" s="131"/>
      <c r="FM971" s="131"/>
      <c r="FN971" s="131"/>
      <c r="FO971" s="131"/>
      <c r="FP971" s="131"/>
      <c r="FQ971" s="131"/>
      <c r="FR971" s="131"/>
      <c r="FS971" s="131"/>
      <c r="FT971" s="131"/>
      <c r="FU971" s="131"/>
      <c r="FV971" s="131"/>
      <c r="FW971" s="131"/>
    </row>
    <row r="972">
      <c r="A972" s="131"/>
      <c r="B972" s="131"/>
      <c r="C972" s="131"/>
      <c r="D972" s="131"/>
      <c r="E972" s="131"/>
      <c r="F972" s="131"/>
      <c r="G972" s="131"/>
      <c r="H972" s="131"/>
      <c r="I972" s="131"/>
      <c r="J972" s="131"/>
      <c r="K972" s="131"/>
      <c r="L972" s="131"/>
      <c r="M972" s="131"/>
      <c r="N972" s="131"/>
      <c r="O972" s="131"/>
      <c r="P972" s="131"/>
      <c r="Q972" s="131"/>
      <c r="R972" s="131"/>
      <c r="S972" s="131"/>
      <c r="T972" s="131"/>
      <c r="U972" s="131"/>
      <c r="V972" s="131"/>
      <c r="W972" s="131"/>
      <c r="X972" s="131"/>
      <c r="Y972" s="131"/>
      <c r="Z972" s="131"/>
      <c r="AA972" s="131"/>
      <c r="AB972" s="131"/>
      <c r="AC972" s="131"/>
      <c r="AD972" s="131"/>
      <c r="AE972" s="131"/>
      <c r="AF972" s="131"/>
      <c r="AG972" s="131"/>
      <c r="AH972" s="131"/>
      <c r="AI972" s="131"/>
      <c r="AJ972" s="131"/>
      <c r="AK972" s="131"/>
      <c r="AL972" s="131"/>
      <c r="AM972" s="131"/>
      <c r="AN972" s="131"/>
      <c r="AO972" s="131"/>
      <c r="AP972" s="131"/>
      <c r="AQ972" s="131"/>
      <c r="AR972" s="131"/>
      <c r="AS972" s="131"/>
      <c r="AT972" s="131"/>
      <c r="AU972" s="131"/>
      <c r="AV972" s="131"/>
      <c r="AW972" s="131"/>
      <c r="AX972" s="131"/>
      <c r="AY972" s="131"/>
      <c r="AZ972" s="131"/>
      <c r="BA972" s="131"/>
      <c r="BB972" s="131"/>
      <c r="BC972" s="131"/>
      <c r="BD972" s="131"/>
      <c r="BE972" s="131"/>
      <c r="BF972" s="131"/>
      <c r="BG972" s="131"/>
      <c r="BH972" s="131"/>
      <c r="BI972" s="131"/>
      <c r="BJ972" s="131"/>
      <c r="BK972" s="131"/>
      <c r="BL972" s="131"/>
      <c r="BM972" s="131"/>
      <c r="BN972" s="131"/>
      <c r="BO972" s="131"/>
      <c r="BP972" s="131"/>
      <c r="BQ972" s="131"/>
      <c r="BR972" s="131"/>
      <c r="BS972" s="131"/>
      <c r="BT972" s="131"/>
      <c r="BU972" s="131"/>
      <c r="BV972" s="131"/>
      <c r="BW972" s="131"/>
      <c r="BX972" s="131"/>
      <c r="BY972" s="131"/>
      <c r="BZ972" s="131"/>
      <c r="CA972" s="131"/>
      <c r="CB972" s="131"/>
      <c r="CC972" s="131"/>
      <c r="CD972" s="131"/>
      <c r="CE972" s="131"/>
      <c r="CF972" s="131"/>
      <c r="CG972" s="131"/>
      <c r="CH972" s="131"/>
      <c r="CI972" s="131"/>
      <c r="CJ972" s="131"/>
      <c r="CK972" s="131"/>
      <c r="CL972" s="131"/>
      <c r="CM972" s="131"/>
      <c r="CN972" s="131"/>
      <c r="CO972" s="131"/>
      <c r="CP972" s="131"/>
      <c r="CQ972" s="131"/>
      <c r="CR972" s="131"/>
      <c r="CS972" s="131"/>
      <c r="CT972" s="131"/>
      <c r="CU972" s="131"/>
      <c r="CV972" s="131"/>
      <c r="CW972" s="131"/>
      <c r="CX972" s="131"/>
      <c r="CY972" s="131"/>
      <c r="CZ972" s="131"/>
      <c r="DA972" s="131"/>
      <c r="DB972" s="131"/>
      <c r="DC972" s="131"/>
      <c r="DD972" s="131"/>
      <c r="DE972" s="131"/>
      <c r="DF972" s="131"/>
      <c r="DG972" s="131"/>
      <c r="DH972" s="131"/>
      <c r="DI972" s="131"/>
      <c r="DJ972" s="131"/>
      <c r="DK972" s="131"/>
      <c r="DL972" s="131"/>
      <c r="DM972" s="131"/>
      <c r="DN972" s="131"/>
      <c r="DO972" s="131"/>
      <c r="DP972" s="131"/>
      <c r="DQ972" s="131"/>
      <c r="DR972" s="131"/>
      <c r="DS972" s="131"/>
      <c r="DT972" s="131"/>
      <c r="DU972" s="131"/>
      <c r="DV972" s="131"/>
      <c r="DW972" s="131"/>
      <c r="DX972" s="131"/>
      <c r="DY972" s="131"/>
      <c r="DZ972" s="131"/>
      <c r="EA972" s="131"/>
      <c r="EB972" s="131"/>
      <c r="EC972" s="131"/>
      <c r="ED972" s="131"/>
      <c r="EE972" s="131"/>
      <c r="EF972" s="131"/>
      <c r="EG972" s="131"/>
      <c r="EH972" s="131"/>
      <c r="EI972" s="131"/>
      <c r="EJ972" s="131"/>
      <c r="EK972" s="131"/>
      <c r="EL972" s="131"/>
      <c r="EM972" s="131"/>
      <c r="EN972" s="131"/>
      <c r="EO972" s="131"/>
      <c r="EP972" s="131"/>
      <c r="EQ972" s="131"/>
      <c r="ER972" s="131"/>
      <c r="ES972" s="131"/>
      <c r="ET972" s="131"/>
      <c r="EU972" s="131"/>
      <c r="EV972" s="131"/>
      <c r="EW972" s="131"/>
      <c r="EX972" s="131"/>
      <c r="EY972" s="131"/>
      <c r="EZ972" s="131"/>
      <c r="FA972" s="131"/>
      <c r="FB972" s="131"/>
      <c r="FC972" s="131"/>
      <c r="FD972" s="131"/>
      <c r="FE972" s="131"/>
      <c r="FF972" s="131"/>
      <c r="FG972" s="131"/>
      <c r="FH972" s="131"/>
      <c r="FI972" s="131"/>
      <c r="FJ972" s="131"/>
      <c r="FK972" s="131"/>
      <c r="FL972" s="131"/>
      <c r="FM972" s="131"/>
      <c r="FN972" s="131"/>
      <c r="FO972" s="131"/>
      <c r="FP972" s="131"/>
      <c r="FQ972" s="131"/>
      <c r="FR972" s="131"/>
      <c r="FS972" s="131"/>
      <c r="FT972" s="131"/>
      <c r="FU972" s="131"/>
      <c r="FV972" s="131"/>
      <c r="FW972" s="131"/>
    </row>
    <row r="973">
      <c r="A973" s="131"/>
      <c r="B973" s="131"/>
      <c r="C973" s="131"/>
      <c r="D973" s="131"/>
      <c r="E973" s="131"/>
      <c r="F973" s="131"/>
      <c r="G973" s="131"/>
      <c r="H973" s="131"/>
      <c r="I973" s="131"/>
      <c r="J973" s="131"/>
      <c r="K973" s="131"/>
      <c r="L973" s="131"/>
      <c r="M973" s="131"/>
      <c r="N973" s="131"/>
      <c r="O973" s="131"/>
      <c r="P973" s="131"/>
      <c r="Q973" s="131"/>
      <c r="R973" s="131"/>
      <c r="S973" s="131"/>
      <c r="T973" s="131"/>
      <c r="U973" s="131"/>
      <c r="V973" s="131"/>
      <c r="W973" s="131"/>
      <c r="X973" s="131"/>
      <c r="Y973" s="131"/>
      <c r="Z973" s="131"/>
      <c r="AA973" s="131"/>
      <c r="AB973" s="131"/>
      <c r="AC973" s="131"/>
      <c r="AD973" s="131"/>
      <c r="AE973" s="131"/>
      <c r="AF973" s="131"/>
      <c r="AG973" s="131"/>
      <c r="AH973" s="131"/>
      <c r="AI973" s="131"/>
      <c r="AJ973" s="131"/>
      <c r="AK973" s="131"/>
      <c r="AL973" s="131"/>
      <c r="AM973" s="131"/>
      <c r="AN973" s="131"/>
      <c r="AO973" s="131"/>
      <c r="AP973" s="131"/>
      <c r="AQ973" s="131"/>
      <c r="AR973" s="131"/>
      <c r="AS973" s="131"/>
      <c r="AT973" s="131"/>
      <c r="AU973" s="131"/>
      <c r="AV973" s="131"/>
      <c r="AW973" s="131"/>
      <c r="AX973" s="131"/>
      <c r="AY973" s="131"/>
      <c r="AZ973" s="131"/>
      <c r="BA973" s="131"/>
      <c r="BB973" s="131"/>
      <c r="BC973" s="131"/>
      <c r="BD973" s="131"/>
      <c r="BE973" s="131"/>
      <c r="BF973" s="131"/>
      <c r="BG973" s="131"/>
      <c r="BH973" s="131"/>
      <c r="BI973" s="131"/>
      <c r="BJ973" s="131"/>
      <c r="BK973" s="131"/>
      <c r="BL973" s="131"/>
      <c r="BM973" s="131"/>
      <c r="BN973" s="131"/>
      <c r="BO973" s="131"/>
      <c r="BP973" s="131"/>
      <c r="BQ973" s="131"/>
      <c r="BR973" s="131"/>
      <c r="BS973" s="131"/>
      <c r="BT973" s="131"/>
      <c r="BU973" s="131"/>
      <c r="BV973" s="131"/>
      <c r="BW973" s="131"/>
      <c r="BX973" s="131"/>
      <c r="BY973" s="131"/>
      <c r="BZ973" s="131"/>
      <c r="CA973" s="131"/>
      <c r="CB973" s="131"/>
      <c r="CC973" s="131"/>
      <c r="CD973" s="131"/>
      <c r="CE973" s="131"/>
      <c r="CF973" s="131"/>
      <c r="CG973" s="131"/>
      <c r="CH973" s="131"/>
      <c r="CI973" s="131"/>
      <c r="CJ973" s="131"/>
      <c r="CK973" s="131"/>
      <c r="CL973" s="131"/>
      <c r="CM973" s="131"/>
      <c r="CN973" s="131"/>
      <c r="CO973" s="131"/>
      <c r="CP973" s="131"/>
      <c r="CQ973" s="131"/>
      <c r="CR973" s="131"/>
      <c r="CS973" s="131"/>
      <c r="CT973" s="131"/>
      <c r="CU973" s="131"/>
      <c r="CV973" s="131"/>
      <c r="CW973" s="131"/>
      <c r="CX973" s="131"/>
      <c r="CY973" s="131"/>
      <c r="CZ973" s="131"/>
      <c r="DA973" s="131"/>
      <c r="DB973" s="131"/>
      <c r="DC973" s="131"/>
      <c r="DD973" s="131"/>
      <c r="DE973" s="131"/>
      <c r="DF973" s="131"/>
      <c r="DG973" s="131"/>
      <c r="DH973" s="131"/>
      <c r="DI973" s="131"/>
      <c r="DJ973" s="131"/>
      <c r="DK973" s="131"/>
      <c r="DL973" s="131"/>
      <c r="DM973" s="131"/>
      <c r="DN973" s="131"/>
      <c r="DO973" s="131"/>
      <c r="DP973" s="131"/>
      <c r="DQ973" s="131"/>
      <c r="DR973" s="131"/>
      <c r="DS973" s="131"/>
      <c r="DT973" s="131"/>
      <c r="DU973" s="131"/>
      <c r="DV973" s="131"/>
      <c r="DW973" s="131"/>
      <c r="DX973" s="131"/>
      <c r="DY973" s="131"/>
      <c r="DZ973" s="131"/>
      <c r="EA973" s="131"/>
      <c r="EB973" s="131"/>
      <c r="EC973" s="131"/>
      <c r="ED973" s="131"/>
      <c r="EE973" s="131"/>
      <c r="EF973" s="131"/>
      <c r="EG973" s="131"/>
      <c r="EH973" s="131"/>
      <c r="EI973" s="131"/>
      <c r="EJ973" s="131"/>
      <c r="EK973" s="131"/>
      <c r="EL973" s="131"/>
      <c r="EM973" s="131"/>
      <c r="EN973" s="131"/>
      <c r="EO973" s="131"/>
      <c r="EP973" s="131"/>
      <c r="EQ973" s="131"/>
      <c r="ER973" s="131"/>
      <c r="ES973" s="131"/>
      <c r="ET973" s="131"/>
      <c r="EU973" s="131"/>
      <c r="EV973" s="131"/>
      <c r="EW973" s="131"/>
      <c r="EX973" s="131"/>
      <c r="EY973" s="131"/>
      <c r="EZ973" s="131"/>
      <c r="FA973" s="131"/>
      <c r="FB973" s="131"/>
      <c r="FC973" s="131"/>
      <c r="FD973" s="131"/>
      <c r="FE973" s="131"/>
      <c r="FF973" s="131"/>
      <c r="FG973" s="131"/>
      <c r="FH973" s="131"/>
      <c r="FI973" s="131"/>
      <c r="FJ973" s="131"/>
      <c r="FK973" s="131"/>
      <c r="FL973" s="131"/>
      <c r="FM973" s="131"/>
      <c r="FN973" s="131"/>
      <c r="FO973" s="131"/>
      <c r="FP973" s="131"/>
      <c r="FQ973" s="131"/>
      <c r="FR973" s="131"/>
      <c r="FS973" s="131"/>
      <c r="FT973" s="131"/>
      <c r="FU973" s="131"/>
      <c r="FV973" s="131"/>
      <c r="FW973" s="131"/>
    </row>
    <row r="974">
      <c r="A974" s="131"/>
      <c r="B974" s="131"/>
      <c r="C974" s="131"/>
      <c r="D974" s="131"/>
      <c r="E974" s="131"/>
      <c r="F974" s="131"/>
      <c r="G974" s="131"/>
      <c r="H974" s="131"/>
      <c r="I974" s="131"/>
      <c r="J974" s="131"/>
      <c r="K974" s="131"/>
      <c r="L974" s="131"/>
      <c r="M974" s="131"/>
      <c r="N974" s="131"/>
      <c r="O974" s="131"/>
      <c r="P974" s="131"/>
      <c r="Q974" s="131"/>
      <c r="R974" s="131"/>
      <c r="S974" s="131"/>
      <c r="T974" s="131"/>
      <c r="U974" s="131"/>
      <c r="V974" s="131"/>
      <c r="W974" s="131"/>
      <c r="X974" s="131"/>
      <c r="Y974" s="131"/>
      <c r="Z974" s="131"/>
      <c r="AA974" s="131"/>
      <c r="AB974" s="131"/>
      <c r="AC974" s="131"/>
      <c r="AD974" s="131"/>
      <c r="AE974" s="131"/>
      <c r="AF974" s="131"/>
      <c r="AG974" s="131"/>
      <c r="AH974" s="131"/>
      <c r="AI974" s="131"/>
      <c r="AJ974" s="131"/>
      <c r="AK974" s="131"/>
      <c r="AL974" s="131"/>
      <c r="AM974" s="131"/>
      <c r="AN974" s="131"/>
      <c r="AO974" s="131"/>
      <c r="AP974" s="131"/>
      <c r="AQ974" s="131"/>
      <c r="AR974" s="131"/>
      <c r="AS974" s="131"/>
      <c r="AT974" s="131"/>
      <c r="AU974" s="131"/>
      <c r="AV974" s="131"/>
      <c r="AW974" s="131"/>
      <c r="AX974" s="131"/>
      <c r="AY974" s="131"/>
      <c r="AZ974" s="131"/>
      <c r="BA974" s="131"/>
      <c r="BB974" s="131"/>
      <c r="BC974" s="131"/>
      <c r="BD974" s="131"/>
      <c r="BE974" s="131"/>
      <c r="BF974" s="131"/>
      <c r="BG974" s="131"/>
      <c r="BH974" s="131"/>
      <c r="BI974" s="131"/>
      <c r="BJ974" s="131"/>
      <c r="BK974" s="131"/>
      <c r="BL974" s="131"/>
      <c r="BM974" s="131"/>
      <c r="BN974" s="131"/>
      <c r="BO974" s="131"/>
      <c r="BP974" s="131"/>
      <c r="BQ974" s="131"/>
      <c r="BR974" s="131"/>
      <c r="BS974" s="131"/>
      <c r="BT974" s="131"/>
      <c r="BU974" s="131"/>
      <c r="BV974" s="131"/>
      <c r="BW974" s="131"/>
      <c r="BX974" s="131"/>
      <c r="BY974" s="131"/>
      <c r="BZ974" s="131"/>
      <c r="CA974" s="131"/>
      <c r="CB974" s="131"/>
      <c r="CC974" s="131"/>
      <c r="CD974" s="131"/>
      <c r="CE974" s="131"/>
      <c r="CF974" s="131"/>
      <c r="CG974" s="131"/>
      <c r="CH974" s="131"/>
      <c r="CI974" s="131"/>
      <c r="CJ974" s="131"/>
      <c r="CK974" s="131"/>
      <c r="CL974" s="131"/>
      <c r="CM974" s="131"/>
      <c r="CN974" s="131"/>
      <c r="CO974" s="131"/>
      <c r="CP974" s="131"/>
      <c r="CQ974" s="131"/>
      <c r="CR974" s="131"/>
      <c r="CS974" s="131"/>
      <c r="CT974" s="131"/>
      <c r="CU974" s="131"/>
      <c r="CV974" s="131"/>
      <c r="CW974" s="131"/>
      <c r="CX974" s="131"/>
      <c r="CY974" s="131"/>
      <c r="CZ974" s="131"/>
      <c r="DA974" s="131"/>
      <c r="DB974" s="131"/>
      <c r="DC974" s="131"/>
      <c r="DD974" s="131"/>
      <c r="DE974" s="131"/>
      <c r="DF974" s="131"/>
      <c r="DG974" s="131"/>
      <c r="DH974" s="131"/>
      <c r="DI974" s="131"/>
      <c r="DJ974" s="131"/>
      <c r="DK974" s="131"/>
      <c r="DL974" s="131"/>
      <c r="DM974" s="131"/>
      <c r="DN974" s="131"/>
      <c r="DO974" s="131"/>
      <c r="DP974" s="131"/>
      <c r="DQ974" s="131"/>
      <c r="DR974" s="131"/>
      <c r="DS974" s="131"/>
      <c r="DT974" s="131"/>
      <c r="DU974" s="131"/>
      <c r="DV974" s="131"/>
      <c r="DW974" s="131"/>
      <c r="DX974" s="131"/>
      <c r="DY974" s="131"/>
      <c r="DZ974" s="131"/>
      <c r="EA974" s="131"/>
      <c r="EB974" s="131"/>
      <c r="EC974" s="131"/>
      <c r="ED974" s="131"/>
      <c r="EE974" s="131"/>
      <c r="EF974" s="131"/>
      <c r="EG974" s="131"/>
      <c r="EH974" s="131"/>
      <c r="EI974" s="131"/>
      <c r="EJ974" s="131"/>
      <c r="EK974" s="131"/>
      <c r="EL974" s="131"/>
      <c r="EM974" s="131"/>
      <c r="EN974" s="131"/>
      <c r="EO974" s="131"/>
      <c r="EP974" s="131"/>
      <c r="EQ974" s="131"/>
      <c r="ER974" s="131"/>
      <c r="ES974" s="131"/>
      <c r="ET974" s="131"/>
      <c r="EU974" s="131"/>
      <c r="EV974" s="131"/>
      <c r="EW974" s="131"/>
      <c r="EX974" s="131"/>
      <c r="EY974" s="131"/>
      <c r="EZ974" s="131"/>
      <c r="FA974" s="131"/>
      <c r="FB974" s="131"/>
      <c r="FC974" s="131"/>
      <c r="FD974" s="131"/>
      <c r="FE974" s="131"/>
      <c r="FF974" s="131"/>
      <c r="FG974" s="131"/>
      <c r="FH974" s="131"/>
      <c r="FI974" s="131"/>
      <c r="FJ974" s="131"/>
      <c r="FK974" s="131"/>
      <c r="FL974" s="131"/>
      <c r="FM974" s="131"/>
      <c r="FN974" s="131"/>
      <c r="FO974" s="131"/>
      <c r="FP974" s="131"/>
      <c r="FQ974" s="131"/>
      <c r="FR974" s="131"/>
      <c r="FS974" s="131"/>
      <c r="FT974" s="131"/>
      <c r="FU974" s="131"/>
      <c r="FV974" s="131"/>
      <c r="FW974" s="131"/>
    </row>
    <row r="975">
      <c r="A975" s="131"/>
      <c r="B975" s="13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c r="AF975" s="131"/>
      <c r="AG975" s="131"/>
      <c r="AH975" s="131"/>
      <c r="AI975" s="131"/>
      <c r="AJ975" s="131"/>
      <c r="AK975" s="131"/>
      <c r="AL975" s="131"/>
      <c r="AM975" s="131"/>
      <c r="AN975" s="131"/>
      <c r="AO975" s="131"/>
      <c r="AP975" s="131"/>
      <c r="AQ975" s="131"/>
      <c r="AR975" s="131"/>
      <c r="AS975" s="131"/>
      <c r="AT975" s="131"/>
      <c r="AU975" s="131"/>
      <c r="AV975" s="131"/>
      <c r="AW975" s="131"/>
      <c r="AX975" s="131"/>
      <c r="AY975" s="131"/>
      <c r="AZ975" s="131"/>
      <c r="BA975" s="131"/>
      <c r="BB975" s="131"/>
      <c r="BC975" s="131"/>
      <c r="BD975" s="131"/>
      <c r="BE975" s="131"/>
      <c r="BF975" s="131"/>
      <c r="BG975" s="131"/>
      <c r="BH975" s="131"/>
      <c r="BI975" s="131"/>
      <c r="BJ975" s="131"/>
      <c r="BK975" s="131"/>
      <c r="BL975" s="131"/>
      <c r="BM975" s="131"/>
      <c r="BN975" s="131"/>
      <c r="BO975" s="131"/>
      <c r="BP975" s="131"/>
      <c r="BQ975" s="131"/>
      <c r="BR975" s="131"/>
      <c r="BS975" s="131"/>
      <c r="BT975" s="131"/>
      <c r="BU975" s="131"/>
      <c r="BV975" s="131"/>
      <c r="BW975" s="131"/>
      <c r="BX975" s="131"/>
      <c r="BY975" s="131"/>
      <c r="BZ975" s="131"/>
      <c r="CA975" s="131"/>
      <c r="CB975" s="131"/>
      <c r="CC975" s="131"/>
      <c r="CD975" s="131"/>
      <c r="CE975" s="131"/>
      <c r="CF975" s="131"/>
      <c r="CG975" s="131"/>
      <c r="CH975" s="131"/>
      <c r="CI975" s="131"/>
      <c r="CJ975" s="131"/>
      <c r="CK975" s="131"/>
      <c r="CL975" s="131"/>
      <c r="CM975" s="131"/>
      <c r="CN975" s="131"/>
      <c r="CO975" s="131"/>
      <c r="CP975" s="131"/>
      <c r="CQ975" s="131"/>
      <c r="CR975" s="131"/>
      <c r="CS975" s="131"/>
      <c r="CT975" s="131"/>
      <c r="CU975" s="131"/>
      <c r="CV975" s="131"/>
      <c r="CW975" s="131"/>
      <c r="CX975" s="131"/>
      <c r="CY975" s="131"/>
      <c r="CZ975" s="131"/>
      <c r="DA975" s="131"/>
      <c r="DB975" s="131"/>
      <c r="DC975" s="131"/>
      <c r="DD975" s="131"/>
      <c r="DE975" s="131"/>
      <c r="DF975" s="131"/>
      <c r="DG975" s="131"/>
      <c r="DH975" s="131"/>
      <c r="DI975" s="131"/>
      <c r="DJ975" s="131"/>
      <c r="DK975" s="131"/>
      <c r="DL975" s="131"/>
      <c r="DM975" s="131"/>
      <c r="DN975" s="131"/>
      <c r="DO975" s="131"/>
      <c r="DP975" s="131"/>
      <c r="DQ975" s="131"/>
      <c r="DR975" s="131"/>
      <c r="DS975" s="131"/>
      <c r="DT975" s="131"/>
      <c r="DU975" s="131"/>
      <c r="DV975" s="131"/>
      <c r="DW975" s="131"/>
      <c r="DX975" s="131"/>
      <c r="DY975" s="131"/>
      <c r="DZ975" s="131"/>
      <c r="EA975" s="131"/>
      <c r="EB975" s="131"/>
      <c r="EC975" s="131"/>
      <c r="ED975" s="131"/>
      <c r="EE975" s="131"/>
      <c r="EF975" s="131"/>
      <c r="EG975" s="131"/>
      <c r="EH975" s="131"/>
      <c r="EI975" s="131"/>
      <c r="EJ975" s="131"/>
      <c r="EK975" s="131"/>
      <c r="EL975" s="131"/>
      <c r="EM975" s="131"/>
      <c r="EN975" s="131"/>
      <c r="EO975" s="131"/>
      <c r="EP975" s="131"/>
      <c r="EQ975" s="131"/>
      <c r="ER975" s="131"/>
      <c r="ES975" s="131"/>
      <c r="ET975" s="131"/>
      <c r="EU975" s="131"/>
      <c r="EV975" s="131"/>
      <c r="EW975" s="131"/>
      <c r="EX975" s="131"/>
      <c r="EY975" s="131"/>
      <c r="EZ975" s="131"/>
      <c r="FA975" s="131"/>
      <c r="FB975" s="131"/>
      <c r="FC975" s="131"/>
      <c r="FD975" s="131"/>
      <c r="FE975" s="131"/>
      <c r="FF975" s="131"/>
      <c r="FG975" s="131"/>
      <c r="FH975" s="131"/>
      <c r="FI975" s="131"/>
      <c r="FJ975" s="131"/>
      <c r="FK975" s="131"/>
      <c r="FL975" s="131"/>
      <c r="FM975" s="131"/>
      <c r="FN975" s="131"/>
      <c r="FO975" s="131"/>
      <c r="FP975" s="131"/>
      <c r="FQ975" s="131"/>
      <c r="FR975" s="131"/>
      <c r="FS975" s="131"/>
      <c r="FT975" s="131"/>
      <c r="FU975" s="131"/>
      <c r="FV975" s="131"/>
      <c r="FW975" s="131"/>
    </row>
    <row r="976">
      <c r="A976" s="131"/>
      <c r="B976" s="131"/>
      <c r="C976" s="131"/>
      <c r="D976" s="131"/>
      <c r="E976" s="131"/>
      <c r="F976" s="131"/>
      <c r="G976" s="131"/>
      <c r="H976" s="131"/>
      <c r="I976" s="131"/>
      <c r="J976" s="131"/>
      <c r="K976" s="131"/>
      <c r="L976" s="131"/>
      <c r="M976" s="131"/>
      <c r="N976" s="131"/>
      <c r="O976" s="131"/>
      <c r="P976" s="131"/>
      <c r="Q976" s="131"/>
      <c r="R976" s="131"/>
      <c r="S976" s="131"/>
      <c r="T976" s="131"/>
      <c r="U976" s="131"/>
      <c r="V976" s="131"/>
      <c r="W976" s="131"/>
      <c r="X976" s="131"/>
      <c r="Y976" s="131"/>
      <c r="Z976" s="131"/>
      <c r="AA976" s="131"/>
      <c r="AB976" s="131"/>
      <c r="AC976" s="131"/>
      <c r="AD976" s="131"/>
      <c r="AE976" s="131"/>
      <c r="AF976" s="131"/>
      <c r="AG976" s="131"/>
      <c r="AH976" s="131"/>
      <c r="AI976" s="131"/>
      <c r="AJ976" s="131"/>
      <c r="AK976" s="131"/>
      <c r="AL976" s="131"/>
      <c r="AM976" s="131"/>
      <c r="AN976" s="131"/>
      <c r="AO976" s="131"/>
      <c r="AP976" s="131"/>
      <c r="AQ976" s="131"/>
      <c r="AR976" s="131"/>
      <c r="AS976" s="131"/>
      <c r="AT976" s="131"/>
      <c r="AU976" s="131"/>
      <c r="AV976" s="131"/>
      <c r="AW976" s="131"/>
      <c r="AX976" s="131"/>
      <c r="AY976" s="131"/>
      <c r="AZ976" s="131"/>
      <c r="BA976" s="131"/>
      <c r="BB976" s="131"/>
      <c r="BC976" s="131"/>
      <c r="BD976" s="131"/>
      <c r="BE976" s="131"/>
      <c r="BF976" s="131"/>
      <c r="BG976" s="131"/>
      <c r="BH976" s="131"/>
      <c r="BI976" s="131"/>
      <c r="BJ976" s="131"/>
      <c r="BK976" s="131"/>
      <c r="BL976" s="131"/>
      <c r="BM976" s="131"/>
      <c r="BN976" s="131"/>
      <c r="BO976" s="131"/>
      <c r="BP976" s="131"/>
      <c r="BQ976" s="131"/>
      <c r="BR976" s="131"/>
      <c r="BS976" s="131"/>
      <c r="BT976" s="131"/>
      <c r="BU976" s="131"/>
      <c r="BV976" s="131"/>
      <c r="BW976" s="131"/>
      <c r="BX976" s="131"/>
      <c r="BY976" s="131"/>
      <c r="BZ976" s="131"/>
      <c r="CA976" s="131"/>
      <c r="CB976" s="131"/>
      <c r="CC976" s="131"/>
      <c r="CD976" s="131"/>
      <c r="CE976" s="131"/>
      <c r="CF976" s="131"/>
      <c r="CG976" s="131"/>
      <c r="CH976" s="131"/>
      <c r="CI976" s="131"/>
      <c r="CJ976" s="131"/>
      <c r="CK976" s="131"/>
      <c r="CL976" s="131"/>
      <c r="CM976" s="131"/>
      <c r="CN976" s="131"/>
      <c r="CO976" s="131"/>
      <c r="CP976" s="131"/>
      <c r="CQ976" s="131"/>
      <c r="CR976" s="131"/>
      <c r="CS976" s="131"/>
      <c r="CT976" s="131"/>
      <c r="CU976" s="131"/>
      <c r="CV976" s="131"/>
      <c r="CW976" s="131"/>
      <c r="CX976" s="131"/>
      <c r="CY976" s="131"/>
      <c r="CZ976" s="131"/>
      <c r="DA976" s="131"/>
      <c r="DB976" s="131"/>
      <c r="DC976" s="131"/>
      <c r="DD976" s="131"/>
      <c r="DE976" s="131"/>
      <c r="DF976" s="131"/>
      <c r="DG976" s="131"/>
      <c r="DH976" s="131"/>
      <c r="DI976" s="131"/>
      <c r="DJ976" s="131"/>
      <c r="DK976" s="131"/>
      <c r="DL976" s="131"/>
      <c r="DM976" s="131"/>
      <c r="DN976" s="131"/>
      <c r="DO976" s="131"/>
      <c r="DP976" s="131"/>
      <c r="DQ976" s="131"/>
      <c r="DR976" s="131"/>
      <c r="DS976" s="131"/>
      <c r="DT976" s="131"/>
      <c r="DU976" s="131"/>
      <c r="DV976" s="131"/>
      <c r="DW976" s="131"/>
      <c r="DX976" s="131"/>
      <c r="DY976" s="131"/>
      <c r="DZ976" s="131"/>
      <c r="EA976" s="131"/>
      <c r="EB976" s="131"/>
      <c r="EC976" s="131"/>
      <c r="ED976" s="131"/>
      <c r="EE976" s="131"/>
      <c r="EF976" s="131"/>
      <c r="EG976" s="131"/>
      <c r="EH976" s="131"/>
      <c r="EI976" s="131"/>
      <c r="EJ976" s="131"/>
      <c r="EK976" s="131"/>
      <c r="EL976" s="131"/>
      <c r="EM976" s="131"/>
      <c r="EN976" s="131"/>
      <c r="EO976" s="131"/>
      <c r="EP976" s="131"/>
      <c r="EQ976" s="131"/>
      <c r="ER976" s="131"/>
      <c r="ES976" s="131"/>
      <c r="ET976" s="131"/>
      <c r="EU976" s="131"/>
      <c r="EV976" s="131"/>
      <c r="EW976" s="131"/>
      <c r="EX976" s="131"/>
      <c r="EY976" s="131"/>
      <c r="EZ976" s="131"/>
      <c r="FA976" s="131"/>
      <c r="FB976" s="131"/>
      <c r="FC976" s="131"/>
      <c r="FD976" s="131"/>
      <c r="FE976" s="131"/>
      <c r="FF976" s="131"/>
      <c r="FG976" s="131"/>
      <c r="FH976" s="131"/>
      <c r="FI976" s="131"/>
      <c r="FJ976" s="131"/>
      <c r="FK976" s="131"/>
      <c r="FL976" s="131"/>
      <c r="FM976" s="131"/>
      <c r="FN976" s="131"/>
      <c r="FO976" s="131"/>
      <c r="FP976" s="131"/>
      <c r="FQ976" s="131"/>
      <c r="FR976" s="131"/>
      <c r="FS976" s="131"/>
      <c r="FT976" s="131"/>
      <c r="FU976" s="131"/>
      <c r="FV976" s="131"/>
      <c r="FW976" s="131"/>
    </row>
    <row r="977">
      <c r="A977" s="131"/>
      <c r="B977" s="131"/>
      <c r="C977" s="131"/>
      <c r="D977" s="131"/>
      <c r="E977" s="131"/>
      <c r="F977" s="131"/>
      <c r="G977" s="131"/>
      <c r="H977" s="131"/>
      <c r="I977" s="131"/>
      <c r="J977" s="131"/>
      <c r="K977" s="131"/>
      <c r="L977" s="131"/>
      <c r="M977" s="131"/>
      <c r="N977" s="131"/>
      <c r="O977" s="131"/>
      <c r="P977" s="131"/>
      <c r="Q977" s="131"/>
      <c r="R977" s="131"/>
      <c r="S977" s="131"/>
      <c r="T977" s="131"/>
      <c r="U977" s="131"/>
      <c r="V977" s="131"/>
      <c r="W977" s="131"/>
      <c r="X977" s="131"/>
      <c r="Y977" s="131"/>
      <c r="Z977" s="131"/>
      <c r="AA977" s="131"/>
      <c r="AB977" s="131"/>
      <c r="AC977" s="131"/>
      <c r="AD977" s="131"/>
      <c r="AE977" s="131"/>
      <c r="AF977" s="131"/>
      <c r="AG977" s="131"/>
      <c r="AH977" s="131"/>
      <c r="AI977" s="131"/>
      <c r="AJ977" s="131"/>
      <c r="AK977" s="131"/>
      <c r="AL977" s="131"/>
      <c r="AM977" s="131"/>
      <c r="AN977" s="131"/>
      <c r="AO977" s="131"/>
      <c r="AP977" s="131"/>
      <c r="AQ977" s="131"/>
      <c r="AR977" s="131"/>
      <c r="AS977" s="131"/>
      <c r="AT977" s="131"/>
      <c r="AU977" s="131"/>
      <c r="AV977" s="131"/>
      <c r="AW977" s="131"/>
      <c r="AX977" s="131"/>
      <c r="AY977" s="131"/>
      <c r="AZ977" s="131"/>
      <c r="BA977" s="131"/>
      <c r="BB977" s="131"/>
      <c r="BC977" s="131"/>
      <c r="BD977" s="131"/>
      <c r="BE977" s="131"/>
      <c r="BF977" s="131"/>
      <c r="BG977" s="131"/>
      <c r="BH977" s="131"/>
      <c r="BI977" s="131"/>
      <c r="BJ977" s="131"/>
      <c r="BK977" s="131"/>
      <c r="BL977" s="131"/>
      <c r="BM977" s="131"/>
      <c r="BN977" s="131"/>
      <c r="BO977" s="131"/>
      <c r="BP977" s="131"/>
      <c r="BQ977" s="131"/>
      <c r="BR977" s="131"/>
      <c r="BS977" s="131"/>
      <c r="BT977" s="131"/>
      <c r="BU977" s="131"/>
      <c r="BV977" s="131"/>
      <c r="BW977" s="131"/>
      <c r="BX977" s="131"/>
      <c r="BY977" s="131"/>
      <c r="BZ977" s="131"/>
      <c r="CA977" s="131"/>
      <c r="CB977" s="131"/>
      <c r="CC977" s="131"/>
      <c r="CD977" s="131"/>
      <c r="CE977" s="131"/>
      <c r="CF977" s="131"/>
      <c r="CG977" s="131"/>
      <c r="CH977" s="131"/>
      <c r="CI977" s="131"/>
      <c r="CJ977" s="131"/>
      <c r="CK977" s="131"/>
      <c r="CL977" s="131"/>
      <c r="CM977" s="131"/>
      <c r="CN977" s="131"/>
      <c r="CO977" s="131"/>
      <c r="CP977" s="131"/>
      <c r="CQ977" s="131"/>
      <c r="CR977" s="131"/>
      <c r="CS977" s="131"/>
      <c r="CT977" s="131"/>
      <c r="CU977" s="131"/>
      <c r="CV977" s="131"/>
      <c r="CW977" s="131"/>
      <c r="CX977" s="131"/>
      <c r="CY977" s="131"/>
      <c r="CZ977" s="131"/>
      <c r="DA977" s="131"/>
      <c r="DB977" s="131"/>
      <c r="DC977" s="131"/>
      <c r="DD977" s="131"/>
      <c r="DE977" s="131"/>
      <c r="DF977" s="131"/>
      <c r="DG977" s="131"/>
      <c r="DH977" s="131"/>
      <c r="DI977" s="131"/>
      <c r="DJ977" s="131"/>
      <c r="DK977" s="131"/>
      <c r="DL977" s="131"/>
      <c r="DM977" s="131"/>
      <c r="DN977" s="131"/>
      <c r="DO977" s="131"/>
      <c r="DP977" s="131"/>
      <c r="DQ977" s="131"/>
      <c r="DR977" s="131"/>
      <c r="DS977" s="131"/>
      <c r="DT977" s="131"/>
      <c r="DU977" s="131"/>
      <c r="DV977" s="131"/>
      <c r="DW977" s="131"/>
      <c r="DX977" s="131"/>
      <c r="DY977" s="131"/>
      <c r="DZ977" s="131"/>
      <c r="EA977" s="131"/>
      <c r="EB977" s="131"/>
      <c r="EC977" s="131"/>
      <c r="ED977" s="131"/>
      <c r="EE977" s="131"/>
      <c r="EF977" s="131"/>
      <c r="EG977" s="131"/>
      <c r="EH977" s="131"/>
      <c r="EI977" s="131"/>
      <c r="EJ977" s="131"/>
      <c r="EK977" s="131"/>
      <c r="EL977" s="131"/>
      <c r="EM977" s="131"/>
      <c r="EN977" s="131"/>
      <c r="EO977" s="131"/>
      <c r="EP977" s="131"/>
      <c r="EQ977" s="131"/>
      <c r="ER977" s="131"/>
      <c r="ES977" s="131"/>
      <c r="ET977" s="131"/>
      <c r="EU977" s="131"/>
      <c r="EV977" s="131"/>
      <c r="EW977" s="131"/>
      <c r="EX977" s="131"/>
      <c r="EY977" s="131"/>
      <c r="EZ977" s="131"/>
      <c r="FA977" s="131"/>
      <c r="FB977" s="131"/>
      <c r="FC977" s="131"/>
      <c r="FD977" s="131"/>
      <c r="FE977" s="131"/>
      <c r="FF977" s="131"/>
      <c r="FG977" s="131"/>
      <c r="FH977" s="131"/>
      <c r="FI977" s="131"/>
      <c r="FJ977" s="131"/>
      <c r="FK977" s="131"/>
      <c r="FL977" s="131"/>
      <c r="FM977" s="131"/>
      <c r="FN977" s="131"/>
      <c r="FO977" s="131"/>
      <c r="FP977" s="131"/>
      <c r="FQ977" s="131"/>
      <c r="FR977" s="131"/>
      <c r="FS977" s="131"/>
      <c r="FT977" s="131"/>
      <c r="FU977" s="131"/>
      <c r="FV977" s="131"/>
      <c r="FW977" s="131"/>
    </row>
    <row r="978">
      <c r="A978" s="131"/>
      <c r="B978" s="131"/>
      <c r="C978" s="131"/>
      <c r="D978" s="131"/>
      <c r="E978" s="131"/>
      <c r="F978" s="131"/>
      <c r="G978" s="131"/>
      <c r="H978" s="131"/>
      <c r="I978" s="131"/>
      <c r="J978" s="131"/>
      <c r="K978" s="131"/>
      <c r="L978" s="131"/>
      <c r="M978" s="131"/>
      <c r="N978" s="131"/>
      <c r="O978" s="131"/>
      <c r="P978" s="131"/>
      <c r="Q978" s="131"/>
      <c r="R978" s="131"/>
      <c r="S978" s="131"/>
      <c r="T978" s="131"/>
      <c r="U978" s="131"/>
      <c r="V978" s="131"/>
      <c r="W978" s="131"/>
      <c r="X978" s="131"/>
      <c r="Y978" s="131"/>
      <c r="Z978" s="131"/>
      <c r="AA978" s="131"/>
      <c r="AB978" s="131"/>
      <c r="AC978" s="131"/>
      <c r="AD978" s="131"/>
      <c r="AE978" s="131"/>
      <c r="AF978" s="131"/>
      <c r="AG978" s="131"/>
      <c r="AH978" s="131"/>
      <c r="AI978" s="131"/>
      <c r="AJ978" s="131"/>
      <c r="AK978" s="131"/>
      <c r="AL978" s="131"/>
      <c r="AM978" s="131"/>
      <c r="AN978" s="131"/>
      <c r="AO978" s="131"/>
      <c r="AP978" s="131"/>
      <c r="AQ978" s="131"/>
      <c r="AR978" s="131"/>
      <c r="AS978" s="131"/>
      <c r="AT978" s="131"/>
      <c r="AU978" s="131"/>
      <c r="AV978" s="131"/>
      <c r="AW978" s="131"/>
      <c r="AX978" s="131"/>
      <c r="AY978" s="131"/>
      <c r="AZ978" s="131"/>
      <c r="BA978" s="131"/>
      <c r="BB978" s="131"/>
      <c r="BC978" s="131"/>
      <c r="BD978" s="131"/>
      <c r="BE978" s="131"/>
      <c r="BF978" s="131"/>
      <c r="BG978" s="131"/>
      <c r="BH978" s="131"/>
      <c r="BI978" s="131"/>
      <c r="BJ978" s="131"/>
      <c r="BK978" s="131"/>
      <c r="BL978" s="131"/>
      <c r="BM978" s="131"/>
      <c r="BN978" s="131"/>
      <c r="BO978" s="131"/>
      <c r="BP978" s="131"/>
      <c r="BQ978" s="131"/>
      <c r="BR978" s="131"/>
      <c r="BS978" s="131"/>
      <c r="BT978" s="131"/>
      <c r="BU978" s="131"/>
      <c r="BV978" s="131"/>
      <c r="BW978" s="131"/>
      <c r="BX978" s="131"/>
      <c r="BY978" s="131"/>
      <c r="BZ978" s="131"/>
      <c r="CA978" s="131"/>
      <c r="CB978" s="131"/>
      <c r="CC978" s="131"/>
      <c r="CD978" s="131"/>
      <c r="CE978" s="131"/>
      <c r="CF978" s="131"/>
      <c r="CG978" s="131"/>
      <c r="CH978" s="131"/>
      <c r="CI978" s="131"/>
      <c r="CJ978" s="131"/>
      <c r="CK978" s="131"/>
      <c r="CL978" s="131"/>
      <c r="CM978" s="131"/>
      <c r="CN978" s="131"/>
      <c r="CO978" s="131"/>
      <c r="CP978" s="131"/>
      <c r="CQ978" s="131"/>
      <c r="CR978" s="131"/>
      <c r="CS978" s="131"/>
      <c r="CT978" s="131"/>
      <c r="CU978" s="131"/>
      <c r="CV978" s="131"/>
      <c r="CW978" s="131"/>
      <c r="CX978" s="131"/>
      <c r="CY978" s="131"/>
      <c r="CZ978" s="131"/>
      <c r="DA978" s="131"/>
      <c r="DB978" s="131"/>
      <c r="DC978" s="131"/>
      <c r="DD978" s="131"/>
      <c r="DE978" s="131"/>
      <c r="DF978" s="131"/>
      <c r="DG978" s="131"/>
      <c r="DH978" s="131"/>
      <c r="DI978" s="131"/>
      <c r="DJ978" s="131"/>
      <c r="DK978" s="131"/>
      <c r="DL978" s="131"/>
      <c r="DM978" s="131"/>
      <c r="DN978" s="131"/>
      <c r="DO978" s="131"/>
      <c r="DP978" s="131"/>
      <c r="DQ978" s="131"/>
      <c r="DR978" s="131"/>
      <c r="DS978" s="131"/>
      <c r="DT978" s="131"/>
      <c r="DU978" s="131"/>
      <c r="DV978" s="131"/>
      <c r="DW978" s="131"/>
      <c r="DX978" s="131"/>
      <c r="DY978" s="131"/>
      <c r="DZ978" s="131"/>
      <c r="EA978" s="131"/>
      <c r="EB978" s="131"/>
      <c r="EC978" s="131"/>
      <c r="ED978" s="131"/>
      <c r="EE978" s="131"/>
      <c r="EF978" s="131"/>
      <c r="EG978" s="131"/>
      <c r="EH978" s="131"/>
      <c r="EI978" s="131"/>
      <c r="EJ978" s="131"/>
      <c r="EK978" s="131"/>
      <c r="EL978" s="131"/>
      <c r="EM978" s="131"/>
      <c r="EN978" s="131"/>
      <c r="EO978" s="131"/>
      <c r="EP978" s="131"/>
      <c r="EQ978" s="131"/>
      <c r="ER978" s="131"/>
      <c r="ES978" s="131"/>
      <c r="ET978" s="131"/>
      <c r="EU978" s="131"/>
      <c r="EV978" s="131"/>
      <c r="EW978" s="131"/>
      <c r="EX978" s="131"/>
      <c r="EY978" s="131"/>
      <c r="EZ978" s="131"/>
      <c r="FA978" s="131"/>
      <c r="FB978" s="131"/>
      <c r="FC978" s="131"/>
      <c r="FD978" s="131"/>
      <c r="FE978" s="131"/>
      <c r="FF978" s="131"/>
      <c r="FG978" s="131"/>
      <c r="FH978" s="131"/>
      <c r="FI978" s="131"/>
      <c r="FJ978" s="131"/>
      <c r="FK978" s="131"/>
      <c r="FL978" s="131"/>
      <c r="FM978" s="131"/>
      <c r="FN978" s="131"/>
      <c r="FO978" s="131"/>
      <c r="FP978" s="131"/>
      <c r="FQ978" s="131"/>
      <c r="FR978" s="131"/>
      <c r="FS978" s="131"/>
      <c r="FT978" s="131"/>
      <c r="FU978" s="131"/>
      <c r="FV978" s="131"/>
      <c r="FW978" s="131"/>
    </row>
    <row r="979">
      <c r="A979" s="131"/>
      <c r="B979" s="131"/>
      <c r="C979" s="131"/>
      <c r="D979" s="131"/>
      <c r="E979" s="131"/>
      <c r="F979" s="131"/>
      <c r="G979" s="131"/>
      <c r="H979" s="131"/>
      <c r="I979" s="131"/>
      <c r="J979" s="131"/>
      <c r="K979" s="131"/>
      <c r="L979" s="131"/>
      <c r="M979" s="131"/>
      <c r="N979" s="131"/>
      <c r="O979" s="131"/>
      <c r="P979" s="131"/>
      <c r="Q979" s="131"/>
      <c r="R979" s="131"/>
      <c r="S979" s="131"/>
      <c r="T979" s="131"/>
      <c r="U979" s="131"/>
      <c r="V979" s="131"/>
      <c r="W979" s="131"/>
      <c r="X979" s="131"/>
      <c r="Y979" s="131"/>
      <c r="Z979" s="131"/>
      <c r="AA979" s="131"/>
      <c r="AB979" s="131"/>
      <c r="AC979" s="131"/>
      <c r="AD979" s="131"/>
      <c r="AE979" s="131"/>
      <c r="AF979" s="131"/>
      <c r="AG979" s="131"/>
      <c r="AH979" s="131"/>
      <c r="AI979" s="131"/>
      <c r="AJ979" s="131"/>
      <c r="AK979" s="131"/>
      <c r="AL979" s="131"/>
      <c r="AM979" s="131"/>
      <c r="AN979" s="131"/>
      <c r="AO979" s="131"/>
      <c r="AP979" s="131"/>
      <c r="AQ979" s="131"/>
      <c r="AR979" s="131"/>
      <c r="AS979" s="131"/>
      <c r="AT979" s="131"/>
      <c r="AU979" s="131"/>
      <c r="AV979" s="131"/>
      <c r="AW979" s="131"/>
      <c r="AX979" s="131"/>
      <c r="AY979" s="131"/>
      <c r="AZ979" s="131"/>
      <c r="BA979" s="131"/>
      <c r="BB979" s="131"/>
      <c r="BC979" s="131"/>
      <c r="BD979" s="131"/>
      <c r="BE979" s="131"/>
      <c r="BF979" s="131"/>
      <c r="BG979" s="131"/>
      <c r="BH979" s="131"/>
      <c r="BI979" s="131"/>
      <c r="BJ979" s="131"/>
      <c r="BK979" s="131"/>
      <c r="BL979" s="131"/>
      <c r="BM979" s="131"/>
      <c r="BN979" s="131"/>
      <c r="BO979" s="131"/>
      <c r="BP979" s="131"/>
      <c r="BQ979" s="131"/>
      <c r="BR979" s="131"/>
      <c r="BS979" s="131"/>
      <c r="BT979" s="131"/>
      <c r="BU979" s="131"/>
      <c r="BV979" s="131"/>
      <c r="BW979" s="131"/>
      <c r="BX979" s="131"/>
      <c r="BY979" s="131"/>
      <c r="BZ979" s="131"/>
      <c r="CA979" s="131"/>
      <c r="CB979" s="131"/>
      <c r="CC979" s="131"/>
      <c r="CD979" s="131"/>
      <c r="CE979" s="131"/>
      <c r="CF979" s="131"/>
      <c r="CG979" s="131"/>
      <c r="CH979" s="131"/>
      <c r="CI979" s="131"/>
      <c r="CJ979" s="131"/>
      <c r="CK979" s="131"/>
      <c r="CL979" s="131"/>
      <c r="CM979" s="131"/>
      <c r="CN979" s="131"/>
      <c r="CO979" s="131"/>
      <c r="CP979" s="131"/>
      <c r="CQ979" s="131"/>
      <c r="CR979" s="131"/>
      <c r="CS979" s="131"/>
      <c r="CT979" s="131"/>
      <c r="CU979" s="131"/>
      <c r="CV979" s="131"/>
      <c r="CW979" s="131"/>
      <c r="CX979" s="131"/>
      <c r="CY979" s="131"/>
      <c r="CZ979" s="131"/>
      <c r="DA979" s="131"/>
      <c r="DB979" s="131"/>
      <c r="DC979" s="131"/>
      <c r="DD979" s="131"/>
      <c r="DE979" s="131"/>
      <c r="DF979" s="131"/>
      <c r="DG979" s="131"/>
      <c r="DH979" s="131"/>
      <c r="DI979" s="131"/>
      <c r="DJ979" s="131"/>
      <c r="DK979" s="131"/>
      <c r="DL979" s="131"/>
      <c r="DM979" s="131"/>
      <c r="DN979" s="131"/>
      <c r="DO979" s="131"/>
      <c r="DP979" s="131"/>
      <c r="DQ979" s="131"/>
      <c r="DR979" s="131"/>
      <c r="DS979" s="131"/>
      <c r="DT979" s="131"/>
      <c r="DU979" s="131"/>
      <c r="DV979" s="131"/>
      <c r="DW979" s="131"/>
      <c r="DX979" s="131"/>
      <c r="DY979" s="131"/>
      <c r="DZ979" s="131"/>
      <c r="EA979" s="131"/>
      <c r="EB979" s="131"/>
      <c r="EC979" s="131"/>
      <c r="ED979" s="131"/>
      <c r="EE979" s="131"/>
      <c r="EF979" s="131"/>
      <c r="EG979" s="131"/>
      <c r="EH979" s="131"/>
      <c r="EI979" s="131"/>
      <c r="EJ979" s="131"/>
      <c r="EK979" s="131"/>
      <c r="EL979" s="131"/>
      <c r="EM979" s="131"/>
      <c r="EN979" s="131"/>
      <c r="EO979" s="131"/>
      <c r="EP979" s="131"/>
      <c r="EQ979" s="131"/>
      <c r="ER979" s="131"/>
      <c r="ES979" s="131"/>
      <c r="ET979" s="131"/>
      <c r="EU979" s="131"/>
      <c r="EV979" s="131"/>
      <c r="EW979" s="131"/>
      <c r="EX979" s="131"/>
      <c r="EY979" s="131"/>
      <c r="EZ979" s="131"/>
      <c r="FA979" s="131"/>
      <c r="FB979" s="131"/>
      <c r="FC979" s="131"/>
      <c r="FD979" s="131"/>
      <c r="FE979" s="131"/>
      <c r="FF979" s="131"/>
      <c r="FG979" s="131"/>
      <c r="FH979" s="131"/>
      <c r="FI979" s="131"/>
      <c r="FJ979" s="131"/>
      <c r="FK979" s="131"/>
      <c r="FL979" s="131"/>
      <c r="FM979" s="131"/>
      <c r="FN979" s="131"/>
      <c r="FO979" s="131"/>
      <c r="FP979" s="131"/>
      <c r="FQ979" s="131"/>
      <c r="FR979" s="131"/>
      <c r="FS979" s="131"/>
      <c r="FT979" s="131"/>
      <c r="FU979" s="131"/>
      <c r="FV979" s="131"/>
      <c r="FW979" s="131"/>
    </row>
    <row r="980">
      <c r="A980" s="131"/>
      <c r="B980" s="131"/>
      <c r="C980" s="131"/>
      <c r="D980" s="131"/>
      <c r="E980" s="131"/>
      <c r="F980" s="131"/>
      <c r="G980" s="131"/>
      <c r="H980" s="131"/>
      <c r="I980" s="131"/>
      <c r="J980" s="131"/>
      <c r="K980" s="131"/>
      <c r="L980" s="131"/>
      <c r="M980" s="131"/>
      <c r="N980" s="131"/>
      <c r="O980" s="131"/>
      <c r="P980" s="131"/>
      <c r="Q980" s="131"/>
      <c r="R980" s="131"/>
      <c r="S980" s="131"/>
      <c r="T980" s="131"/>
      <c r="U980" s="131"/>
      <c r="V980" s="131"/>
      <c r="W980" s="131"/>
      <c r="X980" s="131"/>
      <c r="Y980" s="131"/>
      <c r="Z980" s="131"/>
      <c r="AA980" s="131"/>
      <c r="AB980" s="131"/>
      <c r="AC980" s="131"/>
      <c r="AD980" s="131"/>
      <c r="AE980" s="131"/>
      <c r="AF980" s="131"/>
      <c r="AG980" s="131"/>
      <c r="AH980" s="131"/>
      <c r="AI980" s="131"/>
      <c r="AJ980" s="131"/>
      <c r="AK980" s="131"/>
      <c r="AL980" s="131"/>
      <c r="AM980" s="131"/>
      <c r="AN980" s="131"/>
      <c r="AO980" s="131"/>
      <c r="AP980" s="131"/>
      <c r="AQ980" s="131"/>
      <c r="AR980" s="131"/>
      <c r="AS980" s="131"/>
      <c r="AT980" s="131"/>
      <c r="AU980" s="131"/>
      <c r="AV980" s="131"/>
      <c r="AW980" s="131"/>
      <c r="AX980" s="131"/>
      <c r="AY980" s="131"/>
      <c r="AZ980" s="131"/>
      <c r="BA980" s="131"/>
      <c r="BB980" s="131"/>
      <c r="BC980" s="131"/>
      <c r="BD980" s="131"/>
      <c r="BE980" s="131"/>
      <c r="BF980" s="131"/>
      <c r="BG980" s="131"/>
      <c r="BH980" s="131"/>
      <c r="BI980" s="131"/>
      <c r="BJ980" s="131"/>
      <c r="BK980" s="131"/>
      <c r="BL980" s="131"/>
      <c r="BM980" s="131"/>
      <c r="BN980" s="131"/>
      <c r="BO980" s="131"/>
      <c r="BP980" s="131"/>
      <c r="BQ980" s="131"/>
      <c r="BR980" s="131"/>
      <c r="BS980" s="131"/>
      <c r="BT980" s="131"/>
      <c r="BU980" s="131"/>
      <c r="BV980" s="131"/>
      <c r="BW980" s="131"/>
      <c r="BX980" s="131"/>
      <c r="BY980" s="131"/>
      <c r="BZ980" s="131"/>
      <c r="CA980" s="131"/>
      <c r="CB980" s="131"/>
      <c r="CC980" s="131"/>
      <c r="CD980" s="131"/>
      <c r="CE980" s="131"/>
      <c r="CF980" s="131"/>
      <c r="CG980" s="131"/>
      <c r="CH980" s="131"/>
      <c r="CI980" s="131"/>
      <c r="CJ980" s="131"/>
      <c r="CK980" s="131"/>
      <c r="CL980" s="131"/>
      <c r="CM980" s="131"/>
      <c r="CN980" s="131"/>
      <c r="CO980" s="131"/>
      <c r="CP980" s="131"/>
      <c r="CQ980" s="131"/>
      <c r="CR980" s="131"/>
      <c r="CS980" s="131"/>
      <c r="CT980" s="131"/>
      <c r="CU980" s="131"/>
      <c r="CV980" s="131"/>
      <c r="CW980" s="131"/>
      <c r="CX980" s="131"/>
      <c r="CY980" s="131"/>
      <c r="CZ980" s="131"/>
      <c r="DA980" s="131"/>
      <c r="DB980" s="131"/>
      <c r="DC980" s="131"/>
      <c r="DD980" s="131"/>
      <c r="DE980" s="131"/>
      <c r="DF980" s="131"/>
      <c r="DG980" s="131"/>
      <c r="DH980" s="131"/>
      <c r="DI980" s="131"/>
      <c r="DJ980" s="131"/>
      <c r="DK980" s="131"/>
      <c r="DL980" s="131"/>
      <c r="DM980" s="131"/>
      <c r="DN980" s="131"/>
      <c r="DO980" s="131"/>
      <c r="DP980" s="131"/>
      <c r="DQ980" s="131"/>
      <c r="DR980" s="131"/>
      <c r="DS980" s="131"/>
      <c r="DT980" s="131"/>
      <c r="DU980" s="131"/>
      <c r="DV980" s="131"/>
      <c r="DW980" s="131"/>
      <c r="DX980" s="131"/>
      <c r="DY980" s="131"/>
      <c r="DZ980" s="131"/>
      <c r="EA980" s="131"/>
      <c r="EB980" s="131"/>
      <c r="EC980" s="131"/>
      <c r="ED980" s="131"/>
      <c r="EE980" s="131"/>
      <c r="EF980" s="131"/>
      <c r="EG980" s="131"/>
      <c r="EH980" s="131"/>
      <c r="EI980" s="131"/>
      <c r="EJ980" s="131"/>
      <c r="EK980" s="131"/>
      <c r="EL980" s="131"/>
      <c r="EM980" s="131"/>
      <c r="EN980" s="131"/>
      <c r="EO980" s="131"/>
      <c r="EP980" s="131"/>
      <c r="EQ980" s="131"/>
      <c r="ER980" s="131"/>
      <c r="ES980" s="131"/>
      <c r="ET980" s="131"/>
      <c r="EU980" s="131"/>
      <c r="EV980" s="131"/>
      <c r="EW980" s="131"/>
      <c r="EX980" s="131"/>
      <c r="EY980" s="131"/>
      <c r="EZ980" s="131"/>
      <c r="FA980" s="131"/>
      <c r="FB980" s="131"/>
      <c r="FC980" s="131"/>
      <c r="FD980" s="131"/>
      <c r="FE980" s="131"/>
      <c r="FF980" s="131"/>
      <c r="FG980" s="131"/>
      <c r="FH980" s="131"/>
      <c r="FI980" s="131"/>
      <c r="FJ980" s="131"/>
      <c r="FK980" s="131"/>
      <c r="FL980" s="131"/>
      <c r="FM980" s="131"/>
      <c r="FN980" s="131"/>
      <c r="FO980" s="131"/>
      <c r="FP980" s="131"/>
      <c r="FQ980" s="131"/>
      <c r="FR980" s="131"/>
      <c r="FS980" s="131"/>
      <c r="FT980" s="131"/>
      <c r="FU980" s="131"/>
      <c r="FV980" s="131"/>
      <c r="FW980" s="131"/>
    </row>
    <row r="981">
      <c r="A981" s="131"/>
      <c r="B981" s="131"/>
      <c r="C981" s="131"/>
      <c r="D981" s="131"/>
      <c r="E981" s="131"/>
      <c r="F981" s="131"/>
      <c r="G981" s="131"/>
      <c r="H981" s="131"/>
      <c r="I981" s="131"/>
      <c r="J981" s="131"/>
      <c r="K981" s="131"/>
      <c r="L981" s="131"/>
      <c r="M981" s="131"/>
      <c r="N981" s="131"/>
      <c r="O981" s="131"/>
      <c r="P981" s="131"/>
      <c r="Q981" s="131"/>
      <c r="R981" s="131"/>
      <c r="S981" s="131"/>
      <c r="T981" s="131"/>
      <c r="U981" s="131"/>
      <c r="V981" s="131"/>
      <c r="W981" s="131"/>
      <c r="X981" s="131"/>
      <c r="Y981" s="131"/>
      <c r="Z981" s="131"/>
      <c r="AA981" s="131"/>
      <c r="AB981" s="131"/>
      <c r="AC981" s="131"/>
      <c r="AD981" s="131"/>
      <c r="AE981" s="131"/>
      <c r="AF981" s="131"/>
      <c r="AG981" s="131"/>
      <c r="AH981" s="131"/>
      <c r="AI981" s="131"/>
      <c r="AJ981" s="131"/>
      <c r="AK981" s="131"/>
      <c r="AL981" s="131"/>
      <c r="AM981" s="131"/>
      <c r="AN981" s="131"/>
      <c r="AO981" s="131"/>
      <c r="AP981" s="131"/>
      <c r="AQ981" s="131"/>
      <c r="AR981" s="131"/>
      <c r="AS981" s="131"/>
      <c r="AT981" s="131"/>
      <c r="AU981" s="131"/>
      <c r="AV981" s="131"/>
      <c r="AW981" s="131"/>
      <c r="AX981" s="131"/>
      <c r="AY981" s="131"/>
      <c r="AZ981" s="131"/>
      <c r="BA981" s="131"/>
      <c r="BB981" s="131"/>
      <c r="BC981" s="131"/>
      <c r="BD981" s="131"/>
      <c r="BE981" s="131"/>
      <c r="BF981" s="131"/>
      <c r="BG981" s="131"/>
      <c r="BH981" s="131"/>
      <c r="BI981" s="131"/>
      <c r="BJ981" s="131"/>
      <c r="BK981" s="131"/>
      <c r="BL981" s="131"/>
      <c r="BM981" s="131"/>
      <c r="BN981" s="131"/>
      <c r="BO981" s="131"/>
      <c r="BP981" s="131"/>
      <c r="BQ981" s="131"/>
      <c r="BR981" s="131"/>
      <c r="BS981" s="131"/>
      <c r="BT981" s="131"/>
      <c r="BU981" s="131"/>
      <c r="BV981" s="131"/>
      <c r="BW981" s="131"/>
      <c r="BX981" s="131"/>
      <c r="BY981" s="131"/>
      <c r="BZ981" s="131"/>
      <c r="CA981" s="131"/>
      <c r="CB981" s="131"/>
      <c r="CC981" s="131"/>
      <c r="CD981" s="131"/>
      <c r="CE981" s="131"/>
      <c r="CF981" s="131"/>
      <c r="CG981" s="131"/>
      <c r="CH981" s="131"/>
      <c r="CI981" s="131"/>
      <c r="CJ981" s="131"/>
      <c r="CK981" s="131"/>
      <c r="CL981" s="131"/>
      <c r="CM981" s="131"/>
      <c r="CN981" s="131"/>
      <c r="CO981" s="131"/>
      <c r="CP981" s="131"/>
      <c r="CQ981" s="131"/>
      <c r="CR981" s="131"/>
      <c r="CS981" s="131"/>
      <c r="CT981" s="131"/>
      <c r="CU981" s="131"/>
      <c r="CV981" s="131"/>
      <c r="CW981" s="131"/>
      <c r="CX981" s="131"/>
      <c r="CY981" s="131"/>
      <c r="CZ981" s="131"/>
      <c r="DA981" s="131"/>
      <c r="DB981" s="131"/>
      <c r="DC981" s="131"/>
      <c r="DD981" s="131"/>
      <c r="DE981" s="131"/>
      <c r="DF981" s="131"/>
      <c r="DG981" s="131"/>
      <c r="DH981" s="131"/>
      <c r="DI981" s="131"/>
      <c r="DJ981" s="131"/>
      <c r="DK981" s="131"/>
      <c r="DL981" s="131"/>
      <c r="DM981" s="131"/>
      <c r="DN981" s="131"/>
      <c r="DO981" s="131"/>
      <c r="DP981" s="131"/>
      <c r="DQ981" s="131"/>
      <c r="DR981" s="131"/>
      <c r="DS981" s="131"/>
      <c r="DT981" s="131"/>
      <c r="DU981" s="131"/>
      <c r="DV981" s="131"/>
      <c r="DW981" s="131"/>
      <c r="DX981" s="131"/>
      <c r="DY981" s="131"/>
      <c r="DZ981" s="131"/>
      <c r="EA981" s="131"/>
      <c r="EB981" s="131"/>
      <c r="EC981" s="131"/>
      <c r="ED981" s="131"/>
      <c r="EE981" s="131"/>
      <c r="EF981" s="131"/>
      <c r="EG981" s="131"/>
      <c r="EH981" s="131"/>
      <c r="EI981" s="131"/>
      <c r="EJ981" s="131"/>
      <c r="EK981" s="131"/>
      <c r="EL981" s="131"/>
      <c r="EM981" s="131"/>
      <c r="EN981" s="131"/>
      <c r="EO981" s="131"/>
      <c r="EP981" s="131"/>
      <c r="EQ981" s="131"/>
      <c r="ER981" s="131"/>
      <c r="ES981" s="131"/>
      <c r="ET981" s="131"/>
      <c r="EU981" s="131"/>
      <c r="EV981" s="131"/>
      <c r="EW981" s="131"/>
      <c r="EX981" s="131"/>
      <c r="EY981" s="131"/>
      <c r="EZ981" s="131"/>
      <c r="FA981" s="131"/>
      <c r="FB981" s="131"/>
      <c r="FC981" s="131"/>
      <c r="FD981" s="131"/>
      <c r="FE981" s="131"/>
      <c r="FF981" s="131"/>
      <c r="FG981" s="131"/>
      <c r="FH981" s="131"/>
      <c r="FI981" s="131"/>
      <c r="FJ981" s="131"/>
      <c r="FK981" s="131"/>
      <c r="FL981" s="131"/>
      <c r="FM981" s="131"/>
      <c r="FN981" s="131"/>
      <c r="FO981" s="131"/>
      <c r="FP981" s="131"/>
      <c r="FQ981" s="131"/>
      <c r="FR981" s="131"/>
      <c r="FS981" s="131"/>
      <c r="FT981" s="131"/>
      <c r="FU981" s="131"/>
      <c r="FV981" s="131"/>
      <c r="FW981" s="131"/>
    </row>
    <row r="982">
      <c r="A982" s="131"/>
      <c r="B982" s="131"/>
      <c r="C982" s="131"/>
      <c r="D982" s="131"/>
      <c r="E982" s="131"/>
      <c r="F982" s="131"/>
      <c r="G982" s="131"/>
      <c r="H982" s="131"/>
      <c r="I982" s="131"/>
      <c r="J982" s="131"/>
      <c r="K982" s="131"/>
      <c r="L982" s="131"/>
      <c r="M982" s="131"/>
      <c r="N982" s="131"/>
      <c r="O982" s="131"/>
      <c r="P982" s="131"/>
      <c r="Q982" s="131"/>
      <c r="R982" s="131"/>
      <c r="S982" s="131"/>
      <c r="T982" s="131"/>
      <c r="U982" s="131"/>
      <c r="V982" s="131"/>
      <c r="W982" s="131"/>
      <c r="X982" s="131"/>
      <c r="Y982" s="131"/>
      <c r="Z982" s="131"/>
      <c r="AA982" s="131"/>
      <c r="AB982" s="131"/>
      <c r="AC982" s="131"/>
      <c r="AD982" s="131"/>
      <c r="AE982" s="131"/>
      <c r="AF982" s="131"/>
      <c r="AG982" s="131"/>
      <c r="AH982" s="131"/>
      <c r="AI982" s="131"/>
      <c r="AJ982" s="131"/>
      <c r="AK982" s="131"/>
      <c r="AL982" s="131"/>
      <c r="AM982" s="131"/>
      <c r="AN982" s="131"/>
      <c r="AO982" s="131"/>
      <c r="AP982" s="131"/>
      <c r="AQ982" s="131"/>
      <c r="AR982" s="131"/>
      <c r="AS982" s="131"/>
      <c r="AT982" s="131"/>
      <c r="AU982" s="131"/>
      <c r="AV982" s="131"/>
      <c r="AW982" s="131"/>
      <c r="AX982" s="131"/>
      <c r="AY982" s="131"/>
      <c r="AZ982" s="131"/>
      <c r="BA982" s="131"/>
      <c r="BB982" s="131"/>
      <c r="BC982" s="131"/>
      <c r="BD982" s="131"/>
      <c r="BE982" s="131"/>
      <c r="BF982" s="131"/>
      <c r="BG982" s="131"/>
      <c r="BH982" s="131"/>
      <c r="BI982" s="131"/>
      <c r="BJ982" s="131"/>
      <c r="BK982" s="131"/>
      <c r="BL982" s="131"/>
      <c r="BM982" s="131"/>
      <c r="BN982" s="131"/>
      <c r="BO982" s="131"/>
      <c r="BP982" s="131"/>
      <c r="BQ982" s="131"/>
      <c r="BR982" s="131"/>
      <c r="BS982" s="131"/>
      <c r="BT982" s="131"/>
      <c r="BU982" s="131"/>
      <c r="BV982" s="131"/>
      <c r="BW982" s="131"/>
      <c r="BX982" s="131"/>
      <c r="BY982" s="131"/>
      <c r="BZ982" s="131"/>
      <c r="CA982" s="131"/>
      <c r="CB982" s="131"/>
      <c r="CC982" s="131"/>
      <c r="CD982" s="131"/>
      <c r="CE982" s="131"/>
      <c r="CF982" s="131"/>
      <c r="CG982" s="131"/>
      <c r="CH982" s="131"/>
      <c r="CI982" s="131"/>
      <c r="CJ982" s="131"/>
      <c r="CK982" s="131"/>
      <c r="CL982" s="131"/>
      <c r="CM982" s="131"/>
      <c r="CN982" s="131"/>
      <c r="CO982" s="131"/>
      <c r="CP982" s="131"/>
      <c r="CQ982" s="131"/>
      <c r="CR982" s="131"/>
      <c r="CS982" s="131"/>
      <c r="CT982" s="131"/>
      <c r="CU982" s="131"/>
      <c r="CV982" s="131"/>
      <c r="CW982" s="131"/>
      <c r="CX982" s="131"/>
      <c r="CY982" s="131"/>
      <c r="CZ982" s="131"/>
      <c r="DA982" s="131"/>
      <c r="DB982" s="131"/>
      <c r="DC982" s="131"/>
      <c r="DD982" s="131"/>
      <c r="DE982" s="131"/>
      <c r="DF982" s="131"/>
      <c r="DG982" s="131"/>
      <c r="DH982" s="131"/>
      <c r="DI982" s="131"/>
      <c r="DJ982" s="131"/>
      <c r="DK982" s="131"/>
      <c r="DL982" s="131"/>
      <c r="DM982" s="131"/>
      <c r="DN982" s="131"/>
      <c r="DO982" s="131"/>
      <c r="DP982" s="131"/>
      <c r="DQ982" s="131"/>
      <c r="DR982" s="131"/>
      <c r="DS982" s="131"/>
      <c r="DT982" s="131"/>
      <c r="DU982" s="131"/>
      <c r="DV982" s="131"/>
      <c r="DW982" s="131"/>
      <c r="DX982" s="131"/>
      <c r="DY982" s="131"/>
      <c r="DZ982" s="131"/>
      <c r="EA982" s="131"/>
      <c r="EB982" s="131"/>
      <c r="EC982" s="131"/>
      <c r="ED982" s="131"/>
      <c r="EE982" s="131"/>
      <c r="EF982" s="131"/>
      <c r="EG982" s="131"/>
      <c r="EH982" s="131"/>
      <c r="EI982" s="131"/>
      <c r="EJ982" s="131"/>
      <c r="EK982" s="131"/>
      <c r="EL982" s="131"/>
      <c r="EM982" s="131"/>
      <c r="EN982" s="131"/>
      <c r="EO982" s="131"/>
      <c r="EP982" s="131"/>
      <c r="EQ982" s="131"/>
      <c r="ER982" s="131"/>
      <c r="ES982" s="131"/>
      <c r="ET982" s="131"/>
      <c r="EU982" s="131"/>
      <c r="EV982" s="131"/>
      <c r="EW982" s="131"/>
      <c r="EX982" s="131"/>
      <c r="EY982" s="131"/>
      <c r="EZ982" s="131"/>
      <c r="FA982" s="131"/>
      <c r="FB982" s="131"/>
      <c r="FC982" s="131"/>
      <c r="FD982" s="131"/>
      <c r="FE982" s="131"/>
      <c r="FF982" s="131"/>
      <c r="FG982" s="131"/>
      <c r="FH982" s="131"/>
      <c r="FI982" s="131"/>
      <c r="FJ982" s="131"/>
      <c r="FK982" s="131"/>
      <c r="FL982" s="131"/>
      <c r="FM982" s="131"/>
      <c r="FN982" s="131"/>
      <c r="FO982" s="131"/>
      <c r="FP982" s="131"/>
      <c r="FQ982" s="131"/>
      <c r="FR982" s="131"/>
      <c r="FS982" s="131"/>
      <c r="FT982" s="131"/>
      <c r="FU982" s="131"/>
      <c r="FV982" s="131"/>
      <c r="FW982" s="131"/>
    </row>
    <row r="983">
      <c r="A983" s="131"/>
      <c r="B983" s="131"/>
      <c r="C983" s="131"/>
      <c r="D983" s="131"/>
      <c r="E983" s="131"/>
      <c r="F983" s="131"/>
      <c r="G983" s="131"/>
      <c r="H983" s="131"/>
      <c r="I983" s="131"/>
      <c r="J983" s="131"/>
      <c r="K983" s="131"/>
      <c r="L983" s="131"/>
      <c r="M983" s="131"/>
      <c r="N983" s="131"/>
      <c r="O983" s="131"/>
      <c r="P983" s="131"/>
      <c r="Q983" s="131"/>
      <c r="R983" s="131"/>
      <c r="S983" s="131"/>
      <c r="T983" s="131"/>
      <c r="U983" s="131"/>
      <c r="V983" s="131"/>
      <c r="W983" s="131"/>
      <c r="X983" s="131"/>
      <c r="Y983" s="131"/>
      <c r="Z983" s="131"/>
      <c r="AA983" s="131"/>
      <c r="AB983" s="131"/>
      <c r="AC983" s="131"/>
      <c r="AD983" s="131"/>
      <c r="AE983" s="131"/>
      <c r="AF983" s="131"/>
      <c r="AG983" s="131"/>
      <c r="AH983" s="131"/>
      <c r="AI983" s="131"/>
      <c r="AJ983" s="131"/>
      <c r="AK983" s="131"/>
      <c r="AL983" s="131"/>
      <c r="AM983" s="131"/>
      <c r="AN983" s="131"/>
      <c r="AO983" s="131"/>
      <c r="AP983" s="131"/>
      <c r="AQ983" s="131"/>
      <c r="AR983" s="131"/>
      <c r="AS983" s="131"/>
      <c r="AT983" s="131"/>
      <c r="AU983" s="131"/>
      <c r="AV983" s="131"/>
      <c r="AW983" s="131"/>
      <c r="AX983" s="131"/>
      <c r="AY983" s="131"/>
      <c r="AZ983" s="131"/>
      <c r="BA983" s="131"/>
      <c r="BB983" s="131"/>
      <c r="BC983" s="131"/>
      <c r="BD983" s="131"/>
      <c r="BE983" s="131"/>
      <c r="BF983" s="131"/>
      <c r="BG983" s="131"/>
      <c r="BH983" s="131"/>
      <c r="BI983" s="131"/>
      <c r="BJ983" s="131"/>
      <c r="BK983" s="131"/>
      <c r="BL983" s="131"/>
      <c r="BM983" s="131"/>
      <c r="BN983" s="131"/>
      <c r="BO983" s="131"/>
      <c r="BP983" s="131"/>
      <c r="BQ983" s="131"/>
      <c r="BR983" s="131"/>
      <c r="BS983" s="131"/>
      <c r="BT983" s="131"/>
      <c r="BU983" s="131"/>
      <c r="BV983" s="131"/>
      <c r="BW983" s="131"/>
      <c r="BX983" s="131"/>
      <c r="BY983" s="131"/>
      <c r="BZ983" s="131"/>
      <c r="CA983" s="131"/>
      <c r="CB983" s="131"/>
      <c r="CC983" s="131"/>
      <c r="CD983" s="131"/>
      <c r="CE983" s="131"/>
      <c r="CF983" s="131"/>
      <c r="CG983" s="131"/>
      <c r="CH983" s="131"/>
      <c r="CI983" s="131"/>
      <c r="CJ983" s="131"/>
      <c r="CK983" s="131"/>
      <c r="CL983" s="131"/>
      <c r="CM983" s="131"/>
      <c r="CN983" s="131"/>
      <c r="CO983" s="131"/>
      <c r="CP983" s="131"/>
      <c r="CQ983" s="131"/>
      <c r="CR983" s="131"/>
      <c r="CS983" s="131"/>
      <c r="CT983" s="131"/>
      <c r="CU983" s="131"/>
      <c r="CV983" s="131"/>
      <c r="CW983" s="131"/>
      <c r="CX983" s="131"/>
      <c r="CY983" s="131"/>
      <c r="CZ983" s="131"/>
      <c r="DA983" s="131"/>
      <c r="DB983" s="131"/>
      <c r="DC983" s="131"/>
      <c r="DD983" s="131"/>
      <c r="DE983" s="131"/>
      <c r="DF983" s="131"/>
      <c r="DG983" s="131"/>
      <c r="DH983" s="131"/>
      <c r="DI983" s="131"/>
      <c r="DJ983" s="131"/>
      <c r="DK983" s="131"/>
      <c r="DL983" s="131"/>
      <c r="DM983" s="131"/>
      <c r="DN983" s="131"/>
      <c r="DO983" s="131"/>
      <c r="DP983" s="131"/>
      <c r="DQ983" s="131"/>
      <c r="DR983" s="131"/>
      <c r="DS983" s="131"/>
      <c r="DT983" s="131"/>
      <c r="DU983" s="131"/>
      <c r="DV983" s="131"/>
      <c r="DW983" s="131"/>
      <c r="DX983" s="131"/>
      <c r="DY983" s="131"/>
      <c r="DZ983" s="131"/>
      <c r="EA983" s="131"/>
      <c r="EB983" s="131"/>
      <c r="EC983" s="131"/>
      <c r="ED983" s="131"/>
      <c r="EE983" s="131"/>
      <c r="EF983" s="131"/>
      <c r="EG983" s="131"/>
      <c r="EH983" s="131"/>
      <c r="EI983" s="131"/>
      <c r="EJ983" s="131"/>
      <c r="EK983" s="131"/>
      <c r="EL983" s="131"/>
      <c r="EM983" s="131"/>
      <c r="EN983" s="131"/>
      <c r="EO983" s="131"/>
      <c r="EP983" s="131"/>
      <c r="EQ983" s="131"/>
      <c r="ER983" s="131"/>
      <c r="ES983" s="131"/>
      <c r="ET983" s="131"/>
      <c r="EU983" s="131"/>
      <c r="EV983" s="131"/>
      <c r="EW983" s="131"/>
      <c r="EX983" s="131"/>
      <c r="EY983" s="131"/>
      <c r="EZ983" s="131"/>
      <c r="FA983" s="131"/>
      <c r="FB983" s="131"/>
      <c r="FC983" s="131"/>
      <c r="FD983" s="131"/>
      <c r="FE983" s="131"/>
      <c r="FF983" s="131"/>
      <c r="FG983" s="131"/>
      <c r="FH983" s="131"/>
      <c r="FI983" s="131"/>
      <c r="FJ983" s="131"/>
      <c r="FK983" s="131"/>
      <c r="FL983" s="131"/>
      <c r="FM983" s="131"/>
      <c r="FN983" s="131"/>
      <c r="FO983" s="131"/>
      <c r="FP983" s="131"/>
      <c r="FQ983" s="131"/>
      <c r="FR983" s="131"/>
      <c r="FS983" s="131"/>
      <c r="FT983" s="131"/>
      <c r="FU983" s="131"/>
      <c r="FV983" s="131"/>
      <c r="FW983" s="131"/>
    </row>
    <row r="984">
      <c r="A984" s="131"/>
      <c r="B984" s="131"/>
      <c r="C984" s="131"/>
      <c r="D984" s="131"/>
      <c r="E984" s="131"/>
      <c r="F984" s="131"/>
      <c r="G984" s="131"/>
      <c r="H984" s="131"/>
      <c r="I984" s="131"/>
      <c r="J984" s="131"/>
      <c r="K984" s="131"/>
      <c r="L984" s="131"/>
      <c r="M984" s="131"/>
      <c r="N984" s="131"/>
      <c r="O984" s="131"/>
      <c r="P984" s="131"/>
      <c r="Q984" s="131"/>
      <c r="R984" s="131"/>
      <c r="S984" s="131"/>
      <c r="T984" s="131"/>
      <c r="U984" s="131"/>
      <c r="V984" s="131"/>
      <c r="W984" s="131"/>
      <c r="X984" s="131"/>
      <c r="Y984" s="131"/>
      <c r="Z984" s="131"/>
      <c r="AA984" s="131"/>
      <c r="AB984" s="131"/>
      <c r="AC984" s="131"/>
      <c r="AD984" s="131"/>
      <c r="AE984" s="131"/>
      <c r="AF984" s="131"/>
      <c r="AG984" s="131"/>
      <c r="AH984" s="131"/>
      <c r="AI984" s="131"/>
      <c r="AJ984" s="131"/>
      <c r="AK984" s="131"/>
      <c r="AL984" s="131"/>
      <c r="AM984" s="131"/>
      <c r="AN984" s="131"/>
      <c r="AO984" s="131"/>
      <c r="AP984" s="131"/>
      <c r="AQ984" s="131"/>
      <c r="AR984" s="131"/>
      <c r="AS984" s="131"/>
      <c r="AT984" s="131"/>
      <c r="AU984" s="131"/>
      <c r="AV984" s="131"/>
      <c r="AW984" s="131"/>
      <c r="AX984" s="131"/>
      <c r="AY984" s="131"/>
      <c r="AZ984" s="131"/>
      <c r="BA984" s="131"/>
      <c r="BB984" s="131"/>
      <c r="BC984" s="131"/>
      <c r="BD984" s="131"/>
      <c r="BE984" s="131"/>
      <c r="BF984" s="131"/>
      <c r="BG984" s="131"/>
      <c r="BH984" s="131"/>
      <c r="BI984" s="131"/>
      <c r="BJ984" s="131"/>
      <c r="BK984" s="131"/>
      <c r="BL984" s="131"/>
      <c r="BM984" s="131"/>
      <c r="BN984" s="131"/>
      <c r="BO984" s="131"/>
      <c r="BP984" s="131"/>
      <c r="BQ984" s="131"/>
      <c r="BR984" s="131"/>
      <c r="BS984" s="131"/>
      <c r="BT984" s="131"/>
      <c r="BU984" s="131"/>
      <c r="BV984" s="131"/>
      <c r="BW984" s="131"/>
      <c r="BX984" s="131"/>
      <c r="BY984" s="131"/>
      <c r="BZ984" s="131"/>
      <c r="CA984" s="131"/>
      <c r="CB984" s="131"/>
      <c r="CC984" s="131"/>
      <c r="CD984" s="131"/>
      <c r="CE984" s="131"/>
      <c r="CF984" s="131"/>
      <c r="CG984" s="131"/>
      <c r="CH984" s="131"/>
      <c r="CI984" s="131"/>
      <c r="CJ984" s="131"/>
      <c r="CK984" s="131"/>
      <c r="CL984" s="131"/>
      <c r="CM984" s="131"/>
      <c r="CN984" s="131"/>
      <c r="CO984" s="131"/>
      <c r="CP984" s="131"/>
      <c r="CQ984" s="131"/>
      <c r="CR984" s="131"/>
      <c r="CS984" s="131"/>
      <c r="CT984" s="131"/>
      <c r="CU984" s="131"/>
      <c r="CV984" s="131"/>
      <c r="CW984" s="131"/>
      <c r="CX984" s="131"/>
      <c r="CY984" s="131"/>
      <c r="CZ984" s="131"/>
      <c r="DA984" s="131"/>
      <c r="DB984" s="131"/>
      <c r="DC984" s="131"/>
      <c r="DD984" s="131"/>
      <c r="DE984" s="131"/>
      <c r="DF984" s="131"/>
      <c r="DG984" s="131"/>
      <c r="DH984" s="131"/>
      <c r="DI984" s="131"/>
      <c r="DJ984" s="131"/>
      <c r="DK984" s="131"/>
      <c r="DL984" s="131"/>
      <c r="DM984" s="131"/>
      <c r="DN984" s="131"/>
      <c r="DO984" s="131"/>
      <c r="DP984" s="131"/>
      <c r="DQ984" s="131"/>
      <c r="DR984" s="131"/>
      <c r="DS984" s="131"/>
      <c r="DT984" s="131"/>
      <c r="DU984" s="131"/>
      <c r="DV984" s="131"/>
      <c r="DW984" s="131"/>
      <c r="DX984" s="131"/>
      <c r="DY984" s="131"/>
      <c r="DZ984" s="131"/>
      <c r="EA984" s="131"/>
      <c r="EB984" s="131"/>
      <c r="EC984" s="131"/>
      <c r="ED984" s="131"/>
      <c r="EE984" s="131"/>
      <c r="EF984" s="131"/>
      <c r="EG984" s="131"/>
      <c r="EH984" s="131"/>
      <c r="EI984" s="131"/>
      <c r="EJ984" s="131"/>
      <c r="EK984" s="131"/>
      <c r="EL984" s="131"/>
      <c r="EM984" s="131"/>
      <c r="EN984" s="131"/>
      <c r="EO984" s="131"/>
      <c r="EP984" s="131"/>
      <c r="EQ984" s="131"/>
      <c r="ER984" s="131"/>
      <c r="ES984" s="131"/>
      <c r="ET984" s="131"/>
      <c r="EU984" s="131"/>
      <c r="EV984" s="131"/>
      <c r="EW984" s="131"/>
      <c r="EX984" s="131"/>
      <c r="EY984" s="131"/>
      <c r="EZ984" s="131"/>
      <c r="FA984" s="131"/>
      <c r="FB984" s="131"/>
      <c r="FC984" s="131"/>
      <c r="FD984" s="131"/>
      <c r="FE984" s="131"/>
      <c r="FF984" s="131"/>
      <c r="FG984" s="131"/>
      <c r="FH984" s="131"/>
      <c r="FI984" s="131"/>
      <c r="FJ984" s="131"/>
      <c r="FK984" s="131"/>
      <c r="FL984" s="131"/>
      <c r="FM984" s="131"/>
      <c r="FN984" s="131"/>
      <c r="FO984" s="131"/>
      <c r="FP984" s="131"/>
      <c r="FQ984" s="131"/>
      <c r="FR984" s="131"/>
      <c r="FS984" s="131"/>
      <c r="FT984" s="131"/>
      <c r="FU984" s="131"/>
      <c r="FV984" s="131"/>
      <c r="FW984" s="131"/>
    </row>
    <row r="985">
      <c r="A985" s="131"/>
      <c r="B985" s="131"/>
      <c r="C985" s="131"/>
      <c r="D985" s="131"/>
      <c r="E985" s="131"/>
      <c r="F985" s="131"/>
      <c r="G985" s="131"/>
      <c r="H985" s="131"/>
      <c r="I985" s="131"/>
      <c r="J985" s="131"/>
      <c r="K985" s="131"/>
      <c r="L985" s="131"/>
      <c r="M985" s="131"/>
      <c r="N985" s="131"/>
      <c r="O985" s="131"/>
      <c r="P985" s="131"/>
      <c r="Q985" s="131"/>
      <c r="R985" s="131"/>
      <c r="S985" s="131"/>
      <c r="T985" s="131"/>
      <c r="U985" s="131"/>
      <c r="V985" s="131"/>
      <c r="W985" s="131"/>
      <c r="X985" s="131"/>
      <c r="Y985" s="131"/>
      <c r="Z985" s="131"/>
      <c r="AA985" s="131"/>
      <c r="AB985" s="131"/>
      <c r="AC985" s="131"/>
      <c r="AD985" s="131"/>
      <c r="AE985" s="131"/>
      <c r="AF985" s="131"/>
      <c r="AG985" s="131"/>
      <c r="AH985" s="131"/>
      <c r="AI985" s="131"/>
      <c r="AJ985" s="131"/>
      <c r="AK985" s="131"/>
      <c r="AL985" s="131"/>
      <c r="AM985" s="131"/>
      <c r="AN985" s="131"/>
      <c r="AO985" s="131"/>
      <c r="AP985" s="131"/>
      <c r="AQ985" s="131"/>
      <c r="AR985" s="131"/>
      <c r="AS985" s="131"/>
      <c r="AT985" s="131"/>
      <c r="AU985" s="131"/>
      <c r="AV985" s="131"/>
      <c r="AW985" s="131"/>
      <c r="AX985" s="131"/>
      <c r="AY985" s="131"/>
      <c r="AZ985" s="131"/>
      <c r="BA985" s="131"/>
      <c r="BB985" s="131"/>
      <c r="BC985" s="131"/>
      <c r="BD985" s="131"/>
      <c r="BE985" s="131"/>
      <c r="BF985" s="131"/>
      <c r="BG985" s="131"/>
      <c r="BH985" s="131"/>
      <c r="BI985" s="131"/>
      <c r="BJ985" s="131"/>
      <c r="BK985" s="131"/>
      <c r="BL985" s="131"/>
      <c r="BM985" s="131"/>
      <c r="BN985" s="131"/>
      <c r="BO985" s="131"/>
      <c r="BP985" s="131"/>
      <c r="BQ985" s="131"/>
      <c r="BR985" s="131"/>
      <c r="BS985" s="131"/>
      <c r="BT985" s="131"/>
      <c r="BU985" s="131"/>
      <c r="BV985" s="131"/>
      <c r="BW985" s="131"/>
      <c r="BX985" s="131"/>
      <c r="BY985" s="131"/>
      <c r="BZ985" s="131"/>
      <c r="CA985" s="131"/>
      <c r="CB985" s="131"/>
      <c r="CC985" s="131"/>
      <c r="CD985" s="131"/>
      <c r="CE985" s="131"/>
      <c r="CF985" s="131"/>
      <c r="CG985" s="131"/>
      <c r="CH985" s="131"/>
      <c r="CI985" s="131"/>
      <c r="CJ985" s="131"/>
      <c r="CK985" s="131"/>
      <c r="CL985" s="131"/>
      <c r="CM985" s="131"/>
      <c r="CN985" s="131"/>
      <c r="CO985" s="131"/>
      <c r="CP985" s="131"/>
      <c r="CQ985" s="131"/>
      <c r="CR985" s="131"/>
      <c r="CS985" s="131"/>
      <c r="CT985" s="131"/>
      <c r="CU985" s="131"/>
      <c r="CV985" s="131"/>
      <c r="CW985" s="131"/>
      <c r="CX985" s="131"/>
      <c r="CY985" s="131"/>
      <c r="CZ985" s="131"/>
      <c r="DA985" s="131"/>
      <c r="DB985" s="131"/>
      <c r="DC985" s="131"/>
      <c r="DD985" s="131"/>
      <c r="DE985" s="131"/>
      <c r="DF985" s="131"/>
      <c r="DG985" s="131"/>
      <c r="DH985" s="131"/>
      <c r="DI985" s="131"/>
      <c r="DJ985" s="131"/>
      <c r="DK985" s="131"/>
      <c r="DL985" s="131"/>
      <c r="DM985" s="131"/>
      <c r="DN985" s="131"/>
      <c r="DO985" s="131"/>
      <c r="DP985" s="131"/>
      <c r="DQ985" s="131"/>
      <c r="DR985" s="131"/>
      <c r="DS985" s="131"/>
      <c r="DT985" s="131"/>
      <c r="DU985" s="131"/>
      <c r="DV985" s="131"/>
      <c r="DW985" s="131"/>
      <c r="DX985" s="131"/>
      <c r="DY985" s="131"/>
      <c r="DZ985" s="131"/>
      <c r="EA985" s="131"/>
      <c r="EB985" s="131"/>
      <c r="EC985" s="131"/>
      <c r="ED985" s="131"/>
      <c r="EE985" s="131"/>
      <c r="EF985" s="131"/>
      <c r="EG985" s="131"/>
      <c r="EH985" s="131"/>
      <c r="EI985" s="131"/>
      <c r="EJ985" s="131"/>
      <c r="EK985" s="131"/>
      <c r="EL985" s="131"/>
      <c r="EM985" s="131"/>
      <c r="EN985" s="131"/>
      <c r="EO985" s="131"/>
      <c r="EP985" s="131"/>
      <c r="EQ985" s="131"/>
      <c r="ER985" s="131"/>
      <c r="ES985" s="131"/>
      <c r="ET985" s="131"/>
      <c r="EU985" s="131"/>
      <c r="EV985" s="131"/>
      <c r="EW985" s="131"/>
      <c r="EX985" s="131"/>
      <c r="EY985" s="131"/>
      <c r="EZ985" s="131"/>
      <c r="FA985" s="131"/>
      <c r="FB985" s="131"/>
      <c r="FC985" s="131"/>
      <c r="FD985" s="131"/>
      <c r="FE985" s="131"/>
      <c r="FF985" s="131"/>
      <c r="FG985" s="131"/>
      <c r="FH985" s="131"/>
      <c r="FI985" s="131"/>
      <c r="FJ985" s="131"/>
      <c r="FK985" s="131"/>
      <c r="FL985" s="131"/>
      <c r="FM985" s="131"/>
      <c r="FN985" s="131"/>
      <c r="FO985" s="131"/>
      <c r="FP985" s="131"/>
      <c r="FQ985" s="131"/>
      <c r="FR985" s="131"/>
      <c r="FS985" s="131"/>
      <c r="FT985" s="131"/>
      <c r="FU985" s="131"/>
      <c r="FV985" s="131"/>
      <c r="FW985" s="131"/>
    </row>
    <row r="986">
      <c r="A986" s="131"/>
      <c r="B986" s="131"/>
      <c r="C986" s="131"/>
      <c r="D986" s="131"/>
      <c r="E986" s="131"/>
      <c r="F986" s="131"/>
      <c r="G986" s="131"/>
      <c r="H986" s="131"/>
      <c r="I986" s="131"/>
      <c r="J986" s="131"/>
      <c r="K986" s="131"/>
      <c r="L986" s="131"/>
      <c r="M986" s="131"/>
      <c r="N986" s="131"/>
      <c r="O986" s="131"/>
      <c r="P986" s="131"/>
      <c r="Q986" s="131"/>
      <c r="R986" s="131"/>
      <c r="S986" s="131"/>
      <c r="T986" s="131"/>
      <c r="U986" s="131"/>
      <c r="V986" s="131"/>
      <c r="W986" s="131"/>
      <c r="X986" s="131"/>
      <c r="Y986" s="131"/>
      <c r="Z986" s="131"/>
      <c r="AA986" s="131"/>
      <c r="AB986" s="131"/>
      <c r="AC986" s="131"/>
      <c r="AD986" s="131"/>
      <c r="AE986" s="131"/>
      <c r="AF986" s="131"/>
      <c r="AG986" s="131"/>
      <c r="AH986" s="131"/>
      <c r="AI986" s="131"/>
      <c r="AJ986" s="131"/>
      <c r="AK986" s="131"/>
      <c r="AL986" s="131"/>
      <c r="AM986" s="131"/>
      <c r="AN986" s="131"/>
      <c r="AO986" s="131"/>
      <c r="AP986" s="131"/>
      <c r="AQ986" s="131"/>
      <c r="AR986" s="131"/>
      <c r="AS986" s="131"/>
      <c r="AT986" s="131"/>
      <c r="AU986" s="131"/>
      <c r="AV986" s="131"/>
      <c r="AW986" s="131"/>
      <c r="AX986" s="131"/>
      <c r="AY986" s="131"/>
      <c r="AZ986" s="131"/>
      <c r="BA986" s="131"/>
      <c r="BB986" s="131"/>
      <c r="BC986" s="131"/>
      <c r="BD986" s="131"/>
      <c r="BE986" s="131"/>
      <c r="BF986" s="131"/>
      <c r="BG986" s="131"/>
      <c r="BH986" s="131"/>
      <c r="BI986" s="131"/>
      <c r="BJ986" s="131"/>
      <c r="BK986" s="131"/>
      <c r="BL986" s="131"/>
      <c r="BM986" s="131"/>
      <c r="BN986" s="131"/>
      <c r="BO986" s="131"/>
      <c r="BP986" s="131"/>
      <c r="BQ986" s="131"/>
      <c r="BR986" s="131"/>
      <c r="BS986" s="131"/>
      <c r="BT986" s="131"/>
      <c r="BU986" s="131"/>
      <c r="BV986" s="131"/>
      <c r="BW986" s="131"/>
      <c r="BX986" s="131"/>
      <c r="BY986" s="131"/>
      <c r="BZ986" s="131"/>
      <c r="CA986" s="131"/>
      <c r="CB986" s="131"/>
      <c r="CC986" s="131"/>
      <c r="CD986" s="131"/>
      <c r="CE986" s="131"/>
      <c r="CF986" s="131"/>
      <c r="CG986" s="131"/>
      <c r="CH986" s="131"/>
      <c r="CI986" s="131"/>
      <c r="CJ986" s="131"/>
      <c r="CK986" s="131"/>
      <c r="CL986" s="131"/>
      <c r="CM986" s="131"/>
      <c r="CN986" s="131"/>
      <c r="CO986" s="131"/>
      <c r="CP986" s="131"/>
      <c r="CQ986" s="131"/>
      <c r="CR986" s="131"/>
      <c r="CS986" s="131"/>
      <c r="CT986" s="131"/>
      <c r="CU986" s="131"/>
      <c r="CV986" s="131"/>
      <c r="CW986" s="131"/>
      <c r="CX986" s="131"/>
      <c r="CY986" s="131"/>
      <c r="CZ986" s="131"/>
      <c r="DA986" s="131"/>
      <c r="DB986" s="131"/>
      <c r="DC986" s="131"/>
      <c r="DD986" s="131"/>
      <c r="DE986" s="131"/>
      <c r="DF986" s="131"/>
      <c r="DG986" s="131"/>
      <c r="DH986" s="131"/>
      <c r="DI986" s="131"/>
      <c r="DJ986" s="131"/>
      <c r="DK986" s="131"/>
      <c r="DL986" s="131"/>
      <c r="DM986" s="131"/>
      <c r="DN986" s="131"/>
      <c r="DO986" s="131"/>
      <c r="DP986" s="131"/>
      <c r="DQ986" s="131"/>
      <c r="DR986" s="131"/>
      <c r="DS986" s="131"/>
      <c r="DT986" s="131"/>
      <c r="DU986" s="131"/>
      <c r="DV986" s="131"/>
      <c r="DW986" s="131"/>
      <c r="DX986" s="131"/>
      <c r="DY986" s="131"/>
      <c r="DZ986" s="131"/>
      <c r="EA986" s="131"/>
      <c r="EB986" s="131"/>
      <c r="EC986" s="131"/>
      <c r="ED986" s="131"/>
      <c r="EE986" s="131"/>
      <c r="EF986" s="131"/>
      <c r="EG986" s="131"/>
      <c r="EH986" s="131"/>
      <c r="EI986" s="131"/>
      <c r="EJ986" s="131"/>
      <c r="EK986" s="131"/>
      <c r="EL986" s="131"/>
      <c r="EM986" s="131"/>
      <c r="EN986" s="131"/>
      <c r="EO986" s="131"/>
      <c r="EP986" s="131"/>
      <c r="EQ986" s="131"/>
      <c r="ER986" s="131"/>
      <c r="ES986" s="131"/>
      <c r="ET986" s="131"/>
      <c r="EU986" s="131"/>
      <c r="EV986" s="131"/>
      <c r="EW986" s="131"/>
      <c r="EX986" s="131"/>
      <c r="EY986" s="131"/>
      <c r="EZ986" s="131"/>
      <c r="FA986" s="131"/>
      <c r="FB986" s="131"/>
      <c r="FC986" s="131"/>
      <c r="FD986" s="131"/>
      <c r="FE986" s="131"/>
      <c r="FF986" s="131"/>
      <c r="FG986" s="131"/>
      <c r="FH986" s="131"/>
      <c r="FI986" s="131"/>
      <c r="FJ986" s="131"/>
      <c r="FK986" s="131"/>
      <c r="FL986" s="131"/>
      <c r="FM986" s="131"/>
      <c r="FN986" s="131"/>
      <c r="FO986" s="131"/>
      <c r="FP986" s="131"/>
      <c r="FQ986" s="131"/>
      <c r="FR986" s="131"/>
      <c r="FS986" s="131"/>
      <c r="FT986" s="131"/>
      <c r="FU986" s="131"/>
      <c r="FV986" s="131"/>
      <c r="FW986" s="131"/>
    </row>
    <row r="987">
      <c r="A987" s="131"/>
      <c r="B987" s="131"/>
      <c r="C987" s="131"/>
      <c r="D987" s="131"/>
      <c r="E987" s="131"/>
      <c r="F987" s="131"/>
      <c r="G987" s="131"/>
      <c r="H987" s="131"/>
      <c r="I987" s="131"/>
      <c r="J987" s="131"/>
      <c r="K987" s="131"/>
      <c r="L987" s="131"/>
      <c r="M987" s="131"/>
      <c r="N987" s="131"/>
      <c r="O987" s="131"/>
      <c r="P987" s="131"/>
      <c r="Q987" s="131"/>
      <c r="R987" s="131"/>
      <c r="S987" s="131"/>
      <c r="T987" s="131"/>
      <c r="U987" s="131"/>
      <c r="V987" s="131"/>
      <c r="W987" s="131"/>
      <c r="X987" s="131"/>
      <c r="Y987" s="131"/>
      <c r="Z987" s="131"/>
      <c r="AA987" s="131"/>
      <c r="AB987" s="131"/>
      <c r="AC987" s="131"/>
      <c r="AD987" s="131"/>
      <c r="AE987" s="131"/>
      <c r="AF987" s="131"/>
      <c r="AG987" s="131"/>
      <c r="AH987" s="131"/>
      <c r="AI987" s="131"/>
      <c r="AJ987" s="131"/>
      <c r="AK987" s="131"/>
      <c r="AL987" s="131"/>
      <c r="AM987" s="131"/>
      <c r="AN987" s="131"/>
      <c r="AO987" s="131"/>
      <c r="AP987" s="131"/>
      <c r="AQ987" s="131"/>
      <c r="AR987" s="131"/>
      <c r="AS987" s="131"/>
      <c r="AT987" s="131"/>
      <c r="AU987" s="131"/>
      <c r="AV987" s="131"/>
      <c r="AW987" s="131"/>
      <c r="AX987" s="131"/>
      <c r="AY987" s="131"/>
      <c r="AZ987" s="131"/>
      <c r="BA987" s="131"/>
      <c r="BB987" s="131"/>
      <c r="BC987" s="131"/>
      <c r="BD987" s="131"/>
      <c r="BE987" s="131"/>
      <c r="BF987" s="131"/>
      <c r="BG987" s="131"/>
      <c r="BH987" s="131"/>
      <c r="BI987" s="131"/>
      <c r="BJ987" s="131"/>
      <c r="BK987" s="131"/>
      <c r="BL987" s="131"/>
      <c r="BM987" s="131"/>
      <c r="BN987" s="131"/>
      <c r="BO987" s="131"/>
      <c r="BP987" s="131"/>
      <c r="BQ987" s="131"/>
      <c r="BR987" s="131"/>
      <c r="BS987" s="131"/>
      <c r="BT987" s="131"/>
      <c r="BU987" s="131"/>
      <c r="BV987" s="131"/>
      <c r="BW987" s="131"/>
      <c r="BX987" s="131"/>
      <c r="BY987" s="131"/>
      <c r="BZ987" s="131"/>
      <c r="CA987" s="131"/>
      <c r="CB987" s="131"/>
      <c r="CC987" s="131"/>
      <c r="CD987" s="131"/>
      <c r="CE987" s="131"/>
      <c r="CF987" s="131"/>
      <c r="CG987" s="131"/>
      <c r="CH987" s="131"/>
      <c r="CI987" s="131"/>
      <c r="CJ987" s="131"/>
      <c r="CK987" s="131"/>
      <c r="CL987" s="131"/>
      <c r="CM987" s="131"/>
      <c r="CN987" s="131"/>
      <c r="CO987" s="131"/>
      <c r="CP987" s="131"/>
      <c r="CQ987" s="131"/>
      <c r="CR987" s="131"/>
      <c r="CS987" s="131"/>
      <c r="CT987" s="131"/>
      <c r="CU987" s="131"/>
      <c r="CV987" s="131"/>
      <c r="CW987" s="131"/>
      <c r="CX987" s="131"/>
      <c r="CY987" s="131"/>
      <c r="CZ987" s="131"/>
      <c r="DA987" s="131"/>
      <c r="DB987" s="131"/>
      <c r="DC987" s="131"/>
      <c r="DD987" s="131"/>
      <c r="DE987" s="131"/>
      <c r="DF987" s="131"/>
      <c r="DG987" s="131"/>
      <c r="DH987" s="131"/>
      <c r="DI987" s="131"/>
      <c r="DJ987" s="131"/>
      <c r="DK987" s="131"/>
      <c r="DL987" s="131"/>
      <c r="DM987" s="131"/>
      <c r="DN987" s="131"/>
      <c r="DO987" s="131"/>
      <c r="DP987" s="131"/>
      <c r="DQ987" s="131"/>
      <c r="DR987" s="131"/>
      <c r="DS987" s="131"/>
      <c r="DT987" s="131"/>
      <c r="DU987" s="131"/>
      <c r="DV987" s="131"/>
      <c r="DW987" s="131"/>
      <c r="DX987" s="131"/>
      <c r="DY987" s="131"/>
      <c r="DZ987" s="131"/>
      <c r="EA987" s="131"/>
      <c r="EB987" s="131"/>
      <c r="EC987" s="131"/>
      <c r="ED987" s="131"/>
      <c r="EE987" s="131"/>
      <c r="EF987" s="131"/>
      <c r="EG987" s="131"/>
      <c r="EH987" s="131"/>
      <c r="EI987" s="131"/>
      <c r="EJ987" s="131"/>
      <c r="EK987" s="131"/>
      <c r="EL987" s="131"/>
      <c r="EM987" s="131"/>
      <c r="EN987" s="131"/>
      <c r="EO987" s="131"/>
      <c r="EP987" s="131"/>
      <c r="EQ987" s="131"/>
      <c r="ER987" s="131"/>
      <c r="ES987" s="131"/>
      <c r="ET987" s="131"/>
      <c r="EU987" s="131"/>
      <c r="EV987" s="131"/>
      <c r="EW987" s="131"/>
      <c r="EX987" s="131"/>
      <c r="EY987" s="131"/>
      <c r="EZ987" s="131"/>
      <c r="FA987" s="131"/>
      <c r="FB987" s="131"/>
      <c r="FC987" s="131"/>
      <c r="FD987" s="131"/>
      <c r="FE987" s="131"/>
      <c r="FF987" s="131"/>
      <c r="FG987" s="131"/>
      <c r="FH987" s="131"/>
      <c r="FI987" s="131"/>
      <c r="FJ987" s="131"/>
      <c r="FK987" s="131"/>
      <c r="FL987" s="131"/>
      <c r="FM987" s="131"/>
      <c r="FN987" s="131"/>
      <c r="FO987" s="131"/>
      <c r="FP987" s="131"/>
      <c r="FQ987" s="131"/>
      <c r="FR987" s="131"/>
      <c r="FS987" s="131"/>
      <c r="FT987" s="131"/>
      <c r="FU987" s="131"/>
      <c r="FV987" s="131"/>
      <c r="FW987" s="131"/>
    </row>
    <row r="988">
      <c r="A988" s="131"/>
      <c r="B988" s="131"/>
      <c r="C988" s="131"/>
      <c r="D988" s="131"/>
      <c r="E988" s="131"/>
      <c r="F988" s="131"/>
      <c r="G988" s="131"/>
      <c r="H988" s="131"/>
      <c r="I988" s="131"/>
      <c r="J988" s="131"/>
      <c r="K988" s="131"/>
      <c r="L988" s="131"/>
      <c r="M988" s="131"/>
      <c r="N988" s="131"/>
      <c r="O988" s="131"/>
      <c r="P988" s="131"/>
      <c r="Q988" s="131"/>
      <c r="R988" s="131"/>
      <c r="S988" s="131"/>
      <c r="T988" s="131"/>
      <c r="U988" s="131"/>
      <c r="V988" s="131"/>
      <c r="W988" s="131"/>
      <c r="X988" s="131"/>
      <c r="Y988" s="131"/>
      <c r="Z988" s="131"/>
      <c r="AA988" s="131"/>
      <c r="AB988" s="131"/>
      <c r="AC988" s="131"/>
      <c r="AD988" s="131"/>
      <c r="AE988" s="131"/>
      <c r="AF988" s="131"/>
      <c r="AG988" s="131"/>
      <c r="AH988" s="131"/>
      <c r="AI988" s="131"/>
      <c r="AJ988" s="131"/>
      <c r="AK988" s="131"/>
      <c r="AL988" s="131"/>
      <c r="AM988" s="131"/>
      <c r="AN988" s="131"/>
      <c r="AO988" s="131"/>
      <c r="AP988" s="131"/>
      <c r="AQ988" s="131"/>
      <c r="AR988" s="131"/>
      <c r="AS988" s="131"/>
      <c r="AT988" s="131"/>
      <c r="AU988" s="131"/>
      <c r="AV988" s="131"/>
      <c r="AW988" s="131"/>
      <c r="AX988" s="131"/>
      <c r="AY988" s="131"/>
      <c r="AZ988" s="131"/>
      <c r="BA988" s="131"/>
      <c r="BB988" s="131"/>
      <c r="BC988" s="131"/>
      <c r="BD988" s="131"/>
      <c r="BE988" s="131"/>
      <c r="BF988" s="131"/>
      <c r="BG988" s="131"/>
      <c r="BH988" s="131"/>
      <c r="BI988" s="131"/>
      <c r="BJ988" s="131"/>
      <c r="BK988" s="131"/>
      <c r="BL988" s="131"/>
      <c r="BM988" s="131"/>
      <c r="BN988" s="131"/>
      <c r="BO988" s="131"/>
      <c r="BP988" s="131"/>
      <c r="BQ988" s="131"/>
      <c r="BR988" s="131"/>
      <c r="BS988" s="131"/>
      <c r="BT988" s="131"/>
      <c r="BU988" s="131"/>
      <c r="BV988" s="131"/>
      <c r="BW988" s="131"/>
      <c r="BX988" s="131"/>
      <c r="BY988" s="131"/>
      <c r="BZ988" s="131"/>
      <c r="CA988" s="131"/>
      <c r="CB988" s="131"/>
      <c r="CC988" s="131"/>
      <c r="CD988" s="131"/>
      <c r="CE988" s="131"/>
      <c r="CF988" s="131"/>
      <c r="CG988" s="131"/>
      <c r="CH988" s="131"/>
      <c r="CI988" s="131"/>
      <c r="CJ988" s="131"/>
      <c r="CK988" s="131"/>
      <c r="CL988" s="131"/>
      <c r="CM988" s="131"/>
      <c r="CN988" s="131"/>
      <c r="CO988" s="131"/>
      <c r="CP988" s="131"/>
      <c r="CQ988" s="131"/>
      <c r="CR988" s="131"/>
      <c r="CS988" s="131"/>
      <c r="CT988" s="131"/>
      <c r="CU988" s="131"/>
      <c r="CV988" s="131"/>
      <c r="CW988" s="131"/>
      <c r="CX988" s="131"/>
      <c r="CY988" s="131"/>
      <c r="CZ988" s="131"/>
      <c r="DA988" s="131"/>
      <c r="DB988" s="131"/>
      <c r="DC988" s="131"/>
      <c r="DD988" s="131"/>
      <c r="DE988" s="131"/>
      <c r="DF988" s="131"/>
      <c r="DG988" s="131"/>
      <c r="DH988" s="131"/>
      <c r="DI988" s="131"/>
      <c r="DJ988" s="131"/>
      <c r="DK988" s="131"/>
      <c r="DL988" s="131"/>
      <c r="DM988" s="131"/>
      <c r="DN988" s="131"/>
      <c r="DO988" s="131"/>
      <c r="DP988" s="131"/>
      <c r="DQ988" s="131"/>
      <c r="DR988" s="131"/>
      <c r="DS988" s="131"/>
      <c r="DT988" s="131"/>
      <c r="DU988" s="131"/>
      <c r="DV988" s="131"/>
      <c r="DW988" s="131"/>
      <c r="DX988" s="131"/>
      <c r="DY988" s="131"/>
      <c r="DZ988" s="131"/>
      <c r="EA988" s="131"/>
      <c r="EB988" s="131"/>
      <c r="EC988" s="131"/>
      <c r="ED988" s="131"/>
      <c r="EE988" s="131"/>
      <c r="EF988" s="131"/>
      <c r="EG988" s="131"/>
      <c r="EH988" s="131"/>
      <c r="EI988" s="131"/>
      <c r="EJ988" s="131"/>
      <c r="EK988" s="131"/>
      <c r="EL988" s="131"/>
      <c r="EM988" s="131"/>
      <c r="EN988" s="131"/>
      <c r="EO988" s="131"/>
      <c r="EP988" s="131"/>
      <c r="EQ988" s="131"/>
      <c r="ER988" s="131"/>
      <c r="ES988" s="131"/>
      <c r="ET988" s="131"/>
      <c r="EU988" s="131"/>
      <c r="EV988" s="131"/>
      <c r="EW988" s="131"/>
      <c r="EX988" s="131"/>
      <c r="EY988" s="131"/>
      <c r="EZ988" s="131"/>
      <c r="FA988" s="131"/>
      <c r="FB988" s="131"/>
      <c r="FC988" s="131"/>
      <c r="FD988" s="131"/>
      <c r="FE988" s="131"/>
      <c r="FF988" s="131"/>
      <c r="FG988" s="131"/>
      <c r="FH988" s="131"/>
      <c r="FI988" s="131"/>
      <c r="FJ988" s="131"/>
      <c r="FK988" s="131"/>
      <c r="FL988" s="131"/>
      <c r="FM988" s="131"/>
      <c r="FN988" s="131"/>
      <c r="FO988" s="131"/>
      <c r="FP988" s="131"/>
      <c r="FQ988" s="131"/>
      <c r="FR988" s="131"/>
      <c r="FS988" s="131"/>
      <c r="FT988" s="131"/>
      <c r="FU988" s="131"/>
      <c r="FV988" s="131"/>
      <c r="FW988" s="131"/>
    </row>
    <row r="989">
      <c r="A989" s="131"/>
      <c r="B989" s="131"/>
      <c r="C989" s="131"/>
      <c r="D989" s="131"/>
      <c r="E989" s="131"/>
      <c r="F989" s="131"/>
      <c r="G989" s="131"/>
      <c r="H989" s="131"/>
      <c r="I989" s="131"/>
      <c r="J989" s="131"/>
      <c r="K989" s="131"/>
      <c r="L989" s="131"/>
      <c r="M989" s="131"/>
      <c r="N989" s="131"/>
      <c r="O989" s="131"/>
      <c r="P989" s="131"/>
      <c r="Q989" s="131"/>
      <c r="R989" s="131"/>
      <c r="S989" s="131"/>
      <c r="T989" s="131"/>
      <c r="U989" s="131"/>
      <c r="V989" s="131"/>
      <c r="W989" s="131"/>
      <c r="X989" s="131"/>
      <c r="Y989" s="131"/>
      <c r="Z989" s="131"/>
      <c r="AA989" s="131"/>
      <c r="AB989" s="131"/>
      <c r="AC989" s="131"/>
      <c r="AD989" s="131"/>
      <c r="AE989" s="131"/>
      <c r="AF989" s="131"/>
      <c r="AG989" s="131"/>
      <c r="AH989" s="131"/>
      <c r="AI989" s="131"/>
      <c r="AJ989" s="131"/>
      <c r="AK989" s="131"/>
      <c r="AL989" s="131"/>
      <c r="AM989" s="131"/>
      <c r="AN989" s="131"/>
      <c r="AO989" s="131"/>
      <c r="AP989" s="131"/>
      <c r="AQ989" s="131"/>
      <c r="AR989" s="131"/>
      <c r="AS989" s="131"/>
      <c r="AT989" s="131"/>
      <c r="AU989" s="131"/>
      <c r="AV989" s="131"/>
      <c r="AW989" s="131"/>
      <c r="AX989" s="131"/>
      <c r="AY989" s="131"/>
      <c r="AZ989" s="131"/>
      <c r="BA989" s="131"/>
      <c r="BB989" s="131"/>
      <c r="BC989" s="131"/>
      <c r="BD989" s="131"/>
      <c r="BE989" s="131"/>
      <c r="BF989" s="131"/>
      <c r="BG989" s="131"/>
      <c r="BH989" s="131"/>
      <c r="BI989" s="131"/>
      <c r="BJ989" s="131"/>
      <c r="BK989" s="131"/>
      <c r="BL989" s="131"/>
      <c r="BM989" s="131"/>
      <c r="BN989" s="131"/>
      <c r="BO989" s="131"/>
      <c r="BP989" s="131"/>
      <c r="BQ989" s="131"/>
      <c r="BR989" s="131"/>
      <c r="BS989" s="131"/>
      <c r="BT989" s="131"/>
      <c r="BU989" s="131"/>
      <c r="BV989" s="131"/>
      <c r="BW989" s="131"/>
      <c r="BX989" s="131"/>
      <c r="BY989" s="131"/>
      <c r="BZ989" s="131"/>
      <c r="CA989" s="131"/>
      <c r="CB989" s="131"/>
      <c r="CC989" s="131"/>
      <c r="CD989" s="131"/>
      <c r="CE989" s="131"/>
      <c r="CF989" s="131"/>
      <c r="CG989" s="131"/>
      <c r="CH989" s="131"/>
      <c r="CI989" s="131"/>
      <c r="CJ989" s="131"/>
      <c r="CK989" s="131"/>
      <c r="CL989" s="131"/>
      <c r="CM989" s="131"/>
      <c r="CN989" s="131"/>
      <c r="CO989" s="131"/>
      <c r="CP989" s="131"/>
      <c r="CQ989" s="131"/>
      <c r="CR989" s="131"/>
      <c r="CS989" s="131"/>
      <c r="CT989" s="131"/>
      <c r="CU989" s="131"/>
      <c r="CV989" s="131"/>
      <c r="CW989" s="131"/>
      <c r="CX989" s="131"/>
      <c r="CY989" s="131"/>
      <c r="CZ989" s="131"/>
      <c r="DA989" s="131"/>
      <c r="DB989" s="131"/>
      <c r="DC989" s="131"/>
      <c r="DD989" s="131"/>
      <c r="DE989" s="131"/>
      <c r="DF989" s="131"/>
      <c r="DG989" s="131"/>
      <c r="DH989" s="131"/>
      <c r="DI989" s="131"/>
      <c r="DJ989" s="131"/>
      <c r="DK989" s="131"/>
      <c r="DL989" s="131"/>
      <c r="DM989" s="131"/>
      <c r="DN989" s="131"/>
      <c r="DO989" s="131"/>
      <c r="DP989" s="131"/>
      <c r="DQ989" s="131"/>
      <c r="DR989" s="131"/>
      <c r="DS989" s="131"/>
      <c r="DT989" s="131"/>
      <c r="DU989" s="131"/>
      <c r="DV989" s="131"/>
      <c r="DW989" s="131"/>
      <c r="DX989" s="131"/>
      <c r="DY989" s="131"/>
      <c r="DZ989" s="131"/>
      <c r="EA989" s="131"/>
      <c r="EB989" s="131"/>
      <c r="EC989" s="131"/>
      <c r="ED989" s="131"/>
      <c r="EE989" s="131"/>
      <c r="EF989" s="131"/>
      <c r="EG989" s="131"/>
      <c r="EH989" s="131"/>
      <c r="EI989" s="131"/>
      <c r="EJ989" s="131"/>
      <c r="EK989" s="131"/>
      <c r="EL989" s="131"/>
      <c r="EM989" s="131"/>
      <c r="EN989" s="131"/>
      <c r="EO989" s="131"/>
      <c r="EP989" s="131"/>
      <c r="EQ989" s="131"/>
      <c r="ER989" s="131"/>
      <c r="ES989" s="131"/>
      <c r="ET989" s="131"/>
      <c r="EU989" s="131"/>
      <c r="EV989" s="131"/>
      <c r="EW989" s="131"/>
      <c r="EX989" s="131"/>
      <c r="EY989" s="131"/>
      <c r="EZ989" s="131"/>
      <c r="FA989" s="131"/>
      <c r="FB989" s="131"/>
      <c r="FC989" s="131"/>
      <c r="FD989" s="131"/>
      <c r="FE989" s="131"/>
      <c r="FF989" s="131"/>
      <c r="FG989" s="131"/>
      <c r="FH989" s="131"/>
      <c r="FI989" s="131"/>
      <c r="FJ989" s="131"/>
      <c r="FK989" s="131"/>
      <c r="FL989" s="131"/>
      <c r="FM989" s="131"/>
      <c r="FN989" s="131"/>
      <c r="FO989" s="131"/>
      <c r="FP989" s="131"/>
      <c r="FQ989" s="131"/>
      <c r="FR989" s="131"/>
      <c r="FS989" s="131"/>
      <c r="FT989" s="131"/>
      <c r="FU989" s="131"/>
      <c r="FV989" s="131"/>
      <c r="FW989" s="131"/>
    </row>
    <row r="990">
      <c r="A990" s="131"/>
      <c r="B990" s="131"/>
      <c r="C990" s="131"/>
      <c r="D990" s="131"/>
      <c r="E990" s="131"/>
      <c r="F990" s="131"/>
      <c r="G990" s="131"/>
      <c r="H990" s="131"/>
      <c r="I990" s="131"/>
      <c r="J990" s="131"/>
      <c r="K990" s="131"/>
      <c r="L990" s="131"/>
      <c r="M990" s="131"/>
      <c r="N990" s="131"/>
      <c r="O990" s="131"/>
      <c r="P990" s="131"/>
      <c r="Q990" s="131"/>
      <c r="R990" s="131"/>
      <c r="S990" s="131"/>
      <c r="T990" s="131"/>
      <c r="U990" s="131"/>
      <c r="V990" s="131"/>
      <c r="W990" s="131"/>
      <c r="X990" s="131"/>
      <c r="Y990" s="131"/>
      <c r="Z990" s="131"/>
      <c r="AA990" s="131"/>
      <c r="AB990" s="131"/>
      <c r="AC990" s="131"/>
      <c r="AD990" s="131"/>
      <c r="AE990" s="131"/>
      <c r="AF990" s="131"/>
      <c r="AG990" s="131"/>
      <c r="AH990" s="131"/>
      <c r="AI990" s="131"/>
      <c r="AJ990" s="131"/>
      <c r="AK990" s="131"/>
      <c r="AL990" s="131"/>
      <c r="AM990" s="131"/>
      <c r="AN990" s="131"/>
      <c r="AO990" s="131"/>
      <c r="AP990" s="131"/>
      <c r="AQ990" s="131"/>
      <c r="AR990" s="131"/>
      <c r="AS990" s="131"/>
      <c r="AT990" s="131"/>
      <c r="AU990" s="131"/>
      <c r="AV990" s="131"/>
      <c r="AW990" s="131"/>
      <c r="AX990" s="131"/>
      <c r="AY990" s="131"/>
      <c r="AZ990" s="131"/>
      <c r="BA990" s="131"/>
      <c r="BB990" s="131"/>
      <c r="BC990" s="131"/>
      <c r="BD990" s="131"/>
      <c r="BE990" s="131"/>
      <c r="BF990" s="131"/>
      <c r="BG990" s="131"/>
      <c r="BH990" s="131"/>
      <c r="BI990" s="131"/>
      <c r="BJ990" s="131"/>
      <c r="BK990" s="131"/>
      <c r="BL990" s="131"/>
      <c r="BM990" s="131"/>
      <c r="BN990" s="131"/>
      <c r="BO990" s="131"/>
      <c r="BP990" s="131"/>
      <c r="BQ990" s="131"/>
      <c r="BR990" s="131"/>
      <c r="BS990" s="131"/>
      <c r="BT990" s="131"/>
      <c r="BU990" s="131"/>
      <c r="BV990" s="131"/>
      <c r="BW990" s="131"/>
      <c r="BX990" s="131"/>
      <c r="BY990" s="131"/>
      <c r="BZ990" s="131"/>
      <c r="CA990" s="131"/>
      <c r="CB990" s="131"/>
      <c r="CC990" s="131"/>
      <c r="CD990" s="131"/>
      <c r="CE990" s="131"/>
      <c r="CF990" s="131"/>
      <c r="CG990" s="131"/>
      <c r="CH990" s="131"/>
      <c r="CI990" s="131"/>
      <c r="CJ990" s="131"/>
      <c r="CK990" s="131"/>
      <c r="CL990" s="131"/>
      <c r="CM990" s="131"/>
      <c r="CN990" s="131"/>
      <c r="CO990" s="131"/>
      <c r="CP990" s="131"/>
      <c r="CQ990" s="131"/>
      <c r="CR990" s="131"/>
      <c r="CS990" s="131"/>
      <c r="CT990" s="131"/>
      <c r="CU990" s="131"/>
      <c r="CV990" s="131"/>
      <c r="CW990" s="131"/>
      <c r="CX990" s="131"/>
      <c r="CY990" s="131"/>
      <c r="CZ990" s="131"/>
      <c r="DA990" s="131"/>
      <c r="DB990" s="131"/>
      <c r="DC990" s="131"/>
      <c r="DD990" s="131"/>
      <c r="DE990" s="131"/>
      <c r="DF990" s="131"/>
      <c r="DG990" s="131"/>
      <c r="DH990" s="131"/>
      <c r="DI990" s="131"/>
      <c r="DJ990" s="131"/>
      <c r="DK990" s="131"/>
      <c r="DL990" s="131"/>
      <c r="DM990" s="131"/>
      <c r="DN990" s="131"/>
      <c r="DO990" s="131"/>
      <c r="DP990" s="131"/>
      <c r="DQ990" s="131"/>
      <c r="DR990" s="131"/>
      <c r="DS990" s="131"/>
      <c r="DT990" s="131"/>
      <c r="DU990" s="131"/>
      <c r="DV990" s="131"/>
      <c r="DW990" s="131"/>
      <c r="DX990" s="131"/>
      <c r="DY990" s="131"/>
      <c r="DZ990" s="131"/>
      <c r="EA990" s="131"/>
      <c r="EB990" s="131"/>
      <c r="EC990" s="131"/>
      <c r="ED990" s="131"/>
      <c r="EE990" s="131"/>
      <c r="EF990" s="131"/>
      <c r="EG990" s="131"/>
      <c r="EH990" s="131"/>
      <c r="EI990" s="131"/>
      <c r="EJ990" s="131"/>
      <c r="EK990" s="131"/>
      <c r="EL990" s="131"/>
      <c r="EM990" s="131"/>
      <c r="EN990" s="131"/>
      <c r="EO990" s="131"/>
      <c r="EP990" s="131"/>
      <c r="EQ990" s="131"/>
      <c r="ER990" s="131"/>
      <c r="ES990" s="131"/>
      <c r="ET990" s="131"/>
      <c r="EU990" s="131"/>
      <c r="EV990" s="131"/>
      <c r="EW990" s="131"/>
      <c r="EX990" s="131"/>
      <c r="EY990" s="131"/>
      <c r="EZ990" s="131"/>
      <c r="FA990" s="131"/>
      <c r="FB990" s="131"/>
      <c r="FC990" s="131"/>
      <c r="FD990" s="131"/>
      <c r="FE990" s="131"/>
      <c r="FF990" s="131"/>
      <c r="FG990" s="131"/>
      <c r="FH990" s="131"/>
      <c r="FI990" s="131"/>
      <c r="FJ990" s="131"/>
      <c r="FK990" s="131"/>
      <c r="FL990" s="131"/>
      <c r="FM990" s="131"/>
      <c r="FN990" s="131"/>
      <c r="FO990" s="131"/>
      <c r="FP990" s="131"/>
      <c r="FQ990" s="131"/>
      <c r="FR990" s="131"/>
      <c r="FS990" s="131"/>
      <c r="FT990" s="131"/>
      <c r="FU990" s="131"/>
      <c r="FV990" s="131"/>
      <c r="FW990" s="131"/>
    </row>
    <row r="991">
      <c r="A991" s="131"/>
      <c r="B991" s="131"/>
      <c r="C991" s="131"/>
      <c r="D991" s="131"/>
      <c r="E991" s="131"/>
      <c r="F991" s="131"/>
      <c r="G991" s="131"/>
      <c r="H991" s="131"/>
      <c r="I991" s="131"/>
      <c r="J991" s="131"/>
      <c r="K991" s="131"/>
      <c r="L991" s="131"/>
      <c r="M991" s="131"/>
      <c r="N991" s="131"/>
      <c r="O991" s="131"/>
      <c r="P991" s="131"/>
      <c r="Q991" s="131"/>
      <c r="R991" s="131"/>
      <c r="S991" s="131"/>
      <c r="T991" s="131"/>
      <c r="U991" s="131"/>
      <c r="V991" s="131"/>
      <c r="W991" s="131"/>
      <c r="X991" s="131"/>
      <c r="Y991" s="131"/>
      <c r="Z991" s="131"/>
      <c r="AA991" s="131"/>
      <c r="AB991" s="131"/>
      <c r="AC991" s="131"/>
      <c r="AD991" s="131"/>
      <c r="AE991" s="131"/>
      <c r="AF991" s="131"/>
      <c r="AG991" s="131"/>
      <c r="AH991" s="131"/>
      <c r="AI991" s="131"/>
      <c r="AJ991" s="131"/>
      <c r="AK991" s="131"/>
      <c r="AL991" s="131"/>
      <c r="AM991" s="131"/>
      <c r="AN991" s="131"/>
      <c r="AO991" s="131"/>
      <c r="AP991" s="131"/>
      <c r="AQ991" s="131"/>
      <c r="AR991" s="131"/>
      <c r="AS991" s="131"/>
      <c r="AT991" s="131"/>
      <c r="AU991" s="131"/>
      <c r="AV991" s="131"/>
      <c r="AW991" s="131"/>
      <c r="AX991" s="131"/>
      <c r="AY991" s="131"/>
      <c r="AZ991" s="131"/>
      <c r="BA991" s="131"/>
      <c r="BB991" s="131"/>
      <c r="BC991" s="131"/>
      <c r="BD991" s="131"/>
      <c r="BE991" s="131"/>
      <c r="BF991" s="131"/>
      <c r="BG991" s="131"/>
      <c r="BH991" s="131"/>
      <c r="BI991" s="131"/>
      <c r="BJ991" s="131"/>
      <c r="BK991" s="131"/>
      <c r="BL991" s="131"/>
      <c r="BM991" s="131"/>
      <c r="BN991" s="131"/>
      <c r="BO991" s="131"/>
      <c r="BP991" s="131"/>
      <c r="BQ991" s="131"/>
      <c r="BR991" s="131"/>
      <c r="BS991" s="131"/>
      <c r="BT991" s="131"/>
      <c r="BU991" s="131"/>
      <c r="BV991" s="131"/>
      <c r="BW991" s="131"/>
      <c r="BX991" s="131"/>
      <c r="BY991" s="131"/>
      <c r="BZ991" s="131"/>
      <c r="CA991" s="131"/>
      <c r="CB991" s="131"/>
      <c r="CC991" s="131"/>
      <c r="CD991" s="131"/>
      <c r="CE991" s="131"/>
      <c r="CF991" s="131"/>
      <c r="CG991" s="131"/>
      <c r="CH991" s="131"/>
      <c r="CI991" s="131"/>
      <c r="CJ991" s="131"/>
      <c r="CK991" s="131"/>
      <c r="CL991" s="131"/>
      <c r="CM991" s="131"/>
      <c r="CN991" s="131"/>
      <c r="CO991" s="131"/>
      <c r="CP991" s="131"/>
      <c r="CQ991" s="131"/>
      <c r="CR991" s="131"/>
      <c r="CS991" s="131"/>
      <c r="CT991" s="131"/>
      <c r="CU991" s="131"/>
      <c r="CV991" s="131"/>
      <c r="CW991" s="131"/>
      <c r="CX991" s="131"/>
      <c r="CY991" s="131"/>
      <c r="CZ991" s="131"/>
      <c r="DA991" s="131"/>
      <c r="DB991" s="131"/>
      <c r="DC991" s="131"/>
      <c r="DD991" s="131"/>
      <c r="DE991" s="131"/>
      <c r="DF991" s="131"/>
      <c r="DG991" s="131"/>
      <c r="DH991" s="131"/>
      <c r="DI991" s="131"/>
      <c r="DJ991" s="131"/>
      <c r="DK991" s="131"/>
      <c r="DL991" s="131"/>
      <c r="DM991" s="131"/>
      <c r="DN991" s="131"/>
      <c r="DO991" s="131"/>
      <c r="DP991" s="131"/>
      <c r="DQ991" s="131"/>
      <c r="DR991" s="131"/>
      <c r="DS991" s="131"/>
      <c r="DT991" s="131"/>
      <c r="DU991" s="131"/>
      <c r="DV991" s="131"/>
      <c r="DW991" s="131"/>
      <c r="DX991" s="131"/>
      <c r="DY991" s="131"/>
      <c r="DZ991" s="131"/>
      <c r="EA991" s="131"/>
      <c r="EB991" s="131"/>
      <c r="EC991" s="131"/>
      <c r="ED991" s="131"/>
      <c r="EE991" s="131"/>
      <c r="EF991" s="131"/>
      <c r="EG991" s="131"/>
      <c r="EH991" s="131"/>
      <c r="EI991" s="131"/>
      <c r="EJ991" s="131"/>
      <c r="EK991" s="131"/>
      <c r="EL991" s="131"/>
      <c r="EM991" s="131"/>
      <c r="EN991" s="131"/>
      <c r="EO991" s="131"/>
      <c r="EP991" s="131"/>
      <c r="EQ991" s="131"/>
      <c r="ER991" s="131"/>
      <c r="ES991" s="131"/>
      <c r="ET991" s="131"/>
      <c r="EU991" s="131"/>
      <c r="EV991" s="131"/>
      <c r="EW991" s="131"/>
      <c r="EX991" s="131"/>
      <c r="EY991" s="131"/>
      <c r="EZ991" s="131"/>
      <c r="FA991" s="131"/>
      <c r="FB991" s="131"/>
      <c r="FC991" s="131"/>
      <c r="FD991" s="131"/>
      <c r="FE991" s="131"/>
      <c r="FF991" s="131"/>
      <c r="FG991" s="131"/>
      <c r="FH991" s="131"/>
      <c r="FI991" s="131"/>
      <c r="FJ991" s="131"/>
      <c r="FK991" s="131"/>
      <c r="FL991" s="131"/>
      <c r="FM991" s="131"/>
      <c r="FN991" s="131"/>
      <c r="FO991" s="131"/>
      <c r="FP991" s="131"/>
      <c r="FQ991" s="131"/>
      <c r="FR991" s="131"/>
      <c r="FS991" s="131"/>
      <c r="FT991" s="131"/>
      <c r="FU991" s="131"/>
      <c r="FV991" s="131"/>
      <c r="FW991" s="131"/>
    </row>
    <row r="992">
      <c r="A992" s="131"/>
      <c r="B992" s="131"/>
      <c r="C992" s="131"/>
      <c r="D992" s="131"/>
      <c r="E992" s="131"/>
      <c r="F992" s="131"/>
      <c r="G992" s="131"/>
      <c r="H992" s="131"/>
      <c r="I992" s="131"/>
      <c r="J992" s="131"/>
      <c r="K992" s="131"/>
      <c r="L992" s="131"/>
      <c r="M992" s="131"/>
      <c r="N992" s="131"/>
      <c r="O992" s="131"/>
      <c r="P992" s="131"/>
      <c r="Q992" s="131"/>
      <c r="R992" s="131"/>
      <c r="S992" s="131"/>
      <c r="T992" s="131"/>
      <c r="U992" s="131"/>
      <c r="V992" s="131"/>
      <c r="W992" s="131"/>
      <c r="X992" s="131"/>
      <c r="Y992" s="131"/>
      <c r="Z992" s="131"/>
      <c r="AA992" s="131"/>
      <c r="AB992" s="131"/>
      <c r="AC992" s="131"/>
      <c r="AD992" s="131"/>
      <c r="AE992" s="131"/>
      <c r="AF992" s="131"/>
      <c r="AG992" s="131"/>
      <c r="AH992" s="131"/>
      <c r="AI992" s="131"/>
      <c r="AJ992" s="131"/>
      <c r="AK992" s="131"/>
      <c r="AL992" s="131"/>
      <c r="AM992" s="131"/>
      <c r="AN992" s="131"/>
      <c r="AO992" s="131"/>
      <c r="AP992" s="131"/>
      <c r="AQ992" s="131"/>
      <c r="AR992" s="131"/>
      <c r="AS992" s="131"/>
      <c r="AT992" s="131"/>
      <c r="AU992" s="131"/>
      <c r="AV992" s="131"/>
      <c r="AW992" s="131"/>
      <c r="AX992" s="131"/>
      <c r="AY992" s="131"/>
      <c r="AZ992" s="131"/>
      <c r="BA992" s="131"/>
      <c r="BB992" s="131"/>
      <c r="BC992" s="131"/>
      <c r="BD992" s="131"/>
      <c r="BE992" s="131"/>
      <c r="BF992" s="131"/>
      <c r="BG992" s="131"/>
      <c r="BH992" s="131"/>
      <c r="BI992" s="131"/>
      <c r="BJ992" s="131"/>
      <c r="BK992" s="131"/>
      <c r="BL992" s="131"/>
      <c r="BM992" s="131"/>
      <c r="BN992" s="131"/>
      <c r="BO992" s="131"/>
      <c r="BP992" s="131"/>
      <c r="BQ992" s="131"/>
      <c r="BR992" s="131"/>
      <c r="BS992" s="131"/>
      <c r="BT992" s="131"/>
      <c r="BU992" s="131"/>
      <c r="BV992" s="131"/>
      <c r="BW992" s="131"/>
      <c r="BX992" s="131"/>
      <c r="BY992" s="131"/>
      <c r="BZ992" s="131"/>
      <c r="CA992" s="131"/>
      <c r="CB992" s="131"/>
      <c r="CC992" s="131"/>
      <c r="CD992" s="131"/>
      <c r="CE992" s="131"/>
      <c r="CF992" s="131"/>
      <c r="CG992" s="131"/>
      <c r="CH992" s="131"/>
      <c r="CI992" s="131"/>
      <c r="CJ992" s="131"/>
      <c r="CK992" s="131"/>
      <c r="CL992" s="131"/>
      <c r="CM992" s="131"/>
      <c r="CN992" s="131"/>
      <c r="CO992" s="131"/>
      <c r="CP992" s="131"/>
      <c r="CQ992" s="131"/>
      <c r="CR992" s="131"/>
      <c r="CS992" s="131"/>
      <c r="CT992" s="131"/>
      <c r="CU992" s="131"/>
      <c r="CV992" s="131"/>
      <c r="CW992" s="131"/>
      <c r="CX992" s="131"/>
      <c r="CY992" s="131"/>
      <c r="CZ992" s="131"/>
      <c r="DA992" s="131"/>
      <c r="DB992" s="131"/>
      <c r="DC992" s="131"/>
      <c r="DD992" s="131"/>
      <c r="DE992" s="131"/>
      <c r="DF992" s="131"/>
      <c r="DG992" s="131"/>
      <c r="DH992" s="131"/>
      <c r="DI992" s="131"/>
      <c r="DJ992" s="131"/>
      <c r="DK992" s="131"/>
      <c r="DL992" s="131"/>
      <c r="DM992" s="131"/>
      <c r="DN992" s="131"/>
      <c r="DO992" s="131"/>
      <c r="DP992" s="131"/>
      <c r="DQ992" s="131"/>
      <c r="DR992" s="131"/>
      <c r="DS992" s="131"/>
      <c r="DT992" s="131"/>
      <c r="DU992" s="131"/>
      <c r="DV992" s="131"/>
      <c r="DW992" s="131"/>
      <c r="DX992" s="131"/>
      <c r="DY992" s="131"/>
      <c r="DZ992" s="131"/>
      <c r="EA992" s="131"/>
      <c r="EB992" s="131"/>
      <c r="EC992" s="131"/>
      <c r="ED992" s="131"/>
      <c r="EE992" s="131"/>
      <c r="EF992" s="131"/>
      <c r="EG992" s="131"/>
      <c r="EH992" s="131"/>
      <c r="EI992" s="131"/>
      <c r="EJ992" s="131"/>
      <c r="EK992" s="131"/>
      <c r="EL992" s="131"/>
      <c r="EM992" s="131"/>
      <c r="EN992" s="131"/>
      <c r="EO992" s="131"/>
      <c r="EP992" s="131"/>
      <c r="EQ992" s="131"/>
      <c r="ER992" s="131"/>
      <c r="ES992" s="131"/>
      <c r="ET992" s="131"/>
      <c r="EU992" s="131"/>
      <c r="EV992" s="131"/>
      <c r="EW992" s="131"/>
      <c r="EX992" s="131"/>
      <c r="EY992" s="131"/>
      <c r="EZ992" s="131"/>
      <c r="FA992" s="131"/>
      <c r="FB992" s="131"/>
      <c r="FC992" s="131"/>
      <c r="FD992" s="131"/>
      <c r="FE992" s="131"/>
      <c r="FF992" s="131"/>
      <c r="FG992" s="131"/>
      <c r="FH992" s="131"/>
      <c r="FI992" s="131"/>
      <c r="FJ992" s="131"/>
      <c r="FK992" s="131"/>
      <c r="FL992" s="131"/>
      <c r="FM992" s="131"/>
      <c r="FN992" s="131"/>
      <c r="FO992" s="131"/>
      <c r="FP992" s="131"/>
      <c r="FQ992" s="131"/>
      <c r="FR992" s="131"/>
      <c r="FS992" s="131"/>
      <c r="FT992" s="131"/>
      <c r="FU992" s="131"/>
      <c r="FV992" s="131"/>
      <c r="FW992" s="131"/>
    </row>
    <row r="993">
      <c r="A993" s="131"/>
      <c r="B993" s="131"/>
      <c r="C993" s="131"/>
      <c r="D993" s="131"/>
      <c r="E993" s="131"/>
      <c r="F993" s="131"/>
      <c r="G993" s="131"/>
      <c r="H993" s="131"/>
      <c r="I993" s="131"/>
      <c r="J993" s="131"/>
      <c r="K993" s="131"/>
      <c r="L993" s="131"/>
      <c r="M993" s="131"/>
      <c r="N993" s="131"/>
      <c r="O993" s="131"/>
      <c r="P993" s="131"/>
      <c r="Q993" s="131"/>
      <c r="R993" s="131"/>
      <c r="S993" s="131"/>
      <c r="T993" s="131"/>
      <c r="U993" s="131"/>
      <c r="V993" s="131"/>
      <c r="W993" s="131"/>
      <c r="X993" s="131"/>
      <c r="Y993" s="131"/>
      <c r="Z993" s="131"/>
      <c r="AA993" s="131"/>
      <c r="AB993" s="131"/>
      <c r="AC993" s="131"/>
      <c r="AD993" s="131"/>
      <c r="AE993" s="131"/>
      <c r="AF993" s="131"/>
      <c r="AG993" s="131"/>
      <c r="AH993" s="131"/>
      <c r="AI993" s="131"/>
      <c r="AJ993" s="131"/>
      <c r="AK993" s="131"/>
      <c r="AL993" s="131"/>
      <c r="AM993" s="131"/>
      <c r="AN993" s="131"/>
      <c r="AO993" s="131"/>
      <c r="AP993" s="131"/>
      <c r="AQ993" s="131"/>
      <c r="AR993" s="131"/>
      <c r="AS993" s="131"/>
      <c r="AT993" s="131"/>
      <c r="AU993" s="131"/>
      <c r="AV993" s="131"/>
      <c r="AW993" s="131"/>
      <c r="AX993" s="131"/>
      <c r="AY993" s="131"/>
      <c r="AZ993" s="131"/>
      <c r="BA993" s="131"/>
      <c r="BB993" s="131"/>
      <c r="BC993" s="131"/>
      <c r="BD993" s="131"/>
      <c r="BE993" s="131"/>
      <c r="BF993" s="131"/>
      <c r="BG993" s="131"/>
      <c r="BH993" s="131"/>
      <c r="BI993" s="131"/>
      <c r="BJ993" s="131"/>
      <c r="BK993" s="131"/>
      <c r="BL993" s="131"/>
      <c r="BM993" s="131"/>
      <c r="BN993" s="131"/>
      <c r="BO993" s="131"/>
      <c r="BP993" s="131"/>
      <c r="BQ993" s="131"/>
      <c r="BR993" s="131"/>
      <c r="BS993" s="131"/>
      <c r="BT993" s="131"/>
      <c r="BU993" s="131"/>
      <c r="BV993" s="131"/>
      <c r="BW993" s="131"/>
      <c r="BX993" s="131"/>
      <c r="BY993" s="131"/>
      <c r="BZ993" s="131"/>
      <c r="CA993" s="131"/>
      <c r="CB993" s="131"/>
      <c r="CC993" s="131"/>
      <c r="CD993" s="131"/>
      <c r="CE993" s="131"/>
      <c r="CF993" s="131"/>
      <c r="CG993" s="131"/>
      <c r="CH993" s="131"/>
      <c r="CI993" s="131"/>
      <c r="CJ993" s="131"/>
      <c r="CK993" s="131"/>
      <c r="CL993" s="131"/>
      <c r="CM993" s="131"/>
      <c r="CN993" s="131"/>
      <c r="CO993" s="131"/>
      <c r="CP993" s="131"/>
      <c r="CQ993" s="131"/>
      <c r="CR993" s="131"/>
      <c r="CS993" s="131"/>
      <c r="CT993" s="131"/>
      <c r="CU993" s="131"/>
      <c r="CV993" s="131"/>
      <c r="CW993" s="131"/>
      <c r="CX993" s="131"/>
      <c r="CY993" s="131"/>
      <c r="CZ993" s="131"/>
      <c r="DA993" s="131"/>
      <c r="DB993" s="131"/>
      <c r="DC993" s="131"/>
      <c r="DD993" s="131"/>
      <c r="DE993" s="131"/>
      <c r="DF993" s="131"/>
      <c r="DG993" s="131"/>
      <c r="DH993" s="131"/>
      <c r="DI993" s="131"/>
      <c r="DJ993" s="131"/>
      <c r="DK993" s="131"/>
      <c r="DL993" s="131"/>
      <c r="DM993" s="131"/>
      <c r="DN993" s="131"/>
      <c r="DO993" s="131"/>
      <c r="DP993" s="131"/>
      <c r="DQ993" s="131"/>
      <c r="DR993" s="131"/>
      <c r="DS993" s="131"/>
      <c r="DT993" s="131"/>
      <c r="DU993" s="131"/>
      <c r="DV993" s="131"/>
      <c r="DW993" s="131"/>
      <c r="DX993" s="131"/>
      <c r="DY993" s="131"/>
      <c r="DZ993" s="131"/>
      <c r="EA993" s="131"/>
      <c r="EB993" s="131"/>
      <c r="EC993" s="131"/>
      <c r="ED993" s="131"/>
      <c r="EE993" s="131"/>
      <c r="EF993" s="131"/>
      <c r="EG993" s="131"/>
      <c r="EH993" s="131"/>
      <c r="EI993" s="131"/>
      <c r="EJ993" s="131"/>
      <c r="EK993" s="131"/>
      <c r="EL993" s="131"/>
      <c r="EM993" s="131"/>
      <c r="EN993" s="131"/>
      <c r="EO993" s="131"/>
      <c r="EP993" s="131"/>
      <c r="EQ993" s="131"/>
      <c r="ER993" s="131"/>
      <c r="ES993" s="131"/>
      <c r="ET993" s="131"/>
      <c r="EU993" s="131"/>
      <c r="EV993" s="131"/>
      <c r="EW993" s="131"/>
      <c r="EX993" s="131"/>
      <c r="EY993" s="131"/>
      <c r="EZ993" s="131"/>
      <c r="FA993" s="131"/>
      <c r="FB993" s="131"/>
      <c r="FC993" s="131"/>
      <c r="FD993" s="131"/>
      <c r="FE993" s="131"/>
      <c r="FF993" s="131"/>
      <c r="FG993" s="131"/>
      <c r="FH993" s="131"/>
      <c r="FI993" s="131"/>
      <c r="FJ993" s="131"/>
      <c r="FK993" s="131"/>
      <c r="FL993" s="131"/>
      <c r="FM993" s="131"/>
      <c r="FN993" s="131"/>
      <c r="FO993" s="131"/>
      <c r="FP993" s="131"/>
      <c r="FQ993" s="131"/>
      <c r="FR993" s="131"/>
      <c r="FS993" s="131"/>
      <c r="FT993" s="131"/>
      <c r="FU993" s="131"/>
      <c r="FV993" s="131"/>
      <c r="FW993" s="131"/>
    </row>
    <row r="994">
      <c r="A994" s="131"/>
      <c r="B994" s="131"/>
      <c r="C994" s="131"/>
      <c r="D994" s="131"/>
      <c r="E994" s="131"/>
      <c r="F994" s="131"/>
      <c r="G994" s="131"/>
      <c r="H994" s="131"/>
      <c r="I994" s="131"/>
      <c r="J994" s="131"/>
      <c r="K994" s="131"/>
      <c r="L994" s="131"/>
      <c r="M994" s="131"/>
      <c r="N994" s="131"/>
      <c r="O994" s="131"/>
      <c r="P994" s="131"/>
      <c r="Q994" s="131"/>
      <c r="R994" s="131"/>
      <c r="S994" s="131"/>
      <c r="T994" s="131"/>
      <c r="U994" s="131"/>
      <c r="V994" s="131"/>
      <c r="W994" s="131"/>
      <c r="X994" s="131"/>
      <c r="Y994" s="131"/>
      <c r="Z994" s="131"/>
      <c r="AA994" s="131"/>
      <c r="AB994" s="131"/>
      <c r="AC994" s="131"/>
      <c r="AD994" s="131"/>
      <c r="AE994" s="131"/>
      <c r="AF994" s="131"/>
      <c r="AG994" s="131"/>
      <c r="AH994" s="131"/>
      <c r="AI994" s="131"/>
      <c r="AJ994" s="131"/>
      <c r="AK994" s="131"/>
      <c r="AL994" s="131"/>
      <c r="AM994" s="131"/>
      <c r="AN994" s="131"/>
      <c r="AO994" s="131"/>
      <c r="AP994" s="131"/>
      <c r="AQ994" s="131"/>
      <c r="AR994" s="131"/>
      <c r="AS994" s="131"/>
      <c r="AT994" s="131"/>
      <c r="AU994" s="131"/>
      <c r="AV994" s="131"/>
      <c r="AW994" s="131"/>
      <c r="AX994" s="131"/>
      <c r="AY994" s="131"/>
      <c r="AZ994" s="131"/>
      <c r="BA994" s="131"/>
      <c r="BB994" s="131"/>
      <c r="BC994" s="131"/>
      <c r="BD994" s="131"/>
      <c r="BE994" s="131"/>
      <c r="BF994" s="131"/>
      <c r="BG994" s="131"/>
      <c r="BH994" s="131"/>
      <c r="BI994" s="131"/>
      <c r="BJ994" s="131"/>
      <c r="BK994" s="131"/>
      <c r="BL994" s="131"/>
      <c r="BM994" s="131"/>
      <c r="BN994" s="131"/>
      <c r="BO994" s="131"/>
      <c r="BP994" s="131"/>
      <c r="BQ994" s="131"/>
      <c r="BR994" s="131"/>
      <c r="BS994" s="131"/>
      <c r="BT994" s="131"/>
      <c r="BU994" s="131"/>
      <c r="BV994" s="131"/>
      <c r="BW994" s="131"/>
      <c r="BX994" s="131"/>
      <c r="BY994" s="131"/>
      <c r="BZ994" s="131"/>
      <c r="CA994" s="131"/>
      <c r="CB994" s="131"/>
      <c r="CC994" s="131"/>
      <c r="CD994" s="131"/>
      <c r="CE994" s="131"/>
      <c r="CF994" s="131"/>
      <c r="CG994" s="131"/>
      <c r="CH994" s="131"/>
      <c r="CI994" s="131"/>
      <c r="CJ994" s="131"/>
      <c r="CK994" s="131"/>
      <c r="CL994" s="131"/>
      <c r="CM994" s="131"/>
      <c r="CN994" s="131"/>
      <c r="CO994" s="131"/>
      <c r="CP994" s="131"/>
      <c r="CQ994" s="131"/>
      <c r="CR994" s="131"/>
      <c r="CS994" s="131"/>
      <c r="CT994" s="131"/>
      <c r="CU994" s="131"/>
      <c r="CV994" s="131"/>
      <c r="CW994" s="131"/>
      <c r="CX994" s="131"/>
      <c r="CY994" s="131"/>
      <c r="CZ994" s="131"/>
      <c r="DA994" s="131"/>
      <c r="DB994" s="131"/>
      <c r="DC994" s="131"/>
      <c r="DD994" s="131"/>
      <c r="DE994" s="131"/>
      <c r="DF994" s="131"/>
      <c r="DG994" s="131"/>
      <c r="DH994" s="131"/>
      <c r="DI994" s="131"/>
      <c r="DJ994" s="131"/>
      <c r="DK994" s="131"/>
      <c r="DL994" s="131"/>
      <c r="DM994" s="131"/>
      <c r="DN994" s="131"/>
      <c r="DO994" s="131"/>
      <c r="DP994" s="131"/>
      <c r="DQ994" s="131"/>
      <c r="DR994" s="131"/>
      <c r="DS994" s="131"/>
      <c r="DT994" s="131"/>
      <c r="DU994" s="131"/>
      <c r="DV994" s="131"/>
      <c r="DW994" s="131"/>
      <c r="DX994" s="131"/>
      <c r="DY994" s="131"/>
      <c r="DZ994" s="131"/>
      <c r="EA994" s="131"/>
      <c r="EB994" s="131"/>
      <c r="EC994" s="131"/>
      <c r="ED994" s="131"/>
      <c r="EE994" s="131"/>
      <c r="EF994" s="131"/>
      <c r="EG994" s="131"/>
      <c r="EH994" s="131"/>
      <c r="EI994" s="131"/>
      <c r="EJ994" s="131"/>
      <c r="EK994" s="131"/>
      <c r="EL994" s="131"/>
      <c r="EM994" s="131"/>
      <c r="EN994" s="131"/>
      <c r="EO994" s="131"/>
      <c r="EP994" s="131"/>
      <c r="EQ994" s="131"/>
      <c r="ER994" s="131"/>
      <c r="ES994" s="131"/>
      <c r="ET994" s="131"/>
      <c r="EU994" s="131"/>
      <c r="EV994" s="131"/>
      <c r="EW994" s="131"/>
      <c r="EX994" s="131"/>
      <c r="EY994" s="131"/>
      <c r="EZ994" s="131"/>
      <c r="FA994" s="131"/>
      <c r="FB994" s="131"/>
      <c r="FC994" s="131"/>
      <c r="FD994" s="131"/>
      <c r="FE994" s="131"/>
      <c r="FF994" s="131"/>
      <c r="FG994" s="131"/>
      <c r="FH994" s="131"/>
      <c r="FI994" s="131"/>
      <c r="FJ994" s="131"/>
      <c r="FK994" s="131"/>
      <c r="FL994" s="131"/>
      <c r="FM994" s="131"/>
      <c r="FN994" s="131"/>
      <c r="FO994" s="131"/>
      <c r="FP994" s="131"/>
      <c r="FQ994" s="131"/>
      <c r="FR994" s="131"/>
      <c r="FS994" s="131"/>
      <c r="FT994" s="131"/>
      <c r="FU994" s="131"/>
      <c r="FV994" s="131"/>
      <c r="FW994" s="131"/>
    </row>
    <row r="995">
      <c r="A995" s="131"/>
      <c r="B995" s="131"/>
      <c r="C995" s="131"/>
      <c r="D995" s="131"/>
      <c r="E995" s="131"/>
      <c r="F995" s="131"/>
      <c r="G995" s="131"/>
      <c r="H995" s="131"/>
      <c r="I995" s="131"/>
      <c r="J995" s="131"/>
      <c r="K995" s="131"/>
      <c r="L995" s="131"/>
      <c r="M995" s="131"/>
      <c r="N995" s="131"/>
      <c r="O995" s="131"/>
      <c r="P995" s="131"/>
      <c r="Q995" s="131"/>
      <c r="R995" s="131"/>
      <c r="S995" s="131"/>
      <c r="T995" s="131"/>
      <c r="U995" s="131"/>
      <c r="V995" s="131"/>
      <c r="W995" s="131"/>
      <c r="X995" s="131"/>
      <c r="Y995" s="131"/>
      <c r="Z995" s="131"/>
      <c r="AA995" s="131"/>
      <c r="AB995" s="131"/>
      <c r="AC995" s="131"/>
      <c r="AD995" s="131"/>
      <c r="AE995" s="131"/>
      <c r="AF995" s="131"/>
      <c r="AG995" s="131"/>
      <c r="AH995" s="131"/>
      <c r="AI995" s="131"/>
      <c r="AJ995" s="131"/>
      <c r="AK995" s="131"/>
      <c r="AL995" s="131"/>
      <c r="AM995" s="131"/>
      <c r="AN995" s="131"/>
      <c r="AO995" s="131"/>
      <c r="AP995" s="131"/>
      <c r="AQ995" s="131"/>
      <c r="AR995" s="131"/>
      <c r="AS995" s="131"/>
      <c r="AT995" s="131"/>
      <c r="AU995" s="131"/>
      <c r="AV995" s="131"/>
      <c r="AW995" s="131"/>
      <c r="AX995" s="131"/>
      <c r="AY995" s="131"/>
      <c r="AZ995" s="131"/>
      <c r="BA995" s="131"/>
      <c r="BB995" s="131"/>
      <c r="BC995" s="131"/>
      <c r="BD995" s="131"/>
      <c r="BE995" s="131"/>
      <c r="BF995" s="131"/>
      <c r="BG995" s="131"/>
      <c r="BH995" s="131"/>
      <c r="BI995" s="131"/>
      <c r="BJ995" s="131"/>
      <c r="BK995" s="131"/>
      <c r="BL995" s="131"/>
      <c r="BM995" s="131"/>
      <c r="BN995" s="131"/>
      <c r="BO995" s="131"/>
      <c r="BP995" s="131"/>
      <c r="BQ995" s="131"/>
      <c r="BR995" s="131"/>
      <c r="BS995" s="131"/>
      <c r="BT995" s="131"/>
      <c r="BU995" s="131"/>
      <c r="BV995" s="131"/>
      <c r="BW995" s="131"/>
      <c r="BX995" s="131"/>
      <c r="BY995" s="131"/>
      <c r="BZ995" s="131"/>
      <c r="CA995" s="131"/>
      <c r="CB995" s="131"/>
      <c r="CC995" s="131"/>
      <c r="CD995" s="131"/>
      <c r="CE995" s="131"/>
      <c r="CF995" s="131"/>
      <c r="CG995" s="131"/>
      <c r="CH995" s="131"/>
      <c r="CI995" s="131"/>
      <c r="CJ995" s="131"/>
      <c r="CK995" s="131"/>
      <c r="CL995" s="131"/>
      <c r="CM995" s="131"/>
      <c r="CN995" s="131"/>
      <c r="CO995" s="131"/>
      <c r="CP995" s="131"/>
      <c r="CQ995" s="131"/>
      <c r="CR995" s="131"/>
      <c r="CS995" s="131"/>
      <c r="CT995" s="131"/>
      <c r="CU995" s="131"/>
      <c r="CV995" s="131"/>
      <c r="CW995" s="131"/>
      <c r="CX995" s="131"/>
      <c r="CY995" s="131"/>
      <c r="CZ995" s="131"/>
      <c r="DA995" s="131"/>
      <c r="DB995" s="131"/>
      <c r="DC995" s="131"/>
      <c r="DD995" s="131"/>
      <c r="DE995" s="131"/>
      <c r="DF995" s="131"/>
      <c r="DG995" s="131"/>
      <c r="DH995" s="131"/>
      <c r="DI995" s="131"/>
      <c r="DJ995" s="131"/>
      <c r="DK995" s="131"/>
      <c r="DL995" s="131"/>
      <c r="DM995" s="131"/>
      <c r="DN995" s="131"/>
      <c r="DO995" s="131"/>
      <c r="DP995" s="131"/>
      <c r="DQ995" s="131"/>
      <c r="DR995" s="131"/>
      <c r="DS995" s="131"/>
      <c r="DT995" s="131"/>
      <c r="DU995" s="131"/>
      <c r="DV995" s="131"/>
      <c r="DW995" s="131"/>
      <c r="DX995" s="131"/>
      <c r="DY995" s="131"/>
      <c r="DZ995" s="131"/>
      <c r="EA995" s="131"/>
      <c r="EB995" s="131"/>
      <c r="EC995" s="131"/>
      <c r="ED995" s="131"/>
      <c r="EE995" s="131"/>
      <c r="EF995" s="131"/>
      <c r="EG995" s="131"/>
      <c r="EH995" s="131"/>
      <c r="EI995" s="131"/>
      <c r="EJ995" s="131"/>
      <c r="EK995" s="131"/>
      <c r="EL995" s="131"/>
      <c r="EM995" s="131"/>
      <c r="EN995" s="131"/>
      <c r="EO995" s="131"/>
      <c r="EP995" s="131"/>
      <c r="EQ995" s="131"/>
      <c r="ER995" s="131"/>
      <c r="ES995" s="131"/>
      <c r="ET995" s="131"/>
      <c r="EU995" s="131"/>
      <c r="EV995" s="131"/>
      <c r="EW995" s="131"/>
      <c r="EX995" s="131"/>
      <c r="EY995" s="131"/>
      <c r="EZ995" s="131"/>
      <c r="FA995" s="131"/>
      <c r="FB995" s="131"/>
      <c r="FC995" s="131"/>
      <c r="FD995" s="131"/>
      <c r="FE995" s="131"/>
      <c r="FF995" s="131"/>
      <c r="FG995" s="131"/>
      <c r="FH995" s="131"/>
      <c r="FI995" s="131"/>
      <c r="FJ995" s="131"/>
      <c r="FK995" s="131"/>
      <c r="FL995" s="131"/>
      <c r="FM995" s="131"/>
      <c r="FN995" s="131"/>
      <c r="FO995" s="131"/>
      <c r="FP995" s="131"/>
      <c r="FQ995" s="131"/>
      <c r="FR995" s="131"/>
      <c r="FS995" s="131"/>
      <c r="FT995" s="131"/>
      <c r="FU995" s="131"/>
      <c r="FV995" s="131"/>
      <c r="FW995" s="131"/>
    </row>
    <row r="996">
      <c r="A996" s="131"/>
      <c r="B996" s="131"/>
      <c r="C996" s="131"/>
      <c r="D996" s="131"/>
      <c r="E996" s="131"/>
      <c r="F996" s="131"/>
      <c r="G996" s="131"/>
      <c r="H996" s="131"/>
      <c r="I996" s="131"/>
      <c r="J996" s="131"/>
      <c r="K996" s="131"/>
      <c r="L996" s="131"/>
      <c r="M996" s="131"/>
      <c r="N996" s="131"/>
      <c r="O996" s="131"/>
      <c r="P996" s="131"/>
      <c r="Q996" s="131"/>
      <c r="R996" s="131"/>
      <c r="S996" s="131"/>
      <c r="T996" s="131"/>
      <c r="U996" s="131"/>
      <c r="V996" s="131"/>
      <c r="W996" s="131"/>
      <c r="X996" s="131"/>
      <c r="Y996" s="131"/>
      <c r="Z996" s="131"/>
      <c r="AA996" s="131"/>
      <c r="AB996" s="131"/>
      <c r="AC996" s="131"/>
      <c r="AD996" s="131"/>
      <c r="AE996" s="131"/>
      <c r="AF996" s="131"/>
      <c r="AG996" s="131"/>
      <c r="AH996" s="131"/>
      <c r="AI996" s="131"/>
      <c r="AJ996" s="131"/>
      <c r="AK996" s="131"/>
      <c r="AL996" s="131"/>
      <c r="AM996" s="131"/>
      <c r="AN996" s="131"/>
      <c r="AO996" s="131"/>
      <c r="AP996" s="131"/>
      <c r="AQ996" s="131"/>
      <c r="AR996" s="131"/>
      <c r="AS996" s="131"/>
      <c r="AT996" s="131"/>
      <c r="AU996" s="131"/>
      <c r="AV996" s="131"/>
      <c r="AW996" s="131"/>
      <c r="AX996" s="131"/>
      <c r="AY996" s="131"/>
      <c r="AZ996" s="131"/>
      <c r="BA996" s="131"/>
      <c r="BB996" s="131"/>
      <c r="BC996" s="131"/>
      <c r="BD996" s="131"/>
      <c r="BE996" s="131"/>
      <c r="BF996" s="131"/>
      <c r="BG996" s="131"/>
      <c r="BH996" s="131"/>
      <c r="BI996" s="131"/>
      <c r="BJ996" s="131"/>
      <c r="BK996" s="131"/>
      <c r="BL996" s="131"/>
      <c r="BM996" s="131"/>
      <c r="BN996" s="131"/>
      <c r="BO996" s="131"/>
      <c r="BP996" s="131"/>
      <c r="BQ996" s="131"/>
      <c r="BR996" s="131"/>
      <c r="BS996" s="131"/>
      <c r="BT996" s="131"/>
      <c r="BU996" s="131"/>
      <c r="BV996" s="131"/>
      <c r="BW996" s="131"/>
      <c r="BX996" s="131"/>
      <c r="BY996" s="131"/>
      <c r="BZ996" s="131"/>
      <c r="CA996" s="131"/>
      <c r="CB996" s="131"/>
      <c r="CC996" s="131"/>
      <c r="CD996" s="131"/>
      <c r="CE996" s="131"/>
      <c r="CF996" s="131"/>
      <c r="CG996" s="131"/>
      <c r="CH996" s="131"/>
      <c r="CI996" s="131"/>
      <c r="CJ996" s="131"/>
      <c r="CK996" s="131"/>
      <c r="CL996" s="131"/>
      <c r="CM996" s="131"/>
      <c r="CN996" s="131"/>
      <c r="CO996" s="131"/>
      <c r="CP996" s="131"/>
      <c r="CQ996" s="131"/>
      <c r="CR996" s="131"/>
      <c r="CS996" s="131"/>
      <c r="CT996" s="131"/>
      <c r="CU996" s="131"/>
      <c r="CV996" s="131"/>
      <c r="CW996" s="131"/>
      <c r="CX996" s="131"/>
      <c r="CY996" s="131"/>
      <c r="CZ996" s="131"/>
      <c r="DA996" s="131"/>
      <c r="DB996" s="131"/>
      <c r="DC996" s="131"/>
      <c r="DD996" s="131"/>
      <c r="DE996" s="131"/>
      <c r="DF996" s="131"/>
      <c r="DG996" s="131"/>
      <c r="DH996" s="131"/>
      <c r="DI996" s="131"/>
      <c r="DJ996" s="131"/>
      <c r="DK996" s="131"/>
      <c r="DL996" s="131"/>
      <c r="DM996" s="131"/>
      <c r="DN996" s="131"/>
      <c r="DO996" s="131"/>
      <c r="DP996" s="131"/>
      <c r="DQ996" s="131"/>
      <c r="DR996" s="131"/>
      <c r="DS996" s="131"/>
      <c r="DT996" s="131"/>
      <c r="DU996" s="131"/>
      <c r="DV996" s="131"/>
      <c r="DW996" s="131"/>
      <c r="DX996" s="131"/>
      <c r="DY996" s="131"/>
      <c r="DZ996" s="131"/>
      <c r="EA996" s="131"/>
      <c r="EB996" s="131"/>
      <c r="EC996" s="131"/>
      <c r="ED996" s="131"/>
      <c r="EE996" s="131"/>
      <c r="EF996" s="131"/>
      <c r="EG996" s="131"/>
      <c r="EH996" s="131"/>
      <c r="EI996" s="131"/>
      <c r="EJ996" s="131"/>
      <c r="EK996" s="131"/>
      <c r="EL996" s="131"/>
      <c r="EM996" s="131"/>
      <c r="EN996" s="131"/>
      <c r="EO996" s="131"/>
      <c r="EP996" s="131"/>
      <c r="EQ996" s="131"/>
      <c r="ER996" s="131"/>
      <c r="ES996" s="131"/>
      <c r="ET996" s="131"/>
      <c r="EU996" s="131"/>
      <c r="EV996" s="131"/>
      <c r="EW996" s="131"/>
      <c r="EX996" s="131"/>
      <c r="EY996" s="131"/>
      <c r="EZ996" s="131"/>
      <c r="FA996" s="131"/>
      <c r="FB996" s="131"/>
      <c r="FC996" s="131"/>
      <c r="FD996" s="131"/>
      <c r="FE996" s="131"/>
      <c r="FF996" s="131"/>
      <c r="FG996" s="131"/>
      <c r="FH996" s="131"/>
      <c r="FI996" s="131"/>
      <c r="FJ996" s="131"/>
      <c r="FK996" s="131"/>
      <c r="FL996" s="131"/>
      <c r="FM996" s="131"/>
      <c r="FN996" s="131"/>
      <c r="FO996" s="131"/>
      <c r="FP996" s="131"/>
      <c r="FQ996" s="131"/>
      <c r="FR996" s="131"/>
      <c r="FS996" s="131"/>
      <c r="FT996" s="131"/>
      <c r="FU996" s="131"/>
      <c r="FV996" s="131"/>
      <c r="FW996" s="131"/>
    </row>
    <row r="997">
      <c r="A997" s="131"/>
      <c r="B997" s="131"/>
      <c r="C997" s="131"/>
      <c r="D997" s="131"/>
      <c r="E997" s="131"/>
      <c r="F997" s="131"/>
      <c r="G997" s="131"/>
      <c r="H997" s="131"/>
      <c r="I997" s="131"/>
      <c r="J997" s="131"/>
      <c r="K997" s="131"/>
      <c r="L997" s="131"/>
      <c r="M997" s="131"/>
      <c r="N997" s="131"/>
      <c r="O997" s="131"/>
      <c r="P997" s="131"/>
      <c r="Q997" s="131"/>
      <c r="R997" s="131"/>
      <c r="S997" s="131"/>
      <c r="T997" s="131"/>
      <c r="U997" s="131"/>
      <c r="V997" s="131"/>
      <c r="W997" s="131"/>
      <c r="X997" s="131"/>
      <c r="Y997" s="131"/>
      <c r="Z997" s="131"/>
      <c r="AA997" s="131"/>
      <c r="AB997" s="131"/>
      <c r="AC997" s="131"/>
      <c r="AD997" s="131"/>
      <c r="AE997" s="131"/>
      <c r="AF997" s="131"/>
      <c r="AG997" s="131"/>
      <c r="AH997" s="131"/>
      <c r="AI997" s="131"/>
      <c r="AJ997" s="131"/>
      <c r="AK997" s="131"/>
      <c r="AL997" s="131"/>
      <c r="AM997" s="131"/>
      <c r="AN997" s="131"/>
      <c r="AO997" s="131"/>
      <c r="AP997" s="131"/>
      <c r="AQ997" s="131"/>
      <c r="AR997" s="131"/>
      <c r="AS997" s="131"/>
      <c r="AT997" s="131"/>
      <c r="AU997" s="131"/>
      <c r="AV997" s="131"/>
      <c r="AW997" s="131"/>
      <c r="AX997" s="131"/>
      <c r="AY997" s="131"/>
      <c r="AZ997" s="131"/>
      <c r="BA997" s="131"/>
      <c r="BB997" s="131"/>
      <c r="BC997" s="131"/>
      <c r="BD997" s="131"/>
      <c r="BE997" s="131"/>
      <c r="BF997" s="131"/>
      <c r="BG997" s="131"/>
      <c r="BH997" s="131"/>
      <c r="BI997" s="131"/>
      <c r="BJ997" s="131"/>
      <c r="BK997" s="131"/>
      <c r="BL997" s="131"/>
      <c r="BM997" s="131"/>
      <c r="BN997" s="131"/>
      <c r="BO997" s="131"/>
      <c r="BP997" s="131"/>
      <c r="BQ997" s="131"/>
      <c r="BR997" s="131"/>
      <c r="BS997" s="131"/>
      <c r="BT997" s="131"/>
      <c r="BU997" s="131"/>
      <c r="BV997" s="131"/>
      <c r="BW997" s="131"/>
      <c r="BX997" s="131"/>
      <c r="BY997" s="131"/>
      <c r="BZ997" s="131"/>
      <c r="CA997" s="131"/>
      <c r="CB997" s="131"/>
      <c r="CC997" s="131"/>
      <c r="CD997" s="131"/>
      <c r="CE997" s="131"/>
      <c r="CF997" s="131"/>
      <c r="CG997" s="131"/>
      <c r="CH997" s="131"/>
      <c r="CI997" s="131"/>
      <c r="CJ997" s="131"/>
      <c r="CK997" s="131"/>
      <c r="CL997" s="131"/>
      <c r="CM997" s="131"/>
      <c r="CN997" s="131"/>
      <c r="CO997" s="131"/>
      <c r="CP997" s="131"/>
      <c r="CQ997" s="131"/>
      <c r="CR997" s="131"/>
      <c r="CS997" s="131"/>
      <c r="CT997" s="131"/>
      <c r="CU997" s="131"/>
      <c r="CV997" s="131"/>
      <c r="CW997" s="131"/>
      <c r="CX997" s="131"/>
      <c r="CY997" s="131"/>
      <c r="CZ997" s="131"/>
      <c r="DA997" s="131"/>
      <c r="DB997" s="131"/>
      <c r="DC997" s="131"/>
      <c r="DD997" s="131"/>
      <c r="DE997" s="131"/>
      <c r="DF997" s="131"/>
      <c r="DG997" s="131"/>
      <c r="DH997" s="131"/>
      <c r="DI997" s="131"/>
      <c r="DJ997" s="131"/>
      <c r="DK997" s="131"/>
      <c r="DL997" s="131"/>
      <c r="DM997" s="131"/>
      <c r="DN997" s="131"/>
      <c r="DO997" s="131"/>
      <c r="DP997" s="131"/>
      <c r="DQ997" s="131"/>
      <c r="DR997" s="131"/>
      <c r="DS997" s="131"/>
      <c r="DT997" s="131"/>
      <c r="DU997" s="131"/>
      <c r="DV997" s="131"/>
      <c r="DW997" s="131"/>
      <c r="DX997" s="131"/>
      <c r="DY997" s="131"/>
      <c r="DZ997" s="131"/>
      <c r="EA997" s="131"/>
      <c r="EB997" s="131"/>
      <c r="EC997" s="131"/>
      <c r="ED997" s="131"/>
      <c r="EE997" s="131"/>
      <c r="EF997" s="131"/>
      <c r="EG997" s="131"/>
      <c r="EH997" s="131"/>
      <c r="EI997" s="131"/>
      <c r="EJ997" s="131"/>
      <c r="EK997" s="131"/>
      <c r="EL997" s="131"/>
      <c r="EM997" s="131"/>
      <c r="EN997" s="131"/>
      <c r="EO997" s="131"/>
      <c r="EP997" s="131"/>
      <c r="EQ997" s="131"/>
      <c r="ER997" s="131"/>
      <c r="ES997" s="131"/>
      <c r="ET997" s="131"/>
      <c r="EU997" s="131"/>
      <c r="EV997" s="131"/>
      <c r="EW997" s="131"/>
      <c r="EX997" s="131"/>
      <c r="EY997" s="131"/>
      <c r="EZ997" s="131"/>
      <c r="FA997" s="131"/>
      <c r="FB997" s="131"/>
      <c r="FC997" s="131"/>
      <c r="FD997" s="131"/>
      <c r="FE997" s="131"/>
      <c r="FF997" s="131"/>
      <c r="FG997" s="131"/>
      <c r="FH997" s="131"/>
      <c r="FI997" s="131"/>
      <c r="FJ997" s="131"/>
      <c r="FK997" s="131"/>
      <c r="FL997" s="131"/>
      <c r="FM997" s="131"/>
      <c r="FN997" s="131"/>
      <c r="FO997" s="131"/>
      <c r="FP997" s="131"/>
      <c r="FQ997" s="131"/>
      <c r="FR997" s="131"/>
      <c r="FS997" s="131"/>
      <c r="FT997" s="131"/>
      <c r="FU997" s="131"/>
      <c r="FV997" s="131"/>
      <c r="FW997" s="131"/>
    </row>
    <row r="998">
      <c r="A998" s="131"/>
      <c r="B998" s="131"/>
      <c r="C998" s="131"/>
      <c r="D998" s="131"/>
      <c r="E998" s="131"/>
      <c r="F998" s="131"/>
      <c r="G998" s="131"/>
      <c r="H998" s="131"/>
      <c r="I998" s="131"/>
      <c r="J998" s="131"/>
      <c r="K998" s="131"/>
      <c r="L998" s="131"/>
      <c r="M998" s="131"/>
      <c r="N998" s="131"/>
      <c r="O998" s="131"/>
      <c r="P998" s="131"/>
      <c r="Q998" s="131"/>
      <c r="R998" s="131"/>
      <c r="S998" s="131"/>
      <c r="T998" s="131"/>
      <c r="U998" s="131"/>
      <c r="V998" s="131"/>
      <c r="W998" s="131"/>
      <c r="X998" s="131"/>
      <c r="Y998" s="131"/>
      <c r="Z998" s="131"/>
      <c r="AA998" s="131"/>
      <c r="AB998" s="131"/>
      <c r="AC998" s="131"/>
      <c r="AD998" s="131"/>
      <c r="AE998" s="131"/>
      <c r="AF998" s="131"/>
      <c r="AG998" s="131"/>
      <c r="AH998" s="131"/>
      <c r="AI998" s="131"/>
      <c r="AJ998" s="131"/>
      <c r="AK998" s="131"/>
      <c r="AL998" s="131"/>
      <c r="AM998" s="131"/>
      <c r="AN998" s="131"/>
      <c r="AO998" s="131"/>
      <c r="AP998" s="131"/>
      <c r="AQ998" s="131"/>
      <c r="AR998" s="131"/>
      <c r="AS998" s="131"/>
      <c r="AT998" s="131"/>
      <c r="AU998" s="131"/>
      <c r="AV998" s="131"/>
      <c r="AW998" s="131"/>
      <c r="AX998" s="131"/>
      <c r="AY998" s="131"/>
      <c r="AZ998" s="131"/>
      <c r="BA998" s="131"/>
      <c r="BB998" s="131"/>
      <c r="BC998" s="131"/>
      <c r="BD998" s="131"/>
      <c r="BE998" s="131"/>
      <c r="BF998" s="131"/>
      <c r="BG998" s="131"/>
      <c r="BH998" s="131"/>
      <c r="BI998" s="131"/>
      <c r="BJ998" s="131"/>
      <c r="BK998" s="131"/>
      <c r="BL998" s="131"/>
      <c r="BM998" s="131"/>
      <c r="BN998" s="131"/>
      <c r="BO998" s="131"/>
      <c r="BP998" s="131"/>
      <c r="BQ998" s="131"/>
      <c r="BR998" s="131"/>
      <c r="BS998" s="131"/>
      <c r="BT998" s="131"/>
      <c r="BU998" s="131"/>
      <c r="BV998" s="131"/>
      <c r="BW998" s="131"/>
      <c r="BX998" s="131"/>
      <c r="BY998" s="131"/>
      <c r="BZ998" s="131"/>
      <c r="CA998" s="131"/>
      <c r="CB998" s="131"/>
      <c r="CC998" s="131"/>
      <c r="CD998" s="131"/>
      <c r="CE998" s="131"/>
      <c r="CF998" s="131"/>
      <c r="CG998" s="131"/>
      <c r="CH998" s="131"/>
      <c r="CI998" s="131"/>
      <c r="CJ998" s="131"/>
      <c r="CK998" s="131"/>
      <c r="CL998" s="131"/>
      <c r="CM998" s="131"/>
      <c r="CN998" s="131"/>
      <c r="CO998" s="131"/>
      <c r="CP998" s="131"/>
      <c r="CQ998" s="131"/>
      <c r="CR998" s="131"/>
      <c r="CS998" s="131"/>
      <c r="CT998" s="131"/>
      <c r="CU998" s="131"/>
      <c r="CV998" s="131"/>
      <c r="CW998" s="131"/>
      <c r="CX998" s="131"/>
      <c r="CY998" s="131"/>
      <c r="CZ998" s="131"/>
      <c r="DA998" s="131"/>
      <c r="DB998" s="131"/>
      <c r="DC998" s="131"/>
      <c r="DD998" s="131"/>
      <c r="DE998" s="131"/>
      <c r="DF998" s="131"/>
      <c r="DG998" s="131"/>
      <c r="DH998" s="131"/>
      <c r="DI998" s="131"/>
      <c r="DJ998" s="131"/>
      <c r="DK998" s="131"/>
      <c r="DL998" s="131"/>
      <c r="DM998" s="131"/>
      <c r="DN998" s="131"/>
      <c r="DO998" s="131"/>
      <c r="DP998" s="131"/>
      <c r="DQ998" s="131"/>
      <c r="DR998" s="131"/>
      <c r="DS998" s="131"/>
      <c r="DT998" s="131"/>
      <c r="DU998" s="131"/>
      <c r="DV998" s="131"/>
      <c r="DW998" s="131"/>
      <c r="DX998" s="131"/>
      <c r="DY998" s="131"/>
      <c r="DZ998" s="131"/>
      <c r="EA998" s="131"/>
      <c r="EB998" s="131"/>
      <c r="EC998" s="131"/>
      <c r="ED998" s="131"/>
      <c r="EE998" s="131"/>
      <c r="EF998" s="131"/>
      <c r="EG998" s="131"/>
      <c r="EH998" s="131"/>
      <c r="EI998" s="131"/>
      <c r="EJ998" s="131"/>
      <c r="EK998" s="131"/>
      <c r="EL998" s="131"/>
      <c r="EM998" s="131"/>
      <c r="EN998" s="131"/>
      <c r="EO998" s="131"/>
      <c r="EP998" s="131"/>
      <c r="EQ998" s="131"/>
      <c r="ER998" s="131"/>
      <c r="ES998" s="131"/>
      <c r="ET998" s="131"/>
      <c r="EU998" s="131"/>
      <c r="EV998" s="131"/>
      <c r="EW998" s="131"/>
      <c r="EX998" s="131"/>
      <c r="EY998" s="131"/>
      <c r="EZ998" s="131"/>
      <c r="FA998" s="131"/>
      <c r="FB998" s="131"/>
      <c r="FC998" s="131"/>
      <c r="FD998" s="131"/>
      <c r="FE998" s="131"/>
      <c r="FF998" s="131"/>
      <c r="FG998" s="131"/>
      <c r="FH998" s="131"/>
      <c r="FI998" s="131"/>
      <c r="FJ998" s="131"/>
      <c r="FK998" s="131"/>
      <c r="FL998" s="131"/>
      <c r="FM998" s="131"/>
      <c r="FN998" s="131"/>
      <c r="FO998" s="131"/>
      <c r="FP998" s="131"/>
      <c r="FQ998" s="131"/>
      <c r="FR998" s="131"/>
      <c r="FS998" s="131"/>
      <c r="FT998" s="131"/>
      <c r="FU998" s="131"/>
      <c r="FV998" s="131"/>
      <c r="FW998" s="131"/>
    </row>
    <row r="999">
      <c r="A999" s="131"/>
      <c r="B999" s="131"/>
      <c r="C999" s="131"/>
      <c r="D999" s="131"/>
      <c r="E999" s="131"/>
      <c r="F999" s="131"/>
      <c r="G999" s="131"/>
      <c r="H999" s="131"/>
      <c r="I999" s="131"/>
      <c r="J999" s="131"/>
      <c r="K999" s="131"/>
      <c r="L999" s="131"/>
      <c r="M999" s="131"/>
      <c r="N999" s="131"/>
      <c r="O999" s="131"/>
      <c r="P999" s="131"/>
      <c r="Q999" s="131"/>
      <c r="R999" s="131"/>
      <c r="S999" s="131"/>
      <c r="T999" s="131"/>
      <c r="U999" s="131"/>
      <c r="V999" s="131"/>
      <c r="W999" s="131"/>
      <c r="X999" s="131"/>
      <c r="Y999" s="131"/>
      <c r="Z999" s="131"/>
      <c r="AA999" s="131"/>
      <c r="AB999" s="131"/>
      <c r="AC999" s="131"/>
      <c r="AD999" s="131"/>
      <c r="AE999" s="131"/>
      <c r="AF999" s="131"/>
      <c r="AG999" s="131"/>
      <c r="AH999" s="131"/>
      <c r="AI999" s="131"/>
      <c r="AJ999" s="131"/>
      <c r="AK999" s="131"/>
      <c r="AL999" s="131"/>
      <c r="AM999" s="131"/>
      <c r="AN999" s="131"/>
      <c r="AO999" s="131"/>
      <c r="AP999" s="131"/>
      <c r="AQ999" s="131"/>
      <c r="AR999" s="131"/>
      <c r="AS999" s="131"/>
      <c r="AT999" s="131"/>
      <c r="AU999" s="131"/>
      <c r="AV999" s="131"/>
      <c r="AW999" s="131"/>
      <c r="AX999" s="131"/>
      <c r="AY999" s="131"/>
      <c r="AZ999" s="131"/>
      <c r="BA999" s="131"/>
      <c r="BB999" s="131"/>
      <c r="BC999" s="131"/>
      <c r="BD999" s="131"/>
      <c r="BE999" s="131"/>
      <c r="BF999" s="131"/>
      <c r="BG999" s="131"/>
      <c r="BH999" s="131"/>
      <c r="BI999" s="131"/>
      <c r="BJ999" s="131"/>
      <c r="BK999" s="131"/>
      <c r="BL999" s="131"/>
      <c r="BM999" s="131"/>
      <c r="BN999" s="131"/>
      <c r="BO999" s="131"/>
      <c r="BP999" s="131"/>
      <c r="BQ999" s="131"/>
      <c r="BR999" s="131"/>
      <c r="BS999" s="131"/>
      <c r="BT999" s="131"/>
      <c r="BU999" s="131"/>
      <c r="BV999" s="131"/>
      <c r="BW999" s="131"/>
      <c r="BX999" s="131"/>
      <c r="BY999" s="131"/>
      <c r="BZ999" s="131"/>
      <c r="CA999" s="131"/>
      <c r="CB999" s="131"/>
      <c r="CC999" s="131"/>
      <c r="CD999" s="131"/>
      <c r="CE999" s="131"/>
      <c r="CF999" s="131"/>
      <c r="CG999" s="131"/>
      <c r="CH999" s="131"/>
      <c r="CI999" s="131"/>
      <c r="CJ999" s="131"/>
      <c r="CK999" s="131"/>
      <c r="CL999" s="131"/>
      <c r="CM999" s="131"/>
      <c r="CN999" s="131"/>
      <c r="CO999" s="131"/>
      <c r="CP999" s="131"/>
      <c r="CQ999" s="131"/>
      <c r="CR999" s="131"/>
      <c r="CS999" s="131"/>
      <c r="CT999" s="131"/>
      <c r="CU999" s="131"/>
      <c r="CV999" s="131"/>
      <c r="CW999" s="131"/>
      <c r="CX999" s="131"/>
      <c r="CY999" s="131"/>
      <c r="CZ999" s="131"/>
      <c r="DA999" s="131"/>
      <c r="DB999" s="131"/>
      <c r="DC999" s="131"/>
      <c r="DD999" s="131"/>
      <c r="DE999" s="131"/>
      <c r="DF999" s="131"/>
      <c r="DG999" s="131"/>
      <c r="DH999" s="131"/>
      <c r="DI999" s="131"/>
      <c r="DJ999" s="131"/>
      <c r="DK999" s="131"/>
      <c r="DL999" s="131"/>
      <c r="DM999" s="131"/>
      <c r="DN999" s="131"/>
      <c r="DO999" s="131"/>
      <c r="DP999" s="131"/>
      <c r="DQ999" s="131"/>
      <c r="DR999" s="131"/>
      <c r="DS999" s="131"/>
      <c r="DT999" s="131"/>
      <c r="DU999" s="131"/>
      <c r="DV999" s="131"/>
      <c r="DW999" s="131"/>
      <c r="DX999" s="131"/>
      <c r="DY999" s="131"/>
      <c r="DZ999" s="131"/>
      <c r="EA999" s="131"/>
      <c r="EB999" s="131"/>
      <c r="EC999" s="131"/>
      <c r="ED999" s="131"/>
      <c r="EE999" s="131"/>
      <c r="EF999" s="131"/>
      <c r="EG999" s="131"/>
      <c r="EH999" s="131"/>
      <c r="EI999" s="131"/>
      <c r="EJ999" s="131"/>
      <c r="EK999" s="131"/>
      <c r="EL999" s="131"/>
      <c r="EM999" s="131"/>
      <c r="EN999" s="131"/>
      <c r="EO999" s="131"/>
      <c r="EP999" s="131"/>
      <c r="EQ999" s="131"/>
      <c r="ER999" s="131"/>
      <c r="ES999" s="131"/>
      <c r="ET999" s="131"/>
      <c r="EU999" s="131"/>
      <c r="EV999" s="131"/>
      <c r="EW999" s="131"/>
      <c r="EX999" s="131"/>
      <c r="EY999" s="131"/>
      <c r="EZ999" s="131"/>
      <c r="FA999" s="131"/>
      <c r="FB999" s="131"/>
      <c r="FC999" s="131"/>
      <c r="FD999" s="131"/>
      <c r="FE999" s="131"/>
      <c r="FF999" s="131"/>
      <c r="FG999" s="131"/>
      <c r="FH999" s="131"/>
      <c r="FI999" s="131"/>
      <c r="FJ999" s="131"/>
      <c r="FK999" s="131"/>
      <c r="FL999" s="131"/>
      <c r="FM999" s="131"/>
      <c r="FN999" s="131"/>
      <c r="FO999" s="131"/>
      <c r="FP999" s="131"/>
      <c r="FQ999" s="131"/>
      <c r="FR999" s="131"/>
      <c r="FS999" s="131"/>
      <c r="FT999" s="131"/>
      <c r="FU999" s="131"/>
      <c r="FV999" s="131"/>
      <c r="FW999" s="131"/>
    </row>
    <row r="1000">
      <c r="A1000" s="131"/>
      <c r="B1000" s="131"/>
      <c r="C1000" s="131"/>
      <c r="D1000" s="131"/>
      <c r="E1000" s="131"/>
      <c r="F1000" s="131"/>
      <c r="G1000" s="131"/>
      <c r="H1000" s="131"/>
      <c r="I1000" s="131"/>
      <c r="J1000" s="131"/>
      <c r="K1000" s="131"/>
      <c r="L1000" s="131"/>
      <c r="M1000" s="131"/>
      <c r="N1000" s="131"/>
      <c r="O1000" s="131"/>
      <c r="P1000" s="131"/>
      <c r="Q1000" s="131"/>
      <c r="R1000" s="131"/>
      <c r="S1000" s="131"/>
      <c r="T1000" s="131"/>
      <c r="U1000" s="131"/>
      <c r="V1000" s="131"/>
      <c r="W1000" s="131"/>
      <c r="X1000" s="131"/>
      <c r="Y1000" s="131"/>
      <c r="Z1000" s="131"/>
      <c r="AA1000" s="131"/>
      <c r="AB1000" s="131"/>
      <c r="AC1000" s="131"/>
      <c r="AD1000" s="131"/>
      <c r="AE1000" s="131"/>
      <c r="AF1000" s="131"/>
      <c r="AG1000" s="131"/>
      <c r="AH1000" s="131"/>
      <c r="AI1000" s="131"/>
      <c r="AJ1000" s="131"/>
      <c r="AK1000" s="131"/>
      <c r="AL1000" s="131"/>
      <c r="AM1000" s="131"/>
      <c r="AN1000" s="131"/>
      <c r="AO1000" s="131"/>
      <c r="AP1000" s="131"/>
      <c r="AQ1000" s="131"/>
      <c r="AR1000" s="131"/>
      <c r="AS1000" s="131"/>
      <c r="AT1000" s="131"/>
      <c r="AU1000" s="131"/>
      <c r="AV1000" s="131"/>
      <c r="AW1000" s="131"/>
      <c r="AX1000" s="131"/>
      <c r="AY1000" s="131"/>
      <c r="AZ1000" s="131"/>
      <c r="BA1000" s="131"/>
      <c r="BB1000" s="131"/>
      <c r="BC1000" s="131"/>
      <c r="BD1000" s="131"/>
      <c r="BE1000" s="131"/>
      <c r="BF1000" s="131"/>
      <c r="BG1000" s="131"/>
      <c r="BH1000" s="131"/>
      <c r="BI1000" s="131"/>
      <c r="BJ1000" s="131"/>
      <c r="BK1000" s="131"/>
      <c r="BL1000" s="131"/>
      <c r="BM1000" s="131"/>
      <c r="BN1000" s="131"/>
      <c r="BO1000" s="131"/>
      <c r="BP1000" s="131"/>
      <c r="BQ1000" s="131"/>
      <c r="BR1000" s="131"/>
      <c r="BS1000" s="131"/>
      <c r="BT1000" s="131"/>
      <c r="BU1000" s="131"/>
      <c r="BV1000" s="131"/>
      <c r="BW1000" s="131"/>
      <c r="BX1000" s="131"/>
      <c r="BY1000" s="131"/>
      <c r="BZ1000" s="131"/>
      <c r="CA1000" s="131"/>
      <c r="CB1000" s="131"/>
      <c r="CC1000" s="131"/>
      <c r="CD1000" s="131"/>
      <c r="CE1000" s="131"/>
      <c r="CF1000" s="131"/>
      <c r="CG1000" s="131"/>
      <c r="CH1000" s="131"/>
      <c r="CI1000" s="131"/>
      <c r="CJ1000" s="131"/>
      <c r="CK1000" s="131"/>
      <c r="CL1000" s="131"/>
      <c r="CM1000" s="131"/>
      <c r="CN1000" s="131"/>
      <c r="CO1000" s="131"/>
      <c r="CP1000" s="131"/>
      <c r="CQ1000" s="131"/>
      <c r="CR1000" s="131"/>
      <c r="CS1000" s="131"/>
      <c r="CT1000" s="131"/>
      <c r="CU1000" s="131"/>
      <c r="CV1000" s="131"/>
      <c r="CW1000" s="131"/>
      <c r="CX1000" s="131"/>
      <c r="CY1000" s="131"/>
      <c r="CZ1000" s="131"/>
      <c r="DA1000" s="131"/>
      <c r="DB1000" s="131"/>
      <c r="DC1000" s="131"/>
      <c r="DD1000" s="131"/>
      <c r="DE1000" s="131"/>
      <c r="DF1000" s="131"/>
      <c r="DG1000" s="131"/>
      <c r="DH1000" s="131"/>
      <c r="DI1000" s="131"/>
      <c r="DJ1000" s="131"/>
      <c r="DK1000" s="131"/>
      <c r="DL1000" s="131"/>
      <c r="DM1000" s="131"/>
      <c r="DN1000" s="131"/>
      <c r="DO1000" s="131"/>
      <c r="DP1000" s="131"/>
      <c r="DQ1000" s="131"/>
      <c r="DR1000" s="131"/>
      <c r="DS1000" s="131"/>
      <c r="DT1000" s="131"/>
      <c r="DU1000" s="131"/>
      <c r="DV1000" s="131"/>
      <c r="DW1000" s="131"/>
      <c r="DX1000" s="131"/>
      <c r="DY1000" s="131"/>
      <c r="DZ1000" s="131"/>
      <c r="EA1000" s="131"/>
      <c r="EB1000" s="131"/>
      <c r="EC1000" s="131"/>
      <c r="ED1000" s="131"/>
      <c r="EE1000" s="131"/>
      <c r="EF1000" s="131"/>
      <c r="EG1000" s="131"/>
      <c r="EH1000" s="131"/>
      <c r="EI1000" s="131"/>
      <c r="EJ1000" s="131"/>
      <c r="EK1000" s="131"/>
      <c r="EL1000" s="131"/>
      <c r="EM1000" s="131"/>
      <c r="EN1000" s="131"/>
      <c r="EO1000" s="131"/>
      <c r="EP1000" s="131"/>
      <c r="EQ1000" s="131"/>
      <c r="ER1000" s="131"/>
      <c r="ES1000" s="131"/>
      <c r="ET1000" s="131"/>
      <c r="EU1000" s="131"/>
      <c r="EV1000" s="131"/>
      <c r="EW1000" s="131"/>
      <c r="EX1000" s="131"/>
      <c r="EY1000" s="131"/>
      <c r="EZ1000" s="131"/>
      <c r="FA1000" s="131"/>
      <c r="FB1000" s="131"/>
      <c r="FC1000" s="131"/>
      <c r="FD1000" s="131"/>
      <c r="FE1000" s="131"/>
      <c r="FF1000" s="131"/>
      <c r="FG1000" s="131"/>
      <c r="FH1000" s="131"/>
      <c r="FI1000" s="131"/>
      <c r="FJ1000" s="131"/>
      <c r="FK1000" s="131"/>
      <c r="FL1000" s="131"/>
      <c r="FM1000" s="131"/>
      <c r="FN1000" s="131"/>
      <c r="FO1000" s="131"/>
      <c r="FP1000" s="131"/>
      <c r="FQ1000" s="131"/>
      <c r="FR1000" s="131"/>
      <c r="FS1000" s="131"/>
      <c r="FT1000" s="131"/>
      <c r="FU1000" s="131"/>
      <c r="FV1000" s="131"/>
      <c r="FW1000" s="131"/>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7.13"/>
    <col customWidth="1" min="2" max="2" width="8.0"/>
    <col customWidth="1" min="3" max="3" width="24.5"/>
    <col customWidth="1" min="4" max="4" width="7.63"/>
    <col customWidth="1" min="5" max="6" width="58.13"/>
    <col customWidth="1" min="7" max="7" width="15.88"/>
    <col customWidth="1" min="8" max="9" width="58.63"/>
    <col customWidth="1" min="10" max="10" width="13.5"/>
  </cols>
  <sheetData>
    <row r="1" ht="29.25" customHeight="1">
      <c r="A1" s="134" t="s">
        <v>349</v>
      </c>
      <c r="B1" s="135" t="s">
        <v>350</v>
      </c>
      <c r="C1" s="135" t="s">
        <v>351</v>
      </c>
      <c r="D1" s="135" t="s">
        <v>352</v>
      </c>
      <c r="E1" s="136" t="s">
        <v>353</v>
      </c>
      <c r="F1" s="137" t="s">
        <v>354</v>
      </c>
      <c r="G1" s="135" t="s">
        <v>355</v>
      </c>
      <c r="H1" s="136" t="s">
        <v>27</v>
      </c>
      <c r="I1" s="136" t="s">
        <v>356</v>
      </c>
      <c r="J1" s="138" t="s">
        <v>357</v>
      </c>
    </row>
    <row r="2">
      <c r="A2" s="139">
        <v>1.0</v>
      </c>
      <c r="B2" s="140" t="s">
        <v>287</v>
      </c>
      <c r="C2" s="140" t="s">
        <v>286</v>
      </c>
      <c r="D2" s="141" t="s">
        <v>358</v>
      </c>
      <c r="E2" s="142" t="s">
        <v>359</v>
      </c>
      <c r="F2" s="142" t="str">
        <f t="shared" ref="F2:F872" si="1">D2&amp;"-"&amp;E2</f>
        <v>C01-Analitzar produccions d’arts escèniques i dansa a través de la identificació d’elements i la reflexió per a entendre la seva evolució i funcions dins la cultura.</v>
      </c>
      <c r="G2" s="140" t="s">
        <v>360</v>
      </c>
      <c r="H2" s="142" t="s">
        <v>361</v>
      </c>
      <c r="I2" s="142" t="str">
        <f t="shared" ref="I2:I872" si="2">G2&amp;"-"&amp;H2</f>
        <v>4t CA 1.1-Explicar els factors històrics, culturals i socials que envolten determinades produccions escèniques i de la dansa, comprenent-ne les característiques i la funció a través de l’anàlisi d’exemples, amb una actitud oberta i respectuosa.</v>
      </c>
      <c r="J2" s="143" t="s">
        <v>362</v>
      </c>
    </row>
    <row r="3">
      <c r="A3" s="144">
        <v>2.0</v>
      </c>
      <c r="B3" s="145" t="s">
        <v>287</v>
      </c>
      <c r="C3" s="145" t="s">
        <v>286</v>
      </c>
      <c r="D3" s="146" t="s">
        <v>358</v>
      </c>
      <c r="E3" s="147" t="s">
        <v>359</v>
      </c>
      <c r="F3" s="147" t="str">
        <f t="shared" si="1"/>
        <v>C01-Analitzar produccions d’arts escèniques i dansa a través de la identificació d’elements i la reflexió per a entendre la seva evolució i funcions dins la cultura.</v>
      </c>
      <c r="G3" s="145" t="s">
        <v>363</v>
      </c>
      <c r="H3" s="147" t="s">
        <v>364</v>
      </c>
      <c r="I3" s="147" t="str">
        <f t="shared" si="2"/>
        <v>4t CA 1.2-Valorar tot tipus de manifestacions escèniques i de la dansa del segle XX i de l’actualitat, incloent-hi el cinema, en relació amb els seus elements característics com a reflex de la societat en què van ser creades, des d’una actitud d’obertura, interès i respecte.</v>
      </c>
      <c r="J3" s="148" t="s">
        <v>362</v>
      </c>
    </row>
    <row r="4">
      <c r="A4" s="139">
        <v>3.0</v>
      </c>
      <c r="B4" s="140" t="s">
        <v>287</v>
      </c>
      <c r="C4" s="140" t="s">
        <v>286</v>
      </c>
      <c r="D4" s="141" t="s">
        <v>358</v>
      </c>
      <c r="E4" s="142" t="s">
        <v>359</v>
      </c>
      <c r="F4" s="142" t="str">
        <f t="shared" si="1"/>
        <v>C01-Analitzar produccions d’arts escèniques i dansa a través de la identificació d’elements i la reflexió per a entendre la seva evolució i funcions dins la cultura.</v>
      </c>
      <c r="G4" s="140" t="s">
        <v>365</v>
      </c>
      <c r="H4" s="142" t="s">
        <v>366</v>
      </c>
      <c r="I4" s="142" t="str">
        <f t="shared" si="2"/>
        <v>4t CA 1.3-Relacionar l’opinió personal i les emocions experimentades amb els coneixements, de manera respectuosa i crítica, sobre exemples estudiats a través del visionat o de l’assistència a esdeveniments escènics i de la dansa.</v>
      </c>
      <c r="J4" s="143" t="s">
        <v>362</v>
      </c>
    </row>
    <row r="5">
      <c r="A5" s="144">
        <v>4.0</v>
      </c>
      <c r="B5" s="145" t="s">
        <v>287</v>
      </c>
      <c r="C5" s="145" t="s">
        <v>286</v>
      </c>
      <c r="D5" s="146" t="s">
        <v>367</v>
      </c>
      <c r="E5" s="147" t="s">
        <v>368</v>
      </c>
      <c r="F5" s="147" t="str">
        <f t="shared" si="1"/>
        <v>C02-Expressar-se a través d’improvisacions escèniques i de moviment tenint en compte les emocions que provoquen per a desenvolupar la creativitat amb una actitud col·laborativa.</v>
      </c>
      <c r="G5" s="145" t="s">
        <v>369</v>
      </c>
      <c r="H5" s="147" t="s">
        <v>370</v>
      </c>
      <c r="I5" s="147" t="str">
        <f t="shared" si="2"/>
        <v>4t CA 2.1-Aplicar tècniques d’improvisació individuals o grupals, utilitzant el cos, la veu, objectes o les eines tecnològiques i desenvolupant la creativitat i l’autoconfiança.</v>
      </c>
      <c r="J5" s="148" t="s">
        <v>362</v>
      </c>
    </row>
    <row r="6">
      <c r="A6" s="139">
        <v>5.0</v>
      </c>
      <c r="B6" s="140" t="s">
        <v>287</v>
      </c>
      <c r="C6" s="140" t="s">
        <v>286</v>
      </c>
      <c r="D6" s="141" t="s">
        <v>367</v>
      </c>
      <c r="E6" s="142" t="s">
        <v>368</v>
      </c>
      <c r="F6" s="142" t="str">
        <f t="shared" si="1"/>
        <v>C02-Expressar-se a través d’improvisacions escèniques i de moviment tenint en compte les emocions que provoquen per a desenvolupar la creativitat amb una actitud col·laborativa.</v>
      </c>
      <c r="G6" s="140" t="s">
        <v>371</v>
      </c>
      <c r="H6" s="142" t="s">
        <v>372</v>
      </c>
      <c r="I6" s="142" t="str">
        <f t="shared" si="2"/>
        <v>4t CA 2.2-Desenvolupar habilitats expressives individuals i grupals a través de la interpretació, enfortint l’autoestima i la consciència col·lectiva.</v>
      </c>
      <c r="J6" s="143" t="s">
        <v>362</v>
      </c>
    </row>
    <row r="7">
      <c r="A7" s="144">
        <v>6.0</v>
      </c>
      <c r="B7" s="145" t="s">
        <v>287</v>
      </c>
      <c r="C7" s="145" t="s">
        <v>286</v>
      </c>
      <c r="D7" s="146" t="s">
        <v>373</v>
      </c>
      <c r="E7" s="147" t="s">
        <v>374</v>
      </c>
      <c r="F7" s="147" t="str">
        <f t="shared" si="1"/>
        <v>C03-Interpretar a través de la veu i/o el cos per a explorar les possibilitats creatives, expressives i emocionals i desenvolupar l’autoestima.</v>
      </c>
      <c r="G7" s="145" t="s">
        <v>375</v>
      </c>
      <c r="H7" s="147" t="s">
        <v>376</v>
      </c>
      <c r="I7" s="147" t="str">
        <f t="shared" si="2"/>
        <v>4t CA 3.1-Utilitzar tècniques d’interpretació adequades al context per a l’aprofundiment de les destreses artístiques, potenciant l’expressió d’emocions i la seguretat en si mateix.</v>
      </c>
      <c r="J7" s="148" t="s">
        <v>362</v>
      </c>
    </row>
    <row r="8">
      <c r="A8" s="139">
        <v>7.0</v>
      </c>
      <c r="B8" s="140" t="s">
        <v>287</v>
      </c>
      <c r="C8" s="140" t="s">
        <v>286</v>
      </c>
      <c r="D8" s="141" t="s">
        <v>373</v>
      </c>
      <c r="E8" s="142" t="s">
        <v>374</v>
      </c>
      <c r="F8" s="142" t="str">
        <f t="shared" si="1"/>
        <v>C03-Interpretar a través de la veu i/o el cos per a explorar les possibilitats creatives, expressives i emocionals i desenvolupar l’autoestima.</v>
      </c>
      <c r="G8" s="140" t="s">
        <v>377</v>
      </c>
      <c r="H8" s="142" t="s">
        <v>378</v>
      </c>
      <c r="I8" s="142" t="str">
        <f t="shared" si="2"/>
        <v>4t CA 3.2-Mostrar autonomia i responsabilitat en els processos creatius participant com a intèrpret en actuacions i manifestacions escèniques i de la dansa dins i fora del centre.</v>
      </c>
      <c r="J8" s="143" t="s">
        <v>362</v>
      </c>
    </row>
    <row r="9">
      <c r="A9" s="144">
        <v>8.0</v>
      </c>
      <c r="B9" s="145" t="s">
        <v>287</v>
      </c>
      <c r="C9" s="145" t="s">
        <v>286</v>
      </c>
      <c r="D9" s="146" t="s">
        <v>373</v>
      </c>
      <c r="E9" s="147" t="s">
        <v>374</v>
      </c>
      <c r="F9" s="147" t="str">
        <f t="shared" si="1"/>
        <v>C03-Interpretar a través de la veu i/o el cos per a explorar les possibilitats creatives, expressives i emocionals i desenvolupar l’autoestima.</v>
      </c>
      <c r="G9" s="145" t="s">
        <v>379</v>
      </c>
      <c r="H9" s="147" t="s">
        <v>380</v>
      </c>
      <c r="I9" s="147" t="str">
        <f t="shared" si="2"/>
        <v>4t CA 3.3-Proposar tècniques d’interpretació per a esdeveniments dins i fora de l’aula, desenvolupant la creativitat i el respecte cap als altres.</v>
      </c>
      <c r="J9" s="148" t="s">
        <v>362</v>
      </c>
    </row>
    <row r="10">
      <c r="A10" s="139">
        <v>9.0</v>
      </c>
      <c r="B10" s="140" t="s">
        <v>287</v>
      </c>
      <c r="C10" s="140" t="s">
        <v>286</v>
      </c>
      <c r="D10" s="141" t="s">
        <v>381</v>
      </c>
      <c r="E10" s="142" t="s">
        <v>382</v>
      </c>
      <c r="F10" s="142" t="str">
        <f t="shared" si="1"/>
        <v>C04-Crear projectes escènics i de moviment a través de la veu, el cos, els objectes i l’espai escènic amb el suport de les eines tecnològiques per desenvolupar oportunitats personals, socials i professionals de forma inclusiva.</v>
      </c>
      <c r="G10" s="140" t="s">
        <v>383</v>
      </c>
      <c r="H10" s="142" t="s">
        <v>384</v>
      </c>
      <c r="I10" s="142" t="str">
        <f t="shared" si="2"/>
        <v>4t CA 4.1-Crear composicions escèniques, coreogràfiques i multidisciplinàries de manera individual i/o col·laborativa, mostrant respecte a idees, emocions i sentiments del grup.</v>
      </c>
      <c r="J10" s="143" t="s">
        <v>362</v>
      </c>
    </row>
    <row r="11">
      <c r="A11" s="144">
        <v>10.0</v>
      </c>
      <c r="B11" s="145" t="s">
        <v>287</v>
      </c>
      <c r="C11" s="145" t="s">
        <v>286</v>
      </c>
      <c r="D11" s="146" t="s">
        <v>381</v>
      </c>
      <c r="E11" s="147" t="s">
        <v>382</v>
      </c>
      <c r="F11" s="147" t="str">
        <f t="shared" si="1"/>
        <v>C04-Crear projectes escènics i de moviment a través de la veu, el cos, els objectes i l’espai escènic amb el suport de les eines tecnològiques per desenvolupar oportunitats personals, socials i professionals de forma inclusiva.</v>
      </c>
      <c r="G11" s="145" t="s">
        <v>385</v>
      </c>
      <c r="H11" s="147" t="s">
        <v>386</v>
      </c>
      <c r="I11" s="147" t="str">
        <f t="shared" si="2"/>
        <v>4t CA 4.2-Organitzar produccions que utilitzin la veu, el cos, els objectes i/o les eines digitals en l’espai escènic per al desenvolupament de projectes artístics, generant les oportunitats de desenvolupament personal, social i professional fruit de la feina col·laborativa.</v>
      </c>
      <c r="J11" s="148" t="s">
        <v>362</v>
      </c>
    </row>
    <row r="12">
      <c r="A12" s="139">
        <v>11.0</v>
      </c>
      <c r="B12" s="149" t="s">
        <v>293</v>
      </c>
      <c r="C12" s="149" t="s">
        <v>292</v>
      </c>
      <c r="D12" s="149" t="s">
        <v>358</v>
      </c>
      <c r="E12" s="150" t="s">
        <v>387</v>
      </c>
      <c r="F12" s="150" t="str">
        <f t="shared" si="1"/>
        <v>C01-Interpretar fenòmens de la naturalesa, predient i argumentant el seu comportament a partir de models, lleis i teories propis de la biologia i la geologia per apropiar-se de conceptes i processos propis de la ciència.</v>
      </c>
      <c r="G12" s="149" t="s">
        <v>388</v>
      </c>
      <c r="H12" s="150" t="s">
        <v>389</v>
      </c>
      <c r="I12" s="150" t="str">
        <f t="shared" si="2"/>
        <v>1r, 2n i 3r CA 1.1-Analitzar conceptes, fenòmens i processos relacionats amb els sabers de la biologia i la geologia, interpretant informació en diferents formats (models, gràfics, taules, diagrames, fórmules, esquemes, símbols, pàgines web…), mantenint una actitud crítica i obtenint conclusions fonamentades en raons científiques.</v>
      </c>
      <c r="J12" s="151">
        <v>139.0</v>
      </c>
    </row>
    <row r="13">
      <c r="A13" s="144">
        <v>12.0</v>
      </c>
      <c r="B13" s="152" t="s">
        <v>293</v>
      </c>
      <c r="C13" s="152" t="s">
        <v>292</v>
      </c>
      <c r="D13" s="152" t="s">
        <v>358</v>
      </c>
      <c r="E13" s="153" t="s">
        <v>387</v>
      </c>
      <c r="F13" s="153" t="str">
        <f t="shared" si="1"/>
        <v>C01-Interpretar fenòmens de la naturalesa, predient i argumentant el seu comportament a partir de models, lleis i teories propis de la biologia i la geologia per apropiar-se de conceptes i processos propis de la ciència.</v>
      </c>
      <c r="G13" s="152" t="s">
        <v>390</v>
      </c>
      <c r="H13" s="153" t="s">
        <v>391</v>
      </c>
      <c r="I13" s="153" t="str">
        <f t="shared" si="2"/>
        <v>1r, 2n i 3r CA 1.2-Interpretar i predir el comportament de fenòmens quotidians rellevants, relacionant-los amb models, lleis i teories adequades de la biologia i la geologia.</v>
      </c>
      <c r="J13" s="154">
        <v>140.0</v>
      </c>
    </row>
    <row r="14">
      <c r="A14" s="139">
        <v>13.0</v>
      </c>
      <c r="B14" s="149" t="s">
        <v>293</v>
      </c>
      <c r="C14" s="149" t="s">
        <v>292</v>
      </c>
      <c r="D14" s="149" t="s">
        <v>358</v>
      </c>
      <c r="E14" s="150" t="s">
        <v>387</v>
      </c>
      <c r="F14" s="150" t="str">
        <f t="shared" si="1"/>
        <v>C01-Interpretar fenòmens de la naturalesa, predient i argumentant el seu comportament a partir de models, lleis i teories propis de la biologia i la geologia per apropiar-se de conceptes i processos propis de la ciència.</v>
      </c>
      <c r="G14" s="149" t="s">
        <v>392</v>
      </c>
      <c r="H14" s="150" t="s">
        <v>393</v>
      </c>
      <c r="I14" s="150" t="str">
        <f t="shared" si="2"/>
        <v>1r, 2n i 3r CA 1.3-Identificar els conceptes relacionats amb situacions problemàtiques reals de caràcter científic i proporcionar possible solucions.</v>
      </c>
      <c r="J14" s="151">
        <v>141.0</v>
      </c>
    </row>
    <row r="15">
      <c r="A15" s="144">
        <v>14.0</v>
      </c>
      <c r="B15" s="152" t="s">
        <v>293</v>
      </c>
      <c r="C15" s="152" t="s">
        <v>292</v>
      </c>
      <c r="D15" s="152" t="s">
        <v>358</v>
      </c>
      <c r="E15" s="153" t="s">
        <v>387</v>
      </c>
      <c r="F15" s="153" t="str">
        <f t="shared" si="1"/>
        <v>C01-Interpretar fenòmens de la naturalesa, predient i argumentant el seu comportament a partir de models, lleis i teories propis de la biologia i la geologia per apropiar-se de conceptes i processos propis de la ciència.</v>
      </c>
      <c r="G15" s="152" t="s">
        <v>360</v>
      </c>
      <c r="H15" s="153" t="s">
        <v>394</v>
      </c>
      <c r="I15" s="153" t="str">
        <f t="shared" si="2"/>
        <v>4t CA 1.1-Analitzar conceptes, fenòmens i processos relacionats amb els sabers de la biologia i la geologia, interpretant informació en diferents formats (models, gràfics, taules, diagrames, fórmules, esquemes, símbols, pàgines web…), mantenint una actitud crítica i obtenint conclusions fonamentades en raons científiques i defensant amb criteri opinions pròpies fonamentades.</v>
      </c>
      <c r="J15" s="154">
        <v>142.0</v>
      </c>
    </row>
    <row r="16">
      <c r="A16" s="139">
        <v>15.0</v>
      </c>
      <c r="B16" s="149" t="s">
        <v>293</v>
      </c>
      <c r="C16" s="149" t="s">
        <v>292</v>
      </c>
      <c r="D16" s="149" t="s">
        <v>358</v>
      </c>
      <c r="E16" s="150" t="s">
        <v>387</v>
      </c>
      <c r="F16" s="150" t="str">
        <f t="shared" si="1"/>
        <v>C01-Interpretar fenòmens de la naturalesa, predient i argumentant el seu comportament a partir de models, lleis i teories propis de la biologia i la geologia per apropiar-se de conceptes i processos propis de la ciència.</v>
      </c>
      <c r="G16" s="149" t="s">
        <v>363</v>
      </c>
      <c r="H16" s="150" t="s">
        <v>395</v>
      </c>
      <c r="I16" s="150" t="str">
        <f t="shared" si="2"/>
        <v>4t CA 1.2-Interpretar i predir el comportament de fenòmens quotidians, argumentant-ho amb rigor sobre la base de models, lleis i teories adequades de la biologia i la geologia.</v>
      </c>
      <c r="J16" s="151">
        <v>143.0</v>
      </c>
    </row>
    <row r="17">
      <c r="A17" s="144">
        <v>16.0</v>
      </c>
      <c r="B17" s="152" t="s">
        <v>293</v>
      </c>
      <c r="C17" s="152" t="s">
        <v>292</v>
      </c>
      <c r="D17" s="152" t="s">
        <v>358</v>
      </c>
      <c r="E17" s="153" t="s">
        <v>387</v>
      </c>
      <c r="F17" s="153" t="str">
        <f t="shared" si="1"/>
        <v>C01-Interpretar fenòmens de la naturalesa, predient i argumentant el seu comportament a partir de models, lleis i teories propis de la biologia i la geologia per apropiar-se de conceptes i processos propis de la ciència.</v>
      </c>
      <c r="G17" s="152" t="s">
        <v>365</v>
      </c>
      <c r="H17" s="153" t="s">
        <v>396</v>
      </c>
      <c r="I17" s="153" t="str">
        <f t="shared" si="2"/>
        <v>4t CA 1.3-Identificar els conceptes relacionats amb situacions problemàtiques reals de caràcter científic, proporcionar possibles solucions i argumentar sobre la seva validesa.</v>
      </c>
      <c r="J17" s="154">
        <v>144.0</v>
      </c>
    </row>
    <row r="18">
      <c r="A18" s="139">
        <v>17.0</v>
      </c>
      <c r="B18" s="149" t="s">
        <v>293</v>
      </c>
      <c r="C18" s="149" t="s">
        <v>292</v>
      </c>
      <c r="D18" s="149" t="s">
        <v>367</v>
      </c>
      <c r="E18" s="150" t="s">
        <v>397</v>
      </c>
      <c r="F18" s="150" t="str">
        <f t="shared" si="1"/>
        <v>C02-Identificar, seleccionar, organitzar i avaluar críticament dades i informació, contrastant-ne la fiabilitat per resoldre preguntes relacionades amb la biologia i la geologia i descartar solucions pseudocientífiques.</v>
      </c>
      <c r="G18" s="149" t="s">
        <v>398</v>
      </c>
      <c r="H18" s="150" t="s">
        <v>399</v>
      </c>
      <c r="I18" s="150" t="str">
        <f t="shared" si="2"/>
        <v>1r, 2n i 3r CA 2.1-Resoldre qüestions relacionades amb els sabers de la matèria de Biologia i Geologia localitzant, seleccionant fonts fiables i organitzant informació mitjançant l’ús i citació correctes de diferents fonts.</v>
      </c>
      <c r="J18" s="151">
        <v>145.0</v>
      </c>
    </row>
    <row r="19">
      <c r="A19" s="144">
        <v>18.0</v>
      </c>
      <c r="B19" s="152" t="s">
        <v>293</v>
      </c>
      <c r="C19" s="152" t="s">
        <v>292</v>
      </c>
      <c r="D19" s="152" t="s">
        <v>367</v>
      </c>
      <c r="E19" s="153" t="s">
        <v>397</v>
      </c>
      <c r="F19" s="153" t="str">
        <f t="shared" si="1"/>
        <v>C02-Identificar, seleccionar, organitzar i avaluar críticament dades i informació, contrastant-ne la fiabilitat per resoldre preguntes relacionades amb la biologia i la geologia i descartar solucions pseudocientífiques.</v>
      </c>
      <c r="G19" s="152" t="s">
        <v>400</v>
      </c>
      <c r="H19" s="153" t="s">
        <v>401</v>
      </c>
      <c r="I19" s="153" t="str">
        <f t="shared" si="2"/>
        <v>1r, 2n i 3r CA 2.2-Reconèixer la informació amb base científica distingint-la de pseudociències, rumors, teories conspiratòries, falses notícies i creences, etc., i mantenint una actitud escèptica davant d’aquests.</v>
      </c>
      <c r="J19" s="154">
        <v>146.0</v>
      </c>
    </row>
    <row r="20">
      <c r="A20" s="139">
        <v>19.0</v>
      </c>
      <c r="B20" s="149" t="s">
        <v>293</v>
      </c>
      <c r="C20" s="149" t="s">
        <v>292</v>
      </c>
      <c r="D20" s="149" t="s">
        <v>367</v>
      </c>
      <c r="E20" s="150" t="s">
        <v>397</v>
      </c>
      <c r="F20" s="150" t="str">
        <f t="shared" si="1"/>
        <v>C02-Identificar, seleccionar, organitzar i avaluar críticament dades i informació, contrastant-ne la fiabilitat per resoldre preguntes relacionades amb la biologia i la geologia i descartar solucions pseudocientífiques.</v>
      </c>
      <c r="G20" s="149" t="s">
        <v>369</v>
      </c>
      <c r="H20" s="150" t="s">
        <v>402</v>
      </c>
      <c r="I20" s="150" t="str">
        <f t="shared" si="2"/>
        <v>4t CA 2.1-Resoldre qüestions i aprofundir en aspectes relacionats amb els sabers de la matèria de Biologia i Geologia localitzant, seleccionant, organitzant i analitzant críticament la informació de diferents fonts, citant-les correctament amb respecte per la propietat intel·lectual.</v>
      </c>
      <c r="J20" s="151">
        <v>147.0</v>
      </c>
    </row>
    <row r="21">
      <c r="A21" s="144">
        <v>20.0</v>
      </c>
      <c r="B21" s="152" t="s">
        <v>293</v>
      </c>
      <c r="C21" s="152" t="s">
        <v>292</v>
      </c>
      <c r="D21" s="152" t="s">
        <v>367</v>
      </c>
      <c r="E21" s="153" t="s">
        <v>397</v>
      </c>
      <c r="F21" s="153" t="str">
        <f t="shared" si="1"/>
        <v>C02-Identificar, seleccionar, organitzar i avaluar críticament dades i informació, contrastant-ne la fiabilitat per resoldre preguntes relacionades amb la biologia i la geologia i descartar solucions pseudocientífiques.</v>
      </c>
      <c r="G21" s="152" t="s">
        <v>371</v>
      </c>
      <c r="H21" s="153" t="s">
        <v>403</v>
      </c>
      <c r="I21" s="153" t="str">
        <f t="shared" si="2"/>
        <v>4t CA 2.2-Contrastar la fiabilitat de la informació sobre temes relacionats amb els sabers de la matèria de Biologia i Geologia, utilitzant fonts fiables (tenint en compte si s’identifica l’autor o responsable, si hi ha una institució al darrere, quina és la finalitat o intenció de publicar aquella informació, si es pot verificar amb altres fonts, si hi ha bibliografia, etc.) adoptant una actitud crítica i escèptica vers informacions no fonamentades en la ciència, com pseudociències, teories conspiratòries, creences, falses notícies, mentides, etc.</v>
      </c>
      <c r="J21" s="154">
        <v>148.0</v>
      </c>
    </row>
    <row r="22">
      <c r="A22" s="139">
        <v>21.0</v>
      </c>
      <c r="B22" s="149" t="s">
        <v>293</v>
      </c>
      <c r="C22" s="149" t="s">
        <v>292</v>
      </c>
      <c r="D22" s="149" t="s">
        <v>373</v>
      </c>
      <c r="E22" s="150" t="s">
        <v>404</v>
      </c>
      <c r="F22" s="150"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22" s="149" t="s">
        <v>405</v>
      </c>
      <c r="H22" s="150" t="s">
        <v>406</v>
      </c>
      <c r="I22" s="150" t="str">
        <f t="shared" si="2"/>
        <v>1r, 2n i 3r CA 3.1-Plantejar preguntes sobre fenòmens quotidians i formular hipòtesis que puguin ser respostes o contrastades en el context escolar a través de l’experimentació, la presa de dades i l’anàlisi de fenòmens biològics i geològics</v>
      </c>
      <c r="J22" s="151">
        <v>149.0</v>
      </c>
    </row>
    <row r="23">
      <c r="A23" s="144">
        <v>22.0</v>
      </c>
      <c r="B23" s="152" t="s">
        <v>293</v>
      </c>
      <c r="C23" s="152" t="s">
        <v>292</v>
      </c>
      <c r="D23" s="152" t="s">
        <v>373</v>
      </c>
      <c r="E23" s="153" t="s">
        <v>404</v>
      </c>
      <c r="F23" s="153"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23" s="152" t="s">
        <v>407</v>
      </c>
      <c r="H23" s="153" t="s">
        <v>408</v>
      </c>
      <c r="I23" s="153" t="str">
        <f t="shared" si="2"/>
        <v>1r, 2n i 3r CA 3.2-Dissenyar, fent servir metodologies pròpies de la ciència, procediments de recerca que impliquin l’ús de la deducció, el treball experimental i el raonament logicomatemàtic.</v>
      </c>
      <c r="J23" s="154">
        <v>150.0</v>
      </c>
    </row>
    <row r="24">
      <c r="A24" s="139">
        <v>23.0</v>
      </c>
      <c r="B24" s="149" t="s">
        <v>293</v>
      </c>
      <c r="C24" s="149" t="s">
        <v>292</v>
      </c>
      <c r="D24" s="149" t="s">
        <v>373</v>
      </c>
      <c r="E24" s="150" t="s">
        <v>404</v>
      </c>
      <c r="F24" s="150"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24" s="149" t="s">
        <v>409</v>
      </c>
      <c r="H24" s="150" t="s">
        <v>410</v>
      </c>
      <c r="I24" s="150" t="str">
        <f t="shared" si="2"/>
        <v>1r, 2n i 3r CA 3.3-Portar a terme dissenys experimentals fent servir els instruments, eines o tècniques adequades amb correcció i interpretar-ne els resultats utilitzant, quan sigui necessari, eines matemàtiques i tecnològiques.</v>
      </c>
      <c r="J24" s="151">
        <v>151.0</v>
      </c>
    </row>
    <row r="25">
      <c r="A25" s="144">
        <v>24.0</v>
      </c>
      <c r="B25" s="152" t="s">
        <v>293</v>
      </c>
      <c r="C25" s="152" t="s">
        <v>292</v>
      </c>
      <c r="D25" s="152" t="s">
        <v>373</v>
      </c>
      <c r="E25" s="153" t="s">
        <v>404</v>
      </c>
      <c r="F25" s="153"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25" s="152" t="s">
        <v>411</v>
      </c>
      <c r="H25" s="153" t="s">
        <v>412</v>
      </c>
      <c r="I25" s="153" t="str">
        <f t="shared" si="2"/>
        <v>1r, 2n i 3r CA 3.4-Cooperar en un projecte científic assumint responsablement una funció concreta, utilitzant espais virtuals quan sigui necessari, respectant la diversitat i afavorint la inclusió.</v>
      </c>
      <c r="J25" s="154">
        <v>152.0</v>
      </c>
    </row>
    <row r="26">
      <c r="A26" s="139">
        <v>25.0</v>
      </c>
      <c r="B26" s="149" t="s">
        <v>293</v>
      </c>
      <c r="C26" s="149" t="s">
        <v>292</v>
      </c>
      <c r="D26" s="149" t="s">
        <v>373</v>
      </c>
      <c r="E26" s="150" t="s">
        <v>404</v>
      </c>
      <c r="F26" s="150"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26" s="149" t="s">
        <v>413</v>
      </c>
      <c r="H26" s="150" t="s">
        <v>414</v>
      </c>
      <c r="I26" s="150" t="str">
        <f t="shared" si="2"/>
        <v>1r, 2n i 3r CA 3.5-Presentar els resultats i les conclusions obtingudes mitjançant l’experimentació i observació de camp utilitzant el format adequat (taules, gràfics, informes, etc.) i, quan sigui necessari, eines digitals.</v>
      </c>
      <c r="J26" s="151">
        <v>153.0</v>
      </c>
    </row>
    <row r="27">
      <c r="A27" s="144">
        <v>26.0</v>
      </c>
      <c r="B27" s="152" t="s">
        <v>293</v>
      </c>
      <c r="C27" s="152" t="s">
        <v>292</v>
      </c>
      <c r="D27" s="152" t="s">
        <v>373</v>
      </c>
      <c r="E27" s="153" t="s">
        <v>404</v>
      </c>
      <c r="F27" s="153"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27" s="152" t="s">
        <v>415</v>
      </c>
      <c r="H27" s="153" t="s">
        <v>416</v>
      </c>
      <c r="I27" s="153" t="str">
        <f t="shared" si="2"/>
        <v>1r, 2n i 3r CA 3.6-Valorar la contribució de la ciència a la societat i la tasca de les persones que s’hi han dedicat, reflexionant sobre els biaixos de gènere en les ciències i la tecnologia, i entenent la recerca com una tasca col·lectiva i interdisciplinària en constant evolució,influïda pel context polític i els recursos econòmics.</v>
      </c>
      <c r="J27" s="154">
        <v>154.0</v>
      </c>
    </row>
    <row r="28">
      <c r="A28" s="139">
        <v>27.0</v>
      </c>
      <c r="B28" s="149" t="s">
        <v>293</v>
      </c>
      <c r="C28" s="149" t="s">
        <v>292</v>
      </c>
      <c r="D28" s="149" t="s">
        <v>373</v>
      </c>
      <c r="E28" s="150" t="s">
        <v>404</v>
      </c>
      <c r="F28" s="150"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28" s="149" t="s">
        <v>375</v>
      </c>
      <c r="H28" s="150" t="s">
        <v>417</v>
      </c>
      <c r="I28" s="150" t="str">
        <f t="shared" si="2"/>
        <v>4t CA 3.1-Plantejar preguntes sobre fenòmens quotidians i formular hipòtesis que puguin ser respostes o contrastades en el context escolar a través de l’experimentació, la presa de dades i l’anàlisi de fenòmens biològics i geològics, diferenciant-les d’aquelles qüestions pseudocientífiques que no admeten comprovació experimental.</v>
      </c>
      <c r="J28" s="151">
        <v>155.0</v>
      </c>
    </row>
    <row r="29">
      <c r="A29" s="144">
        <v>28.0</v>
      </c>
      <c r="B29" s="152" t="s">
        <v>293</v>
      </c>
      <c r="C29" s="152" t="s">
        <v>292</v>
      </c>
      <c r="D29" s="152" t="s">
        <v>373</v>
      </c>
      <c r="E29" s="153" t="s">
        <v>404</v>
      </c>
      <c r="F29" s="153"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29" s="152" t="s">
        <v>377</v>
      </c>
      <c r="H29" s="153" t="s">
        <v>408</v>
      </c>
      <c r="I29" s="153" t="str">
        <f t="shared" si="2"/>
        <v>4t CA 3.2-Dissenyar, fent servir metodologies pròpies de la ciència, procediments de recerca que impliquin l’ús de la deducció, el treball experimental i el raonament logicomatemàtic.</v>
      </c>
      <c r="J29" s="154">
        <v>150.0</v>
      </c>
    </row>
    <row r="30">
      <c r="A30" s="139">
        <v>29.0</v>
      </c>
      <c r="B30" s="149" t="s">
        <v>293</v>
      </c>
      <c r="C30" s="149" t="s">
        <v>292</v>
      </c>
      <c r="D30" s="149" t="s">
        <v>373</v>
      </c>
      <c r="E30" s="150" t="s">
        <v>404</v>
      </c>
      <c r="F30" s="150"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30" s="149" t="s">
        <v>379</v>
      </c>
      <c r="H30" s="150" t="s">
        <v>418</v>
      </c>
      <c r="I30" s="150" t="str">
        <f t="shared" si="2"/>
        <v>4t CA 3.3-Portar a terme l’experimentació plantejada fent servir els instruments, eines o tècniques adequades amb correcció i interpretar-ne els resultats quan sigui necessari amb eines matemàtiques i tecnològiques per obtenir conclusions raonades i fonamentades o valorar la impossibilitat de fer-ho.</v>
      </c>
      <c r="J30" s="151">
        <v>157.0</v>
      </c>
    </row>
    <row r="31">
      <c r="A31" s="144">
        <v>30.0</v>
      </c>
      <c r="B31" s="152" t="s">
        <v>293</v>
      </c>
      <c r="C31" s="152" t="s">
        <v>292</v>
      </c>
      <c r="D31" s="152" t="s">
        <v>373</v>
      </c>
      <c r="E31" s="153" t="s">
        <v>404</v>
      </c>
      <c r="F31" s="153"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31" s="152" t="s">
        <v>419</v>
      </c>
      <c r="H31" s="153" t="s">
        <v>420</v>
      </c>
      <c r="I31" s="153" t="str">
        <f t="shared" si="2"/>
        <v>4t CA 3.4-Establir col·laboracions quan sigui necessari en les diferents fases del projecte científic per treballar amb més eficiència, valorant la importància de la cooperació en la investigació, respectant la diversitat i afavorint la inclusió.</v>
      </c>
      <c r="J31" s="154">
        <v>158.0</v>
      </c>
    </row>
    <row r="32">
      <c r="A32" s="139">
        <v>31.0</v>
      </c>
      <c r="B32" s="149" t="s">
        <v>293</v>
      </c>
      <c r="C32" s="149" t="s">
        <v>292</v>
      </c>
      <c r="D32" s="149" t="s">
        <v>373</v>
      </c>
      <c r="E32" s="150" t="s">
        <v>404</v>
      </c>
      <c r="F32" s="150"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32" s="149" t="s">
        <v>421</v>
      </c>
      <c r="H32" s="150" t="s">
        <v>422</v>
      </c>
      <c r="I32" s="150" t="str">
        <f t="shared" si="2"/>
        <v>4t CA 3.5-Presentar de manera clara i rigorosa els resultats i les conclusions obtingudes mitjançant l’experimentació, argumentant la connexió entre uns i altres, i l’observació de camp, utilitzant el format adequat (taules, gràfics, informes, etc.) i eines digitals.</v>
      </c>
      <c r="J32" s="151">
        <v>159.0</v>
      </c>
    </row>
    <row r="33">
      <c r="A33" s="144">
        <v>32.0</v>
      </c>
      <c r="B33" s="152" t="s">
        <v>293</v>
      </c>
      <c r="C33" s="152" t="s">
        <v>292</v>
      </c>
      <c r="D33" s="152" t="s">
        <v>373</v>
      </c>
      <c r="E33" s="153" t="s">
        <v>404</v>
      </c>
      <c r="F33" s="153" t="str">
        <f t="shared" si="1"/>
        <v>C03-Dissenyar, desenvolupar i comunicar el plantejament i les conclusions de recerques dins de l’àmbit escolar, incloent la formulació de preguntes i d’hipòtesis i la seva contrastació experimental, seguint els passos de les metodologies pròpies de la ciència, com l’experimentació i la cerca d’evidències, cooperant quan calgui, per indagar en aspectes relacionats amb la biologia i la geologia.</v>
      </c>
      <c r="G33" s="152" t="s">
        <v>423</v>
      </c>
      <c r="H33" s="153" t="s">
        <v>424</v>
      </c>
      <c r="I33" s="153" t="str">
        <f t="shared" si="2"/>
        <v>4t CA 3.6-Valorar la contribució de la ciència a la societat i la tasca de les persones que s’hi han dedicat, argumentant sobre els biaixos de gènere en les ciències i la tecnologia i entenent la recerca com una tasca col·lectiva i interdisciplinària en constant evolució, influïda pel context polític i els recursos econòmics.</v>
      </c>
      <c r="J33" s="154">
        <v>160.0</v>
      </c>
    </row>
    <row r="34">
      <c r="A34" s="139">
        <v>33.0</v>
      </c>
      <c r="B34" s="149" t="s">
        <v>293</v>
      </c>
      <c r="C34" s="149" t="s">
        <v>292</v>
      </c>
      <c r="D34" s="149" t="s">
        <v>381</v>
      </c>
      <c r="E34" s="150" t="s">
        <v>425</v>
      </c>
      <c r="F34" s="150" t="str">
        <f t="shared" si="1"/>
        <v>C04-Fer servir diverses formes de raonament, com el pensament hipoteticodeductiu i el pensament computacional, per resoldre problemes o donar explicació a fenòmens naturals i processos de la vida quotidiana relacionats amb la biologia i la geologia, mitjançant l’anàlisi crítica de les respostes i solucions i reformulant el procediment, si fos necessari.</v>
      </c>
      <c r="G34" s="149" t="s">
        <v>426</v>
      </c>
      <c r="H34" s="150" t="s">
        <v>427</v>
      </c>
      <c r="I34" s="150" t="str">
        <f t="shared" si="2"/>
        <v>1r, 2n i 3r CA 4.1-Resoldre problemes o donar explicació a processos biològics o geològics utilitzant coneixements, dades i informació aportades, el raonament lògic, el pensament computacional o recursos digitals.</v>
      </c>
      <c r="J34" s="151">
        <v>161.0</v>
      </c>
    </row>
    <row r="35">
      <c r="A35" s="144">
        <v>34.0</v>
      </c>
      <c r="B35" s="152" t="s">
        <v>293</v>
      </c>
      <c r="C35" s="152" t="s">
        <v>292</v>
      </c>
      <c r="D35" s="152" t="s">
        <v>381</v>
      </c>
      <c r="E35" s="153" t="s">
        <v>425</v>
      </c>
      <c r="F35" s="153" t="str">
        <f t="shared" si="1"/>
        <v>C04-Fer servir diverses formes de raonament, com el pensament hipoteticodeductiu i el pensament computacional, per resoldre problemes o donar explicació a fenòmens naturals i processos de la vida quotidiana relacionats amb la biologia i la geologia, mitjançant l’anàlisi crítica de les respostes i solucions i reformulant el procediment, si fos necessari.</v>
      </c>
      <c r="G35" s="152" t="s">
        <v>428</v>
      </c>
      <c r="H35" s="153" t="s">
        <v>429</v>
      </c>
      <c r="I35" s="153" t="str">
        <f t="shared" si="2"/>
        <v>1r, 2n i 3r CA 4.2-Analitzar críticament la solució a un problema sobre fenòmens biològics i geològics.</v>
      </c>
      <c r="J35" s="154">
        <v>162.0</v>
      </c>
    </row>
    <row r="36">
      <c r="A36" s="139">
        <v>35.0</v>
      </c>
      <c r="B36" s="149" t="s">
        <v>293</v>
      </c>
      <c r="C36" s="149" t="s">
        <v>292</v>
      </c>
      <c r="D36" s="149" t="s">
        <v>381</v>
      </c>
      <c r="E36" s="150" t="s">
        <v>425</v>
      </c>
      <c r="F36" s="150" t="str">
        <f t="shared" si="1"/>
        <v>C04-Fer servir diverses formes de raonament, com el pensament hipoteticodeductiu i el pensament computacional, per resoldre problemes o donar explicació a fenòmens naturals i processos de la vida quotidiana relacionats amb la biologia i la geologia, mitjançant l’anàlisi crítica de les respostes i solucions i reformulant el procediment, si fos necessari.</v>
      </c>
      <c r="G36" s="149" t="s">
        <v>383</v>
      </c>
      <c r="H36" s="150" t="s">
        <v>427</v>
      </c>
      <c r="I36" s="150" t="str">
        <f t="shared" si="2"/>
        <v>4t CA 4.1-Resoldre problemes o donar explicació a processos biològics o geològics utilitzant coneixements, dades i informació aportades, el raonament lògic, el pensament computacional o recursos digitals.</v>
      </c>
      <c r="J36" s="151">
        <v>161.0</v>
      </c>
    </row>
    <row r="37">
      <c r="A37" s="144">
        <v>36.0</v>
      </c>
      <c r="B37" s="152" t="s">
        <v>293</v>
      </c>
      <c r="C37" s="152" t="s">
        <v>292</v>
      </c>
      <c r="D37" s="152" t="s">
        <v>381</v>
      </c>
      <c r="E37" s="153" t="s">
        <v>425</v>
      </c>
      <c r="F37" s="153" t="str">
        <f t="shared" si="1"/>
        <v>C04-Fer servir diverses formes de raonament, com el pensament hipoteticodeductiu i el pensament computacional, per resoldre problemes o donar explicació a fenòmens naturals i processos de la vida quotidiana relacionats amb la biologia i la geologia, mitjançant l’anàlisi crítica de les respostes i solucions i reformulant el procediment, si fos necessari.</v>
      </c>
      <c r="G37" s="152" t="s">
        <v>385</v>
      </c>
      <c r="H37" s="153" t="s">
        <v>430</v>
      </c>
      <c r="I37" s="153" t="str">
        <f t="shared" si="2"/>
        <v>4t CA 4.2-Analitzar críticament la solució a un problema o fenòmens biològics i geològics i canviar els procediments usats o revisar les conclusions si aquesta solució no fos viable o davant de noves dades aportades amb posterioritat.</v>
      </c>
      <c r="J37" s="154">
        <v>164.0</v>
      </c>
    </row>
    <row r="38">
      <c r="A38" s="139">
        <v>37.0</v>
      </c>
      <c r="B38" s="149" t="s">
        <v>293</v>
      </c>
      <c r="C38" s="149" t="s">
        <v>292</v>
      </c>
      <c r="D38" s="149" t="s">
        <v>431</v>
      </c>
      <c r="E38" s="150" t="s">
        <v>432</v>
      </c>
      <c r="F38" s="150"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38" s="149" t="s">
        <v>433</v>
      </c>
      <c r="H38" s="150" t="s">
        <v>434</v>
      </c>
      <c r="I38" s="150" t="str">
        <f t="shared" si="2"/>
        <v>1r, 2n i 3r CA 5.1-Justificar amb fonaments científics la importància de la preservació de la biodiversitat, la conservació de l’entorn, la protecció dels éssers vius de l’entorn, el desenvolupament sostenible i la qualitat de vida.</v>
      </c>
      <c r="J38" s="151">
        <v>165.0</v>
      </c>
    </row>
    <row r="39">
      <c r="A39" s="144">
        <v>38.0</v>
      </c>
      <c r="B39" s="152" t="s">
        <v>293</v>
      </c>
      <c r="C39" s="152" t="s">
        <v>292</v>
      </c>
      <c r="D39" s="152" t="s">
        <v>431</v>
      </c>
      <c r="E39" s="153" t="s">
        <v>432</v>
      </c>
      <c r="F39" s="153"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39" s="152" t="s">
        <v>435</v>
      </c>
      <c r="H39" s="153" t="s">
        <v>436</v>
      </c>
      <c r="I39" s="153" t="str">
        <f t="shared" si="2"/>
        <v>1r, 2n i 3r CA 5.2-Justificar la necessitat de tenir hàbits sostenibles analitzant d’una manera crítica les activitats pròpies i alienes i basant-se en els raonaments propis, coneixements adquirits i informació disponible.</v>
      </c>
      <c r="J39" s="154">
        <v>166.0</v>
      </c>
    </row>
    <row r="40">
      <c r="A40" s="139">
        <v>39.0</v>
      </c>
      <c r="B40" s="149" t="s">
        <v>293</v>
      </c>
      <c r="C40" s="149" t="s">
        <v>292</v>
      </c>
      <c r="D40" s="149" t="s">
        <v>431</v>
      </c>
      <c r="E40" s="150" t="s">
        <v>432</v>
      </c>
      <c r="F40" s="150"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0" s="149" t="s">
        <v>437</v>
      </c>
      <c r="H40" s="150" t="s">
        <v>438</v>
      </c>
      <c r="I40" s="150" t="str">
        <f t="shared" si="2"/>
        <v>1r, 2n i 3r CA 5.3-Justificar la necessitat de tenir hàbits saludables, analitzant les accions pròpies i alienes (alimentació, higiene, postura corporal, activitat física, desplaçaments, relacions interpersonals, descans, exposició a les pantalles, maneig de l’estrès, seguretat en les pràctiques sexuals, consum de substàncies... ), amb actitud crítica i basant-se en fonaments de la fisiologia.</v>
      </c>
      <c r="J40" s="151">
        <v>167.0</v>
      </c>
    </row>
    <row r="41">
      <c r="A41" s="144">
        <v>40.0</v>
      </c>
      <c r="B41" s="152" t="s">
        <v>293</v>
      </c>
      <c r="C41" s="152" t="s">
        <v>292</v>
      </c>
      <c r="D41" s="152" t="s">
        <v>431</v>
      </c>
      <c r="E41" s="153" t="s">
        <v>432</v>
      </c>
      <c r="F41" s="153"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1" s="152" t="s">
        <v>439</v>
      </c>
      <c r="H41" s="153" t="s">
        <v>440</v>
      </c>
      <c r="I41" s="153" t="str">
        <f t="shared" si="2"/>
        <v>1r, 2n i 3r CA 5.4-Identificar algunes situacions en què els coneixements derivats de la biologia i la geologia poden contribuir a millorar la sostenibilitat ambiental i la salut individual i col·lectiva.</v>
      </c>
      <c r="J41" s="154">
        <v>168.0</v>
      </c>
    </row>
    <row r="42">
      <c r="A42" s="139">
        <v>41.0</v>
      </c>
      <c r="B42" s="149" t="s">
        <v>293</v>
      </c>
      <c r="C42" s="149" t="s">
        <v>292</v>
      </c>
      <c r="D42" s="149" t="s">
        <v>431</v>
      </c>
      <c r="E42" s="150" t="s">
        <v>432</v>
      </c>
      <c r="F42" s="150"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2" s="149" t="s">
        <v>441</v>
      </c>
      <c r="H42" s="150" t="s">
        <v>442</v>
      </c>
      <c r="I42" s="150" t="str">
        <f t="shared" si="2"/>
        <v>1r, 2n i 3r CA 5.5-Emprendre, de manera guiada i amb la metodologia adequada, projectes científics relacionats amb la millora de la societat i que afavoreixin el creixement entre iguals com a base d’una comunitat científica escolar crítica i ètica.</v>
      </c>
      <c r="J42" s="151">
        <v>169.0</v>
      </c>
    </row>
    <row r="43">
      <c r="A43" s="144">
        <v>42.0</v>
      </c>
      <c r="B43" s="152" t="s">
        <v>293</v>
      </c>
      <c r="C43" s="152" t="s">
        <v>292</v>
      </c>
      <c r="D43" s="152" t="s">
        <v>431</v>
      </c>
      <c r="E43" s="153" t="s">
        <v>432</v>
      </c>
      <c r="F43" s="153"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3" s="152" t="s">
        <v>443</v>
      </c>
      <c r="H43" s="153" t="s">
        <v>444</v>
      </c>
      <c r="I43" s="153" t="str">
        <f t="shared" si="2"/>
        <v>1r, 2n i 3r CA 5.6-Justificar la necessitat de la seguretat i la sostenibilitat en la mobilitat de les persones i preveure les conseqüències del comportament viari tant per a la pròpia persona com per a altres, des de la perspectiva de la salut i el medi ambient.</v>
      </c>
      <c r="J43" s="154">
        <v>170.0</v>
      </c>
    </row>
    <row r="44">
      <c r="A44" s="139">
        <v>43.0</v>
      </c>
      <c r="B44" s="149" t="s">
        <v>293</v>
      </c>
      <c r="C44" s="149" t="s">
        <v>292</v>
      </c>
      <c r="D44" s="149" t="s">
        <v>431</v>
      </c>
      <c r="E44" s="150" t="s">
        <v>432</v>
      </c>
      <c r="F44" s="150"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4" s="149" t="s">
        <v>445</v>
      </c>
      <c r="H44" s="150" t="s">
        <v>446</v>
      </c>
      <c r="I44" s="150" t="str">
        <f t="shared" si="2"/>
        <v>4t CA 5.1-Justificar amb fonaments científics la importància de la preservació de la biodiversitat, la conservació de l’entorn, la protecció dels éssers vius de l’entorn, el desenvolupament sostenible i la qualitat de vida i identificar els possibles riscos naturals potenciats per determinades accions humanes sobre una zona geogràfica, tenint en compte les seves característiques litològiques, el relleu i la vegetació.</v>
      </c>
      <c r="J44" s="151">
        <v>171.0</v>
      </c>
    </row>
    <row r="45">
      <c r="A45" s="144">
        <v>44.0</v>
      </c>
      <c r="B45" s="152" t="s">
        <v>293</v>
      </c>
      <c r="C45" s="152" t="s">
        <v>292</v>
      </c>
      <c r="D45" s="152" t="s">
        <v>431</v>
      </c>
      <c r="E45" s="153" t="s">
        <v>432</v>
      </c>
      <c r="F45" s="153"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5" s="152" t="s">
        <v>447</v>
      </c>
      <c r="H45" s="153" t="s">
        <v>448</v>
      </c>
      <c r="I45" s="153" t="str">
        <f t="shared" si="2"/>
        <v>4t CA 5.2-Argumentar sobre la necessitat de tenir hàbits sostenibles, analitzant les accions pròpies i alienes (hàbits de consum, generació residus, transport...), amb actitud crítica i basant-se en fonaments del funcionament dels sistemes naturals.</v>
      </c>
      <c r="J45" s="154">
        <v>172.0</v>
      </c>
    </row>
    <row r="46">
      <c r="A46" s="139">
        <v>45.0</v>
      </c>
      <c r="B46" s="149" t="s">
        <v>293</v>
      </c>
      <c r="C46" s="149" t="s">
        <v>292</v>
      </c>
      <c r="D46" s="149" t="s">
        <v>431</v>
      </c>
      <c r="E46" s="150" t="s">
        <v>432</v>
      </c>
      <c r="F46" s="150"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6" s="149" t="s">
        <v>449</v>
      </c>
      <c r="H46" s="150" t="s">
        <v>450</v>
      </c>
      <c r="I46" s="150" t="str">
        <f t="shared" si="2"/>
        <v>4t CA 5.3-Argumentar sobre la necessitat de tenir hàbits saludables, analitzant les accions pròpies i alienes (alimentació, higiene, postura corporal, activitat física, desplaçaments segurs, relacions interpersonals, descans, exposició a les pantalles, maneig de l’estrès, seguretat en les pràctiques sexuals, consum de substàncies ... ), amb actitud crítica i basant-se en fonaments de la fisiologia.</v>
      </c>
      <c r="J46" s="151">
        <v>173.0</v>
      </c>
    </row>
    <row r="47">
      <c r="A47" s="144">
        <v>46.0</v>
      </c>
      <c r="B47" s="152" t="s">
        <v>293</v>
      </c>
      <c r="C47" s="152" t="s">
        <v>292</v>
      </c>
      <c r="D47" s="152" t="s">
        <v>431</v>
      </c>
      <c r="E47" s="153" t="s">
        <v>432</v>
      </c>
      <c r="F47" s="153"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7" s="152" t="s">
        <v>451</v>
      </c>
      <c r="H47" s="153" t="s">
        <v>452</v>
      </c>
      <c r="I47" s="153" t="str">
        <f t="shared" si="2"/>
        <v>4t CA 5.4-Argumentar, justificant les raons aportades, sobre com els coneixements derivats de la biologia i la geologia poden contribuir a millorar la sostenibilitat ambiental i la salut individual i col·lectiva.</v>
      </c>
      <c r="J47" s="154">
        <v>174.0</v>
      </c>
    </row>
    <row r="48">
      <c r="A48" s="139">
        <v>47.0</v>
      </c>
      <c r="B48" s="149" t="s">
        <v>293</v>
      </c>
      <c r="C48" s="149" t="s">
        <v>292</v>
      </c>
      <c r="D48" s="149" t="s">
        <v>431</v>
      </c>
      <c r="E48" s="150" t="s">
        <v>432</v>
      </c>
      <c r="F48" s="150"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8" s="149" t="s">
        <v>453</v>
      </c>
      <c r="H48" s="150" t="s">
        <v>454</v>
      </c>
      <c r="I48" s="150" t="str">
        <f t="shared" si="2"/>
        <v>4t CA 5.5-Emprendre, de forma autònoma amb la metodologia adequada, projectes científics relacionats amb la millora de la societat i que afavoreixin el creixement entre iguals com a base d’una comunitat científica escolar crítica i ètica.</v>
      </c>
      <c r="J48" s="151">
        <v>175.0</v>
      </c>
    </row>
    <row r="49">
      <c r="A49" s="144">
        <v>48.0</v>
      </c>
      <c r="B49" s="152" t="s">
        <v>293</v>
      </c>
      <c r="C49" s="152" t="s">
        <v>292</v>
      </c>
      <c r="D49" s="152" t="s">
        <v>431</v>
      </c>
      <c r="E49" s="153" t="s">
        <v>432</v>
      </c>
      <c r="F49" s="153" t="str">
        <f t="shared" si="1"/>
        <v>C05-Analitzar els efectes de determinades accions sobre el medi ambient i la salut, basant-se en els fonaments de les ciències biològiques i geològiques, per fer propostes d’acció i per decidir de manera informada sobre problemàtiques actuals i adoptar hàbits que minimitzin els impactes mediambientals, que siguin compatibles amb un desenvolupament sostenible i que permetin mantenir i millorar la salut individual i col·lectiva.</v>
      </c>
      <c r="G49" s="152" t="s">
        <v>455</v>
      </c>
      <c r="H49" s="153" t="s">
        <v>456</v>
      </c>
      <c r="I49" s="153" t="str">
        <f t="shared" si="2"/>
        <v>4t CA 5.6-Adoptar actituds compromeses i actives davant de pràctiques, comportaments i hàbits per a una mobilitat segura i sostenible que suposen un risc per a la nostra salut, contrastant informacions fiables, objectives i amb una base científica vàlida.</v>
      </c>
      <c r="J49" s="154">
        <v>176.0</v>
      </c>
    </row>
    <row r="50">
      <c r="A50" s="139">
        <v>49.0</v>
      </c>
      <c r="B50" s="149" t="s">
        <v>293</v>
      </c>
      <c r="C50" s="149" t="s">
        <v>292</v>
      </c>
      <c r="D50" s="149" t="s">
        <v>457</v>
      </c>
      <c r="E50" s="150" t="s">
        <v>458</v>
      </c>
      <c r="F50" s="150" t="str">
        <f t="shared" si="1"/>
        <v>C06-Analitzar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v>
      </c>
      <c r="G50" s="149" t="s">
        <v>459</v>
      </c>
      <c r="H50" s="150" t="s">
        <v>460</v>
      </c>
      <c r="I50" s="150" t="str">
        <f t="shared" si="2"/>
        <v>1r, 2n i 3r CA 6.1-Identificar els diferents elements del paisatge i justificar el seu grau de desenvolupament.</v>
      </c>
      <c r="J50" s="151">
        <v>177.0</v>
      </c>
    </row>
    <row r="51">
      <c r="A51" s="144">
        <v>50.0</v>
      </c>
      <c r="B51" s="152" t="s">
        <v>293</v>
      </c>
      <c r="C51" s="152" t="s">
        <v>292</v>
      </c>
      <c r="D51" s="152" t="s">
        <v>457</v>
      </c>
      <c r="E51" s="153" t="s">
        <v>458</v>
      </c>
      <c r="F51" s="153" t="str">
        <f t="shared" si="1"/>
        <v>C06-Analitzar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v>
      </c>
      <c r="G51" s="152" t="s">
        <v>461</v>
      </c>
      <c r="H51" s="153" t="s">
        <v>462</v>
      </c>
      <c r="I51" s="153" t="str">
        <f t="shared" si="2"/>
        <v>1r, 2n i 3r CA 6.2-Reconèixer la transformació dels paisatges associada als canvis geològics, biològics i ambientals que experimenten.</v>
      </c>
      <c r="J51" s="154">
        <v>178.0</v>
      </c>
    </row>
    <row r="52">
      <c r="A52" s="139">
        <v>51.0</v>
      </c>
      <c r="B52" s="149" t="s">
        <v>293</v>
      </c>
      <c r="C52" s="149" t="s">
        <v>292</v>
      </c>
      <c r="D52" s="149" t="s">
        <v>457</v>
      </c>
      <c r="E52" s="150" t="s">
        <v>458</v>
      </c>
      <c r="F52" s="150" t="str">
        <f t="shared" si="1"/>
        <v>C06-Analitzar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v>
      </c>
      <c r="G52" s="149" t="s">
        <v>463</v>
      </c>
      <c r="H52" s="150" t="s">
        <v>464</v>
      </c>
      <c r="I52" s="150" t="str">
        <f t="shared" si="2"/>
        <v>1r, 2n i 3r CA 6.3-Relacionar les activitats humanes amb els impactes que reben els paisatges.</v>
      </c>
      <c r="J52" s="151">
        <v>179.0</v>
      </c>
    </row>
    <row r="53">
      <c r="A53" s="144">
        <v>52.0</v>
      </c>
      <c r="B53" s="152" t="s">
        <v>293</v>
      </c>
      <c r="C53" s="152" t="s">
        <v>292</v>
      </c>
      <c r="D53" s="152" t="s">
        <v>457</v>
      </c>
      <c r="E53" s="153" t="s">
        <v>458</v>
      </c>
      <c r="F53" s="153" t="str">
        <f t="shared" si="1"/>
        <v>C06-Analitzar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v>
      </c>
      <c r="G53" s="152" t="s">
        <v>465</v>
      </c>
      <c r="H53" s="153" t="s">
        <v>466</v>
      </c>
      <c r="I53" s="153" t="str">
        <f t="shared" si="2"/>
        <v>4t CA 6.1-Justificar les relacions i la influència mútua que mantenen els diferents elements del paisatge</v>
      </c>
      <c r="J53" s="154">
        <v>180.0</v>
      </c>
    </row>
    <row r="54">
      <c r="A54" s="139">
        <v>53.0</v>
      </c>
      <c r="B54" s="149" t="s">
        <v>293</v>
      </c>
      <c r="C54" s="149" t="s">
        <v>292</v>
      </c>
      <c r="D54" s="149" t="s">
        <v>457</v>
      </c>
      <c r="E54" s="150" t="s">
        <v>458</v>
      </c>
      <c r="F54" s="150" t="str">
        <f t="shared" si="1"/>
        <v>C06-Analitzar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v>
      </c>
      <c r="G54" s="149" t="s">
        <v>467</v>
      </c>
      <c r="H54" s="150" t="s">
        <v>468</v>
      </c>
      <c r="I54" s="150" t="str">
        <f t="shared" si="2"/>
        <v>4t CA 6.2-Relacionar el grau de desenvolupament integral d’un paisatge amb els esdeveniments biològics, geològics i ambientals esdevinguts.</v>
      </c>
      <c r="J54" s="151">
        <v>181.0</v>
      </c>
    </row>
    <row r="55">
      <c r="A55" s="144">
        <v>54.0</v>
      </c>
      <c r="B55" s="152" t="s">
        <v>293</v>
      </c>
      <c r="C55" s="152" t="s">
        <v>292</v>
      </c>
      <c r="D55" s="152" t="s">
        <v>457</v>
      </c>
      <c r="E55" s="153" t="s">
        <v>458</v>
      </c>
      <c r="F55" s="153" t="str">
        <f t="shared" si="1"/>
        <v>C06-Analitzar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v>
      </c>
      <c r="G55" s="152" t="s">
        <v>469</v>
      </c>
      <c r="H55" s="153" t="s">
        <v>470</v>
      </c>
      <c r="I55" s="153" t="str">
        <f t="shared" si="2"/>
        <v>4t CA 6.3-Identificar i analitzar críticament les activitats humanes que impacten en el paisatge i fer propostes plausibles de reversió.</v>
      </c>
      <c r="J55" s="154">
        <v>182.0</v>
      </c>
    </row>
    <row r="56">
      <c r="A56" s="139">
        <v>55.0</v>
      </c>
      <c r="B56" s="149" t="s">
        <v>293</v>
      </c>
      <c r="C56" s="149" t="s">
        <v>292</v>
      </c>
      <c r="D56" s="149" t="s">
        <v>457</v>
      </c>
      <c r="E56" s="150" t="s">
        <v>458</v>
      </c>
      <c r="F56" s="150" t="str">
        <f t="shared" si="1"/>
        <v>C06-Analitzar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v>
      </c>
      <c r="G56" s="149" t="s">
        <v>471</v>
      </c>
      <c r="H56" s="150" t="s">
        <v>472</v>
      </c>
      <c r="I56" s="150" t="str">
        <f t="shared" si="2"/>
        <v>4t CA 6.4-Identificar els principals riscos geològics derivats de causes naturals o antròpiques i proposar mesures de prevenció i correcció.</v>
      </c>
      <c r="J56" s="151">
        <v>183.0</v>
      </c>
    </row>
    <row r="57">
      <c r="A57" s="144">
        <v>56.0</v>
      </c>
      <c r="B57" s="152" t="s">
        <v>293</v>
      </c>
      <c r="C57" s="152" t="s">
        <v>292</v>
      </c>
      <c r="D57" s="152" t="s">
        <v>457</v>
      </c>
      <c r="E57" s="153" t="s">
        <v>458</v>
      </c>
      <c r="F57" s="153" t="str">
        <f t="shared" si="1"/>
        <v>C06-Analitzar els elements del paisatge, utilitzant de forma integrada els coneixements procedents de la biologia, la geologia i les ciències ambientals per explicar-ne l’origen i la possible evolució, així com les característiques de la comunitat d’organismes, la dinàmica del relleu i els possibles riscos naturals.</v>
      </c>
      <c r="G57" s="152" t="s">
        <v>473</v>
      </c>
      <c r="H57" s="153" t="s">
        <v>474</v>
      </c>
      <c r="I57" s="153" t="str">
        <f t="shared" si="2"/>
        <v>4t CA 6.5-Deduir i explicar la història d’un paisatge concret identificar-ne els elements més rellevants, utilitzant el raonament, els coneixements sobre la successió i els principis geològics bàsics (horitzontalitat, superposició, actualisme, neocatastrofisme...).</v>
      </c>
      <c r="J57" s="154">
        <v>184.0</v>
      </c>
    </row>
    <row r="58">
      <c r="A58" s="139">
        <v>57.0</v>
      </c>
      <c r="B58" s="149" t="s">
        <v>299</v>
      </c>
      <c r="C58" s="149" t="s">
        <v>298</v>
      </c>
      <c r="D58" s="149" t="s">
        <v>358</v>
      </c>
      <c r="E58" s="150" t="s">
        <v>475</v>
      </c>
      <c r="F58" s="150" t="str">
        <f t="shared" si="1"/>
        <v>C01-Cercar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v>
      </c>
      <c r="G58" s="149" t="s">
        <v>476</v>
      </c>
      <c r="H58" s="150" t="s">
        <v>477</v>
      </c>
      <c r="I58" s="150" t="str">
        <f t="shared" si="2"/>
        <v>1r i 2n CA 1.1-Desenvolupar estratègies de cerca, tractament i organització de la informació per a la resolució de demandes relacionades amb fets i processos rellevants del present i del passat.</v>
      </c>
      <c r="J58" s="151">
        <v>185.0</v>
      </c>
    </row>
    <row r="59">
      <c r="A59" s="144">
        <v>58.0</v>
      </c>
      <c r="B59" s="152" t="s">
        <v>299</v>
      </c>
      <c r="C59" s="152" t="s">
        <v>298</v>
      </c>
      <c r="D59" s="152" t="s">
        <v>358</v>
      </c>
      <c r="E59" s="153" t="s">
        <v>475</v>
      </c>
      <c r="F59" s="153" t="str">
        <f t="shared" si="1"/>
        <v>C01-Cercar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v>
      </c>
      <c r="G59" s="152" t="s">
        <v>478</v>
      </c>
      <c r="H59" s="153" t="s">
        <v>479</v>
      </c>
      <c r="I59" s="153" t="str">
        <f t="shared" si="2"/>
        <v>1r i 2n CA 1.2-Analitzar de manera crítica, responsable i creativa les fonts d’informació analògiques i digitals, contrastant les dades obtingudes i aplicant-les a diferents situacions i contextos.</v>
      </c>
      <c r="J59" s="154">
        <v>186.0</v>
      </c>
    </row>
    <row r="60">
      <c r="A60" s="139">
        <v>59.0</v>
      </c>
      <c r="B60" s="149" t="s">
        <v>299</v>
      </c>
      <c r="C60" s="149" t="s">
        <v>298</v>
      </c>
      <c r="D60" s="149" t="s">
        <v>358</v>
      </c>
      <c r="E60" s="150" t="s">
        <v>475</v>
      </c>
      <c r="F60" s="150" t="str">
        <f t="shared" si="1"/>
        <v>C01-Cercar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v>
      </c>
      <c r="G60" s="149" t="s">
        <v>480</v>
      </c>
      <c r="H60" s="150" t="s">
        <v>481</v>
      </c>
      <c r="I60" s="150" t="str">
        <f t="shared" si="2"/>
        <v>1r i 2n CA 1.3-Elaborar i comunicar els coneixements adquirits mitjançant recursos expressius que incorporin diferents llenguatges i formats, emprant les possibilitats que ofereixen els entorns i recursos digitals.</v>
      </c>
      <c r="J60" s="151">
        <v>187.0</v>
      </c>
    </row>
    <row r="61">
      <c r="A61" s="144">
        <v>60.0</v>
      </c>
      <c r="B61" s="152" t="s">
        <v>299</v>
      </c>
      <c r="C61" s="152" t="s">
        <v>298</v>
      </c>
      <c r="D61" s="152" t="s">
        <v>358</v>
      </c>
      <c r="E61" s="153" t="s">
        <v>475</v>
      </c>
      <c r="F61" s="153" t="str">
        <f t="shared" si="1"/>
        <v>C01-Cercar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v>
      </c>
      <c r="G61" s="152" t="s">
        <v>482</v>
      </c>
      <c r="H61" s="153" t="s">
        <v>483</v>
      </c>
      <c r="I61" s="153" t="str">
        <f t="shared" si="2"/>
        <v>1r i 2n CA 1.4-Incorporar i utilitzar adequadament el vocabulari propi de les ciències socials mitjançant intervencions orals, textos escrits i altres produccions, tot avançant en la construcció d’un discurs precís i rigorós.</v>
      </c>
      <c r="J61" s="154">
        <v>188.0</v>
      </c>
    </row>
    <row r="62">
      <c r="A62" s="139">
        <v>61.0</v>
      </c>
      <c r="B62" s="149" t="s">
        <v>299</v>
      </c>
      <c r="C62" s="149" t="s">
        <v>298</v>
      </c>
      <c r="D62" s="149" t="s">
        <v>358</v>
      </c>
      <c r="E62" s="150" t="s">
        <v>475</v>
      </c>
      <c r="F62" s="150" t="str">
        <f t="shared" si="1"/>
        <v>C01-Cercar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v>
      </c>
      <c r="G62" s="149" t="s">
        <v>484</v>
      </c>
      <c r="H62" s="150" t="s">
        <v>485</v>
      </c>
      <c r="I62" s="150" t="str">
        <f t="shared" si="2"/>
        <v>3r i 4t CA 1.1-Elaborar continguts propis en diferents formats, mitjançant aplicacions i estratègies de recollida i representació de dades més complexes, contrastant críticament fonts actuals i del passat, tant analògiques com digitals.</v>
      </c>
      <c r="J62" s="143" t="s">
        <v>362</v>
      </c>
    </row>
    <row r="63">
      <c r="A63" s="144">
        <v>62.0</v>
      </c>
      <c r="B63" s="152" t="s">
        <v>299</v>
      </c>
      <c r="C63" s="152" t="s">
        <v>298</v>
      </c>
      <c r="D63" s="152" t="s">
        <v>358</v>
      </c>
      <c r="E63" s="153" t="s">
        <v>475</v>
      </c>
      <c r="F63" s="153" t="str">
        <f t="shared" si="1"/>
        <v>C01-Cercar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v>
      </c>
      <c r="G63" s="152" t="s">
        <v>486</v>
      </c>
      <c r="H63" s="153" t="s">
        <v>487</v>
      </c>
      <c r="I63" s="153" t="str">
        <f t="shared" si="2"/>
        <v>3r i 4t CA 1.2-Establir connexions i relacions entre els coneixements i les informacions adquirides, elaborant síntesis interpretatives i explicatives, mitjançant informes, estudis o dossiers que mostrin un avenç en els aprenentatges assolits.</v>
      </c>
      <c r="J63" s="154">
        <v>190.0</v>
      </c>
    </row>
    <row r="64">
      <c r="A64" s="139">
        <v>63.0</v>
      </c>
      <c r="B64" s="149" t="s">
        <v>299</v>
      </c>
      <c r="C64" s="149" t="s">
        <v>298</v>
      </c>
      <c r="D64" s="149" t="s">
        <v>358</v>
      </c>
      <c r="E64" s="150" t="s">
        <v>475</v>
      </c>
      <c r="F64" s="150" t="str">
        <f t="shared" si="1"/>
        <v>C01-Cercar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v>
      </c>
      <c r="G64" s="149" t="s">
        <v>488</v>
      </c>
      <c r="H64" s="150" t="s">
        <v>489</v>
      </c>
      <c r="I64" s="150" t="str">
        <f t="shared" si="2"/>
        <v>3r i 4t CA 1.3-Transferir adequadament la informació i el coneixement a través de diferents mitjans a contextos i conjuntures actuals, i construir nou coneixement valorant solucions i alternatives diverses.</v>
      </c>
      <c r="J64" s="151">
        <v>191.0</v>
      </c>
    </row>
    <row r="65">
      <c r="A65" s="144">
        <v>64.0</v>
      </c>
      <c r="B65" s="152" t="s">
        <v>299</v>
      </c>
      <c r="C65" s="152" t="s">
        <v>298</v>
      </c>
      <c r="D65" s="152" t="s">
        <v>358</v>
      </c>
      <c r="E65" s="153" t="s">
        <v>475</v>
      </c>
      <c r="F65" s="153" t="str">
        <f t="shared" si="1"/>
        <v>C01-Cercar i tractar informació que permeti interpretar el present i el passat, aplicant els procediments de la recerca històrica i geogràfica a partir de l’anàlisi crítica de dades procedents de fonts analògiques i digitals, per transformar-ho en coneixement i comunicar-ho a través de diferents formats.</v>
      </c>
      <c r="G65" s="152" t="s">
        <v>490</v>
      </c>
      <c r="H65" s="153" t="s">
        <v>491</v>
      </c>
      <c r="I65" s="153" t="str">
        <f t="shared" si="2"/>
        <v>3r i 4t CA 1.4-Analitzar la veracitat i la fiabilitat de les fonts per diferenciar fets d’opinions, identificant la desinformació i utilitzant la informació seleccionada de manera efectiva per resoldre problemes.</v>
      </c>
      <c r="J65" s="154">
        <v>192.0</v>
      </c>
    </row>
    <row r="66">
      <c r="A66" s="139">
        <v>65.0</v>
      </c>
      <c r="B66" s="149" t="s">
        <v>299</v>
      </c>
      <c r="C66" s="149" t="s">
        <v>298</v>
      </c>
      <c r="D66" s="149" t="s">
        <v>367</v>
      </c>
      <c r="E66" s="150" t="s">
        <v>492</v>
      </c>
      <c r="F66" s="150"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66" s="149" t="s">
        <v>493</v>
      </c>
      <c r="H66" s="150" t="s">
        <v>494</v>
      </c>
      <c r="I66" s="150" t="str">
        <f t="shared" si="2"/>
        <v>1r i 2n CA 2.1-Identificar i mostrar interès pels principals problemes que afecten la societat, adoptant una posició crítica, proactiva i de rebuig a situacions injustes i discriminatòries.</v>
      </c>
      <c r="J66" s="151">
        <v>193.0</v>
      </c>
    </row>
    <row r="67">
      <c r="A67" s="144">
        <v>66.0</v>
      </c>
      <c r="B67" s="152" t="s">
        <v>299</v>
      </c>
      <c r="C67" s="152" t="s">
        <v>298</v>
      </c>
      <c r="D67" s="152" t="s">
        <v>367</v>
      </c>
      <c r="E67" s="153" t="s">
        <v>492</v>
      </c>
      <c r="F67" s="153"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67" s="152" t="s">
        <v>495</v>
      </c>
      <c r="H67" s="153" t="s">
        <v>496</v>
      </c>
      <c r="I67" s="153" t="str">
        <f t="shared" si="2"/>
        <v>1r i 2n CA 2.2-Argumentar de forma crítica sobre problemes socials rellevants utilitzant els coneixements propis de les ciències socials i valorant la importància de trobar solucions dialogades.</v>
      </c>
      <c r="J67" s="154">
        <v>194.0</v>
      </c>
    </row>
    <row r="68">
      <c r="A68" s="139">
        <v>67.0</v>
      </c>
      <c r="B68" s="149" t="s">
        <v>299</v>
      </c>
      <c r="C68" s="149" t="s">
        <v>298</v>
      </c>
      <c r="D68" s="149" t="s">
        <v>367</v>
      </c>
      <c r="E68" s="150" t="s">
        <v>492</v>
      </c>
      <c r="F68" s="150"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68" s="149" t="s">
        <v>497</v>
      </c>
      <c r="H68" s="150" t="s">
        <v>498</v>
      </c>
      <c r="I68" s="150" t="str">
        <f t="shared" si="2"/>
        <v>1r i 2n CA 2.3-Mantenir una actitud d’alerta i de reflexió davant dels problemes socials, que ajudi a la permanent revisió dels propis criteris i a comprometre’s en la construcció de futurs millors.</v>
      </c>
      <c r="J68" s="151">
        <v>195.0</v>
      </c>
    </row>
    <row r="69">
      <c r="A69" s="144">
        <v>68.0</v>
      </c>
      <c r="B69" s="152" t="s">
        <v>299</v>
      </c>
      <c r="C69" s="152" t="s">
        <v>298</v>
      </c>
      <c r="D69" s="152" t="s">
        <v>367</v>
      </c>
      <c r="E69" s="153" t="s">
        <v>492</v>
      </c>
      <c r="F69" s="153"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69" s="152" t="s">
        <v>499</v>
      </c>
      <c r="H69" s="153" t="s">
        <v>500</v>
      </c>
      <c r="I69" s="153" t="str">
        <f t="shared" si="2"/>
        <v>1r i 2n CA 2.4-Fonamentar els propis arguments en els valors democràtics, els drets humans i la justícia social, assumint els valors de la cultura de la pau en el decurs de debats i tasques cooperatives.</v>
      </c>
      <c r="J69" s="154">
        <v>196.0</v>
      </c>
    </row>
    <row r="70">
      <c r="A70" s="139">
        <v>69.0</v>
      </c>
      <c r="B70" s="149" t="s">
        <v>299</v>
      </c>
      <c r="C70" s="149" t="s">
        <v>298</v>
      </c>
      <c r="D70" s="149" t="s">
        <v>367</v>
      </c>
      <c r="E70" s="150" t="s">
        <v>492</v>
      </c>
      <c r="F70" s="150"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70" s="149" t="s">
        <v>501</v>
      </c>
      <c r="H70" s="150" t="s">
        <v>502</v>
      </c>
      <c r="I70" s="150" t="str">
        <f t="shared" si="2"/>
        <v>1r i 2n CA 2.5-Posicionar-se amb criteris propis i esdevenir ciutadans crítics amb consciència global mitjançant l’elaboració de productes personals o cooperatius ben argumentats, tot respectant les opinions dels altres.</v>
      </c>
      <c r="J70" s="151">
        <v>197.0</v>
      </c>
    </row>
    <row r="71">
      <c r="A71" s="144">
        <v>70.0</v>
      </c>
      <c r="B71" s="152" t="s">
        <v>299</v>
      </c>
      <c r="C71" s="152" t="s">
        <v>298</v>
      </c>
      <c r="D71" s="152" t="s">
        <v>367</v>
      </c>
      <c r="E71" s="153" t="s">
        <v>492</v>
      </c>
      <c r="F71" s="153"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71" s="152" t="s">
        <v>503</v>
      </c>
      <c r="H71" s="153" t="s">
        <v>504</v>
      </c>
      <c r="I71" s="153" t="str">
        <f t="shared" si="2"/>
        <v>3r i 4t CA 2.1-Generar productes originals i creatius tot connectant i reelaborant els coneixements previs mitjançant les eines d’investigació pròpies de les ciències socials.</v>
      </c>
      <c r="J71" s="154">
        <v>198.0</v>
      </c>
    </row>
    <row r="72">
      <c r="A72" s="139">
        <v>71.0</v>
      </c>
      <c r="B72" s="149" t="s">
        <v>299</v>
      </c>
      <c r="C72" s="149" t="s">
        <v>298</v>
      </c>
      <c r="D72" s="149" t="s">
        <v>367</v>
      </c>
      <c r="E72" s="150" t="s">
        <v>492</v>
      </c>
      <c r="F72" s="150"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72" s="149" t="s">
        <v>505</v>
      </c>
      <c r="H72" s="150" t="s">
        <v>506</v>
      </c>
      <c r="I72" s="150" t="str">
        <f t="shared" si="2"/>
        <v>3r i 4t CA 2.2-Explicar problemes passats i presents de la humanitat a diferents escales temporals i espacials, des del món local al global, utilitzant conceptes, situacions i dades rellevants de les ciències socials.</v>
      </c>
      <c r="J72" s="151">
        <v>199.0</v>
      </c>
    </row>
    <row r="73">
      <c r="A73" s="144">
        <v>72.0</v>
      </c>
      <c r="B73" s="152" t="s">
        <v>299</v>
      </c>
      <c r="C73" s="152" t="s">
        <v>298</v>
      </c>
      <c r="D73" s="152" t="s">
        <v>367</v>
      </c>
      <c r="E73" s="153" t="s">
        <v>492</v>
      </c>
      <c r="F73" s="153"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73" s="152" t="s">
        <v>507</v>
      </c>
      <c r="H73" s="153" t="s">
        <v>508</v>
      </c>
      <c r="I73" s="153" t="str">
        <f t="shared" si="2"/>
        <v>3r i 4t CA 2.3-Construir la identitat individual i col·lectiva en el context del món actual, dels seus reptes i conflictes, des d’una perspectiva crítica, sistèmica i global, tot reconeixent la diversitat com a element enriquidor de la convivència.</v>
      </c>
      <c r="J73" s="154">
        <v>200.0</v>
      </c>
    </row>
    <row r="74">
      <c r="A74" s="139">
        <v>73.0</v>
      </c>
      <c r="B74" s="149" t="s">
        <v>299</v>
      </c>
      <c r="C74" s="149" t="s">
        <v>298</v>
      </c>
      <c r="D74" s="149" t="s">
        <v>367</v>
      </c>
      <c r="E74" s="150" t="s">
        <v>492</v>
      </c>
      <c r="F74" s="150" t="str">
        <f t="shared" si="1"/>
        <v>C02-Indagar i argumentar a partir de problemes socials rellevants, locals i globals, per desenvolupar un pensament crític i respectuós amb les diferències, que contribueixi a la construcció de la identitat individual i col·lectiva i a la consecució d’un present i un futur més just i inclusiu.</v>
      </c>
      <c r="G74" s="149" t="s">
        <v>509</v>
      </c>
      <c r="H74" s="150" t="s">
        <v>510</v>
      </c>
      <c r="I74" s="150" t="str">
        <f t="shared" si="2"/>
        <v>3r i 4t CA 2.4-Elaborar i comunicar productes propis, crítics i argumentats, amb una mirada oberta al diàleg i al respecte a judicis i plantejaments diferents, tot reflexionant sobre el propi procés d’aprenentatge.</v>
      </c>
      <c r="J74" s="151">
        <v>201.0</v>
      </c>
    </row>
    <row r="75">
      <c r="A75" s="144">
        <v>74.0</v>
      </c>
      <c r="B75" s="152" t="s">
        <v>299</v>
      </c>
      <c r="C75" s="152" t="s">
        <v>298</v>
      </c>
      <c r="D75" s="152" t="s">
        <v>373</v>
      </c>
      <c r="E75" s="153" t="s">
        <v>511</v>
      </c>
      <c r="F75" s="153" t="str">
        <f t="shared" si="1"/>
        <v>C03-Interpretar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v>
      </c>
      <c r="G75" s="152" t="s">
        <v>512</v>
      </c>
      <c r="H75" s="153" t="s">
        <v>513</v>
      </c>
      <c r="I75" s="153" t="str">
        <f t="shared" si="2"/>
        <v>1r i 2n CA 3.1-Identificar els canvis i les continuïtats entre les etapes històriques, a través de processos inductius, reptes i projectes de recerca, i trobar relacions amb el món actual.</v>
      </c>
      <c r="J75" s="154">
        <v>202.0</v>
      </c>
    </row>
    <row r="76">
      <c r="A76" s="139">
        <v>75.0</v>
      </c>
      <c r="B76" s="149" t="s">
        <v>299</v>
      </c>
      <c r="C76" s="149" t="s">
        <v>298</v>
      </c>
      <c r="D76" s="149" t="s">
        <v>373</v>
      </c>
      <c r="E76" s="150" t="s">
        <v>511</v>
      </c>
      <c r="F76" s="150" t="str">
        <f t="shared" si="1"/>
        <v>C03-Interpretar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v>
      </c>
      <c r="G76" s="149" t="s">
        <v>514</v>
      </c>
      <c r="H76" s="150" t="s">
        <v>515</v>
      </c>
      <c r="I76" s="150" t="str">
        <f t="shared" si="2"/>
        <v>1r i 2n CA 3.2-Diferenciar les causes i les conseqüències dels processos històrics i aplicar-ho en problemes actuals relacionats amb els objectius de desenvolupament sostenible.</v>
      </c>
      <c r="J76" s="151">
        <v>203.0</v>
      </c>
    </row>
    <row r="77">
      <c r="A77" s="144">
        <v>76.0</v>
      </c>
      <c r="B77" s="152" t="s">
        <v>299</v>
      </c>
      <c r="C77" s="152" t="s">
        <v>298</v>
      </c>
      <c r="D77" s="152" t="s">
        <v>373</v>
      </c>
      <c r="E77" s="153" t="s">
        <v>511</v>
      </c>
      <c r="F77" s="153" t="str">
        <f t="shared" si="1"/>
        <v>C03-Interpretar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v>
      </c>
      <c r="G77" s="152" t="s">
        <v>516</v>
      </c>
      <c r="H77" s="153" t="s">
        <v>517</v>
      </c>
      <c r="I77" s="153" t="str">
        <f t="shared" si="2"/>
        <v>1r i 2n CA 3.3-Representar adequadament informació geogràfica i històrica a través de diverses formes de representació gràfica, cartogràfica i visual.</v>
      </c>
      <c r="J77" s="154">
        <v>204.0</v>
      </c>
    </row>
    <row r="78">
      <c r="A78" s="139">
        <v>77.0</v>
      </c>
      <c r="B78" s="149" t="s">
        <v>299</v>
      </c>
      <c r="C78" s="149" t="s">
        <v>298</v>
      </c>
      <c r="D78" s="149" t="s">
        <v>373</v>
      </c>
      <c r="E78" s="150" t="s">
        <v>511</v>
      </c>
      <c r="F78" s="150" t="str">
        <f t="shared" si="1"/>
        <v>C03-Interpretar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v>
      </c>
      <c r="G78" s="149" t="s">
        <v>518</v>
      </c>
      <c r="H78" s="150" t="s">
        <v>519</v>
      </c>
      <c r="I78" s="150" t="str">
        <f t="shared" si="2"/>
        <v>1r i 2n CA 3.4-Situar fets i processos històrics en eixos cronològics, trobant relacions entre diferents períodes i simultaneïtats temporals entre diferents territoris.</v>
      </c>
      <c r="J78" s="151">
        <v>205.0</v>
      </c>
    </row>
    <row r="79">
      <c r="A79" s="144">
        <v>78.0</v>
      </c>
      <c r="B79" s="152" t="s">
        <v>299</v>
      </c>
      <c r="C79" s="152" t="s">
        <v>298</v>
      </c>
      <c r="D79" s="152" t="s">
        <v>373</v>
      </c>
      <c r="E79" s="153" t="s">
        <v>511</v>
      </c>
      <c r="F79" s="153" t="str">
        <f t="shared" si="1"/>
        <v>C03-Interpretar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v>
      </c>
      <c r="G79" s="152" t="s">
        <v>520</v>
      </c>
      <c r="H79" s="153" t="s">
        <v>521</v>
      </c>
      <c r="I79" s="153" t="str">
        <f t="shared" si="2"/>
        <v>1r i 2n CA 3.5-Identificar i utilitzar les fonts primàries i secundàries, valorant les seves aportacions al coneixement del medi i de les formes de vida en el present i el passat.</v>
      </c>
      <c r="J79" s="154">
        <v>206.0</v>
      </c>
    </row>
    <row r="80">
      <c r="A80" s="139">
        <v>79.0</v>
      </c>
      <c r="B80" s="149" t="s">
        <v>299</v>
      </c>
      <c r="C80" s="149" t="s">
        <v>298</v>
      </c>
      <c r="D80" s="149" t="s">
        <v>373</v>
      </c>
      <c r="E80" s="150" t="s">
        <v>511</v>
      </c>
      <c r="F80" s="150" t="str">
        <f t="shared" si="1"/>
        <v>C03-Interpretar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v>
      </c>
      <c r="G80" s="149" t="s">
        <v>522</v>
      </c>
      <c r="H80" s="150" t="s">
        <v>523</v>
      </c>
      <c r="I80" s="150" t="str">
        <f t="shared" si="2"/>
        <v>3r i 4t CA 3.1-Distingir els grans canvis del món actual, als sectors productius, mercats i relacions socials, debatent les seves implicacions per a les generacions futures.</v>
      </c>
      <c r="J80" s="151">
        <v>207.0</v>
      </c>
    </row>
    <row r="81">
      <c r="A81" s="144">
        <v>80.0</v>
      </c>
      <c r="B81" s="152" t="s">
        <v>299</v>
      </c>
      <c r="C81" s="152" t="s">
        <v>298</v>
      </c>
      <c r="D81" s="152" t="s">
        <v>373</v>
      </c>
      <c r="E81" s="153" t="s">
        <v>511</v>
      </c>
      <c r="F81" s="153" t="str">
        <f t="shared" si="1"/>
        <v>C03-Interpretar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v>
      </c>
      <c r="G81" s="152" t="s">
        <v>524</v>
      </c>
      <c r="H81" s="153" t="s">
        <v>525</v>
      </c>
      <c r="I81" s="153" t="str">
        <f t="shared" si="2"/>
        <v>3r i 4t CA 3.2-Realitzar propostes per assolir els objectius de desenvolupament sostenible, mitjançant projectes de recerca, argumentades a partir de gràfics, imatges i mapes.</v>
      </c>
      <c r="J81" s="154">
        <v>208.0</v>
      </c>
    </row>
    <row r="82">
      <c r="A82" s="139">
        <v>81.0</v>
      </c>
      <c r="B82" s="149" t="s">
        <v>299</v>
      </c>
      <c r="C82" s="149" t="s">
        <v>298</v>
      </c>
      <c r="D82" s="149" t="s">
        <v>373</v>
      </c>
      <c r="E82" s="150" t="s">
        <v>511</v>
      </c>
      <c r="F82" s="150" t="str">
        <f t="shared" si="1"/>
        <v>C03-Interpretar els canvis i les continuïtats dels processos històrics, mitjançant la realització de projectes d’investigació i l’ús de fonts primàries i secundàries, per interpretar els problemes del món actual i fer propostes a favor de la pau, el benestar i el desenvolupament sostenible.</v>
      </c>
      <c r="G82" s="149" t="s">
        <v>526</v>
      </c>
      <c r="H82" s="150" t="s">
        <v>527</v>
      </c>
      <c r="I82" s="150" t="str">
        <f t="shared" si="2"/>
        <v>3r i 4t CA 3.3-Reflexionar sobre els reptes del passat, present i futur, i afrontar-los des de la perspectiva del sistema-món, la justícia social i la sostenibilitat.</v>
      </c>
      <c r="J82" s="151">
        <v>209.0</v>
      </c>
    </row>
    <row r="83">
      <c r="A83" s="144">
        <v>82.0</v>
      </c>
      <c r="B83" s="152" t="s">
        <v>299</v>
      </c>
      <c r="C83" s="152" t="s">
        <v>298</v>
      </c>
      <c r="D83" s="152" t="s">
        <v>381</v>
      </c>
      <c r="E83" s="153" t="s">
        <v>528</v>
      </c>
      <c r="F83" s="153" t="str">
        <f t="shared" si="1"/>
        <v>C04-Descobrir i analitzar els elements i dinàmiques que configuren el territori, mitjançant l’estudi de casos i problemàtiques geogràfiques, per valorar els diferents paisatges i proposar alternatives de gestió territorial, amb criteris de sostenibilitat i justícia social.</v>
      </c>
      <c r="G83" s="152" t="s">
        <v>529</v>
      </c>
      <c r="H83" s="153" t="s">
        <v>530</v>
      </c>
      <c r="I83" s="153" t="str">
        <f t="shared" si="2"/>
        <v>1r i 2n CA 4.1-Interpretar l’espai des d’una perspectiva sistèmica, a través del concepte de paisatge, identificant-ne els elements i les interrelacions existents.</v>
      </c>
      <c r="J83" s="154">
        <v>210.0</v>
      </c>
    </row>
    <row r="84">
      <c r="A84" s="139">
        <v>83.0</v>
      </c>
      <c r="B84" s="149" t="s">
        <v>299</v>
      </c>
      <c r="C84" s="149" t="s">
        <v>298</v>
      </c>
      <c r="D84" s="149" t="s">
        <v>381</v>
      </c>
      <c r="E84" s="150" t="s">
        <v>528</v>
      </c>
      <c r="F84" s="150" t="str">
        <f t="shared" si="1"/>
        <v>C04-Descobrir i analitzar els elements i dinàmiques que configuren el territori, mitjançant l’estudi de casos i problemàtiques geogràfiques, per valorar els diferents paisatges i proposar alternatives de gestió territorial, amb criteris de sostenibilitat i justícia social.</v>
      </c>
      <c r="G84" s="149" t="s">
        <v>531</v>
      </c>
      <c r="H84" s="150" t="s">
        <v>532</v>
      </c>
      <c r="I84" s="150" t="str">
        <f t="shared" si="2"/>
        <v>1r i 2n CA 4.2-Analitzar l’acció humana en els paisatges, dins dels diferents ecosistemes planetaris, valorant la riquesa del patrimoni natural i cultural, i detectant-ne les amenaces de degradació.</v>
      </c>
      <c r="J84" s="151">
        <v>211.0</v>
      </c>
    </row>
    <row r="85">
      <c r="A85" s="144">
        <v>84.0</v>
      </c>
      <c r="B85" s="152" t="s">
        <v>299</v>
      </c>
      <c r="C85" s="152" t="s">
        <v>298</v>
      </c>
      <c r="D85" s="152" t="s">
        <v>381</v>
      </c>
      <c r="E85" s="153" t="s">
        <v>528</v>
      </c>
      <c r="F85" s="153" t="str">
        <f t="shared" si="1"/>
        <v>C04-Descobrir i analitzar els elements i dinàmiques que configuren el territori, mitjançant l’estudi de casos i problemàtiques geogràfiques, per valorar els diferents paisatges i proposar alternatives de gestió territorial, amb criteris de sostenibilitat i justícia social.</v>
      </c>
      <c r="G85" s="152" t="s">
        <v>533</v>
      </c>
      <c r="H85" s="153" t="s">
        <v>534</v>
      </c>
      <c r="I85" s="153" t="str">
        <f t="shared" si="2"/>
        <v>1r i 2n CA 4.3-Criticar i denunciar situacions d’injustícia social i de degradació ambiental, a diferents escales, tant en l’àmbit urbà com en el rural, comprometent-se per a la seva millora.</v>
      </c>
      <c r="J85" s="154">
        <v>212.0</v>
      </c>
    </row>
    <row r="86">
      <c r="A86" s="139">
        <v>85.0</v>
      </c>
      <c r="B86" s="149" t="s">
        <v>299</v>
      </c>
      <c r="C86" s="149" t="s">
        <v>298</v>
      </c>
      <c r="D86" s="149" t="s">
        <v>381</v>
      </c>
      <c r="E86" s="150" t="s">
        <v>528</v>
      </c>
      <c r="F86" s="150" t="str">
        <f t="shared" si="1"/>
        <v>C04-Descobrir i analitzar els elements i dinàmiques que configuren el territori, mitjançant l’estudi de casos i problemàtiques geogràfiques, per valorar els diferents paisatges i proposar alternatives de gestió territorial, amb criteris de sostenibilitat i justícia social.</v>
      </c>
      <c r="G86" s="149" t="s">
        <v>535</v>
      </c>
      <c r="H86" s="150" t="s">
        <v>536</v>
      </c>
      <c r="I86" s="150" t="str">
        <f t="shared" si="2"/>
        <v>3r i 4t CA 4.1-Realitzar estudis de casos amb variables múltiples i fer propostes per gestionar les activitats humanes en el territori amb criteris de sostenibilitat i justícia social.</v>
      </c>
      <c r="J86" s="151">
        <v>213.0</v>
      </c>
    </row>
    <row r="87">
      <c r="A87" s="144">
        <v>86.0</v>
      </c>
      <c r="B87" s="152" t="s">
        <v>299</v>
      </c>
      <c r="C87" s="152" t="s">
        <v>298</v>
      </c>
      <c r="D87" s="152" t="s">
        <v>381</v>
      </c>
      <c r="E87" s="153" t="s">
        <v>528</v>
      </c>
      <c r="F87" s="153" t="str">
        <f t="shared" si="1"/>
        <v>C04-Descobrir i analitzar els elements i dinàmiques que configuren el territori, mitjançant l’estudi de casos i problemàtiques geogràfiques, per valorar els diferents paisatges i proposar alternatives de gestió territorial, amb criteris de sostenibilitat i justícia social.</v>
      </c>
      <c r="G87" s="152" t="s">
        <v>537</v>
      </c>
      <c r="H87" s="153" t="s">
        <v>538</v>
      </c>
      <c r="I87" s="153" t="str">
        <f t="shared" si="2"/>
        <v>3r i 4t CA 4.2-Actuar en defensa, protecció o millora de l’entorn (natural, rural i urbà) a través d’iniciatives a favor de la sostenibilitat i el repartiment just i solidari dels recursos.</v>
      </c>
      <c r="J87" s="154">
        <v>214.0</v>
      </c>
    </row>
    <row r="88">
      <c r="A88" s="139">
        <v>87.0</v>
      </c>
      <c r="B88" s="149" t="s">
        <v>299</v>
      </c>
      <c r="C88" s="149" t="s">
        <v>298</v>
      </c>
      <c r="D88" s="149" t="s">
        <v>381</v>
      </c>
      <c r="E88" s="150" t="s">
        <v>528</v>
      </c>
      <c r="F88" s="150" t="str">
        <f t="shared" si="1"/>
        <v>C04-Descobrir i analitzar els elements i dinàmiques que configuren el territori, mitjançant l’estudi de casos i problemàtiques geogràfiques, per valorar els diferents paisatges i proposar alternatives de gestió territorial, amb criteris de sostenibilitat i justícia social.</v>
      </c>
      <c r="G88" s="149" t="s">
        <v>539</v>
      </c>
      <c r="H88" s="150" t="s">
        <v>540</v>
      </c>
      <c r="I88" s="150" t="str">
        <f t="shared" si="2"/>
        <v>3r i 4t CA 4.3-Comparar models d’organització política, econòmica i territorial per valorar com afecten la vida de les persones i fer propostes d’actuació.</v>
      </c>
      <c r="J88" s="151">
        <v>215.0</v>
      </c>
    </row>
    <row r="89">
      <c r="A89" s="144">
        <v>88.0</v>
      </c>
      <c r="B89" s="152" t="s">
        <v>299</v>
      </c>
      <c r="C89" s="152" t="s">
        <v>298</v>
      </c>
      <c r="D89" s="152" t="s">
        <v>431</v>
      </c>
      <c r="E89" s="153" t="s">
        <v>541</v>
      </c>
      <c r="F89" s="153" t="str">
        <f t="shared" si="1"/>
        <v>C05-Analitzar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v>
      </c>
      <c r="G89" s="152" t="s">
        <v>542</v>
      </c>
      <c r="H89" s="153" t="s">
        <v>543</v>
      </c>
      <c r="I89" s="153" t="str">
        <f t="shared" si="2"/>
        <v>1r i 2n CA 5.1-Identificar i analitzar els mecanismes que han regulat la vida en comú d’algunes societats del passat, interpretant els principals models d’organització social i política.</v>
      </c>
      <c r="J89" s="154">
        <v>216.0</v>
      </c>
    </row>
    <row r="90">
      <c r="A90" s="139">
        <v>89.0</v>
      </c>
      <c r="B90" s="149" t="s">
        <v>299</v>
      </c>
      <c r="C90" s="149" t="s">
        <v>298</v>
      </c>
      <c r="D90" s="149" t="s">
        <v>431</v>
      </c>
      <c r="E90" s="150" t="s">
        <v>541</v>
      </c>
      <c r="F90" s="150" t="str">
        <f t="shared" si="1"/>
        <v>C05-Analitzar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v>
      </c>
      <c r="G90" s="149" t="s">
        <v>544</v>
      </c>
      <c r="H90" s="150" t="s">
        <v>545</v>
      </c>
      <c r="I90" s="150" t="str">
        <f t="shared" si="2"/>
        <v>1r i 2n CA 5.2-Distingir els trets fonamentals de les societats democràtiques i valorar les consecucions de la democràcia i la vigència dels drets humans individuals i col·lectius i de les llibertats.</v>
      </c>
      <c r="J90" s="151">
        <v>217.0</v>
      </c>
    </row>
    <row r="91">
      <c r="A91" s="144">
        <v>90.0</v>
      </c>
      <c r="B91" s="152" t="s">
        <v>299</v>
      </c>
      <c r="C91" s="152" t="s">
        <v>298</v>
      </c>
      <c r="D91" s="152" t="s">
        <v>431</v>
      </c>
      <c r="E91" s="153" t="s">
        <v>541</v>
      </c>
      <c r="F91" s="153" t="str">
        <f t="shared" si="1"/>
        <v>C05-Analitzar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v>
      </c>
      <c r="G91" s="152" t="s">
        <v>546</v>
      </c>
      <c r="H91" s="153" t="s">
        <v>547</v>
      </c>
      <c r="I91" s="153" t="str">
        <f t="shared" si="2"/>
        <v>1r i 2n CA 5.3-Analitzar els trets bàsics de l’organització social, política i econòmica d’algunes societats del passat i valorar de manera crítica el grau d’equitat dels intercanvis i relacions amb altres poblacions.</v>
      </c>
      <c r="J91" s="154">
        <v>218.0</v>
      </c>
    </row>
    <row r="92">
      <c r="A92" s="139">
        <v>91.0</v>
      </c>
      <c r="B92" s="149" t="s">
        <v>299</v>
      </c>
      <c r="C92" s="149" t="s">
        <v>298</v>
      </c>
      <c r="D92" s="149" t="s">
        <v>431</v>
      </c>
      <c r="E92" s="150" t="s">
        <v>541</v>
      </c>
      <c r="F92" s="150" t="str">
        <f t="shared" si="1"/>
        <v>C05-Analitzar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v>
      </c>
      <c r="G92" s="149" t="s">
        <v>548</v>
      </c>
      <c r="H92" s="150" t="s">
        <v>549</v>
      </c>
      <c r="I92" s="150" t="str">
        <f t="shared" si="2"/>
        <v>1r i 2n CA 5.4-Mostrar actituds pacífiques i tolerants i assumir els drets i deures del marc de convivència, demostrant capacitat crítica i responent de manera assertiva davant de situacions d’injustícia i desigualtat.</v>
      </c>
      <c r="J92" s="151">
        <v>219.0</v>
      </c>
    </row>
    <row r="93">
      <c r="A93" s="144">
        <v>92.0</v>
      </c>
      <c r="B93" s="152" t="s">
        <v>299</v>
      </c>
      <c r="C93" s="152" t="s">
        <v>298</v>
      </c>
      <c r="D93" s="152" t="s">
        <v>431</v>
      </c>
      <c r="E93" s="153" t="s">
        <v>541</v>
      </c>
      <c r="F93" s="153" t="str">
        <f t="shared" si="1"/>
        <v>C05-Analitzar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v>
      </c>
      <c r="G93" s="152" t="s">
        <v>550</v>
      </c>
      <c r="H93" s="153" t="s">
        <v>551</v>
      </c>
      <c r="I93" s="153" t="str">
        <f t="shared" si="2"/>
        <v>3r i 4t CA 5.1-Assumir els valors democràtics en la convivència escolar i de l’entorn, fent propostes constructives i rebutjant situacions injustes i discriminatòries.</v>
      </c>
      <c r="J93" s="154">
        <v>220.0</v>
      </c>
    </row>
    <row r="94">
      <c r="A94" s="139">
        <v>93.0</v>
      </c>
      <c r="B94" s="149" t="s">
        <v>299</v>
      </c>
      <c r="C94" s="149" t="s">
        <v>298</v>
      </c>
      <c r="D94" s="149" t="s">
        <v>431</v>
      </c>
      <c r="E94" s="150" t="s">
        <v>541</v>
      </c>
      <c r="F94" s="150" t="str">
        <f t="shared" si="1"/>
        <v>C05-Analitzar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v>
      </c>
      <c r="G94" s="149" t="s">
        <v>552</v>
      </c>
      <c r="H94" s="150" t="s">
        <v>553</v>
      </c>
      <c r="I94" s="150" t="str">
        <f t="shared" si="2"/>
        <v>3r i 4t CA 5.2-Identificar les fites més importants en la lluita per a la democràcia i les llibertats al llarg del segle XX a l’estat espanyol, reconèixer els moviments socials i polítics que les han protagonitzat i preservar llurs memòries plurals.</v>
      </c>
      <c r="J94" s="151">
        <v>221.0</v>
      </c>
    </row>
    <row r="95">
      <c r="A95" s="144">
        <v>94.0</v>
      </c>
      <c r="B95" s="152" t="s">
        <v>299</v>
      </c>
      <c r="C95" s="152" t="s">
        <v>298</v>
      </c>
      <c r="D95" s="152" t="s">
        <v>431</v>
      </c>
      <c r="E95" s="153" t="s">
        <v>541</v>
      </c>
      <c r="F95" s="153" t="str">
        <f t="shared" si="1"/>
        <v>C05-Analitzar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v>
      </c>
      <c r="G95" s="152" t="s">
        <v>554</v>
      </c>
      <c r="H95" s="153" t="s">
        <v>555</v>
      </c>
      <c r="I95" s="153" t="str">
        <f t="shared" si="2"/>
        <v>3r i 4t CA 5.3-Exposar els objectius d’alguns moviments socials que treballen per a l’eliminació de les desigualtats i la resolució pacífica dels conflictes, identificant els elements que promouen la cohesió social i que generen una consciència solidària.</v>
      </c>
      <c r="J95" s="154">
        <v>222.0</v>
      </c>
    </row>
    <row r="96">
      <c r="A96" s="139">
        <v>95.0</v>
      </c>
      <c r="B96" s="149" t="s">
        <v>299</v>
      </c>
      <c r="C96" s="149" t="s">
        <v>298</v>
      </c>
      <c r="D96" s="149" t="s">
        <v>431</v>
      </c>
      <c r="E96" s="150" t="s">
        <v>541</v>
      </c>
      <c r="F96" s="150" t="str">
        <f t="shared" si="1"/>
        <v>C05-Analitzar de forma crítica els mecanismes que han regulat la vida de les societats al llarg de la història fins a l’actualitat i la construcció dels sistemes democràtics per participar de manera respectuosa i compromesa en activitats comunitàries que promoguin la convivència, la cohesió social i l’equitat.</v>
      </c>
      <c r="G96" s="149" t="s">
        <v>556</v>
      </c>
      <c r="H96" s="150" t="s">
        <v>557</v>
      </c>
      <c r="I96" s="150" t="str">
        <f t="shared" si="2"/>
        <v>3r i 4t CA 5.4-Reconèixer els desafiaments de les modernes democràcies per a l’exercici d’una ciutadania activa, compromesa, participativa i inclusiva.</v>
      </c>
      <c r="J96" s="151">
        <v>223.0</v>
      </c>
    </row>
    <row r="97">
      <c r="A97" s="144">
        <v>96.0</v>
      </c>
      <c r="B97" s="152" t="s">
        <v>299</v>
      </c>
      <c r="C97" s="152" t="s">
        <v>298</v>
      </c>
      <c r="D97" s="152" t="s">
        <v>457</v>
      </c>
      <c r="E97" s="153" t="s">
        <v>558</v>
      </c>
      <c r="F97" s="153" t="str">
        <f t="shared" si="1"/>
        <v>C06-Interpretar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v>
      </c>
      <c r="G97" s="152" t="s">
        <v>559</v>
      </c>
      <c r="H97" s="153" t="s">
        <v>560</v>
      </c>
      <c r="I97" s="153" t="str">
        <f t="shared" si="2"/>
        <v>1r i 2n CA 6.1-Explicar els trets definitoris d’algunes civilitzacions històriques, identificar elements de canvi i continuïtat en les formes de vida i subsistència i en l’organització de la societat i reconèixer aspectes significatius de la seva aportació a la cultura universal.</v>
      </c>
      <c r="J97" s="154">
        <v>224.0</v>
      </c>
    </row>
    <row r="98">
      <c r="A98" s="139">
        <v>97.0</v>
      </c>
      <c r="B98" s="149" t="s">
        <v>299</v>
      </c>
      <c r="C98" s="149" t="s">
        <v>298</v>
      </c>
      <c r="D98" s="149" t="s">
        <v>457</v>
      </c>
      <c r="E98" s="150" t="s">
        <v>558</v>
      </c>
      <c r="F98" s="150" t="str">
        <f t="shared" si="1"/>
        <v>C06-Interpretar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v>
      </c>
      <c r="G98" s="149" t="s">
        <v>561</v>
      </c>
      <c r="H98" s="150" t="s">
        <v>562</v>
      </c>
      <c r="I98" s="150" t="str">
        <f t="shared" si="2"/>
        <v>1r i 2n CA 6.2-Reconèixer les desigualtats socials en diferents èpoques històriques, els mecanismes de domini i control que s’hi han donat i les conseqüències en el món actual.</v>
      </c>
      <c r="J98" s="151">
        <v>225.0</v>
      </c>
    </row>
    <row r="99">
      <c r="A99" s="144">
        <v>98.0</v>
      </c>
      <c r="B99" s="152" t="s">
        <v>299</v>
      </c>
      <c r="C99" s="152" t="s">
        <v>298</v>
      </c>
      <c r="D99" s="152" t="s">
        <v>457</v>
      </c>
      <c r="E99" s="153" t="s">
        <v>558</v>
      </c>
      <c r="F99" s="153" t="str">
        <f t="shared" si="1"/>
        <v>C06-Interpretar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v>
      </c>
      <c r="G99" s="152" t="s">
        <v>563</v>
      </c>
      <c r="H99" s="153" t="s">
        <v>564</v>
      </c>
      <c r="I99" s="153" t="str">
        <f t="shared" si="2"/>
        <v>1r i 2n CA 6.3-Identificar els col·lectius que han estat sotmesos, silenciats i invisibilitzats al llarg de la història fins al present i destacar les diferents perspectives i aportacions.</v>
      </c>
      <c r="J99" s="154">
        <v>226.0</v>
      </c>
    </row>
    <row r="100">
      <c r="A100" s="139">
        <v>99.0</v>
      </c>
      <c r="B100" s="149" t="s">
        <v>299</v>
      </c>
      <c r="C100" s="149" t="s">
        <v>298</v>
      </c>
      <c r="D100" s="149" t="s">
        <v>457</v>
      </c>
      <c r="E100" s="150" t="s">
        <v>558</v>
      </c>
      <c r="F100" s="150" t="str">
        <f t="shared" si="1"/>
        <v>C06-Interpretar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v>
      </c>
      <c r="G100" s="149" t="s">
        <v>565</v>
      </c>
      <c r="H100" s="150" t="s">
        <v>566</v>
      </c>
      <c r="I100" s="150" t="str">
        <f t="shared" si="2"/>
        <v>1r i 2n CA 6.4-Caracteritzar els drets humans individuals i col·lectius i l’estat de dret com a sistema institucional que garanteix el seu compliment a través dels seus òrgans i institucions.</v>
      </c>
      <c r="J100" s="151">
        <v>227.0</v>
      </c>
    </row>
    <row r="101">
      <c r="A101" s="144">
        <v>100.0</v>
      </c>
      <c r="B101" s="152" t="s">
        <v>299</v>
      </c>
      <c r="C101" s="152" t="s">
        <v>298</v>
      </c>
      <c r="D101" s="152" t="s">
        <v>457</v>
      </c>
      <c r="E101" s="153" t="s">
        <v>558</v>
      </c>
      <c r="F101" s="153" t="str">
        <f t="shared" si="1"/>
        <v>C06-Interpretar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v>
      </c>
      <c r="G101" s="152" t="s">
        <v>567</v>
      </c>
      <c r="H101" s="153" t="s">
        <v>568</v>
      </c>
      <c r="I101" s="153" t="str">
        <f t="shared" si="2"/>
        <v>3r i 4t CA 6.1-Identificar les fites més importants del procés d’institucionalització dels drets humans al llarg del segle XX i XXI, valorar-ne les consecucions i identificar els mecanismes de protecció i garantia.</v>
      </c>
      <c r="J101" s="154">
        <v>228.0</v>
      </c>
    </row>
    <row r="102">
      <c r="A102" s="139">
        <v>101.0</v>
      </c>
      <c r="B102" s="149" t="s">
        <v>299</v>
      </c>
      <c r="C102" s="149" t="s">
        <v>298</v>
      </c>
      <c r="D102" s="149" t="s">
        <v>457</v>
      </c>
      <c r="E102" s="150" t="s">
        <v>558</v>
      </c>
      <c r="F102" s="150" t="str">
        <f t="shared" si="1"/>
        <v>C06-Interpretar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v>
      </c>
      <c r="G102" s="149" t="s">
        <v>569</v>
      </c>
      <c r="H102" s="150" t="s">
        <v>570</v>
      </c>
      <c r="I102" s="150" t="str">
        <f t="shared" si="2"/>
        <v>3r i 4t CA 6.2-Identificar els sabers i les aportacions dels pobles originaris, especialment dels territoris dominats per pobles colonitzadors, les amenaces que afronten actualment i els moviments socials que defensen els seus drets.</v>
      </c>
      <c r="J102" s="151">
        <v>229.0</v>
      </c>
    </row>
    <row r="103">
      <c r="A103" s="144">
        <v>102.0</v>
      </c>
      <c r="B103" s="152" t="s">
        <v>299</v>
      </c>
      <c r="C103" s="152" t="s">
        <v>298</v>
      </c>
      <c r="D103" s="152" t="s">
        <v>457</v>
      </c>
      <c r="E103" s="153" t="s">
        <v>558</v>
      </c>
      <c r="F103" s="153" t="str">
        <f t="shared" si="1"/>
        <v>C06-Interpretar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v>
      </c>
      <c r="G103" s="152" t="s">
        <v>571</v>
      </c>
      <c r="H103" s="153" t="s">
        <v>572</v>
      </c>
      <c r="I103" s="153" t="str">
        <f t="shared" si="2"/>
        <v>3r i 4t CA 6.3-Caracteritzar els mecanismes dels estats per garantir el dret dels ciutadans a l’accés equitatiu als serveis públics, reduir les desigualtats i garantir una vida digna per a tothom.</v>
      </c>
      <c r="J103" s="154">
        <v>230.0</v>
      </c>
    </row>
    <row r="104">
      <c r="A104" s="139">
        <v>103.0</v>
      </c>
      <c r="B104" s="149" t="s">
        <v>299</v>
      </c>
      <c r="C104" s="149" t="s">
        <v>298</v>
      </c>
      <c r="D104" s="149" t="s">
        <v>457</v>
      </c>
      <c r="E104" s="150" t="s">
        <v>558</v>
      </c>
      <c r="F104" s="150" t="str">
        <f t="shared" si="1"/>
        <v>C06-Interpretar els processos que han conformat les societats actuals en la seva diversitat i riquesa a partir de l’anàlisi de perspectives i mirades diverses per formar-se un criteri propi fonamentat i comprometre’s en la defensa dels drets humans, la llibertat i la igualtat davant les situacions d’injustícia i discriminació.</v>
      </c>
      <c r="G104" s="149" t="s">
        <v>573</v>
      </c>
      <c r="H104" s="150" t="s">
        <v>574</v>
      </c>
      <c r="I104" s="150" t="str">
        <f t="shared" si="2"/>
        <v>3r i 4t CA 6.4-Formar-se un criteri propi sobre alguns problemes rellevants de l’entorn i participar de manera activa i compromesa, individualment i en equip, en projectes socials i cívics que comportin la defensa dels drets de determinats col·lectius.</v>
      </c>
      <c r="J104" s="151">
        <v>231.0</v>
      </c>
    </row>
    <row r="105">
      <c r="A105" s="144">
        <v>104.0</v>
      </c>
      <c r="B105" s="152" t="s">
        <v>299</v>
      </c>
      <c r="C105" s="152" t="s">
        <v>298</v>
      </c>
      <c r="D105" s="152" t="s">
        <v>575</v>
      </c>
      <c r="E105" s="153" t="s">
        <v>576</v>
      </c>
      <c r="F105" s="153"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05" s="152" t="s">
        <v>577</v>
      </c>
      <c r="H105" s="153" t="s">
        <v>578</v>
      </c>
      <c r="I105" s="153" t="str">
        <f t="shared" si="2"/>
        <v>1r i 2n CA 7.1-Explicar els trets definitoris d’algunes cultures històriques, identificar elements de canvi i continuïtat en les seves expressions culturals i artístiques i reconèixer aspectes significatius de la seva aportació a la cultura universal.</v>
      </c>
      <c r="J105" s="154">
        <v>232.0</v>
      </c>
    </row>
    <row r="106">
      <c r="A106" s="139">
        <v>105.0</v>
      </c>
      <c r="B106" s="149" t="s">
        <v>299</v>
      </c>
      <c r="C106" s="149" t="s">
        <v>298</v>
      </c>
      <c r="D106" s="149" t="s">
        <v>575</v>
      </c>
      <c r="E106" s="150" t="s">
        <v>576</v>
      </c>
      <c r="F106" s="150"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06" s="149" t="s">
        <v>579</v>
      </c>
      <c r="H106" s="150" t="s">
        <v>580</v>
      </c>
      <c r="I106" s="150" t="str">
        <f t="shared" si="2"/>
        <v>1r i 2n CA 7.2-Reflexionar sobre els elements culturals que han conformat les diferents identitats individuals i col·lectives de l’entorn i les aportacions de cadascuna d’elles a la cultura humana universal i a la cohesió social, mostrant una actitud respectuosa envers els sentiments de pertinença.</v>
      </c>
      <c r="J106" s="151">
        <v>233.0</v>
      </c>
    </row>
    <row r="107">
      <c r="A107" s="144">
        <v>106.0</v>
      </c>
      <c r="B107" s="152" t="s">
        <v>299</v>
      </c>
      <c r="C107" s="152" t="s">
        <v>298</v>
      </c>
      <c r="D107" s="152" t="s">
        <v>575</v>
      </c>
      <c r="E107" s="153" t="s">
        <v>576</v>
      </c>
      <c r="F107" s="153"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07" s="152" t="s">
        <v>581</v>
      </c>
      <c r="H107" s="153" t="s">
        <v>582</v>
      </c>
      <c r="I107" s="153" t="str">
        <f t="shared" si="2"/>
        <v>1r i 2n CA 7.3-Assenyalar alguns elements bàsics del llegat històric i cultural d’Europa, així com els fonaments d’una ciutadania europea inclusiva i solidària.</v>
      </c>
      <c r="J107" s="154">
        <v>234.0</v>
      </c>
    </row>
    <row r="108">
      <c r="A108" s="139">
        <v>107.0</v>
      </c>
      <c r="B108" s="149" t="s">
        <v>299</v>
      </c>
      <c r="C108" s="149" t="s">
        <v>298</v>
      </c>
      <c r="D108" s="149" t="s">
        <v>575</v>
      </c>
      <c r="E108" s="150" t="s">
        <v>576</v>
      </c>
      <c r="F108" s="150"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08" s="149" t="s">
        <v>583</v>
      </c>
      <c r="H108" s="150" t="s">
        <v>584</v>
      </c>
      <c r="I108" s="150" t="str">
        <f t="shared" si="2"/>
        <v>1r i 2n CA 7.4-Valorar, protegir i conservar alguns elements del patrimoni artístic, històric i cultural, material i immaterial, com a fonament de les diverses identitats col·lectives i de la cohesió social i com a gaudi dels pobles.</v>
      </c>
      <c r="J108" s="151">
        <v>235.0</v>
      </c>
    </row>
    <row r="109">
      <c r="A109" s="144">
        <v>108.0</v>
      </c>
      <c r="B109" s="152" t="s">
        <v>299</v>
      </c>
      <c r="C109" s="152" t="s">
        <v>298</v>
      </c>
      <c r="D109" s="152" t="s">
        <v>575</v>
      </c>
      <c r="E109" s="153" t="s">
        <v>576</v>
      </c>
      <c r="F109" s="153"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09" s="152" t="s">
        <v>585</v>
      </c>
      <c r="H109" s="153" t="s">
        <v>586</v>
      </c>
      <c r="I109" s="153" t="str">
        <f t="shared" si="2"/>
        <v>3r i 4t CA 7.1-Interpretar els processos que han conformat les societats europees actuals per mitjà d’una anàlisi intercultural i que incorpora una multiplicitat de factors i de perspectives.</v>
      </c>
      <c r="J109" s="154">
        <v>236.0</v>
      </c>
    </row>
    <row r="110">
      <c r="A110" s="139">
        <v>109.0</v>
      </c>
      <c r="B110" s="149" t="s">
        <v>299</v>
      </c>
      <c r="C110" s="149" t="s">
        <v>298</v>
      </c>
      <c r="D110" s="149" t="s">
        <v>575</v>
      </c>
      <c r="E110" s="150" t="s">
        <v>576</v>
      </c>
      <c r="F110" s="150"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10" s="149" t="s">
        <v>587</v>
      </c>
      <c r="H110" s="150" t="s">
        <v>588</v>
      </c>
      <c r="I110" s="150" t="str">
        <f t="shared" si="2"/>
        <v>3r i 4t CA 7.2-Analitzar les manifestacions artístiques i culturals i relacionar-les amb els seus creadors i la seva època, per interpretar les diverses cosmovisions i la seva finalitat.</v>
      </c>
      <c r="J110" s="151">
        <v>237.0</v>
      </c>
    </row>
    <row r="111">
      <c r="A111" s="144">
        <v>110.0</v>
      </c>
      <c r="B111" s="152" t="s">
        <v>299</v>
      </c>
      <c r="C111" s="152" t="s">
        <v>298</v>
      </c>
      <c r="D111" s="152" t="s">
        <v>575</v>
      </c>
      <c r="E111" s="153" t="s">
        <v>576</v>
      </c>
      <c r="F111" s="153"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11" s="152" t="s">
        <v>589</v>
      </c>
      <c r="H111" s="153" t="s">
        <v>590</v>
      </c>
      <c r="I111" s="153" t="str">
        <f t="shared" si="2"/>
        <v>3r i 4t CA 7.3-Identificar la importància representativa, expressiva i comunicativa de les imatges en la vida quotidiana de les persones i les societats i crear productes audiovisuals per expressar-se i comunicar resultats de recerques.</v>
      </c>
      <c r="J111" s="154">
        <v>238.0</v>
      </c>
    </row>
    <row r="112">
      <c r="A112" s="139">
        <v>111.0</v>
      </c>
      <c r="B112" s="149" t="s">
        <v>299</v>
      </c>
      <c r="C112" s="149" t="s">
        <v>298</v>
      </c>
      <c r="D112" s="149" t="s">
        <v>575</v>
      </c>
      <c r="E112" s="150" t="s">
        <v>576</v>
      </c>
      <c r="F112" s="150"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12" s="149" t="s">
        <v>591</v>
      </c>
      <c r="H112" s="150" t="s">
        <v>592</v>
      </c>
      <c r="I112" s="150" t="str">
        <f t="shared" si="2"/>
        <v>3r i 4t CA 7.4-Posicionar-se de manera argumentada davant de situacions de desigualtat, domini, injustícia i discriminació exercida sobre determinats col·lectius i minories.</v>
      </c>
      <c r="J112" s="151">
        <v>239.0</v>
      </c>
    </row>
    <row r="113">
      <c r="A113" s="144">
        <v>112.0</v>
      </c>
      <c r="B113" s="152" t="s">
        <v>299</v>
      </c>
      <c r="C113" s="152" t="s">
        <v>298</v>
      </c>
      <c r="D113" s="152" t="s">
        <v>575</v>
      </c>
      <c r="E113" s="153" t="s">
        <v>576</v>
      </c>
      <c r="F113" s="153" t="str">
        <f t="shared" si="1"/>
        <v>C07-Identificar els fonaments que sostenen les identitats personals i col·lectives des d’una perspectiva intercultural, respectant els sentiments de pertinença, i valorar les diverses manifestacions culturals i artístiques i el patrimoni material i immaterial per contribuir a la cohesió social i als valors que emanen d’una ciutadania europea responsable i solidària.</v>
      </c>
      <c r="G113" s="152" t="s">
        <v>593</v>
      </c>
      <c r="H113" s="153" t="s">
        <v>594</v>
      </c>
      <c r="I113" s="153" t="str">
        <f t="shared" si="2"/>
        <v>3r i 4t CA 7.5-Comprometre’s en l’exercici d’accions col·lectives orientades a la cohesió social, la solidaritat i la conservació del patrimoni artístic i cultural dins les comunitats de pertinença.</v>
      </c>
      <c r="J113" s="154">
        <v>240.0</v>
      </c>
    </row>
    <row r="114">
      <c r="A114" s="139">
        <v>113.0</v>
      </c>
      <c r="B114" s="149" t="s">
        <v>299</v>
      </c>
      <c r="C114" s="149" t="s">
        <v>298</v>
      </c>
      <c r="D114" s="149" t="s">
        <v>595</v>
      </c>
      <c r="E114" s="150" t="s">
        <v>596</v>
      </c>
      <c r="F114" s="150"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14" s="149" t="s">
        <v>597</v>
      </c>
      <c r="H114" s="150" t="s">
        <v>598</v>
      </c>
      <c r="I114" s="150" t="str">
        <f t="shared" si="2"/>
        <v>1r i 2n CA 8.1-Relacionar alguns canvis en els hàbits de vida tradicional i el treball domèstic i contrastar-los amb l’actualitat, identificant les pràctiques compatibles amb la salut, la sostenibilitat, la dignitat i el respecte, i assumir responsabilitats i compromisos en l’àmbit familiar, l’entorn escolar i la comunitat.</v>
      </c>
      <c r="J114" s="151">
        <v>241.0</v>
      </c>
    </row>
    <row r="115">
      <c r="A115" s="144">
        <v>114.0</v>
      </c>
      <c r="B115" s="152" t="s">
        <v>299</v>
      </c>
      <c r="C115" s="152" t="s">
        <v>298</v>
      </c>
      <c r="D115" s="152" t="s">
        <v>595</v>
      </c>
      <c r="E115" s="153" t="s">
        <v>596</v>
      </c>
      <c r="F115" s="153"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15" s="152" t="s">
        <v>599</v>
      </c>
      <c r="H115" s="153" t="s">
        <v>600</v>
      </c>
      <c r="I115" s="153" t="str">
        <f t="shared" si="2"/>
        <v>1r i 2n CA 8.2-Identificar els reptes en relació amb la corresponsabilitat en el treball reproductiu i comunitari entre homes i dones, remarcant-ne la importància per al funcionament de les societats.</v>
      </c>
      <c r="J115" s="154">
        <v>242.0</v>
      </c>
    </row>
    <row r="116">
      <c r="A116" s="139">
        <v>115.0</v>
      </c>
      <c r="B116" s="149" t="s">
        <v>299</v>
      </c>
      <c r="C116" s="149" t="s">
        <v>298</v>
      </c>
      <c r="D116" s="149" t="s">
        <v>595</v>
      </c>
      <c r="E116" s="150" t="s">
        <v>596</v>
      </c>
      <c r="F116" s="150"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16" s="149" t="s">
        <v>601</v>
      </c>
      <c r="H116" s="150" t="s">
        <v>602</v>
      </c>
      <c r="I116" s="150" t="str">
        <f t="shared" si="2"/>
        <v>1r i 2n CA 8.3-Identificar les limitacions socials i culturals que han impedit que les persones puguin desenvolupar aspiracions al llarg de diferents generacions i reconèixer la riquesa que aporten els vincles intergeneracionals.</v>
      </c>
      <c r="J116" s="151">
        <v>243.0</v>
      </c>
    </row>
    <row r="117">
      <c r="A117" s="144">
        <v>116.0</v>
      </c>
      <c r="B117" s="152" t="s">
        <v>299</v>
      </c>
      <c r="C117" s="152" t="s">
        <v>298</v>
      </c>
      <c r="D117" s="152" t="s">
        <v>595</v>
      </c>
      <c r="E117" s="153" t="s">
        <v>596</v>
      </c>
      <c r="F117" s="153"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17" s="152" t="s">
        <v>603</v>
      </c>
      <c r="H117" s="153" t="s">
        <v>604</v>
      </c>
      <c r="I117" s="153" t="str">
        <f t="shared" si="2"/>
        <v>1r i 2n CA 8.4-Prendre consciència de les causes que han relegat les dones a un rol secundari al llarg de la història i emprendre accions per valorar, dignificar i visibilitzar determinades aportacions com a font de riquesa per a tothom.</v>
      </c>
      <c r="J117" s="154">
        <v>244.0</v>
      </c>
    </row>
    <row r="118">
      <c r="A118" s="139">
        <v>117.0</v>
      </c>
      <c r="B118" s="149" t="s">
        <v>299</v>
      </c>
      <c r="C118" s="149" t="s">
        <v>298</v>
      </c>
      <c r="D118" s="149" t="s">
        <v>595</v>
      </c>
      <c r="E118" s="150" t="s">
        <v>596</v>
      </c>
      <c r="F118" s="150"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18" s="149" t="s">
        <v>605</v>
      </c>
      <c r="H118" s="150" t="s">
        <v>606</v>
      </c>
      <c r="I118" s="150" t="str">
        <f t="shared" si="2"/>
        <v>1r i 2n CA 8.5-Identificar i rebutjar les violències i les actituds irracionals i discriminatòries envers persones i col·lectius, amb una atenció especial a la diversitat d’identitats i expressions de gènere i diversitat afectivosexual.</v>
      </c>
      <c r="J118" s="151">
        <v>245.0</v>
      </c>
    </row>
    <row r="119">
      <c r="A119" s="144">
        <v>118.0</v>
      </c>
      <c r="B119" s="152" t="s">
        <v>299</v>
      </c>
      <c r="C119" s="152" t="s">
        <v>298</v>
      </c>
      <c r="D119" s="152" t="s">
        <v>595</v>
      </c>
      <c r="E119" s="153" t="s">
        <v>596</v>
      </c>
      <c r="F119" s="153"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19" s="152" t="s">
        <v>607</v>
      </c>
      <c r="H119" s="153" t="s">
        <v>608</v>
      </c>
      <c r="I119" s="153" t="str">
        <f t="shared" si="2"/>
        <v>3r i 4t CA 8.1-Reconèixer els diferents moviments, causes i lideratges que han lluitat i treballen per a l’eliminació de la desigualtat i la discriminació per raó de gènere i d’opció afectivosexual en l’àmbit local i les seves connexions internacionals.</v>
      </c>
      <c r="J119" s="154">
        <v>246.0</v>
      </c>
    </row>
    <row r="120">
      <c r="A120" s="139">
        <v>119.0</v>
      </c>
      <c r="B120" s="149" t="s">
        <v>299</v>
      </c>
      <c r="C120" s="149" t="s">
        <v>298</v>
      </c>
      <c r="D120" s="149" t="s">
        <v>595</v>
      </c>
      <c r="E120" s="150" t="s">
        <v>596</v>
      </c>
      <c r="F120" s="150"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20" s="149" t="s">
        <v>609</v>
      </c>
      <c r="H120" s="150" t="s">
        <v>610</v>
      </c>
      <c r="I120" s="150" t="str">
        <f t="shared" si="2"/>
        <v>3r i 4t CA 8.2-Reconèixer les aportacions dels valors, habilitats i actituds que fomenten la convivència i els sentiments de comunitat exercides per les dones en diferents àmbits socials, econòmics i polítics.</v>
      </c>
      <c r="J120" s="151">
        <v>247.0</v>
      </c>
    </row>
    <row r="121">
      <c r="A121" s="144">
        <v>120.0</v>
      </c>
      <c r="B121" s="152" t="s">
        <v>299</v>
      </c>
      <c r="C121" s="152" t="s">
        <v>298</v>
      </c>
      <c r="D121" s="152" t="s">
        <v>595</v>
      </c>
      <c r="E121" s="153" t="s">
        <v>596</v>
      </c>
      <c r="F121" s="153"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21" s="152" t="s">
        <v>611</v>
      </c>
      <c r="H121" s="153" t="s">
        <v>612</v>
      </c>
      <c r="I121" s="153" t="str">
        <f t="shared" si="2"/>
        <v>3r i 4t CA 8.3-Justificar el principi d’igualtat entre homes i dones en l’àmbit laboral, analitzant críticament la desigualtat en la distribució, gestió i retribució del treball i els reptes en la conciliació familiar i la redistribució dels treballs de cures.</v>
      </c>
      <c r="J121" s="154">
        <v>248.0</v>
      </c>
    </row>
    <row r="122">
      <c r="A122" s="139">
        <v>121.0</v>
      </c>
      <c r="B122" s="149" t="s">
        <v>299</v>
      </c>
      <c r="C122" s="149" t="s">
        <v>298</v>
      </c>
      <c r="D122" s="149" t="s">
        <v>595</v>
      </c>
      <c r="E122" s="150" t="s">
        <v>596</v>
      </c>
      <c r="F122" s="150" t="str">
        <f t="shared" si="1"/>
        <v>C08-Analitzar les formes de vida i els fets i fenòmens socials, passats i presents, des de la perspectiva de gènere, i comprometre’s en la igualtat d’oportunitats, la participació efectiva i la responsabilitat compartida de totes les persones en la societat i l’entorn, superar estereotips i rebutjar qualsevol forma de discriminació i violència.</v>
      </c>
      <c r="G122" s="149" t="s">
        <v>613</v>
      </c>
      <c r="H122" s="150" t="s">
        <v>614</v>
      </c>
      <c r="I122" s="150" t="str">
        <f t="shared" si="2"/>
        <v>3r i 4t CA 8.4-Adoptar un paper actiu i compromès amb l’entorn, a partir de l’anàlisi crítica de la realitat econòmica i social, i els reptes pendents perquè les persones puguin desenvolupar les seves aspiracions, superant estereotips i prejudicis, de manera respectuosa amb la dignitat humana.</v>
      </c>
      <c r="J122" s="151">
        <v>249.0</v>
      </c>
    </row>
    <row r="123">
      <c r="A123" s="144">
        <v>122.0</v>
      </c>
      <c r="B123" s="152" t="s">
        <v>299</v>
      </c>
      <c r="C123" s="152" t="s">
        <v>298</v>
      </c>
      <c r="D123" s="152" t="s">
        <v>615</v>
      </c>
      <c r="E123" s="153" t="s">
        <v>616</v>
      </c>
      <c r="F123" s="153" t="str">
        <f t="shared" si="1"/>
        <v>C09-Valorar críticament les dinàmiques d’interdependència entre diferents factors dins un món globalitzat i les desigualtats i conflictes que es generen, i relacionar les problemàtiques locals i globals per proposar alternatives basades en la cultura de la pau i adquirir compromisos que permetin la consecució d’un món més solidari i sostenible.</v>
      </c>
      <c r="G123" s="152" t="s">
        <v>617</v>
      </c>
      <c r="H123" s="153" t="s">
        <v>618</v>
      </c>
      <c r="I123" s="153" t="str">
        <f t="shared" si="2"/>
        <v>1r i 2n CA 9.1-Analitzar aspectes del funcionament de l’economia en el món, destacant la interdependència entre països, i el seu impacte en la realitat econòmica de l’entorn proper, i les desigualtats que generen, posant èmfasi en els col·lectius més vulnerables.</v>
      </c>
      <c r="J123" s="154">
        <v>250.0</v>
      </c>
    </row>
    <row r="124">
      <c r="A124" s="139">
        <v>123.0</v>
      </c>
      <c r="B124" s="149" t="s">
        <v>299</v>
      </c>
      <c r="C124" s="149" t="s">
        <v>298</v>
      </c>
      <c r="D124" s="149" t="s">
        <v>615</v>
      </c>
      <c r="E124" s="150" t="s">
        <v>616</v>
      </c>
      <c r="F124" s="150" t="str">
        <f t="shared" si="1"/>
        <v>C09-Valorar críticament les dinàmiques d’interdependència entre diferents factors dins un món globalitzat i les desigualtats i conflictes que es generen, i relacionar les problemàtiques locals i globals per proposar alternatives basades en la cultura de la pau i adquirir compromisos que permetin la consecució d’un món més solidari i sostenible.</v>
      </c>
      <c r="G124" s="149" t="s">
        <v>619</v>
      </c>
      <c r="H124" s="150" t="s">
        <v>620</v>
      </c>
      <c r="I124" s="150" t="str">
        <f t="shared" si="2"/>
        <v>1r i 2n CA 9.2-Interpretar el paper dels moviments de població a escala global i local i conèixer les situacions que impulsen les persones a migrar per causes econòmiques o a desplaçar-se per buscar refugi.</v>
      </c>
      <c r="J124" s="151">
        <v>251.0</v>
      </c>
    </row>
    <row r="125">
      <c r="A125" s="144">
        <v>124.0</v>
      </c>
      <c r="B125" s="152" t="s">
        <v>299</v>
      </c>
      <c r="C125" s="152" t="s">
        <v>298</v>
      </c>
      <c r="D125" s="152" t="s">
        <v>615</v>
      </c>
      <c r="E125" s="153" t="s">
        <v>616</v>
      </c>
      <c r="F125" s="153" t="str">
        <f t="shared" si="1"/>
        <v>C09-Valorar críticament les dinàmiques d’interdependència entre diferents factors dins un món globalitzat i les desigualtats i conflictes que es generen, i relacionar les problemàtiques locals i globals per proposar alternatives basades en la cultura de la pau i adquirir compromisos que permetin la consecució d’un món més solidari i sostenible.</v>
      </c>
      <c r="G125" s="152" t="s">
        <v>621</v>
      </c>
      <c r="H125" s="153" t="s">
        <v>622</v>
      </c>
      <c r="I125" s="153" t="str">
        <f t="shared" si="2"/>
        <v>1r i 2n CA 9.3-Analitzar i entendre l’evolució dels factors que generen conflictes violents, i les estratègies econòmiques, polítiques i socials per prevenir-los.</v>
      </c>
      <c r="J125" s="154">
        <v>252.0</v>
      </c>
    </row>
    <row r="126">
      <c r="A126" s="139">
        <v>125.0</v>
      </c>
      <c r="B126" s="149" t="s">
        <v>299</v>
      </c>
      <c r="C126" s="149" t="s">
        <v>298</v>
      </c>
      <c r="D126" s="149" t="s">
        <v>615</v>
      </c>
      <c r="E126" s="150" t="s">
        <v>616</v>
      </c>
      <c r="F126" s="150" t="str">
        <f t="shared" si="1"/>
        <v>C09-Valorar críticament les dinàmiques d’interdependència entre diferents factors dins un món globalitzat i les desigualtats i conflictes que es generen, i relacionar les problemàtiques locals i globals per proposar alternatives basades en la cultura de la pau i adquirir compromisos que permetin la consecució d’un món més solidari i sostenible.</v>
      </c>
      <c r="G126" s="149" t="s">
        <v>623</v>
      </c>
      <c r="H126" s="150" t="s">
        <v>624</v>
      </c>
      <c r="I126" s="150" t="str">
        <f t="shared" si="2"/>
        <v>1r i 2n CA 9.4-Reconèixer les contribucions històriques i actuals a la solució pacífica dels conflictes, la negociació i la transformació social, política, econòmica i cultural en entorns inclusius.</v>
      </c>
      <c r="J126" s="151">
        <v>253.0</v>
      </c>
    </row>
    <row r="127">
      <c r="A127" s="144">
        <v>126.0</v>
      </c>
      <c r="B127" s="152" t="s">
        <v>299</v>
      </c>
      <c r="C127" s="152" t="s">
        <v>298</v>
      </c>
      <c r="D127" s="152" t="s">
        <v>615</v>
      </c>
      <c r="E127" s="153" t="s">
        <v>616</v>
      </c>
      <c r="F127" s="153" t="str">
        <f t="shared" si="1"/>
        <v>C09-Valorar críticament les dinàmiques d’interdependència entre diferents factors dins un món globalitzat i les desigualtats i conflictes que es generen, i relacionar les problemàtiques locals i globals per proposar alternatives basades en la cultura de la pau i adquirir compromisos que permetin la consecució d’un món més solidari i sostenible.</v>
      </c>
      <c r="G127" s="152" t="s">
        <v>625</v>
      </c>
      <c r="H127" s="153" t="s">
        <v>626</v>
      </c>
      <c r="I127" s="153" t="str">
        <f t="shared" si="2"/>
        <v>3r i 4t CA 9.1-Reconèixer els compromisos internacionals a favor de la pau, la seguretat de la mobilitat humana i la cooperació que es desenvolupen des de les institucions i des d’altres entitats no governamentals i de la societat civil.</v>
      </c>
      <c r="J127" s="154">
        <v>254.0</v>
      </c>
    </row>
    <row r="128">
      <c r="A128" s="139">
        <v>127.0</v>
      </c>
      <c r="B128" s="149" t="s">
        <v>299</v>
      </c>
      <c r="C128" s="149" t="s">
        <v>298</v>
      </c>
      <c r="D128" s="149" t="s">
        <v>615</v>
      </c>
      <c r="E128" s="150" t="s">
        <v>616</v>
      </c>
      <c r="F128" s="150" t="str">
        <f t="shared" si="1"/>
        <v>C09-Valorar críticament les dinàmiques d’interdependència entre diferents factors dins un món globalitzat i les desigualtats i conflictes que es generen, i relacionar les problemàtiques locals i globals per proposar alternatives basades en la cultura de la pau i adquirir compromisos que permetin la consecució d’un món més solidari i sostenible.</v>
      </c>
      <c r="G128" s="149" t="s">
        <v>627</v>
      </c>
      <c r="H128" s="150" t="s">
        <v>628</v>
      </c>
      <c r="I128" s="150" t="str">
        <f t="shared" si="2"/>
        <v>3r i 4t CA 9.2-Interpretar la interdependència entre el passat i el present i reflexionar sobre la capacitat de decisió personal i col·lectiva com a subjectes històrics, adquirint compromisos per actuar en la millora de l’entorn proper.</v>
      </c>
      <c r="J128" s="151">
        <v>255.0</v>
      </c>
    </row>
    <row r="129">
      <c r="A129" s="144">
        <v>128.0</v>
      </c>
      <c r="B129" s="152" t="s">
        <v>299</v>
      </c>
      <c r="C129" s="152" t="s">
        <v>298</v>
      </c>
      <c r="D129" s="152" t="s">
        <v>615</v>
      </c>
      <c r="E129" s="153" t="s">
        <v>616</v>
      </c>
      <c r="F129" s="153" t="str">
        <f t="shared" si="1"/>
        <v>C09-Valorar críticament les dinàmiques d’interdependència entre diferents factors dins un món globalitzat i les desigualtats i conflictes que es generen, i relacionar les problemàtiques locals i globals per proposar alternatives basades en la cultura de la pau i adquirir compromisos que permetin la consecució d’un món més solidari i sostenible.</v>
      </c>
      <c r="G129" s="152" t="s">
        <v>629</v>
      </c>
      <c r="H129" s="153" t="s">
        <v>630</v>
      </c>
      <c r="I129" s="153" t="str">
        <f t="shared" si="2"/>
        <v>3r i 4t CA 9.3-Aplicar estratègies basades en la cultura de la pau, la seguretat humana i la resiliència en la resolució dels conflictes que puguin sorgir en l’entorn escolar i comunitari.</v>
      </c>
      <c r="J129" s="154">
        <v>256.0</v>
      </c>
    </row>
    <row r="130">
      <c r="A130" s="139">
        <v>129.0</v>
      </c>
      <c r="B130" s="140" t="s">
        <v>304</v>
      </c>
      <c r="C130" s="140" t="s">
        <v>303</v>
      </c>
      <c r="D130" s="141" t="s">
        <v>358</v>
      </c>
      <c r="E130" s="142" t="s">
        <v>631</v>
      </c>
      <c r="F130" s="142" t="str">
        <f t="shared" si="1"/>
        <v>C01-Analitzar i interpretar fenòmens de la naturalesa, a partir de diferents formats i fonts d’informació, predient-ne i argumentant-ne el comportament a partir de models, lleis i teories propis de la ciència. Obtenir-ne conclusions i comunicar-les utilitzant la metodologia i el llenguatge científic com a eina d’intercanvi de coneixement.</v>
      </c>
      <c r="G130" s="142" t="s">
        <v>360</v>
      </c>
      <c r="H130" s="142" t="s">
        <v>632</v>
      </c>
      <c r="I130" s="142" t="str">
        <f t="shared" si="2"/>
        <v>4t CA 1.1-Analitzar conceptes, fenòmens i processos relacionats amb els sabers de la ciència interpretant informació en diferents formats (models, simuladors, resultats experimentals, gràfics, taules, diagrames, fórmules, esquemes, pàgines web…), mantenint una actitud crítica i obtenint conclusions basades en raonaments científics i defensant amb criteri opinions pròpies fonamentades.</v>
      </c>
      <c r="J130" s="143" t="s">
        <v>362</v>
      </c>
    </row>
    <row r="131">
      <c r="A131" s="144">
        <v>130.0</v>
      </c>
      <c r="B131" s="145" t="s">
        <v>304</v>
      </c>
      <c r="C131" s="145" t="s">
        <v>303</v>
      </c>
      <c r="D131" s="146" t="s">
        <v>358</v>
      </c>
      <c r="E131" s="147" t="s">
        <v>631</v>
      </c>
      <c r="F131" s="147" t="str">
        <f t="shared" si="1"/>
        <v>C01-Analitzar i interpretar fenòmens de la naturalesa, a partir de diferents formats i fonts d’informació, predient-ne i argumentant-ne el comportament a partir de models, lleis i teories propis de la ciència. Obtenir-ne conclusions i comunicar-les utilitzant la metodologia i el llenguatge científic com a eina d’intercanvi de coneixement.</v>
      </c>
      <c r="G131" s="147" t="s">
        <v>363</v>
      </c>
      <c r="H131" s="147" t="s">
        <v>633</v>
      </c>
      <c r="I131" s="147" t="str">
        <f t="shared" si="2"/>
        <v>4t CA 1.2-Interpretar i predir el comportament de fenòmens quotidians, argumentant-los amb rigor d’acord amb models, lleis i teories adequades de la ciència. Comunicar les prediccions i/o conclusions utilitzant el llenguatge científic i els suports i formats adequats a cada cas.</v>
      </c>
      <c r="J131" s="148" t="s">
        <v>362</v>
      </c>
    </row>
    <row r="132">
      <c r="A132" s="139">
        <v>131.0</v>
      </c>
      <c r="B132" s="140" t="s">
        <v>304</v>
      </c>
      <c r="C132" s="140" t="s">
        <v>303</v>
      </c>
      <c r="D132" s="141" t="s">
        <v>358</v>
      </c>
      <c r="E132" s="142" t="s">
        <v>631</v>
      </c>
      <c r="F132" s="142" t="str">
        <f t="shared" si="1"/>
        <v>C01-Analitzar i interpretar fenòmens de la naturalesa, a partir de diferents formats i fonts d’informació, predient-ne i argumentant-ne el comportament a partir de models, lleis i teories propis de la ciència. Obtenir-ne conclusions i comunicar-les utilitzant la metodologia i el llenguatge científic com a eina d’intercanvi de coneixement.</v>
      </c>
      <c r="G132" s="142" t="s">
        <v>365</v>
      </c>
      <c r="H132" s="142" t="s">
        <v>634</v>
      </c>
      <c r="I132" s="142" t="str">
        <f t="shared" si="2"/>
        <v>4t CA 1.3-Identificar els conceptes relacionats amb situacions problemàtiques reals de caràcter científic, proporcionar possibles solucions i presentar de manera clara i rigorosa els resultats i les conclusions obtingudes, utilitzant el format adequat i argumentant-ne la validesa.</v>
      </c>
      <c r="J132" s="143" t="s">
        <v>362</v>
      </c>
    </row>
    <row r="133">
      <c r="A133" s="144">
        <v>132.0</v>
      </c>
      <c r="B133" s="145" t="s">
        <v>304</v>
      </c>
      <c r="C133" s="145" t="s">
        <v>303</v>
      </c>
      <c r="D133" s="146" t="s">
        <v>367</v>
      </c>
      <c r="E133" s="147" t="s">
        <v>635</v>
      </c>
      <c r="F133" s="147" t="str">
        <f t="shared" si="1"/>
        <v>C02-Utilitzar de forma crítica i eficient plataformes tecnològiques i recursos variats, tant en el treball individual com en equip, per a la cerca d’informació, la creació de materials i la comunicació fonamentada en coneixements de la ciència, entorn de fenòmens i qüestions socialment rellevants, organitzant informació mitjançant l’ús i la citació correctes de les fonts, amb respecte per la propietat intel·lectual.</v>
      </c>
      <c r="G133" s="147" t="s">
        <v>369</v>
      </c>
      <c r="H133" s="147" t="s">
        <v>636</v>
      </c>
      <c r="I133" s="147" t="str">
        <f t="shared" si="2"/>
        <v>4t CA 2.1-Utilitzar de forma crítica, creativa i eficient els entorns digitals i els diferents recursos en formats diversos per presentar i defensar assertivament el punt de vista propi sobre fenòmens i qüestions socialment rellevants, fonamentades en els raonaments científics.</v>
      </c>
      <c r="J133" s="148" t="s">
        <v>362</v>
      </c>
    </row>
    <row r="134">
      <c r="A134" s="139">
        <v>133.0</v>
      </c>
      <c r="B134" s="140" t="s">
        <v>304</v>
      </c>
      <c r="C134" s="140" t="s">
        <v>303</v>
      </c>
      <c r="D134" s="141" t="s">
        <v>367</v>
      </c>
      <c r="E134" s="142" t="s">
        <v>635</v>
      </c>
      <c r="F134" s="142" t="str">
        <f t="shared" si="1"/>
        <v>C02-Utilitzar de forma crítica i eficient plataformes tecnològiques i recursos variats, tant en el treball individual com en equip, per a la cerca d’informació, la creació de materials i la comunicació fonamentada en coneixements de la ciència, entorn de fenòmens i qüestions socialment rellevants, organitzant informació mitjançant l’ús i la citació correctes de les fonts, amb respecte per la propietat intel·lectual.</v>
      </c>
      <c r="G134" s="142" t="s">
        <v>371</v>
      </c>
      <c r="H134" s="142" t="s">
        <v>637</v>
      </c>
      <c r="I134" s="142" t="str">
        <f t="shared" si="2"/>
        <v>4t CA 2.2-Construir i justificar el punt de vista propi, fonamentat en la ciència, sobre qüestions socialment rellevants, treballant tant individualment com en equip, respectant les aportacions de tothom i promovent la inclusió de gènere i social.</v>
      </c>
      <c r="J134" s="143" t="s">
        <v>362</v>
      </c>
    </row>
    <row r="135">
      <c r="A135" s="144">
        <v>134.0</v>
      </c>
      <c r="B135" s="145" t="s">
        <v>304</v>
      </c>
      <c r="C135" s="145" t="s">
        <v>303</v>
      </c>
      <c r="D135" s="146" t="s">
        <v>367</v>
      </c>
      <c r="E135" s="147" t="s">
        <v>635</v>
      </c>
      <c r="F135" s="147" t="str">
        <f t="shared" si="1"/>
        <v>C02-Utilitzar de forma crítica i eficient plataformes tecnològiques i recursos variats, tant en el treball individual com en equip, per a la cerca d’informació, la creació de materials i la comunicació fonamentada en coneixements de la ciència, entorn de fenòmens i qüestions socialment rellevants, organitzant informació mitjançant l’ús i la citació correctes de les fonts, amb respecte per la propietat intel·lectual.</v>
      </c>
      <c r="G135" s="147" t="s">
        <v>638</v>
      </c>
      <c r="H135" s="147" t="s">
        <v>639</v>
      </c>
      <c r="I135" s="147" t="str">
        <f t="shared" si="2"/>
        <v>4t CA 2.3-Cercar i analitzar informació amb mitjans convencionals i digitals i crear continguts relacionats amb la ciència, seleccionant amb criteri les fonts més fiables i organitzant la informació mitjançant l’ús i la citació correctes de les fonts, amb respecte per la propietat intel·lectual.</v>
      </c>
      <c r="J135" s="148" t="s">
        <v>362</v>
      </c>
    </row>
    <row r="136">
      <c r="A136" s="139">
        <v>135.0</v>
      </c>
      <c r="B136" s="140" t="s">
        <v>304</v>
      </c>
      <c r="C136" s="140" t="s">
        <v>303</v>
      </c>
      <c r="D136" s="141" t="s">
        <v>373</v>
      </c>
      <c r="E136" s="142" t="s">
        <v>640</v>
      </c>
      <c r="F136" s="142" t="str">
        <f t="shared" si="1"/>
        <v>C03-Analitzar els efectes de determinades accions sobre el medi ambient i la salut, basant-se en els fonaments de la ciència, per fer propostes d’actuacions que permetin prendre decisions de manera informada i crítica en problemàtiques actuals, i reconèixer i adoptar hàbits que minimitzin els impactes mediambientals, que siguin compatibles amb els objectius de desenvolupament sostenible (ODS) i que permetin mantenir i millorar la salut individual i col·lectiva.</v>
      </c>
      <c r="G136" s="142" t="s">
        <v>375</v>
      </c>
      <c r="H136" s="142" t="s">
        <v>641</v>
      </c>
      <c r="I136" s="142" t="str">
        <f t="shared" si="2"/>
        <v>4t CA 3.1-Justificar amb fonaments científics la importància de la qualitat de l’aire, de l’equilibri en la seva composició en els diversos nivells atmosfèrics, dels corrents d’aigua i del sòl lliure de contaminants i identificar els possibles riscos naturals potenciats per determinades accions humanes sobre els sistemes fisicoquímics i biològics de l’entorn, per a un desenvolupament sostenible.</v>
      </c>
      <c r="J136" s="143" t="s">
        <v>362</v>
      </c>
    </row>
    <row r="137">
      <c r="A137" s="144">
        <v>136.0</v>
      </c>
      <c r="B137" s="145" t="s">
        <v>304</v>
      </c>
      <c r="C137" s="145" t="s">
        <v>303</v>
      </c>
      <c r="D137" s="146" t="s">
        <v>373</v>
      </c>
      <c r="E137" s="147" t="s">
        <v>640</v>
      </c>
      <c r="F137" s="147" t="str">
        <f t="shared" si="1"/>
        <v>C03-Analitzar els efectes de determinades accions sobre el medi ambient i la salut, basant-se en els fonaments de la ciència, per fer propostes d’actuacions que permetin prendre decisions de manera informada i crítica en problemàtiques actuals, i reconèixer i adoptar hàbits que minimitzin els impactes mediambientals, que siguin compatibles amb els objectius de desenvolupament sostenible (ODS) i que permetin mantenir i millorar la salut individual i col·lectiva.</v>
      </c>
      <c r="G137" s="147" t="s">
        <v>377</v>
      </c>
      <c r="H137" s="147" t="s">
        <v>642</v>
      </c>
      <c r="I137" s="147" t="str">
        <f t="shared" si="2"/>
        <v>4t CA 3.2-Argumentar sobre la necessitat de tenir hàbits sostenibles, analitzant les accions pròpies i alienes (hàbits de consum, generació de residus, transport, etc.), amb actitud crítica i basant-se en fonaments del funcionament dels sistemes naturals.</v>
      </c>
      <c r="J137" s="148" t="s">
        <v>362</v>
      </c>
    </row>
    <row r="138">
      <c r="A138" s="139">
        <v>137.0</v>
      </c>
      <c r="B138" s="140" t="s">
        <v>304</v>
      </c>
      <c r="C138" s="140" t="s">
        <v>303</v>
      </c>
      <c r="D138" s="141" t="s">
        <v>373</v>
      </c>
      <c r="E138" s="142" t="s">
        <v>640</v>
      </c>
      <c r="F138" s="142" t="str">
        <f t="shared" si="1"/>
        <v>C03-Analitzar els efectes de determinades accions sobre el medi ambient i la salut, basant-se en els fonaments de la ciència, per fer propostes d’actuacions que permetin prendre decisions de manera informada i crítica en problemàtiques actuals, i reconèixer i adoptar hàbits que minimitzin els impactes mediambientals, que siguin compatibles amb els objectius de desenvolupament sostenible (ODS) i que permetin mantenir i millorar la salut individual i col·lectiva.</v>
      </c>
      <c r="G138" s="142" t="s">
        <v>379</v>
      </c>
      <c r="H138" s="142" t="s">
        <v>643</v>
      </c>
      <c r="I138" s="142" t="str">
        <f t="shared" si="2"/>
        <v>4t CA 3.3-Argumentar, justificant les raons aportades, sobre com els coneixements derivats de la ciència poden contribuir a millorar la sostenibilitat ambiental i la salut individual i col·lectiva.</v>
      </c>
      <c r="J138" s="143" t="s">
        <v>362</v>
      </c>
    </row>
    <row r="139">
      <c r="A139" s="144">
        <v>138.0</v>
      </c>
      <c r="B139" s="145" t="s">
        <v>304</v>
      </c>
      <c r="C139" s="145" t="s">
        <v>303</v>
      </c>
      <c r="D139" s="146" t="s">
        <v>373</v>
      </c>
      <c r="E139" s="147" t="s">
        <v>640</v>
      </c>
      <c r="F139" s="147" t="str">
        <f t="shared" si="1"/>
        <v>C03-Analitzar els efectes de determinades accions sobre el medi ambient i la salut, basant-se en els fonaments de la ciència, per fer propostes d’actuacions que permetin prendre decisions de manera informada i crítica en problemàtiques actuals, i reconèixer i adoptar hàbits que minimitzin els impactes mediambientals, que siguin compatibles amb els objectius de desenvolupament sostenible (ODS) i que permetin mantenir i millorar la salut individual i col·lectiva.</v>
      </c>
      <c r="G139" s="147" t="s">
        <v>419</v>
      </c>
      <c r="H139" s="147" t="s">
        <v>644</v>
      </c>
      <c r="I139" s="147" t="str">
        <f t="shared" si="2"/>
        <v>4t CA 3.4-Argumentar sobre la necessitat de tenir hàbits saludables, analitzant les accions pròpies i alienes (alimentació, higiene, postura corporal, activitat física, desplaçaments segurs, relacions interpersonals, descans, exposició a les pantalles, maneig de l’estrès, seguretat en les pràctiques sexuals, consum de substàncies, etc.), amb actitud crítica i basant-se en fonaments de la ciència.</v>
      </c>
      <c r="J139" s="148" t="s">
        <v>362</v>
      </c>
    </row>
    <row r="140">
      <c r="A140" s="139">
        <v>139.0</v>
      </c>
      <c r="B140" s="140" t="s">
        <v>304</v>
      </c>
      <c r="C140" s="140" t="s">
        <v>303</v>
      </c>
      <c r="D140" s="141" t="s">
        <v>373</v>
      </c>
      <c r="E140" s="142" t="s">
        <v>640</v>
      </c>
      <c r="F140" s="142" t="str">
        <f t="shared" si="1"/>
        <v>C03-Analitzar els efectes de determinades accions sobre el medi ambient i la salut, basant-se en els fonaments de la ciència, per fer propostes d’actuacions que permetin prendre decisions de manera informada i crítica en problemàtiques actuals, i reconèixer i adoptar hàbits que minimitzin els impactes mediambientals, que siguin compatibles amb els objectius de desenvolupament sostenible (ODS) i que permetin mantenir i millorar la salut individual i col·lectiva.</v>
      </c>
      <c r="G140" s="142" t="s">
        <v>421</v>
      </c>
      <c r="H140" s="142" t="s">
        <v>645</v>
      </c>
      <c r="I140" s="142" t="str">
        <f t="shared" si="2"/>
        <v>4t CA 3.5-Justificar amb fonaments científics la importància dels objectius de desenvolupament sostenible (ODS) en la preservació de la biodiversitat, la conservació de l’entorn, la protecció dels éssers vius de l’entorn, el desenvolupament sostenible i la qualitat de vida, i identificar els possibles riscos naturals potenciats per determinades accions humanes sobre una zona geogràfica.</v>
      </c>
      <c r="J140" s="143" t="s">
        <v>362</v>
      </c>
    </row>
    <row r="141">
      <c r="A141" s="144">
        <v>140.0</v>
      </c>
      <c r="B141" s="145" t="s">
        <v>304</v>
      </c>
      <c r="C141" s="145" t="s">
        <v>303</v>
      </c>
      <c r="D141" s="146" t="s">
        <v>373</v>
      </c>
      <c r="E141" s="147" t="s">
        <v>640</v>
      </c>
      <c r="F141" s="147" t="str">
        <f t="shared" si="1"/>
        <v>C03-Analitzar els efectes de determinades accions sobre el medi ambient i la salut, basant-se en els fonaments de la ciència, per fer propostes d’actuacions que permetin prendre decisions de manera informada i crítica en problemàtiques actuals, i reconèixer i adoptar hàbits que minimitzin els impactes mediambientals, que siguin compatibles amb els objectius de desenvolupament sostenible (ODS) i que permetin mantenir i millorar la salut individual i col·lectiva.</v>
      </c>
      <c r="G141" s="147" t="s">
        <v>423</v>
      </c>
      <c r="H141" s="147" t="s">
        <v>646</v>
      </c>
      <c r="I141" s="147" t="str">
        <f t="shared" si="2"/>
        <v>4t CA 3.6-Emprendre, de forma autònoma amb la metodologia adequada, projectes científics relacionats amb la millora de la societat i que afavoreixin el creixement entre iguals com a base d’una comunitat científica ciutadana crítica i ètica.</v>
      </c>
      <c r="J141" s="148" t="s">
        <v>362</v>
      </c>
    </row>
    <row r="142">
      <c r="A142" s="139">
        <v>141.0</v>
      </c>
      <c r="B142" s="140" t="s">
        <v>304</v>
      </c>
      <c r="C142" s="140" t="s">
        <v>303</v>
      </c>
      <c r="D142" s="141" t="s">
        <v>381</v>
      </c>
      <c r="E142" s="142" t="s">
        <v>647</v>
      </c>
      <c r="F142" s="142" t="str">
        <f t="shared" si="1"/>
        <v>C04-Interpretar i valorar la ciència com una construcció col·lectiva en canvi i evolució continus, que requereix la interacció amb la resta de la societat per generar millores que repercuteixin en l’avenç tecnològic, econòmic, ambiental i social, i reconèixer el valor i les potencialitats de la ciència ciutadana com a recurs al servei de les comunitats per garantir l’accés a la informació, la transparència i la participació per a la construcció de societats més justes i sostenibles.</v>
      </c>
      <c r="G142" s="142" t="s">
        <v>383</v>
      </c>
      <c r="H142" s="142" t="s">
        <v>648</v>
      </c>
      <c r="I142" s="142" t="str">
        <f t="shared" si="2"/>
        <v>4t CA 4.1-Interpretar la ciència com un procés en construcció, tant a través de l’anàlisi amb perspectiva històrica dels avenços científics dels homes i dones que hi van participar, com de les línies de recerca actuals, i valorar-ne les repercussions i les implicacions socials, econòmiques i mediambientals de la ciència actual en la societat.</v>
      </c>
      <c r="J142" s="143" t="s">
        <v>362</v>
      </c>
    </row>
    <row r="143">
      <c r="A143" s="144">
        <v>142.0</v>
      </c>
      <c r="B143" s="145" t="s">
        <v>304</v>
      </c>
      <c r="C143" s="145" t="s">
        <v>303</v>
      </c>
      <c r="D143" s="146" t="s">
        <v>381</v>
      </c>
      <c r="E143" s="147" t="s">
        <v>647</v>
      </c>
      <c r="F143" s="147" t="str">
        <f t="shared" si="1"/>
        <v>C04-Interpretar i valorar la ciència com una construcció col·lectiva en canvi i evolució continus, que requereix la interacció amb la resta de la societat per generar millores que repercuteixin en l’avenç tecnològic, econòmic, ambiental i social, i reconèixer el valor i les potencialitats de la ciència ciutadana com a recurs al servei de les comunitats per garantir l’accés a la informació, la transparència i la participació per a la construcció de societats més justes i sostenibles.</v>
      </c>
      <c r="G143" s="147" t="s">
        <v>385</v>
      </c>
      <c r="H143" s="147" t="s">
        <v>649</v>
      </c>
      <c r="I143" s="147" t="str">
        <f t="shared" si="2"/>
        <v>4t CA 4.2-Argumentar la capacitat de la ciència per proposar, mitjançant la implicació ciutadana, solucions sostenibles per a les necessitats tecnològiques, ambientals, econòmiques i socials detectades en l’entorn, sense biaixos de gènere ni de cap altre tipus.</v>
      </c>
      <c r="J143" s="148" t="s">
        <v>362</v>
      </c>
    </row>
    <row r="144">
      <c r="A144" s="139">
        <v>143.0</v>
      </c>
      <c r="B144" s="140" t="s">
        <v>304</v>
      </c>
      <c r="C144" s="140" t="s">
        <v>303</v>
      </c>
      <c r="D144" s="141" t="s">
        <v>381</v>
      </c>
      <c r="E144" s="142" t="s">
        <v>647</v>
      </c>
      <c r="F144" s="142" t="str">
        <f t="shared" si="1"/>
        <v>C04-Interpretar i valorar la ciència com una construcció col·lectiva en canvi i evolució continus, que requereix la interacció amb la resta de la societat per generar millores que repercuteixin en l’avenç tecnològic, econòmic, ambiental i social, i reconèixer el valor i les potencialitats de la ciència ciutadana com a recurs al servei de les comunitats per garantir l’accés a la informació, la transparència i la participació per a la construcció de societats més justes i sostenibles.</v>
      </c>
      <c r="G144" s="142" t="s">
        <v>650</v>
      </c>
      <c r="H144" s="142" t="s">
        <v>651</v>
      </c>
      <c r="I144" s="142" t="str">
        <f t="shared" si="2"/>
        <v>4t CA 4.3-Identificar carències o necessitats de l’entorn més proper que es puguin reduir o resoldre mitjançant actuacions o aplicacions senzilles de ciència ciutadana que repercuteixin a impulsar la transformació de les ciutats en hàbitats més justos, amables i sostenibles. Fer-ne difusió o comunicar les propostes als col·lectius indicats quan s’escaigui.</v>
      </c>
      <c r="J144" s="143" t="s">
        <v>362</v>
      </c>
    </row>
    <row r="145">
      <c r="A145" s="144">
        <v>144.0</v>
      </c>
      <c r="B145" s="145" t="s">
        <v>307</v>
      </c>
      <c r="C145" s="145" t="s">
        <v>306</v>
      </c>
      <c r="D145" s="146" t="s">
        <v>358</v>
      </c>
      <c r="E145" s="147" t="s">
        <v>652</v>
      </c>
      <c r="F145" s="147" t="str">
        <f t="shared" si="1"/>
        <v>C01-Analitzar i diferenciar els diferents models d’organització política, social, econòmica i territorial del període grecoromà amb el moment històric present per ser conscient de les arrels clàssiques del món actual.</v>
      </c>
      <c r="G145" s="145" t="s">
        <v>484</v>
      </c>
      <c r="H145" s="147" t="s">
        <v>653</v>
      </c>
      <c r="I145" s="147" t="str">
        <f t="shared" si="2"/>
        <v>3r i 4t CA 1.1-Identificar i establir els espais geogràfics on es va desenvolupar la civilització grega i romana, i quins van ser els seus sistemes polítics i econòmics més representatius, així com les institucions que van vertebrar la seva societat, per mitjà de mapes, plànols i diverses fonts històriques, tot identificant, a més, els elements de canvi i continuïtat entre ambdues civilitzacions.</v>
      </c>
      <c r="J145" s="148" t="s">
        <v>362</v>
      </c>
    </row>
    <row r="146">
      <c r="A146" s="139">
        <v>145.0</v>
      </c>
      <c r="B146" s="140" t="s">
        <v>307</v>
      </c>
      <c r="C146" s="140" t="s">
        <v>306</v>
      </c>
      <c r="D146" s="141" t="s">
        <v>358</v>
      </c>
      <c r="E146" s="142" t="s">
        <v>652</v>
      </c>
      <c r="F146" s="142" t="str">
        <f t="shared" si="1"/>
        <v>C01-Analitzar i diferenciar els diferents models d’organització política, social, econòmica i territorial del període grecoromà amb el moment històric present per ser conscient de les arrels clàssiques del món actual.</v>
      </c>
      <c r="G146" s="140" t="s">
        <v>486</v>
      </c>
      <c r="H146" s="142" t="s">
        <v>654</v>
      </c>
      <c r="I146" s="142" t="str">
        <f t="shared" si="2"/>
        <v>3r i 4t CA 1.2-Justificar i valorar la importància la influència dels fets històrics del període grecoromà respecte al moment històric present, per mitjà de l’anàlisi comparativa de textos antics i moderns en els seus més variats formats.</v>
      </c>
      <c r="J146" s="143" t="s">
        <v>362</v>
      </c>
    </row>
    <row r="147">
      <c r="A147" s="144">
        <v>146.0</v>
      </c>
      <c r="B147" s="145" t="s">
        <v>307</v>
      </c>
      <c r="C147" s="145" t="s">
        <v>306</v>
      </c>
      <c r="D147" s="146" t="s">
        <v>358</v>
      </c>
      <c r="E147" s="147" t="s">
        <v>652</v>
      </c>
      <c r="F147" s="147" t="str">
        <f t="shared" si="1"/>
        <v>C01-Analitzar i diferenciar els diferents models d’organització política, social, econòmica i territorial del període grecoromà amb el moment històric present per ser conscient de les arrels clàssiques del món actual.</v>
      </c>
      <c r="G147" s="145" t="s">
        <v>488</v>
      </c>
      <c r="H147" s="147" t="s">
        <v>655</v>
      </c>
      <c r="I147" s="147" t="str">
        <f t="shared" si="2"/>
        <v>3r i 4t CA 1.3-Valorar críticament les formes de vida, costums i actituds de la societat romana en comparació amb els de les nostres societats a partir del contingut de fonts gregues i llatines en diferents suports, aplicant la perspectiva de gènere.</v>
      </c>
      <c r="J147" s="148" t="s">
        <v>362</v>
      </c>
    </row>
    <row r="148">
      <c r="A148" s="139">
        <v>147.0</v>
      </c>
      <c r="B148" s="140" t="s">
        <v>307</v>
      </c>
      <c r="C148" s="140" t="s">
        <v>306</v>
      </c>
      <c r="D148" s="141" t="s">
        <v>367</v>
      </c>
      <c r="E148" s="142" t="s">
        <v>656</v>
      </c>
      <c r="F148" s="142" t="str">
        <f t="shared" si="1"/>
        <v>C02-Analitzar i avaluar críticament les cosmovisions que contenen les manifestacions culturals grecoromanes amb l’objectiu d’establir vincles amb les manifestacions cultural actuals, fent ús d’eines digitals per a la cerca i el tractament de la informació.</v>
      </c>
      <c r="G148" s="140" t="s">
        <v>503</v>
      </c>
      <c r="H148" s="142" t="s">
        <v>657</v>
      </c>
      <c r="I148" s="142" t="str">
        <f t="shared" si="2"/>
        <v>3r i 4t CA 2.1-Llegir i interpretar manifestacions culturals grecoromanes a partir del seu context històric, així com la intencionalitat dels seus autors o autores.</v>
      </c>
      <c r="J148" s="143" t="s">
        <v>362</v>
      </c>
    </row>
    <row r="149">
      <c r="A149" s="144">
        <v>148.0</v>
      </c>
      <c r="B149" s="145" t="s">
        <v>307</v>
      </c>
      <c r="C149" s="145" t="s">
        <v>306</v>
      </c>
      <c r="D149" s="146" t="s">
        <v>367</v>
      </c>
      <c r="E149" s="147" t="s">
        <v>656</v>
      </c>
      <c r="F149" s="147" t="str">
        <f t="shared" si="1"/>
        <v>C02-Analitzar i avaluar críticament les cosmovisions que contenen les manifestacions culturals grecoromanes amb l’objectiu d’establir vincles amb les manifestacions cultural actuals, fent ús d’eines digitals per a la cerca i el tractament de la informació.</v>
      </c>
      <c r="G149" s="145" t="s">
        <v>505</v>
      </c>
      <c r="H149" s="147" t="s">
        <v>658</v>
      </c>
      <c r="I149" s="147" t="str">
        <f t="shared" si="2"/>
        <v>3r i 4t CA 2.2-Relacionar les manifestacions culturals grecoromanes amb manifestacions culturals d’èpoques posteriors, a partir d’imatges, fotografies i reproduccions de pintures, escultures, edificacions, ceràmiques, joies, fragments d’obres literàries, documents, etc.</v>
      </c>
      <c r="J149" s="148" t="s">
        <v>362</v>
      </c>
    </row>
    <row r="150">
      <c r="A150" s="139">
        <v>149.0</v>
      </c>
      <c r="B150" s="140" t="s">
        <v>307</v>
      </c>
      <c r="C150" s="140" t="s">
        <v>306</v>
      </c>
      <c r="D150" s="141" t="s">
        <v>367</v>
      </c>
      <c r="E150" s="142" t="s">
        <v>656</v>
      </c>
      <c r="F150" s="142" t="str">
        <f t="shared" si="1"/>
        <v>C02-Analitzar i avaluar críticament les cosmovisions que contenen les manifestacions culturals grecoromanes amb l’objectiu d’establir vincles amb les manifestacions cultural actuals, fent ús d’eines digitals per a la cerca i el tractament de la informació.</v>
      </c>
      <c r="G150" s="140" t="s">
        <v>507</v>
      </c>
      <c r="H150" s="142" t="s">
        <v>659</v>
      </c>
      <c r="I150" s="142" t="str">
        <f t="shared" si="2"/>
        <v>3r i 4t CA 2.3-Analitzar els canvis i continuïtats que es donen en les manifestacions culturals actuals d’arrel grecoromana, tenint en compte la seva evolució històrica, plantejant la seva perspectiva de futur i desenvolupant estratègies de cerca d’informació en diferents suports (amb especial referència als digitals) i d’argumentació i exposició oral a l’aula, tot mostrant interès, respecte i empatia per les opinions i argumentacions dels companys i companyes.</v>
      </c>
      <c r="J150" s="143" t="s">
        <v>362</v>
      </c>
    </row>
    <row r="151">
      <c r="A151" s="144">
        <v>150.0</v>
      </c>
      <c r="B151" s="145" t="s">
        <v>307</v>
      </c>
      <c r="C151" s="145" t="s">
        <v>306</v>
      </c>
      <c r="D151" s="146" t="s">
        <v>373</v>
      </c>
      <c r="E151" s="147" t="s">
        <v>660</v>
      </c>
      <c r="F151" s="147" t="str">
        <f t="shared" si="1"/>
        <v>C03-Valorar i argumentar el patrimoni cultural grecoromà com a herència rebuda del passat, per defensar-ne la conservació.</v>
      </c>
      <c r="G151" s="145" t="s">
        <v>522</v>
      </c>
      <c r="H151" s="147" t="s">
        <v>661</v>
      </c>
      <c r="I151" s="147" t="str">
        <f t="shared" si="2"/>
        <v>3r i 4t CA 3.1-Identificar, reconèixer i valorar les principals manifestacions artístiques grecoromanes en el seu context històric a partir de la lectura de textos grecs i llatins traduïts i d’imatges contingudes en ceràmiques i en estàtues d’època grega i romana, sense renunciar a denunciar aquelles expressions que atempten contra la igualtat de gènere i d’oportunitats i que, segons els criteris actuals, mereixen un clar rebuig.</v>
      </c>
      <c r="J151" s="148" t="s">
        <v>362</v>
      </c>
    </row>
    <row r="152">
      <c r="A152" s="139">
        <v>151.0</v>
      </c>
      <c r="B152" s="140" t="s">
        <v>307</v>
      </c>
      <c r="C152" s="140" t="s">
        <v>306</v>
      </c>
      <c r="D152" s="141" t="s">
        <v>373</v>
      </c>
      <c r="E152" s="142" t="s">
        <v>660</v>
      </c>
      <c r="F152" s="142" t="str">
        <f t="shared" si="1"/>
        <v>C03-Valorar i argumentar el patrimoni cultural grecoromà com a herència rebuda del passat, per defensar-ne la conservació.</v>
      </c>
      <c r="G152" s="140" t="s">
        <v>524</v>
      </c>
      <c r="H152" s="142" t="s">
        <v>662</v>
      </c>
      <c r="I152" s="142" t="str">
        <f t="shared" si="2"/>
        <v>3r i 4t CA 3.2-Entendre i valorar el concepte de patrimoni cultural (material i immaterial) com a herència pròpia del passat, amb la qual el poble viu el present i el transmet a generacions futures, tot analitzant exemples concrets que permetin rastrejar la seva continuïtat des de l’antiguitat fins als nostres dies.</v>
      </c>
      <c r="J152" s="143" t="s">
        <v>362</v>
      </c>
    </row>
    <row r="153">
      <c r="A153" s="144">
        <v>152.0</v>
      </c>
      <c r="B153" s="145" t="s">
        <v>307</v>
      </c>
      <c r="C153" s="145" t="s">
        <v>306</v>
      </c>
      <c r="D153" s="146" t="s">
        <v>373</v>
      </c>
      <c r="E153" s="147" t="s">
        <v>660</v>
      </c>
      <c r="F153" s="147" t="str">
        <f t="shared" si="1"/>
        <v>C03-Valorar i argumentar el patrimoni cultural grecoromà com a herència rebuda del passat, per defensar-ne la conservació.</v>
      </c>
      <c r="G153" s="145" t="s">
        <v>526</v>
      </c>
      <c r="H153" s="147" t="s">
        <v>663</v>
      </c>
      <c r="I153" s="147" t="str">
        <f t="shared" si="2"/>
        <v>3r i 4t CA 3.3-Investigar, de manera guiada, el patrimoni històric, arqueològic, artístic i cultural heretat de les civilitzacions grega i romana, amb l’objectiu d’actuar de forma adequada, empàtica i respectuosa vers aquest patrimoni, interessant-se pels processos de construcció, preservació, conservació i restauració i per aquelles actituds cíviques que n’asseguren la sostenibilitat.</v>
      </c>
      <c r="J153" s="148" t="s">
        <v>362</v>
      </c>
    </row>
    <row r="154">
      <c r="A154" s="139">
        <v>153.0</v>
      </c>
      <c r="B154" s="140" t="s">
        <v>307</v>
      </c>
      <c r="C154" s="140" t="s">
        <v>306</v>
      </c>
      <c r="D154" s="141" t="s">
        <v>373</v>
      </c>
      <c r="E154" s="142" t="s">
        <v>660</v>
      </c>
      <c r="F154" s="142" t="str">
        <f t="shared" si="1"/>
        <v>C03-Valorar i argumentar el patrimoni cultural grecoromà com a herència rebuda del passat, per defensar-ne la conservació.</v>
      </c>
      <c r="G154" s="140" t="s">
        <v>664</v>
      </c>
      <c r="H154" s="142" t="s">
        <v>665</v>
      </c>
      <c r="I154" s="142" t="str">
        <f t="shared" si="2"/>
        <v>3r i 4t CA 3.4-Valorar les implicacions culturals, econòmiques i identitàries, de memòria històrica i de convivència, que hi ha al darrere de la conservació i la difusió del patrimoni cultural grecoromà, a través de la comprensió i assimilació dels conceptes de colonització i romanització.</v>
      </c>
      <c r="J154" s="143" t="s">
        <v>362</v>
      </c>
    </row>
    <row r="155">
      <c r="A155" s="144">
        <v>154.0</v>
      </c>
      <c r="B155" s="145" t="s">
        <v>307</v>
      </c>
      <c r="C155" s="145" t="s">
        <v>306</v>
      </c>
      <c r="D155" s="146" t="s">
        <v>381</v>
      </c>
      <c r="E155" s="147" t="s">
        <v>666</v>
      </c>
      <c r="F155" s="147" t="str">
        <f t="shared" si="1"/>
        <v>C04-Percebre i valorar com a llengües originàries la llengua grega i la llengua llatina i conèixer els principals autors i autores de la seva literatura, per ser conscient de l’estreta dependència de les llengües i literatures actuals respecte dels seus referents grecoromans.</v>
      </c>
      <c r="G155" s="145" t="s">
        <v>535</v>
      </c>
      <c r="H155" s="147" t="s">
        <v>667</v>
      </c>
      <c r="I155" s="147" t="str">
        <f t="shared" si="2"/>
        <v>3r i 4t CA 4.1-Valorar críticament la diversitat lingüística i cultural a la qual donen origen el grec i el llatí i adequar-s’hi, identificant i explicant semblances i diferències entre els elements lingüístics de l’entorn de l’alumnat, relacionant-los amb els de la cultura pròpia i desenvolupant una cultura compartida i una ciutadania compromesa amb els valors democràtics.</v>
      </c>
      <c r="J155" s="148" t="s">
        <v>362</v>
      </c>
    </row>
    <row r="156">
      <c r="A156" s="139">
        <v>155.0</v>
      </c>
      <c r="B156" s="140" t="s">
        <v>307</v>
      </c>
      <c r="C156" s="140" t="s">
        <v>306</v>
      </c>
      <c r="D156" s="141" t="s">
        <v>381</v>
      </c>
      <c r="E156" s="142" t="s">
        <v>666</v>
      </c>
      <c r="F156" s="142" t="str">
        <f t="shared" si="1"/>
        <v>C04-Percebre i valorar com a llengües originàries la llengua grega i la llengua llatina i conèixer els principals autors i autores de la seva literatura, per ser conscient de l’estreta dependència de les llengües i literatures actuals respecte dels seus referents grecoromans.</v>
      </c>
      <c r="G156" s="140" t="s">
        <v>537</v>
      </c>
      <c r="H156" s="142" t="s">
        <v>668</v>
      </c>
      <c r="I156" s="142" t="str">
        <f t="shared" si="2"/>
        <v>3r i 4t CA 4.2-Inferir significats de termes grecs i llatins aplicant els coneixements lèxics i fonètics d’altres llengües del repertori individual de l’alumnat, sobre la base de l’anàlisi comparativa de les llengües grega i llatina i la llengua o llengües d’ús habitual per part de l’alumnat.</v>
      </c>
      <c r="J156" s="143" t="s">
        <v>362</v>
      </c>
    </row>
    <row r="157">
      <c r="A157" s="144">
        <v>156.0</v>
      </c>
      <c r="B157" s="145" t="s">
        <v>307</v>
      </c>
      <c r="C157" s="145" t="s">
        <v>306</v>
      </c>
      <c r="D157" s="146" t="s">
        <v>381</v>
      </c>
      <c r="E157" s="147" t="s">
        <v>666</v>
      </c>
      <c r="F157" s="147" t="str">
        <f t="shared" si="1"/>
        <v>C04-Percebre i valorar com a llengües originàries la llengua grega i la llengua llatina i conèixer els principals autors i autores de la seva literatura, per ser conscient de l’estreta dependència de les llengües i literatures actuals respecte dels seus referents grecoromans.</v>
      </c>
      <c r="G157" s="145" t="s">
        <v>539</v>
      </c>
      <c r="H157" s="147" t="s">
        <v>669</v>
      </c>
      <c r="I157" s="147" t="str">
        <f t="shared" si="2"/>
        <v>3r i 4t CA 4.3-Analitzar i explicar de manera oral, escrita o multimodal el caràcter clàssic i humanista de les diverses manifestacions literàries i artístiques de la civilització grega i llatina, utilitzant un vocabulari correcte i una expressió adequada.</v>
      </c>
      <c r="J157" s="148" t="s">
        <v>362</v>
      </c>
    </row>
    <row r="158">
      <c r="A158" s="139">
        <v>157.0</v>
      </c>
      <c r="B158" s="140" t="s">
        <v>312</v>
      </c>
      <c r="C158" s="140" t="s">
        <v>311</v>
      </c>
      <c r="D158" s="141" t="s">
        <v>358</v>
      </c>
      <c r="E158" s="142" t="s">
        <v>670</v>
      </c>
      <c r="F158" s="142" t="str">
        <f t="shared" si="1"/>
        <v>C01-Gestionar les eines i dispositius informàtics i de comunicació d’ús quotidià aplicant els coneixements de maquinari i sistemes operatius per resoldre problemes tècnics senzills.</v>
      </c>
      <c r="G158" s="140" t="s">
        <v>360</v>
      </c>
      <c r="H158" s="142" t="s">
        <v>671</v>
      </c>
      <c r="I158" s="142" t="str">
        <f t="shared" si="2"/>
        <v>4t CA 1.1-Connectar dispositius i gestionar xarxes locals aplicant els coneixements i processos associats a sistemes de comunicació amb fil i sense fil amb una actitud proactiva</v>
      </c>
      <c r="J158" s="143" t="s">
        <v>362</v>
      </c>
    </row>
    <row r="159">
      <c r="A159" s="144">
        <v>158.0</v>
      </c>
      <c r="B159" s="145" t="s">
        <v>312</v>
      </c>
      <c r="C159" s="145" t="s">
        <v>311</v>
      </c>
      <c r="D159" s="146" t="s">
        <v>358</v>
      </c>
      <c r="E159" s="147" t="s">
        <v>670</v>
      </c>
      <c r="F159" s="147" t="str">
        <f t="shared" si="1"/>
        <v>C01-Gestionar les eines i dispositius informàtics i de comunicació d’ús quotidià aplicant els coneixements de maquinari i sistemes operatius per resoldre problemes tècnics senzills.</v>
      </c>
      <c r="G159" s="145" t="s">
        <v>363</v>
      </c>
      <c r="H159" s="147" t="s">
        <v>672</v>
      </c>
      <c r="I159" s="147" t="str">
        <f t="shared" si="2"/>
        <v>4t CA 1.2-Gestionar, a nivell bàsic, sistemes operatius configurant-ne les característiques en funció de les necessitats personals.</v>
      </c>
      <c r="J159" s="148" t="s">
        <v>362</v>
      </c>
    </row>
    <row r="160">
      <c r="A160" s="139">
        <v>159.0</v>
      </c>
      <c r="B160" s="140" t="s">
        <v>312</v>
      </c>
      <c r="C160" s="140" t="s">
        <v>311</v>
      </c>
      <c r="D160" s="141" t="s">
        <v>358</v>
      </c>
      <c r="E160" s="142" t="s">
        <v>670</v>
      </c>
      <c r="F160" s="142" t="str">
        <f t="shared" si="1"/>
        <v>C01-Gestionar les eines i dispositius informàtics i de comunicació d’ús quotidià aplicant els coneixements de maquinari i sistemes operatius per resoldre problemes tècnics senzills.</v>
      </c>
      <c r="G160" s="140" t="s">
        <v>365</v>
      </c>
      <c r="H160" s="142" t="s">
        <v>673</v>
      </c>
      <c r="I160" s="142" t="str">
        <f t="shared" si="2"/>
        <v>4t CA 1.3-Resoldre problemes tècnics senzills analitzant components i funcions dels dispositius digitals, avaluant les solucions de manera crítica i reformulant el procediment, si cal.</v>
      </c>
      <c r="J160" s="143" t="s">
        <v>362</v>
      </c>
    </row>
    <row r="161">
      <c r="A161" s="144">
        <v>160.0</v>
      </c>
      <c r="B161" s="145" t="s">
        <v>312</v>
      </c>
      <c r="C161" s="145" t="s">
        <v>311</v>
      </c>
      <c r="D161" s="146" t="s">
        <v>358</v>
      </c>
      <c r="E161" s="147" t="s">
        <v>670</v>
      </c>
      <c r="F161" s="147" t="str">
        <f t="shared" si="1"/>
        <v>C01-Gestionar les eines i dispositius informàtics i de comunicació d’ús quotidià aplicant els coneixements de maquinari i sistemes operatius per resoldre problemes tècnics senzills.</v>
      </c>
      <c r="G161" s="145" t="s">
        <v>674</v>
      </c>
      <c r="H161" s="147" t="s">
        <v>675</v>
      </c>
      <c r="I161" s="147" t="str">
        <f t="shared" si="2"/>
        <v>4t CA 1.4-Fer un ús responsable dels dispositius i de la seva utilització per promoure la sostenibilitat, tot fomentant la reutilització i l’estalvi i l’eficiència energètica</v>
      </c>
      <c r="J161" s="148" t="s">
        <v>362</v>
      </c>
    </row>
    <row r="162">
      <c r="A162" s="139">
        <v>161.0</v>
      </c>
      <c r="B162" s="140" t="s">
        <v>312</v>
      </c>
      <c r="C162" s="140" t="s">
        <v>311</v>
      </c>
      <c r="D162" s="141" t="s">
        <v>367</v>
      </c>
      <c r="E162" s="142" t="s">
        <v>676</v>
      </c>
      <c r="F162" s="142" t="str">
        <f t="shared" si="1"/>
        <v>C02-Idear solucions innovadores i creatives aplicant diferents formes de raonament, integrant-les en l’entorn personal d’aprenentatge tot fent ús de les eines i els recursos d'edició, la creació de continguts digitals i el desenvolupament d'aplicacions per optimitzar l'aprenentatge permanent.</v>
      </c>
      <c r="G162" s="140" t="s">
        <v>369</v>
      </c>
      <c r="H162" s="142" t="s">
        <v>677</v>
      </c>
      <c r="I162" s="142" t="str">
        <f t="shared" si="2"/>
        <v>4t CA 2.1-Cercar i seleccionar informació per a la ideació de solucions innovadores, amb responsabilitat i sentit crític.</v>
      </c>
      <c r="J162" s="143" t="s">
        <v>362</v>
      </c>
    </row>
    <row r="163">
      <c r="A163" s="144">
        <v>162.0</v>
      </c>
      <c r="B163" s="145" t="s">
        <v>312</v>
      </c>
      <c r="C163" s="145" t="s">
        <v>311</v>
      </c>
      <c r="D163" s="146" t="s">
        <v>367</v>
      </c>
      <c r="E163" s="147" t="s">
        <v>676</v>
      </c>
      <c r="F163" s="147" t="str">
        <f t="shared" si="1"/>
        <v>C02-Idear solucions innovadores i creatives aplicant diferents formes de raonament, integrant-les en l’entorn personal d’aprenentatge tot fent ús de les eines i els recursos d'edició, la creació de continguts digitals i el desenvolupament d'aplicacions per optimitzar l'aprenentatge permanent.</v>
      </c>
      <c r="G163" s="145" t="s">
        <v>371</v>
      </c>
      <c r="H163" s="147" t="s">
        <v>678</v>
      </c>
      <c r="I163" s="147" t="str">
        <f t="shared" si="2"/>
        <v>4t CA 2.2-Dissenyar solucions possibles a problemes plantejats aplicant diferents formes de raonament, com el pensament de disseny i el pensament computacional, tenint en compte les tecnologies emergents, la realitat virtual, augmentada i mixta.</v>
      </c>
      <c r="J163" s="148" t="s">
        <v>362</v>
      </c>
    </row>
    <row r="164">
      <c r="A164" s="139">
        <v>163.0</v>
      </c>
      <c r="B164" s="140" t="s">
        <v>312</v>
      </c>
      <c r="C164" s="140" t="s">
        <v>311</v>
      </c>
      <c r="D164" s="141" t="s">
        <v>367</v>
      </c>
      <c r="E164" s="142" t="s">
        <v>676</v>
      </c>
      <c r="F164" s="142" t="str">
        <f t="shared" si="1"/>
        <v>C02-Idear solucions innovadores i creatives aplicant diferents formes de raonament, integrant-les en l’entorn personal d’aprenentatge tot fent ús de les eines i els recursos d'edició, la creació de continguts digitals i el desenvolupament d'aplicacions per optimitzar l'aprenentatge permanent.</v>
      </c>
      <c r="G164" s="140" t="s">
        <v>638</v>
      </c>
      <c r="H164" s="142" t="s">
        <v>679</v>
      </c>
      <c r="I164" s="142" t="str">
        <f t="shared" si="2"/>
        <v>4t CA 2.3-Generar o modificar, de forma individual o col·laborativa, continguts amb suport digital i creacions audiovisuals, integrant imatge, so i vídeo per a la construcció de produccions multimèdia.</v>
      </c>
      <c r="J164" s="143" t="s">
        <v>362</v>
      </c>
    </row>
    <row r="165">
      <c r="A165" s="144">
        <v>164.0</v>
      </c>
      <c r="B165" s="145" t="s">
        <v>312</v>
      </c>
      <c r="C165" s="145" t="s">
        <v>311</v>
      </c>
      <c r="D165" s="146" t="s">
        <v>367</v>
      </c>
      <c r="E165" s="147" t="s">
        <v>676</v>
      </c>
      <c r="F165" s="147" t="str">
        <f t="shared" si="1"/>
        <v>C02-Idear solucions innovadores i creatives aplicant diferents formes de raonament, integrant-les en l’entorn personal d’aprenentatge tot fent ús de les eines i els recursos d'edició, la creació de continguts digitals i el desenvolupament d'aplicacions per optimitzar l'aprenentatge permanent.</v>
      </c>
      <c r="G165" s="145" t="s">
        <v>680</v>
      </c>
      <c r="H165" s="147" t="s">
        <v>681</v>
      </c>
      <c r="I165" s="147" t="str">
        <f t="shared" si="2"/>
        <v>4t CA 2.4-Desenvolupar aplicacions fent servir el programari i els llenguatges de programació adients, per la resolució de problemes concrets tenint en compte criteris d’autoria i llicències d’ús</v>
      </c>
      <c r="J165" s="148" t="s">
        <v>362</v>
      </c>
    </row>
    <row r="166">
      <c r="A166" s="139">
        <v>165.0</v>
      </c>
      <c r="B166" s="140" t="s">
        <v>312</v>
      </c>
      <c r="C166" s="140" t="s">
        <v>311</v>
      </c>
      <c r="D166" s="141" t="s">
        <v>367</v>
      </c>
      <c r="E166" s="142" t="s">
        <v>676</v>
      </c>
      <c r="F166" s="142" t="str">
        <f t="shared" si="1"/>
        <v>C02-Idear solucions innovadores i creatives aplicant diferents formes de raonament, integrant-les en l’entorn personal d’aprenentatge tot fent ús de les eines i els recursos d'edició, la creació de continguts digitals i el desenvolupament d'aplicacions per optimitzar l'aprenentatge permanent.</v>
      </c>
      <c r="G166" s="140" t="s">
        <v>682</v>
      </c>
      <c r="H166" s="142" t="s">
        <v>683</v>
      </c>
      <c r="I166" s="142" t="str">
        <f t="shared" si="2"/>
        <v>4t CA 2.5-Integrar els continguts digitals en entorns personals d’aprenentatge (pàgina web, espai al núvol, carpetes, etc.) autoregulant el propi aprenentatge de manera autònoma</v>
      </c>
      <c r="J166" s="143" t="s">
        <v>362</v>
      </c>
    </row>
    <row r="167">
      <c r="A167" s="144">
        <v>166.0</v>
      </c>
      <c r="B167" s="145" t="s">
        <v>312</v>
      </c>
      <c r="C167" s="145" t="s">
        <v>311</v>
      </c>
      <c r="D167" s="146" t="s">
        <v>373</v>
      </c>
      <c r="E167" s="147" t="s">
        <v>684</v>
      </c>
      <c r="F167" s="147" t="str">
        <f t="shared" si="1"/>
        <v>C03-Identificar riscos i amenaces i aplicar mesures preventives i correctives, adquirint hàbits que fomentin el benestar digital per protegir dispositius, dades personals i la pròpia salut.</v>
      </c>
      <c r="G167" s="145" t="s">
        <v>375</v>
      </c>
      <c r="H167" s="147" t="s">
        <v>685</v>
      </c>
      <c r="I167" s="147" t="str">
        <f t="shared" si="2"/>
        <v>4t CA 3.1-Configurar adequadament les opcions de privadesa de les aplicacions, xarxes socials i espais virtuals i utilitzar les eines i tècniques de seguretat, per protegir les dades personals, la petjada digital i preservar la seva identitat a la xarxa.</v>
      </c>
      <c r="J167" s="148" t="s">
        <v>362</v>
      </c>
    </row>
    <row r="168">
      <c r="A168" s="139">
        <v>167.0</v>
      </c>
      <c r="B168" s="140" t="s">
        <v>312</v>
      </c>
      <c r="C168" s="140" t="s">
        <v>311</v>
      </c>
      <c r="D168" s="141" t="s">
        <v>373</v>
      </c>
      <c r="E168" s="142" t="s">
        <v>684</v>
      </c>
      <c r="F168" s="142" t="str">
        <f t="shared" si="1"/>
        <v>C03-Identificar riscos i amenaces i aplicar mesures preventives i correctives, adquirint hàbits que fomentin el benestar digital per protegir dispositius, dades personals i la pròpia salut.</v>
      </c>
      <c r="G168" s="140" t="s">
        <v>377</v>
      </c>
      <c r="H168" s="142" t="s">
        <v>686</v>
      </c>
      <c r="I168" s="142" t="str">
        <f t="shared" si="2"/>
        <v>4t CA 3.2-Configurar i actualitzar mesures de protecció i seguretat de dispositius i sistemes digitals d’ús habitual (antivirus, contrasenyes, bloqueig de pantalla, protecció de la comunicació, etc.</v>
      </c>
      <c r="J168" s="143" t="s">
        <v>362</v>
      </c>
    </row>
    <row r="169">
      <c r="A169" s="144">
        <v>168.0</v>
      </c>
      <c r="B169" s="145" t="s">
        <v>312</v>
      </c>
      <c r="C169" s="145" t="s">
        <v>311</v>
      </c>
      <c r="D169" s="146" t="s">
        <v>373</v>
      </c>
      <c r="E169" s="147" t="s">
        <v>684</v>
      </c>
      <c r="F169" s="147" t="str">
        <f t="shared" si="1"/>
        <v>C03-Identificar riscos i amenaces i aplicar mesures preventives i correctives, adquirint hàbits que fomentin el benestar digital per protegir dispositius, dades personals i la pròpia salut.</v>
      </c>
      <c r="G169" s="145" t="s">
        <v>379</v>
      </c>
      <c r="H169" s="147" t="s">
        <v>687</v>
      </c>
      <c r="I169" s="147" t="str">
        <f t="shared" si="2"/>
        <v>4t CA 3.3-Identificar i prendre mesures per protegir-se davant d’amenaces, atacs, intrusions o infeccions que esdevenen a la xarxa.</v>
      </c>
      <c r="J169" s="148" t="s">
        <v>362</v>
      </c>
    </row>
    <row r="170">
      <c r="A170" s="139">
        <v>169.0</v>
      </c>
      <c r="B170" s="140" t="s">
        <v>312</v>
      </c>
      <c r="C170" s="140" t="s">
        <v>311</v>
      </c>
      <c r="D170" s="141" t="s">
        <v>373</v>
      </c>
      <c r="E170" s="142" t="s">
        <v>684</v>
      </c>
      <c r="F170" s="142" t="str">
        <f t="shared" si="1"/>
        <v>C03-Identificar riscos i amenaces i aplicar mesures preventives i correctives, adquirint hàbits que fomentin el benestar digital per protegir dispositius, dades personals i la pròpia salut.</v>
      </c>
      <c r="G170" s="140" t="s">
        <v>419</v>
      </c>
      <c r="H170" s="142" t="s">
        <v>688</v>
      </c>
      <c r="I170" s="142" t="str">
        <f t="shared" si="2"/>
        <v>4t CA 3.4-Identificar situacions de risc per a la salut associades a l’ús de les tecnologies digitals i adoptar les mesures necessàries per tenir cura de la pròpia salut.</v>
      </c>
      <c r="J170" s="143" t="s">
        <v>362</v>
      </c>
    </row>
    <row r="171">
      <c r="A171" s="144">
        <v>170.0</v>
      </c>
      <c r="B171" s="145" t="s">
        <v>312</v>
      </c>
      <c r="C171" s="145" t="s">
        <v>311</v>
      </c>
      <c r="D171" s="146" t="s">
        <v>381</v>
      </c>
      <c r="E171" s="147" t="s">
        <v>689</v>
      </c>
      <c r="F171" s="147" t="str">
        <f t="shared" si="1"/>
        <v>C04-Fer un ús actiu, responsable i ètic de les tecnologies digitals, valorant les possibles accions que cal fer a la xarxa i identificar-ne les repercussions per exercir una ciutadania digital crítica.</v>
      </c>
      <c r="G171" s="145" t="s">
        <v>383</v>
      </c>
      <c r="H171" s="147" t="s">
        <v>690</v>
      </c>
      <c r="I171" s="147" t="str">
        <f t="shared" si="2"/>
        <v>4t CA 4.1-Respectar els drets d’autoria i les llicències d’ús en la comunicació, col·laboració i participació a la xarxa, fent un ús ètic de les dades i de les produccions, i justificar-ne les raons.</v>
      </c>
      <c r="J171" s="148" t="s">
        <v>362</v>
      </c>
    </row>
    <row r="172">
      <c r="A172" s="139">
        <v>171.0</v>
      </c>
      <c r="B172" s="140" t="s">
        <v>312</v>
      </c>
      <c r="C172" s="140" t="s">
        <v>311</v>
      </c>
      <c r="D172" s="141" t="s">
        <v>381</v>
      </c>
      <c r="E172" s="142" t="s">
        <v>689</v>
      </c>
      <c r="F172" s="142" t="str">
        <f t="shared" si="1"/>
        <v>C04-Fer un ús actiu, responsable i ètic de les tecnologies digitals, valorant les possibles accions que cal fer a la xarxa i identificar-ne les repercussions per exercir una ciutadania digital crítica.</v>
      </c>
      <c r="G172" s="140" t="s">
        <v>385</v>
      </c>
      <c r="H172" s="142" t="s">
        <v>691</v>
      </c>
      <c r="I172" s="142" t="str">
        <f t="shared" si="2"/>
        <v>4t CA 4.2-Analitzar i valorar críticament les aportacions de les tecnologies digitals a les gestions administratives i el comerç electrònic, identificant els problemes derivats de la bretxa social d’accés i l’ús per a determinats col·lectius</v>
      </c>
      <c r="J172" s="143" t="s">
        <v>362</v>
      </c>
    </row>
    <row r="173">
      <c r="A173" s="144">
        <v>172.0</v>
      </c>
      <c r="B173" s="145" t="s">
        <v>312</v>
      </c>
      <c r="C173" s="145" t="s">
        <v>311</v>
      </c>
      <c r="D173" s="146" t="s">
        <v>381</v>
      </c>
      <c r="E173" s="147" t="s">
        <v>689</v>
      </c>
      <c r="F173" s="147" t="str">
        <f t="shared" si="1"/>
        <v>C04-Fer un ús actiu, responsable i ètic de les tecnologies digitals, valorant les possibles accions que cal fer a la xarxa i identificar-ne les repercussions per exercir una ciutadania digital crítica.</v>
      </c>
      <c r="G173" s="145" t="s">
        <v>650</v>
      </c>
      <c r="H173" s="147" t="s">
        <v>692</v>
      </c>
      <c r="I173" s="147" t="str">
        <f t="shared" si="2"/>
        <v>4t CA 4.3-Valorar la importància de l’oportunitat, la facilitat i la llibertat d’expressió que suposen els mitjans digitals connectats, analitzant de manera crítica els missatges que es reben tenint en compte la seva objectivitat, ideologia, intencionalitat, biaixos i caducitat.</v>
      </c>
      <c r="J173" s="148" t="s">
        <v>362</v>
      </c>
    </row>
    <row r="174">
      <c r="A174" s="139">
        <v>173.0</v>
      </c>
      <c r="B174" s="140" t="s">
        <v>312</v>
      </c>
      <c r="C174" s="140" t="s">
        <v>311</v>
      </c>
      <c r="D174" s="141" t="s">
        <v>381</v>
      </c>
      <c r="E174" s="142" t="s">
        <v>689</v>
      </c>
      <c r="F174" s="142" t="str">
        <f t="shared" si="1"/>
        <v>C04-Fer un ús actiu, responsable i ètic de les tecnologies digitals, valorant les possibles accions que cal fer a la xarxa i identificar-ne les repercussions per exercir una ciutadania digital crítica.</v>
      </c>
      <c r="G174" s="140" t="s">
        <v>693</v>
      </c>
      <c r="H174" s="142" t="s">
        <v>694</v>
      </c>
      <c r="I174" s="142" t="str">
        <f t="shared" si="2"/>
        <v>4t CA 4.4-Participar, col·laborar i interactuar en espais virtuals de comunicació i plataformes d’aprenentatge col·laboratiu, compartint i publicant informació i dades, adaptant-se a diferents audiències amb una actitud respectuosa, responsable i participativa</v>
      </c>
      <c r="J174" s="143" t="s">
        <v>362</v>
      </c>
    </row>
    <row r="175">
      <c r="A175" s="144">
        <v>174.0</v>
      </c>
      <c r="B175" s="145" t="s">
        <v>312</v>
      </c>
      <c r="C175" s="145" t="s">
        <v>311</v>
      </c>
      <c r="D175" s="146" t="s">
        <v>431</v>
      </c>
      <c r="E175" s="147" t="s">
        <v>695</v>
      </c>
      <c r="F175" s="147" t="str">
        <f t="shared" si="1"/>
        <v>C05-Analitzar l’impacte de les tecnologies digitals a la societat, a partir de la identificació dels canvis econòmics i socials a escala global, i aplicar les tecnologies emergents pel disseny de solucions a problemes reals tenint en compte els objectius de desenvolupament sostenible.</v>
      </c>
      <c r="G175" s="145" t="s">
        <v>445</v>
      </c>
      <c r="H175" s="147" t="s">
        <v>696</v>
      </c>
      <c r="I175" s="147" t="str">
        <f t="shared" si="2"/>
        <v>4t CA 5.1-Identificar els canvis econòmics i socials derivats de l’ús de les tecnologies digitals aplicades a diferents àmbits</v>
      </c>
      <c r="J175" s="148" t="s">
        <v>362</v>
      </c>
    </row>
    <row r="176">
      <c r="A176" s="139">
        <v>175.0</v>
      </c>
      <c r="B176" s="140" t="s">
        <v>312</v>
      </c>
      <c r="C176" s="140" t="s">
        <v>311</v>
      </c>
      <c r="D176" s="141" t="s">
        <v>431</v>
      </c>
      <c r="E176" s="142" t="s">
        <v>695</v>
      </c>
      <c r="F176" s="142" t="str">
        <f t="shared" si="1"/>
        <v>C05-Analitzar l’impacte de les tecnologies digitals a la societat, a partir de la identificació dels canvis econòmics i socials a escala global, i aplicar les tecnologies emergents pel disseny de solucions a problemes reals tenint en compte els objectius de desenvolupament sostenible.</v>
      </c>
      <c r="G176" s="140" t="s">
        <v>447</v>
      </c>
      <c r="H176" s="142" t="s">
        <v>697</v>
      </c>
      <c r="I176" s="142" t="str">
        <f t="shared" si="2"/>
        <v>4t CA 5.2-Analitzar i valorar l’impacte de les tecnologies digitals en la societat tenint en compte els ODS.</v>
      </c>
      <c r="J176" s="143" t="s">
        <v>362</v>
      </c>
    </row>
    <row r="177">
      <c r="A177" s="144">
        <v>176.0</v>
      </c>
      <c r="B177" s="145" t="s">
        <v>312</v>
      </c>
      <c r="C177" s="145" t="s">
        <v>311</v>
      </c>
      <c r="D177" s="146" t="s">
        <v>431</v>
      </c>
      <c r="E177" s="147" t="s">
        <v>695</v>
      </c>
      <c r="F177" s="147" t="str">
        <f t="shared" si="1"/>
        <v>C05-Analitzar l’impacte de les tecnologies digitals a la societat, a partir de la identificació dels canvis econòmics i socials a escala global, i aplicar les tecnologies emergents pel disseny de solucions a problemes reals tenint en compte els objectius de desenvolupament sostenible.</v>
      </c>
      <c r="G177" s="145" t="s">
        <v>449</v>
      </c>
      <c r="H177" s="147" t="s">
        <v>698</v>
      </c>
      <c r="I177" s="147" t="str">
        <f t="shared" si="2"/>
        <v>4t CA 5.3-Aplicar les tecnologies emergents en el disseny de solucions a problemes reals tenint en compte els objectius de desenvolupament sostenible. (Intel·ligència artificial, IoT, etc.).</v>
      </c>
      <c r="J177" s="148" t="s">
        <v>362</v>
      </c>
    </row>
    <row r="178">
      <c r="A178" s="139">
        <v>177.0</v>
      </c>
      <c r="B178" s="140" t="s">
        <v>312</v>
      </c>
      <c r="C178" s="140" t="s">
        <v>311</v>
      </c>
      <c r="D178" s="141" t="s">
        <v>431</v>
      </c>
      <c r="E178" s="142" t="s">
        <v>695</v>
      </c>
      <c r="F178" s="142" t="str">
        <f t="shared" si="1"/>
        <v>C05-Analitzar l’impacte de les tecnologies digitals a la societat, a partir de la identificació dels canvis econòmics i socials a escala global, i aplicar les tecnologies emergents pel disseny de solucions a problemes reals tenint en compte els objectius de desenvolupament sostenible.</v>
      </c>
      <c r="G178" s="140" t="s">
        <v>451</v>
      </c>
      <c r="H178" s="142" t="s">
        <v>699</v>
      </c>
      <c r="I178" s="142" t="str">
        <f t="shared" si="2"/>
        <v>4t CA 5.4-Analitzar l’ús d’eines de simulació i supercomputadors en el tractament de dades i valorar-ne l’impacte en la societat de la informació i l’aplicació a tecnologies associades</v>
      </c>
      <c r="J178" s="143" t="s">
        <v>362</v>
      </c>
    </row>
    <row r="179">
      <c r="A179" s="144">
        <v>178.0</v>
      </c>
      <c r="B179" s="145" t="s">
        <v>316</v>
      </c>
      <c r="C179" s="145" t="s">
        <v>315</v>
      </c>
      <c r="D179" s="146" t="s">
        <v>358</v>
      </c>
      <c r="E179" s="147" t="s">
        <v>700</v>
      </c>
      <c r="F179" s="147" t="str">
        <f t="shared" si="1"/>
        <v>C01-Reconèixer els rols individuals i col·lectius de les persones dintre del sistema econòmic i constituir dinàmiques de participació ciutadana, prenent consciència de la interdependència dels factors econòmics, per valorar les desigualtats en l’accés als recursos i la distribució de la riquesa.</v>
      </c>
      <c r="G179" s="145" t="s">
        <v>360</v>
      </c>
      <c r="H179" s="147" t="s">
        <v>701</v>
      </c>
      <c r="I179" s="147" t="str">
        <f t="shared" si="2"/>
        <v>4t CA 1.1-Analitzar les relacions d’interdependència i interconnexió de les decisions dels individus i la societat al sistema econòmic, posant en pràctica habilitats personals i socials de lideratge, cooperació i innovació, tant de manera presencial com virtual, en diferents contextos de treball en equip.</v>
      </c>
      <c r="J179" s="148" t="s">
        <v>362</v>
      </c>
    </row>
    <row r="180">
      <c r="A180" s="139">
        <v>179.0</v>
      </c>
      <c r="B180" s="140" t="s">
        <v>316</v>
      </c>
      <c r="C180" s="140" t="s">
        <v>315</v>
      </c>
      <c r="D180" s="141" t="s">
        <v>358</v>
      </c>
      <c r="E180" s="142" t="s">
        <v>700</v>
      </c>
      <c r="F180" s="142" t="str">
        <f t="shared" si="1"/>
        <v>C01-Reconèixer els rols individuals i col·lectius de les persones dintre del sistema econòmic i constituir dinàmiques de participació ciutadana, prenent consciència de la interdependència dels factors econòmics, per valorar les desigualtats en l’accés als recursos i la distribució de la riquesa.</v>
      </c>
      <c r="G180" s="140" t="s">
        <v>363</v>
      </c>
      <c r="H180" s="142" t="s">
        <v>702</v>
      </c>
      <c r="I180" s="142" t="str">
        <f t="shared" si="2"/>
        <v>4t CA 1.2-Identificar desigualtats en l’accés als recursos i la distribució de la riquesa, per contribuir a un món més equitatiu i sostenible, mitjançant mecanismes de participació ciutadana basats en el diàleg, l’equitat, el respecte a la diversitat i la inclusió en la societat.</v>
      </c>
      <c r="J180" s="143" t="s">
        <v>362</v>
      </c>
    </row>
    <row r="181">
      <c r="A181" s="144">
        <v>180.0</v>
      </c>
      <c r="B181" s="145" t="s">
        <v>316</v>
      </c>
      <c r="C181" s="145" t="s">
        <v>315</v>
      </c>
      <c r="D181" s="146" t="s">
        <v>358</v>
      </c>
      <c r="E181" s="147" t="s">
        <v>700</v>
      </c>
      <c r="F181" s="147" t="str">
        <f t="shared" si="1"/>
        <v>C01-Reconèixer els rols individuals i col·lectius de les persones dintre del sistema econòmic i constituir dinàmiques de participació ciutadana, prenent consciència de la interdependència dels factors econòmics, per valorar les desigualtats en l’accés als recursos i la distribució de la riquesa.</v>
      </c>
      <c r="G181" s="145" t="s">
        <v>365</v>
      </c>
      <c r="H181" s="147" t="s">
        <v>703</v>
      </c>
      <c r="I181" s="147" t="str">
        <f t="shared" si="2"/>
        <v>4t CA 1.3-Valorar com les decisions econòmiques, tant individuals com col·lectives, afecten la distribució de la riquesa al món i al medi ambient.</v>
      </c>
      <c r="J181" s="148" t="s">
        <v>362</v>
      </c>
    </row>
    <row r="182">
      <c r="A182" s="139">
        <v>181.0</v>
      </c>
      <c r="B182" s="140" t="s">
        <v>316</v>
      </c>
      <c r="C182" s="140" t="s">
        <v>315</v>
      </c>
      <c r="D182" s="141" t="s">
        <v>367</v>
      </c>
      <c r="E182" s="142" t="s">
        <v>704</v>
      </c>
      <c r="F182" s="142" t="str">
        <f t="shared" si="1"/>
        <v>C02-Integrar i promoure pràctiques econòmiques basades en valors humans, solidaris i sostenibles, amb consciència ciutadana, per contribuir a una societat més equitativa, justa i sostenible en un món global i divers.</v>
      </c>
      <c r="G182" s="140" t="s">
        <v>369</v>
      </c>
      <c r="H182" s="142" t="s">
        <v>705</v>
      </c>
      <c r="I182" s="142" t="str">
        <f t="shared" si="2"/>
        <v>4t CA 2.1-Analitzar experiències, en l’àmbit local i global, desenvolupades en el marc de les economies plurals (economia feminista, economia ecològica, economia circular, entre d’altres), i aprofundir entorn de propostes innovadores.</v>
      </c>
      <c r="J182" s="143" t="s">
        <v>362</v>
      </c>
    </row>
    <row r="183">
      <c r="A183" s="144">
        <v>182.0</v>
      </c>
      <c r="B183" s="145" t="s">
        <v>316</v>
      </c>
      <c r="C183" s="145" t="s">
        <v>315</v>
      </c>
      <c r="D183" s="146" t="s">
        <v>367</v>
      </c>
      <c r="E183" s="147" t="s">
        <v>704</v>
      </c>
      <c r="F183" s="147" t="str">
        <f t="shared" si="1"/>
        <v>C02-Integrar i promoure pràctiques econòmiques basades en valors humans, solidaris i sostenibles, amb consciència ciutadana, per contribuir a una societat més equitativa, justa i sostenible en un món global i divers.</v>
      </c>
      <c r="G183" s="145" t="s">
        <v>371</v>
      </c>
      <c r="H183" s="147" t="s">
        <v>706</v>
      </c>
      <c r="I183" s="147" t="str">
        <f t="shared" si="2"/>
        <v>4t CA 2.2-Reconèixer valors alternatius com el de la vida per sobre del diner, la cooperació per sobre de la competència, la responsabilitat social de les pròpies accions i la regulació responsable per part dels governs.</v>
      </c>
      <c r="J183" s="148" t="s">
        <v>362</v>
      </c>
    </row>
    <row r="184">
      <c r="A184" s="139">
        <v>183.0</v>
      </c>
      <c r="B184" s="140" t="s">
        <v>316</v>
      </c>
      <c r="C184" s="140" t="s">
        <v>315</v>
      </c>
      <c r="D184" s="141" t="s">
        <v>367</v>
      </c>
      <c r="E184" s="142" t="s">
        <v>704</v>
      </c>
      <c r="F184" s="142" t="str">
        <f t="shared" si="1"/>
        <v>C02-Integrar i promoure pràctiques econòmiques basades en valors humans, solidaris i sostenibles, amb consciència ciutadana, per contribuir a una societat més equitativa, justa i sostenible en un món global i divers.</v>
      </c>
      <c r="G184" s="140" t="s">
        <v>638</v>
      </c>
      <c r="H184" s="142" t="s">
        <v>707</v>
      </c>
      <c r="I184" s="142" t="str">
        <f t="shared" si="2"/>
        <v>4t CA 2.3-Valorar els drets econòmics i socials com a ciutadans, i implicar-se activament en els reptes relacionats amb el consum ètic i responsable.</v>
      </c>
      <c r="J184" s="143" t="s">
        <v>362</v>
      </c>
    </row>
    <row r="185">
      <c r="A185" s="144">
        <v>184.0</v>
      </c>
      <c r="B185" s="145" t="s">
        <v>316</v>
      </c>
      <c r="C185" s="145" t="s">
        <v>315</v>
      </c>
      <c r="D185" s="146" t="s">
        <v>373</v>
      </c>
      <c r="E185" s="147" t="s">
        <v>708</v>
      </c>
      <c r="F185" s="147" t="str">
        <f t="shared" si="1"/>
        <v>C03-Analitzar i contrastar informació de diferents fonts i suports, a través de mètodes de recerca, amb rigor i sentit crític, per suggerir mesures econòmiques que millorin l’entorn social i el medi ambient.</v>
      </c>
      <c r="G185" s="145" t="s">
        <v>375</v>
      </c>
      <c r="H185" s="147" t="s">
        <v>709</v>
      </c>
      <c r="I185" s="147" t="str">
        <f t="shared" si="2"/>
        <v>4t CA 3.1-Cercar, seleccionar i contrastar informació, amb rigorositat i de fonts fiables, orals, impreses o digitals, sobre temes d’interès i/o actualitat, present a l’entorn global i divers, amb criteris ètics.</v>
      </c>
      <c r="J185" s="148" t="s">
        <v>362</v>
      </c>
    </row>
    <row r="186">
      <c r="A186" s="139">
        <v>185.0</v>
      </c>
      <c r="B186" s="140" t="s">
        <v>316</v>
      </c>
      <c r="C186" s="140" t="s">
        <v>315</v>
      </c>
      <c r="D186" s="141" t="s">
        <v>373</v>
      </c>
      <c r="E186" s="142" t="s">
        <v>708</v>
      </c>
      <c r="F186" s="142" t="str">
        <f t="shared" si="1"/>
        <v>C03-Analitzar i contrastar informació de diferents fonts i suports, a través de mètodes de recerca, amb rigor i sentit crític, per suggerir mesures econòmiques que millorin l’entorn social i el medi ambient.</v>
      </c>
      <c r="G186" s="140" t="s">
        <v>377</v>
      </c>
      <c r="H186" s="142" t="s">
        <v>710</v>
      </c>
      <c r="I186" s="142" t="str">
        <f t="shared" si="2"/>
        <v>4t CA 3.2-Confeccionar una petita recerca d’una situació econòmica de l’entorn proper de l’alumnat.</v>
      </c>
      <c r="J186" s="143" t="s">
        <v>362</v>
      </c>
    </row>
    <row r="187">
      <c r="A187" s="144">
        <v>186.0</v>
      </c>
      <c r="B187" s="145" t="s">
        <v>316</v>
      </c>
      <c r="C187" s="145" t="s">
        <v>315</v>
      </c>
      <c r="D187" s="146" t="s">
        <v>373</v>
      </c>
      <c r="E187" s="147" t="s">
        <v>708</v>
      </c>
      <c r="F187" s="147" t="str">
        <f t="shared" si="1"/>
        <v>C03-Analitzar i contrastar informació de diferents fonts i suports, a través de mètodes de recerca, amb rigor i sentit crític, per suggerir mesures econòmiques que millorin l’entorn social i el medi ambient.</v>
      </c>
      <c r="G187" s="145" t="s">
        <v>379</v>
      </c>
      <c r="H187" s="147" t="s">
        <v>711</v>
      </c>
      <c r="I187" s="147" t="str">
        <f t="shared" si="2"/>
        <v>4t CA 3.3-Analitzar en grup, amb el suport de mitjans digitals, casos de problemes econòmics, valorant críticament la situació econòmica local i global, per proposar solucions en l’àmbit econòmic.</v>
      </c>
      <c r="J187" s="148" t="s">
        <v>362</v>
      </c>
    </row>
    <row r="188">
      <c r="A188" s="139">
        <v>187.0</v>
      </c>
      <c r="B188" s="140" t="s">
        <v>316</v>
      </c>
      <c r="C188" s="140" t="s">
        <v>315</v>
      </c>
      <c r="D188" s="141" t="s">
        <v>381</v>
      </c>
      <c r="E188" s="142" t="s">
        <v>712</v>
      </c>
      <c r="F188" s="142" t="str">
        <f t="shared" si="1"/>
        <v>C04-Reconèixer el funcionament bàsic del sistema financer i els instruments de política fiscal del sector públic, coneixent les fonts financeres i aplicant la tria d'aquestes per prendre decisions sobre estalvi i inversió, i per regular l’activitat econòmica amb criteris ètics i de sostenibilitat.</v>
      </c>
      <c r="G188" s="140" t="s">
        <v>383</v>
      </c>
      <c r="H188" s="142" t="s">
        <v>713</v>
      </c>
      <c r="I188" s="142" t="str">
        <f t="shared" si="2"/>
        <v>4t CA 4.1-Analitzar les principals fonts financeres i els productes financers més habituals per a l’estalvi i la inversió, per ajudar a la planificació financera, tenint en compte les finances ètiques, en un món globalitzat.</v>
      </c>
      <c r="J188" s="143" t="s">
        <v>362</v>
      </c>
    </row>
    <row r="189">
      <c r="A189" s="144">
        <v>188.0</v>
      </c>
      <c r="B189" s="145" t="s">
        <v>316</v>
      </c>
      <c r="C189" s="145" t="s">
        <v>315</v>
      </c>
      <c r="D189" s="146" t="s">
        <v>381</v>
      </c>
      <c r="E189" s="147" t="s">
        <v>712</v>
      </c>
      <c r="F189" s="147" t="str">
        <f t="shared" si="1"/>
        <v>C04-Reconèixer el funcionament bàsic del sistema financer i els instruments de política fiscal del sector públic, coneixent les fonts financeres i aplicant la tria d'aquestes per prendre decisions sobre estalvi i inversió, i per regular l’activitat econòmica amb criteris ètics i de sostenibilitat.</v>
      </c>
      <c r="G189" s="145" t="s">
        <v>385</v>
      </c>
      <c r="H189" s="147" t="s">
        <v>714</v>
      </c>
      <c r="I189" s="147" t="str">
        <f t="shared" si="2"/>
        <v>4t CA 4.2-Classificar les principals partides d’un pressupost públic, analitzant amb criteris de coherència i equitat la seva organització, distribució i ús, per determinar els efectes que suposa la intervenció del sector públic sobre l’economia.</v>
      </c>
      <c r="J189" s="148" t="s">
        <v>362</v>
      </c>
    </row>
    <row r="190">
      <c r="A190" s="139">
        <v>189.0</v>
      </c>
      <c r="B190" s="140" t="s">
        <v>316</v>
      </c>
      <c r="C190" s="140" t="s">
        <v>315</v>
      </c>
      <c r="D190" s="141" t="s">
        <v>381</v>
      </c>
      <c r="E190" s="142" t="s">
        <v>712</v>
      </c>
      <c r="F190" s="142" t="str">
        <f t="shared" si="1"/>
        <v>C04-Reconèixer el funcionament bàsic del sistema financer i els instruments de política fiscal del sector públic, coneixent les fonts financeres i aplicant la tria d'aquestes per prendre decisions sobre estalvi i inversió, i per regular l’activitat econòmica amb criteris ètics i de sostenibilitat.</v>
      </c>
      <c r="G190" s="140" t="s">
        <v>650</v>
      </c>
      <c r="H190" s="142" t="s">
        <v>715</v>
      </c>
      <c r="I190" s="142" t="str">
        <f t="shared" si="2"/>
        <v>4t CA 4.3-Analitzar el deute públic i el dèficit públic valorant les conseqüències del frau fiscal per a la societat i la sostenibilitat.</v>
      </c>
      <c r="J190" s="143" t="s">
        <v>362</v>
      </c>
    </row>
    <row r="191">
      <c r="A191" s="144">
        <v>190.0</v>
      </c>
      <c r="B191" s="145" t="s">
        <v>316</v>
      </c>
      <c r="C191" s="145" t="s">
        <v>315</v>
      </c>
      <c r="D191" s="146" t="s">
        <v>431</v>
      </c>
      <c r="E191" s="147" t="s">
        <v>716</v>
      </c>
      <c r="F191" s="147" t="str">
        <f t="shared" si="1"/>
        <v>C05-Dissenyar un pla financer personal i/o familiar, aplicant estratègies de planificació i presa de decisions, avaluant la seva coherència i consistència al llarg del temps, per donar resposta a les necessitats vitals presents i futures, i millorar la qualitat de vida.</v>
      </c>
      <c r="G191" s="145" t="s">
        <v>445</v>
      </c>
      <c r="H191" s="147" t="s">
        <v>717</v>
      </c>
      <c r="I191" s="147" t="str">
        <f t="shared" si="2"/>
        <v>4t CA 5.1-Conèixer la situació patrimonial i les necessitats financeres actuals, i preveure el moment i la magnitud de les futures (consum i oci, crèdit/finançament, estalvi i inversió i les assegurances com a mitjà de cobertura de riscos), en funció dels objectius personals i/o familiars; i estimar-ne el valor econòmic.</v>
      </c>
      <c r="J191" s="148" t="s">
        <v>362</v>
      </c>
    </row>
    <row r="192">
      <c r="A192" s="139">
        <v>191.0</v>
      </c>
      <c r="B192" s="140" t="s">
        <v>316</v>
      </c>
      <c r="C192" s="140" t="s">
        <v>315</v>
      </c>
      <c r="D192" s="141" t="s">
        <v>431</v>
      </c>
      <c r="E192" s="142" t="s">
        <v>716</v>
      </c>
      <c r="F192" s="142" t="str">
        <f t="shared" si="1"/>
        <v>C05-Dissenyar un pla financer personal i/o familiar, aplicant estratègies de planificació i presa de decisions, avaluant la seva coherència i consistència al llarg del temps, per donar resposta a les necessitats vitals presents i futures, i millorar la qualitat de vida.</v>
      </c>
      <c r="G192" s="140" t="s">
        <v>447</v>
      </c>
      <c r="H192" s="142" t="s">
        <v>718</v>
      </c>
      <c r="I192" s="142" t="str">
        <f t="shared" si="2"/>
        <v>4t CA 5.2-Utilitzar, amb iniciativa, estratègies de planificació i presa de decisions en la creació d’un pla financer personal i/o familiar que cobreixi les necessitats identificades i faciliti la consecució dels objectius establerts.</v>
      </c>
      <c r="J192" s="143" t="s">
        <v>362</v>
      </c>
    </row>
    <row r="193">
      <c r="A193" s="144">
        <v>192.0</v>
      </c>
      <c r="B193" s="145" t="s">
        <v>316</v>
      </c>
      <c r="C193" s="145" t="s">
        <v>315</v>
      </c>
      <c r="D193" s="146" t="s">
        <v>431</v>
      </c>
      <c r="E193" s="147" t="s">
        <v>716</v>
      </c>
      <c r="F193" s="147" t="str">
        <f t="shared" si="1"/>
        <v>C05-Dissenyar un pla financer personal i/o familiar, aplicant estratègies de planificació i presa de decisions, avaluant la seva coherència i consistència al llarg del temps, per donar resposta a les necessitats vitals presents i futures, i millorar la qualitat de vida.</v>
      </c>
      <c r="G193" s="145" t="s">
        <v>449</v>
      </c>
      <c r="H193" s="147" t="s">
        <v>719</v>
      </c>
      <c r="I193" s="147" t="str">
        <f t="shared" si="2"/>
        <v>4t CA 5.3-Analitzar l’elaboració, viabilitat i sostenibilitat del pla financer dissenyat, i millorar-lo en funció de la valoració realitzada, reflexionant sobre la importància de planificar les finances personals i familiars per contribuir al desenvolupament personal.</v>
      </c>
      <c r="J193" s="148" t="s">
        <v>362</v>
      </c>
    </row>
    <row r="194">
      <c r="A194" s="139">
        <v>193.0</v>
      </c>
      <c r="B194" s="149" t="s">
        <v>320</v>
      </c>
      <c r="C194" s="149" t="s">
        <v>319</v>
      </c>
      <c r="D194" s="149" t="s">
        <v>358</v>
      </c>
      <c r="E194" s="150" t="s">
        <v>720</v>
      </c>
      <c r="F194" s="150" t="str">
        <f t="shared" si="1"/>
        <v>C01-Indagar i analitzar aspectes vinculats a la construcció de la pròpia identitat i a les qüestions ètiques relatives al projecte vital, en un context social, analitzant de forma reflexiva i crítica la informació obtinguda, per promoure l’autoconeixement i la resolució de dilemes morals de forma autònoma i raonada.</v>
      </c>
      <c r="G194" s="149" t="s">
        <v>360</v>
      </c>
      <c r="H194" s="150" t="s">
        <v>721</v>
      </c>
      <c r="I194" s="150" t="str">
        <f t="shared" si="2"/>
        <v>4t CA 1.1-Implicar-se en el procés d’autoconeixement i creixement personal mostrant-se actiu i proactiu davant les propostes educatives d’aula, de centre i de la comunitat.</v>
      </c>
      <c r="J194" s="151">
        <v>475.0</v>
      </c>
    </row>
    <row r="195">
      <c r="A195" s="144">
        <v>194.0</v>
      </c>
      <c r="B195" s="152" t="s">
        <v>320</v>
      </c>
      <c r="C195" s="152" t="s">
        <v>319</v>
      </c>
      <c r="D195" s="152" t="s">
        <v>358</v>
      </c>
      <c r="E195" s="153" t="s">
        <v>720</v>
      </c>
      <c r="F195" s="153" t="str">
        <f t="shared" si="1"/>
        <v>C01-Indagar i analitzar aspectes vinculats a la construcció de la pròpia identitat i a les qüestions ètiques relatives al projecte vital, en un context social, analitzant de forma reflexiva i crítica la informació obtinguda, per promoure l’autoconeixement i la resolució de dilemes morals de forma autònoma i raonada.</v>
      </c>
      <c r="G195" s="152" t="s">
        <v>363</v>
      </c>
      <c r="H195" s="153" t="s">
        <v>722</v>
      </c>
      <c r="I195" s="153" t="str">
        <f t="shared" si="2"/>
        <v>4t CA 1.2-Construir un autoconcepte ajustat manifestant idees i propòsits personals realistes en el seu context educatiu i social.</v>
      </c>
      <c r="J195" s="154">
        <v>476.0</v>
      </c>
    </row>
    <row r="196">
      <c r="A196" s="139">
        <v>195.0</v>
      </c>
      <c r="B196" s="149" t="s">
        <v>320</v>
      </c>
      <c r="C196" s="149" t="s">
        <v>319</v>
      </c>
      <c r="D196" s="149" t="s">
        <v>358</v>
      </c>
      <c r="E196" s="150" t="s">
        <v>720</v>
      </c>
      <c r="F196" s="150" t="str">
        <f t="shared" si="1"/>
        <v>C01-Indagar i analitzar aspectes vinculats a la construcció de la pròpia identitat i a les qüestions ètiques relatives al projecte vital, en un context social, analitzant de forma reflexiva i crítica la informació obtinguda, per promoure l’autoconeixement i la resolució de dilemes morals de forma autònoma i raonada.</v>
      </c>
      <c r="G196" s="149" t="s">
        <v>365</v>
      </c>
      <c r="H196" s="150" t="s">
        <v>723</v>
      </c>
      <c r="I196" s="150" t="str">
        <f t="shared" si="2"/>
        <v>4t CA 1.3-Analitzar de forma crítica i raonada la informació obtinguda per mitjà de diverses fonts aplicant criteris ètics de forma autònoma.</v>
      </c>
      <c r="J196" s="151">
        <v>477.0</v>
      </c>
    </row>
    <row r="197">
      <c r="A197" s="144">
        <v>196.0</v>
      </c>
      <c r="B197" s="152" t="s">
        <v>320</v>
      </c>
      <c r="C197" s="152" t="s">
        <v>319</v>
      </c>
      <c r="D197" s="152" t="s">
        <v>358</v>
      </c>
      <c r="E197" s="153" t="s">
        <v>720</v>
      </c>
      <c r="F197" s="153" t="str">
        <f t="shared" si="1"/>
        <v>C01-Indagar i analitzar aspectes vinculats a la construcció de la pròpia identitat i a les qüestions ètiques relatives al projecte vital, en un context social, analitzant de forma reflexiva i crítica la informació obtinguda, per promoure l’autoconeixement i la resolució de dilemes morals de forma autònoma i raonada.</v>
      </c>
      <c r="G197" s="152" t="s">
        <v>674</v>
      </c>
      <c r="H197" s="153" t="s">
        <v>724</v>
      </c>
      <c r="I197" s="153" t="str">
        <f t="shared" si="2"/>
        <v>4t CA 1.4-Resoldre dilemes morals i altres situacions relatives al projecte vital amb responsabilitat i autonomia moral a través de la indagació.</v>
      </c>
      <c r="J197" s="154">
        <v>478.0</v>
      </c>
    </row>
    <row r="198">
      <c r="A198" s="139">
        <v>197.0</v>
      </c>
      <c r="B198" s="149" t="s">
        <v>320</v>
      </c>
      <c r="C198" s="149" t="s">
        <v>319</v>
      </c>
      <c r="D198" s="149" t="s">
        <v>358</v>
      </c>
      <c r="E198" s="150" t="s">
        <v>720</v>
      </c>
      <c r="F198" s="150" t="str">
        <f t="shared" si="1"/>
        <v>C01-Indagar i analitzar aspectes vinculats a la construcció de la pròpia identitat i a les qüestions ètiques relatives al projecte vital, en un context social, analitzant de forma reflexiva i crítica la informació obtinguda, per promoure l’autoconeixement i la resolució de dilemes morals de forma autònoma i raonada.</v>
      </c>
      <c r="G198" s="149" t="s">
        <v>725</v>
      </c>
      <c r="H198" s="150" t="s">
        <v>726</v>
      </c>
      <c r="I198" s="150" t="str">
        <f t="shared" si="2"/>
        <v>4t CA 1.5-Avaluar de forma proactiva els riscos derivats de l’ús acrític i de l’abús de les xarxes socials com a factor de prevenció de situacions de ciberassetjament en diferents contextos.</v>
      </c>
      <c r="J198" s="151">
        <v>479.0</v>
      </c>
    </row>
    <row r="199">
      <c r="A199" s="144">
        <v>198.0</v>
      </c>
      <c r="B199" s="152" t="s">
        <v>320</v>
      </c>
      <c r="C199" s="152" t="s">
        <v>319</v>
      </c>
      <c r="D199" s="152" t="s">
        <v>367</v>
      </c>
      <c r="E199" s="153" t="s">
        <v>727</v>
      </c>
      <c r="F199" s="153" t="str">
        <f t="shared" si="1"/>
        <v>C02-Integrar de forma crítica normes i valors cívics i ètics i actuar i interactuar, a partir del reconeixement de la seva importància en la regulació de la vida individual i comunitària, per aplicar-los de forma efectiva i justificada en diferents contextos i per promoure una convivència pacífica, respectuosa, democràtica i compromesa amb el bé comú i una societat inclusiva.</v>
      </c>
      <c r="G199" s="152" t="s">
        <v>369</v>
      </c>
      <c r="H199" s="153" t="s">
        <v>728</v>
      </c>
      <c r="I199" s="153" t="str">
        <f t="shared" si="2"/>
        <v>4t CA 2.1-Manifestar actituds que promouen una convivència pacífica, respectuosa, democràtica i compromesa amb el bé comú i una societat inclusiva.</v>
      </c>
      <c r="J199" s="154">
        <v>480.0</v>
      </c>
    </row>
    <row r="200">
      <c r="A200" s="139">
        <v>199.0</v>
      </c>
      <c r="B200" s="149" t="s">
        <v>320</v>
      </c>
      <c r="C200" s="149" t="s">
        <v>319</v>
      </c>
      <c r="D200" s="149" t="s">
        <v>367</v>
      </c>
      <c r="E200" s="150" t="s">
        <v>727</v>
      </c>
      <c r="F200" s="150" t="str">
        <f t="shared" si="1"/>
        <v>C02-Integrar de forma crítica normes i valors cívics i ètics i actuar i interactuar, a partir del reconeixement de la seva importància en la regulació de la vida individual i comunitària, per aplicar-los de forma efectiva i justificada en diferents contextos i per promoure una convivència pacífica, respectuosa, democràtica i compromesa amb el bé comú i una societat inclusiva.</v>
      </c>
      <c r="G200" s="149" t="s">
        <v>371</v>
      </c>
      <c r="H200" s="150" t="s">
        <v>729</v>
      </c>
      <c r="I200" s="150" t="str">
        <f t="shared" si="2"/>
        <v>4t CA 2.2-Manifestar actituds de ciutadania activa i democràtica a partir del coneixement del moviment associatiu i la participació respectuosa i constructiva en activitats de grup.</v>
      </c>
      <c r="J200" s="151">
        <v>481.0</v>
      </c>
    </row>
    <row r="201">
      <c r="A201" s="144">
        <v>200.0</v>
      </c>
      <c r="B201" s="152" t="s">
        <v>320</v>
      </c>
      <c r="C201" s="152" t="s">
        <v>319</v>
      </c>
      <c r="D201" s="152" t="s">
        <v>367</v>
      </c>
      <c r="E201" s="153" t="s">
        <v>727</v>
      </c>
      <c r="F201" s="153" t="str">
        <f t="shared" si="1"/>
        <v>C02-Integrar de forma crítica normes i valors cívics i ètics i actuar i interactuar, a partir del reconeixement de la seva importància en la regulació de la vida individual i comunitària, per aplicar-los de forma efectiva i justificada en diferents contextos i per promoure una convivència pacífica, respectuosa, democràtica i compromesa amb el bé comú i una societat inclusiva.</v>
      </c>
      <c r="G201" s="152" t="s">
        <v>638</v>
      </c>
      <c r="H201" s="153" t="s">
        <v>730</v>
      </c>
      <c r="I201" s="153" t="str">
        <f t="shared" si="2"/>
        <v>4t CA 2.3-Aplicar principis ètics en la presa de decisions col·lectives, en la planificació d’accions coordinades i en la resolució de problemes.</v>
      </c>
      <c r="J201" s="154">
        <v>482.0</v>
      </c>
    </row>
    <row r="202">
      <c r="A202" s="139">
        <v>201.0</v>
      </c>
      <c r="B202" s="149" t="s">
        <v>320</v>
      </c>
      <c r="C202" s="149" t="s">
        <v>319</v>
      </c>
      <c r="D202" s="149" t="s">
        <v>367</v>
      </c>
      <c r="E202" s="150" t="s">
        <v>727</v>
      </c>
      <c r="F202" s="150" t="str">
        <f t="shared" si="1"/>
        <v>C02-Integrar de forma crítica normes i valors cívics i ètics i actuar i interactuar, a partir del reconeixement de la seva importància en la regulació de la vida individual i comunitària, per aplicar-los de forma efectiva i justificada en diferents contextos i per promoure una convivència pacífica, respectuosa, democràtica i compromesa amb el bé comú i una societat inclusiva.</v>
      </c>
      <c r="G202" s="149" t="s">
        <v>680</v>
      </c>
      <c r="H202" s="150" t="s">
        <v>731</v>
      </c>
      <c r="I202" s="150" t="str">
        <f t="shared" si="2"/>
        <v>4t CA 2.4-Mostrar un compromís actiu amb el bé comú a través del diàleg raonat sobre qüestions ètiques d’actualitat.</v>
      </c>
      <c r="J202" s="151">
        <v>483.0</v>
      </c>
    </row>
    <row r="203">
      <c r="A203" s="144">
        <v>202.0</v>
      </c>
      <c r="B203" s="152" t="s">
        <v>320</v>
      </c>
      <c r="C203" s="152" t="s">
        <v>319</v>
      </c>
      <c r="D203" s="152" t="s">
        <v>367</v>
      </c>
      <c r="E203" s="153" t="s">
        <v>727</v>
      </c>
      <c r="F203" s="153" t="str">
        <f t="shared" si="1"/>
        <v>C02-Integrar de forma crítica normes i valors cívics i ètics i actuar i interactuar, a partir del reconeixement de la seva importància en la regulació de la vida individual i comunitària, per aplicar-los de forma efectiva i justificada en diferents contextos i per promoure una convivència pacífica, respectuosa, democràtica i compromesa amb el bé comú i una societat inclusiva.</v>
      </c>
      <c r="G203" s="152" t="s">
        <v>682</v>
      </c>
      <c r="H203" s="153" t="s">
        <v>732</v>
      </c>
      <c r="I203" s="153" t="str">
        <f t="shared" si="2"/>
        <v>4t CA 2.5-Reflexionar sobre el problema de la violència contra les dones i actuar a favor de la defensa d’una efectiva igualtat de gènere, a través de l’anàlisi de les mesures de prevenció de la desigualtat i la discriminació per raó de gènere.</v>
      </c>
      <c r="J203" s="154">
        <v>484.0</v>
      </c>
    </row>
    <row r="204">
      <c r="A204" s="139">
        <v>203.0</v>
      </c>
      <c r="B204" s="149" t="s">
        <v>320</v>
      </c>
      <c r="C204" s="149" t="s">
        <v>319</v>
      </c>
      <c r="D204" s="149" t="s">
        <v>367</v>
      </c>
      <c r="E204" s="150" t="s">
        <v>727</v>
      </c>
      <c r="F204" s="150" t="str">
        <f t="shared" si="1"/>
        <v>C02-Integrar de forma crítica normes i valors cívics i ètics i actuar i interactuar, a partir del reconeixement de la seva importància en la regulació de la vida individual i comunitària, per aplicar-los de forma efectiva i justificada en diferents contextos i per promoure una convivència pacífica, respectuosa, democràtica i compromesa amb el bé comú i una societat inclusiva.</v>
      </c>
      <c r="G204" s="149" t="s">
        <v>733</v>
      </c>
      <c r="H204" s="150" t="s">
        <v>734</v>
      </c>
      <c r="I204" s="150" t="str">
        <f t="shared" si="2"/>
        <v>4t CA 2.6-Analitzar críticament el paper de les institucions públiques, dels organismes internacionals i les organitzacions no governamentals en la promoció de la pau, dels drets humans, del respecte per la diversitat, de la solidaritat i de la cooperació entre nacions, a través del diàleg argumentatiu i raonat.</v>
      </c>
      <c r="J204" s="151">
        <v>485.0</v>
      </c>
    </row>
    <row r="205">
      <c r="A205" s="144">
        <v>204.0</v>
      </c>
      <c r="B205" s="152" t="s">
        <v>320</v>
      </c>
      <c r="C205" s="152" t="s">
        <v>319</v>
      </c>
      <c r="D205" s="152" t="s">
        <v>373</v>
      </c>
      <c r="E205" s="153" t="s">
        <v>735</v>
      </c>
      <c r="F205" s="153" t="str">
        <f t="shared" si="1"/>
        <v>C03-Integrar i avaluar les relacions sistèmiques entre l’individu, la societat i la natura i l’ecodependència de les activitats humanes, mitjançant la identificació i l’anàlisi de problemes ecosocials de rellevància, per desenvolupar hàbits i actituds èticament compromeses amb l’assoliment d’un estil de vida sostenible.</v>
      </c>
      <c r="G205" s="152" t="s">
        <v>375</v>
      </c>
      <c r="H205" s="153" t="s">
        <v>736</v>
      </c>
      <c r="I205" s="153" t="str">
        <f t="shared" si="2"/>
        <v>4t CA 3.1-Avaluar la interconnexió i l’ecodependència de les activitats humanes adoptant compromisos i participant en la societat amb accions locals de millora, sostenibles, en relació amb els problemes ecosocials de més rellevància.</v>
      </c>
      <c r="J205" s="154">
        <v>486.0</v>
      </c>
    </row>
    <row r="206">
      <c r="A206" s="139">
        <v>205.0</v>
      </c>
      <c r="B206" s="149" t="s">
        <v>320</v>
      </c>
      <c r="C206" s="149" t="s">
        <v>319</v>
      </c>
      <c r="D206" s="149" t="s">
        <v>373</v>
      </c>
      <c r="E206" s="150" t="s">
        <v>735</v>
      </c>
      <c r="F206" s="150" t="str">
        <f t="shared" si="1"/>
        <v>C03-Integrar i avaluar les relacions sistèmiques entre l’individu, la societat i la natura i l’ecodependència de les activitats humanes, mitjançant la identificació i l’anàlisi de problemes ecosocials de rellevància, per desenvolupar hàbits i actituds èticament compromeses amb l’assoliment d’un estil de vida sostenible.</v>
      </c>
      <c r="G206" s="149" t="s">
        <v>377</v>
      </c>
      <c r="H206" s="150" t="s">
        <v>737</v>
      </c>
      <c r="I206" s="150" t="str">
        <f t="shared" si="2"/>
        <v>4t CA 3.2-Realitzar i promoure accions que afavoreixen l’assoliment dels objectius de desenvolupament sostenible a través d’acords i actuacions individuals i col·lectives de forma activa i compromesa.</v>
      </c>
      <c r="J206" s="151">
        <v>487.0</v>
      </c>
    </row>
    <row r="207">
      <c r="A207" s="144">
        <v>206.0</v>
      </c>
      <c r="B207" s="152" t="s">
        <v>320</v>
      </c>
      <c r="C207" s="152" t="s">
        <v>319</v>
      </c>
      <c r="D207" s="152" t="s">
        <v>373</v>
      </c>
      <c r="E207" s="153" t="s">
        <v>735</v>
      </c>
      <c r="F207" s="153" t="str">
        <f t="shared" si="1"/>
        <v>C03-Integrar i avaluar les relacions sistèmiques entre l’individu, la societat i la natura i l’ecodependència de les activitats humanes, mitjançant la identificació i l’anàlisi de problemes ecosocials de rellevància, per desenvolupar hàbits i actituds èticament compromeses amb l’assoliment d’un estil de vida sostenible.</v>
      </c>
      <c r="G207" s="152" t="s">
        <v>379</v>
      </c>
      <c r="H207" s="153" t="s">
        <v>738</v>
      </c>
      <c r="I207" s="153" t="str">
        <f t="shared" si="2"/>
        <v>4t CA 3.3-Desenvolupar actituds i valors de compromís basats en el respecte, cura i protecció de les persones, dels animals i del planeta, a través d’accions individuals i col·lectives, a escala local i global, vinculades al consum responsable i de productes de proximitat, a la mobilitat sostenible, a la preservació del patrimoni natural i al respecte per la diversitat etnicocultural.</v>
      </c>
      <c r="J207" s="154">
        <v>488.0</v>
      </c>
    </row>
    <row r="208">
      <c r="A208" s="139">
        <v>207.0</v>
      </c>
      <c r="B208" s="149" t="s">
        <v>320</v>
      </c>
      <c r="C208" s="149" t="s">
        <v>319</v>
      </c>
      <c r="D208" s="149" t="s">
        <v>381</v>
      </c>
      <c r="E208" s="150" t="s">
        <v>739</v>
      </c>
      <c r="F208" s="150" t="str">
        <f t="shared" si="1"/>
        <v>C04-Desenvolupar i mostrar una adequada estima de si mateix i de l’entorn, reconeixent i valorant les emocions i els sentiments propis i aliens, per a l’assoliment d’una actitud empàtica, respectuosa i acurada envers un mateix, els altres i la natura.</v>
      </c>
      <c r="G208" s="149" t="s">
        <v>383</v>
      </c>
      <c r="H208" s="150" t="s">
        <v>740</v>
      </c>
      <c r="I208" s="150" t="str">
        <f t="shared" si="2"/>
        <v>4t CA 4.1-Expressar de manera respectuosa i assertiva les pròpies emocions manifestant una ajustada autoestima en diferents contextos educatius i socials.</v>
      </c>
      <c r="J208" s="151">
        <v>489.0</v>
      </c>
    </row>
    <row r="209">
      <c r="A209" s="144">
        <v>208.0</v>
      </c>
      <c r="B209" s="152" t="s">
        <v>320</v>
      </c>
      <c r="C209" s="152" t="s">
        <v>319</v>
      </c>
      <c r="D209" s="152" t="s">
        <v>381</v>
      </c>
      <c r="E209" s="153" t="s">
        <v>739</v>
      </c>
      <c r="F209" s="153" t="str">
        <f t="shared" si="1"/>
        <v>C04-Desenvolupar i mostrar una adequada estima de si mateix i de l’entorn, reconeixent i valorant les emocions i els sentiments propis i aliens, per a l’assoliment d’una actitud empàtica, respectuosa i acurada envers un mateix, els altres i la natura.</v>
      </c>
      <c r="G209" s="152" t="s">
        <v>385</v>
      </c>
      <c r="H209" s="153" t="s">
        <v>741</v>
      </c>
      <c r="I209" s="153" t="str">
        <f t="shared" si="2"/>
        <v>4t CA 4.2-Regular adequadament les pròpies emocions a partir de la identificació d’aquestes i de les dels altres, en situacions de participació tant individuals com col·lectives.</v>
      </c>
      <c r="J209" s="154">
        <v>490.0</v>
      </c>
    </row>
    <row r="210">
      <c r="A210" s="139">
        <v>209.0</v>
      </c>
      <c r="B210" s="149" t="s">
        <v>320</v>
      </c>
      <c r="C210" s="149" t="s">
        <v>319</v>
      </c>
      <c r="D210" s="149" t="s">
        <v>381</v>
      </c>
      <c r="E210" s="150" t="s">
        <v>739</v>
      </c>
      <c r="F210" s="150" t="str">
        <f t="shared" si="1"/>
        <v>C04-Desenvolupar i mostrar una adequada estima de si mateix i de l’entorn, reconeixent i valorant les emocions i els sentiments propis i aliens, per a l’assoliment d’una actitud empàtica, respectuosa i acurada envers un mateix, els altres i la natura.</v>
      </c>
      <c r="G210" s="149" t="s">
        <v>650</v>
      </c>
      <c r="H210" s="150" t="s">
        <v>742</v>
      </c>
      <c r="I210" s="150" t="str">
        <f t="shared" si="2"/>
        <v>4t CA 4.3-Manifestar una actitud empàtica i respectuosa envers un mateix, els altres i la natura, en activitats realitzades en l’entorn escolar i comunitari.</v>
      </c>
      <c r="J210" s="151">
        <v>491.0</v>
      </c>
    </row>
    <row r="211">
      <c r="A211" s="144">
        <v>210.0</v>
      </c>
      <c r="B211" s="152" t="s">
        <v>320</v>
      </c>
      <c r="C211" s="152" t="s">
        <v>319</v>
      </c>
      <c r="D211" s="152" t="s">
        <v>381</v>
      </c>
      <c r="E211" s="153" t="s">
        <v>739</v>
      </c>
      <c r="F211" s="153" t="str">
        <f t="shared" si="1"/>
        <v>C04-Desenvolupar i mostrar una adequada estima de si mateix i de l’entorn, reconeixent i valorant les emocions i els sentiments propis i aliens, per a l’assoliment d’una actitud empàtica, respectuosa i acurada envers un mateix, els altres i la natura.</v>
      </c>
      <c r="G211" s="152" t="s">
        <v>693</v>
      </c>
      <c r="H211" s="153" t="s">
        <v>743</v>
      </c>
      <c r="I211" s="153" t="str">
        <f t="shared" si="2"/>
        <v>4t CA 4.4-Avaluar situacions de conflicte i prendre-hi partit des d’un posicionament proactiu com a factor de prevenció de relacions abusives, de situacions d’assetjament i de maltractament entre iguals en el context educatiu.</v>
      </c>
      <c r="J211" s="154">
        <v>492.0</v>
      </c>
    </row>
    <row r="212">
      <c r="A212" s="139">
        <v>211.0</v>
      </c>
      <c r="B212" s="149" t="s">
        <v>310</v>
      </c>
      <c r="C212" s="149" t="s">
        <v>309</v>
      </c>
      <c r="D212" s="149" t="s">
        <v>358</v>
      </c>
      <c r="E212" s="150" t="s">
        <v>744</v>
      </c>
      <c r="F212" s="150" t="str">
        <f t="shared" si="1"/>
        <v>C01-Adquirir un estil de vida actiu i saludable incorporant la pràctica d’activitats físiques i d’hàbits beneficiosos per a la contribució del benestar físic, mental i social.</v>
      </c>
      <c r="G212" s="149" t="s">
        <v>476</v>
      </c>
      <c r="H212" s="150" t="s">
        <v>745</v>
      </c>
      <c r="I212" s="150" t="str">
        <f t="shared" si="2"/>
        <v>1r i 2n CA 1.1-Executar activitats i exercicis orientats a l’adquisició d’un estil de vida actiu i saludable.</v>
      </c>
      <c r="J212" s="151">
        <v>257.0</v>
      </c>
    </row>
    <row r="213">
      <c r="A213" s="144">
        <v>212.0</v>
      </c>
      <c r="B213" s="152" t="s">
        <v>310</v>
      </c>
      <c r="C213" s="152" t="s">
        <v>309</v>
      </c>
      <c r="D213" s="152" t="s">
        <v>358</v>
      </c>
      <c r="E213" s="153" t="s">
        <v>744</v>
      </c>
      <c r="F213" s="153" t="str">
        <f t="shared" si="1"/>
        <v>C01-Adquirir un estil de vida actiu i saludable incorporant la pràctica d’activitats físiques i d’hàbits beneficiosos per a la contribució del benestar físic, mental i social.</v>
      </c>
      <c r="G213" s="152" t="s">
        <v>478</v>
      </c>
      <c r="H213" s="153" t="s">
        <v>746</v>
      </c>
      <c r="I213" s="153" t="str">
        <f t="shared" si="2"/>
        <v>1r i 2n CA 1.2-Identificar els elements d’un pla de treball de la condició física a través de la pràctica motriu.</v>
      </c>
      <c r="J213" s="154">
        <v>258.0</v>
      </c>
    </row>
    <row r="214">
      <c r="A214" s="139">
        <v>213.0</v>
      </c>
      <c r="B214" s="149" t="s">
        <v>310</v>
      </c>
      <c r="C214" s="149" t="s">
        <v>309</v>
      </c>
      <c r="D214" s="149" t="s">
        <v>358</v>
      </c>
      <c r="E214" s="150" t="s">
        <v>744</v>
      </c>
      <c r="F214" s="150" t="str">
        <f t="shared" si="1"/>
        <v>C01-Adquirir un estil de vida actiu i saludable incorporant la pràctica d’activitats físiques i d’hàbits beneficiosos per a la contribució del benestar físic, mental i social.</v>
      </c>
      <c r="G214" s="149" t="s">
        <v>480</v>
      </c>
      <c r="H214" s="150" t="s">
        <v>747</v>
      </c>
      <c r="I214" s="150" t="str">
        <f t="shared" si="2"/>
        <v>1r i 2n CA 1.3-Incorporar hàbits saludables (alimentació i hidratació, descans, educació postural, relaxació i higiene) valorant la millora integral.</v>
      </c>
      <c r="J214" s="151">
        <v>259.0</v>
      </c>
    </row>
    <row r="215">
      <c r="A215" s="144">
        <v>214.0</v>
      </c>
      <c r="B215" s="152" t="s">
        <v>310</v>
      </c>
      <c r="C215" s="152" t="s">
        <v>309</v>
      </c>
      <c r="D215" s="152" t="s">
        <v>358</v>
      </c>
      <c r="E215" s="153" t="s">
        <v>744</v>
      </c>
      <c r="F215" s="153" t="str">
        <f t="shared" si="1"/>
        <v>C01-Adquirir un estil de vida actiu i saludable incorporant la pràctica d’activitats físiques i d’hàbits beneficiosos per a la contribució del benestar físic, mental i social.</v>
      </c>
      <c r="G215" s="152" t="s">
        <v>482</v>
      </c>
      <c r="H215" s="153" t="s">
        <v>748</v>
      </c>
      <c r="I215" s="153" t="str">
        <f t="shared" si="2"/>
        <v>1r i 2n CA 1.4-Aplicar els protocols d’actuació de prevenció i intervenció en accidents i mesures bàsiques de primers auxilis.</v>
      </c>
      <c r="J215" s="154">
        <v>260.0</v>
      </c>
    </row>
    <row r="216">
      <c r="A216" s="139">
        <v>215.0</v>
      </c>
      <c r="B216" s="149" t="s">
        <v>310</v>
      </c>
      <c r="C216" s="149" t="s">
        <v>309</v>
      </c>
      <c r="D216" s="149" t="s">
        <v>358</v>
      </c>
      <c r="E216" s="150" t="s">
        <v>744</v>
      </c>
      <c r="F216" s="150" t="str">
        <f t="shared" si="1"/>
        <v>C01-Adquirir un estil de vida actiu i saludable incorporant la pràctica d’activitats físiques i d’hàbits beneficiosos per a la contribució del benestar físic, mental i social.</v>
      </c>
      <c r="G216" s="149" t="s">
        <v>749</v>
      </c>
      <c r="H216" s="150" t="s">
        <v>750</v>
      </c>
      <c r="I216" s="150" t="str">
        <f t="shared" si="2"/>
        <v>1r i 2n CA 1.5-Utilitzar recursos i aplicacions digitals per a la pràctica d’activitat física i l’adquisició d’hàbits saludables.</v>
      </c>
      <c r="J216" s="151">
        <v>261.0</v>
      </c>
    </row>
    <row r="217">
      <c r="A217" s="144">
        <v>216.0</v>
      </c>
      <c r="B217" s="152" t="s">
        <v>310</v>
      </c>
      <c r="C217" s="152" t="s">
        <v>309</v>
      </c>
      <c r="D217" s="152" t="s">
        <v>358</v>
      </c>
      <c r="E217" s="153" t="s">
        <v>744</v>
      </c>
      <c r="F217" s="153" t="str">
        <f t="shared" si="1"/>
        <v>C01-Adquirir un estil de vida actiu i saludable incorporant la pràctica d’activitats físiques i d’hàbits beneficiosos per a la contribució del benestar físic, mental i social.</v>
      </c>
      <c r="G217" s="152" t="s">
        <v>484</v>
      </c>
      <c r="H217" s="153" t="s">
        <v>751</v>
      </c>
      <c r="I217" s="153" t="str">
        <f t="shared" si="2"/>
        <v>3r i 4t CA 1.1-Planificar la pràctica d’activitat física orientada a un estil de vida actiu i saludable.</v>
      </c>
      <c r="J217" s="154">
        <v>262.0</v>
      </c>
    </row>
    <row r="218">
      <c r="A218" s="139">
        <v>217.0</v>
      </c>
      <c r="B218" s="149" t="s">
        <v>310</v>
      </c>
      <c r="C218" s="149" t="s">
        <v>309</v>
      </c>
      <c r="D218" s="149" t="s">
        <v>358</v>
      </c>
      <c r="E218" s="150" t="s">
        <v>744</v>
      </c>
      <c r="F218" s="150" t="str">
        <f t="shared" si="1"/>
        <v>C01-Adquirir un estil de vida actiu i saludable incorporant la pràctica d’activitats físiques i d’hàbits beneficiosos per a la contribució del benestar físic, mental i social.</v>
      </c>
      <c r="G218" s="149" t="s">
        <v>486</v>
      </c>
      <c r="H218" s="150" t="s">
        <v>752</v>
      </c>
      <c r="I218" s="150" t="str">
        <f t="shared" si="2"/>
        <v>3r i 4t CA 1.2-Dissenyar un pla de treball de la condició física en relació amb la salut d’acord a les necessitats individuals.</v>
      </c>
      <c r="J218" s="151">
        <v>263.0</v>
      </c>
    </row>
    <row r="219">
      <c r="A219" s="144">
        <v>218.0</v>
      </c>
      <c r="B219" s="152" t="s">
        <v>310</v>
      </c>
      <c r="C219" s="152" t="s">
        <v>309</v>
      </c>
      <c r="D219" s="152" t="s">
        <v>358</v>
      </c>
      <c r="E219" s="153" t="s">
        <v>744</v>
      </c>
      <c r="F219" s="153" t="str">
        <f t="shared" si="1"/>
        <v>C01-Adquirir un estil de vida actiu i saludable incorporant la pràctica d’activitats físiques i d’hàbits beneficiosos per a la contribució del benestar físic, mental i social.</v>
      </c>
      <c r="G219" s="152" t="s">
        <v>488</v>
      </c>
      <c r="H219" s="153" t="s">
        <v>753</v>
      </c>
      <c r="I219" s="153" t="str">
        <f t="shared" si="2"/>
        <v>3r i 4t CA 1.3-Aplicar hàbits saludables (alimentació i hidratació, descans, educació postural, relaxació i higiene) valorant la millora integral de la salut.</v>
      </c>
      <c r="J219" s="154">
        <v>264.0</v>
      </c>
    </row>
    <row r="220">
      <c r="A220" s="139">
        <v>219.0</v>
      </c>
      <c r="B220" s="149" t="s">
        <v>310</v>
      </c>
      <c r="C220" s="149" t="s">
        <v>309</v>
      </c>
      <c r="D220" s="149" t="s">
        <v>358</v>
      </c>
      <c r="E220" s="150" t="s">
        <v>744</v>
      </c>
      <c r="F220" s="150" t="str">
        <f t="shared" si="1"/>
        <v>C01-Adquirir un estil de vida actiu i saludable incorporant la pràctica d’activitats físiques i d’hàbits beneficiosos per a la contribució del benestar físic, mental i social.</v>
      </c>
      <c r="G220" s="149" t="s">
        <v>490</v>
      </c>
      <c r="H220" s="150" t="s">
        <v>754</v>
      </c>
      <c r="I220" s="150" t="str">
        <f t="shared" si="2"/>
        <v>3r i 4t CA 1.4-Aplicar els protocols d’actuació de prevenció i intervenció en accidents i tècniques de primers auxilis.</v>
      </c>
      <c r="J220" s="151">
        <v>265.0</v>
      </c>
    </row>
    <row r="221">
      <c r="A221" s="144">
        <v>220.0</v>
      </c>
      <c r="B221" s="152" t="s">
        <v>310</v>
      </c>
      <c r="C221" s="152" t="s">
        <v>309</v>
      </c>
      <c r="D221" s="152" t="s">
        <v>358</v>
      </c>
      <c r="E221" s="153" t="s">
        <v>744</v>
      </c>
      <c r="F221" s="153" t="str">
        <f t="shared" si="1"/>
        <v>C01-Adquirir un estil de vida actiu i saludable incorporant la pràctica d’activitats físiques i d’hàbits beneficiosos per a la contribució del benestar físic, mental i social.</v>
      </c>
      <c r="G221" s="152" t="s">
        <v>755</v>
      </c>
      <c r="H221" s="153" t="s">
        <v>756</v>
      </c>
      <c r="I221" s="153" t="str">
        <f t="shared" si="2"/>
        <v>3r i 4t CA 1.5-Aplicar els recursos digitals en la planificació de l’activitat física i l’adquisició d’hàbits saludables.</v>
      </c>
      <c r="J221" s="154">
        <v>266.0</v>
      </c>
    </row>
    <row r="222">
      <c r="A222" s="139">
        <v>221.0</v>
      </c>
      <c r="B222" s="149" t="s">
        <v>310</v>
      </c>
      <c r="C222" s="149" t="s">
        <v>309</v>
      </c>
      <c r="D222" s="149" t="s">
        <v>367</v>
      </c>
      <c r="E222" s="150" t="s">
        <v>757</v>
      </c>
      <c r="F222" s="150" t="str">
        <f t="shared" si="1"/>
        <v>C02-Aplicar la tècnica, la tàctica i l’estratègia vinculades amb els jocs i els esports per a la resolució de situacions motrius.</v>
      </c>
      <c r="G222" s="149" t="s">
        <v>493</v>
      </c>
      <c r="H222" s="150" t="s">
        <v>758</v>
      </c>
      <c r="I222" s="150" t="str">
        <f t="shared" si="2"/>
        <v>1r i 2n CA 2.1-Executar habilitats motrius específiques i tècniques en reptes, formes jugades i joc reduït.</v>
      </c>
      <c r="J222" s="151">
        <v>267.0</v>
      </c>
    </row>
    <row r="223">
      <c r="A223" s="144">
        <v>222.0</v>
      </c>
      <c r="B223" s="152" t="s">
        <v>310</v>
      </c>
      <c r="C223" s="152" t="s">
        <v>309</v>
      </c>
      <c r="D223" s="152" t="s">
        <v>367</v>
      </c>
      <c r="E223" s="153" t="s">
        <v>757</v>
      </c>
      <c r="F223" s="153" t="str">
        <f t="shared" si="1"/>
        <v>C02-Aplicar la tècnica, la tàctica i l’estratègia vinculades amb els jocs i els esports per a la resolució de situacions motrius.</v>
      </c>
      <c r="G223" s="152" t="s">
        <v>495</v>
      </c>
      <c r="H223" s="153" t="s">
        <v>759</v>
      </c>
      <c r="I223" s="153" t="str">
        <f t="shared" si="2"/>
        <v>1r i 2n CA 2.2-Resoldre situacions motrius variades en activitats lúdiques, jocs modificats i esports aplicant habilitats tècniques, tàctiques i estratègiques.</v>
      </c>
      <c r="J223" s="154">
        <v>268.0</v>
      </c>
    </row>
    <row r="224">
      <c r="A224" s="139">
        <v>223.0</v>
      </c>
      <c r="B224" s="149" t="s">
        <v>310</v>
      </c>
      <c r="C224" s="149" t="s">
        <v>309</v>
      </c>
      <c r="D224" s="149" t="s">
        <v>367</v>
      </c>
      <c r="E224" s="150" t="s">
        <v>757</v>
      </c>
      <c r="F224" s="150" t="str">
        <f t="shared" si="1"/>
        <v>C02-Aplicar la tècnica, la tàctica i l’estratègia vinculades amb els jocs i els esports per a la resolució de situacions motrius.</v>
      </c>
      <c r="G224" s="149" t="s">
        <v>503</v>
      </c>
      <c r="H224" s="150" t="s">
        <v>760</v>
      </c>
      <c r="I224" s="150" t="str">
        <f t="shared" si="2"/>
        <v>3r i 4t CA 2.1-Executar habilitats motrius específiques i tècniques en reptes, formes jugades i joc real.</v>
      </c>
      <c r="J224" s="151">
        <v>269.0</v>
      </c>
    </row>
    <row r="225">
      <c r="A225" s="144">
        <v>224.0</v>
      </c>
      <c r="B225" s="152" t="s">
        <v>310</v>
      </c>
      <c r="C225" s="152" t="s">
        <v>309</v>
      </c>
      <c r="D225" s="152" t="s">
        <v>367</v>
      </c>
      <c r="E225" s="153" t="s">
        <v>757</v>
      </c>
      <c r="F225" s="153" t="str">
        <f t="shared" si="1"/>
        <v>C02-Aplicar la tècnica, la tàctica i l’estratègia vinculades amb els jocs i els esports per a la resolució de situacions motrius.</v>
      </c>
      <c r="G225" s="152" t="s">
        <v>505</v>
      </c>
      <c r="H225" s="153" t="s">
        <v>761</v>
      </c>
      <c r="I225" s="153" t="str">
        <f t="shared" si="2"/>
        <v>3r i 4t CA 2.2-Resoldre situacions motrius variades de jocs o esports aplicant habilitats tècniques, tàctiques i estratègiques.</v>
      </c>
      <c r="J225" s="154">
        <v>270.0</v>
      </c>
    </row>
    <row r="226">
      <c r="A226" s="139">
        <v>225.0</v>
      </c>
      <c r="B226" s="149" t="s">
        <v>310</v>
      </c>
      <c r="C226" s="149" t="s">
        <v>309</v>
      </c>
      <c r="D226" s="149" t="s">
        <v>367</v>
      </c>
      <c r="E226" s="150" t="s">
        <v>757</v>
      </c>
      <c r="F226" s="150" t="str">
        <f t="shared" si="1"/>
        <v>C02-Aplicar la tècnica, la tàctica i l’estratègia vinculades amb els jocs i els esports per a la resolució de situacions motrius.</v>
      </c>
      <c r="G226" s="149" t="s">
        <v>507</v>
      </c>
      <c r="H226" s="150" t="s">
        <v>762</v>
      </c>
      <c r="I226" s="150" t="str">
        <f t="shared" si="2"/>
        <v>3r i 4t CA 2.3-Organitzar esdeveniments o competicions esportives gestionant tots els aspectes essencials per a un funcionament adequat.</v>
      </c>
      <c r="J226" s="151">
        <v>271.0</v>
      </c>
    </row>
    <row r="227">
      <c r="A227" s="144">
        <v>226.0</v>
      </c>
      <c r="B227" s="152" t="s">
        <v>310</v>
      </c>
      <c r="C227" s="152" t="s">
        <v>309</v>
      </c>
      <c r="D227" s="152" t="s">
        <v>373</v>
      </c>
      <c r="E227" s="153" t="s">
        <v>763</v>
      </c>
      <c r="F227" s="153" t="str">
        <f t="shared" si="1"/>
        <v>C03-Utilitzar els recursos expressius com a mitjà de relació, comunicació i integració social per a l’autoconeixement.</v>
      </c>
      <c r="G227" s="152" t="s">
        <v>512</v>
      </c>
      <c r="H227" s="153" t="s">
        <v>764</v>
      </c>
      <c r="I227" s="153" t="str">
        <f t="shared" si="2"/>
        <v>1r i 2n CA 3.1-Expressar emocions, sentiments i missatges mitjançant diferents tècniques d’expressió corporal.</v>
      </c>
      <c r="J227" s="154">
        <v>272.0</v>
      </c>
    </row>
    <row r="228">
      <c r="A228" s="139">
        <v>227.0</v>
      </c>
      <c r="B228" s="149" t="s">
        <v>310</v>
      </c>
      <c r="C228" s="149" t="s">
        <v>309</v>
      </c>
      <c r="D228" s="149" t="s">
        <v>373</v>
      </c>
      <c r="E228" s="150" t="s">
        <v>763</v>
      </c>
      <c r="F228" s="150" t="str">
        <f t="shared" si="1"/>
        <v>C03-Utilitzar els recursos expressius com a mitjà de relació, comunicació i integració social per a l’autoconeixement.</v>
      </c>
      <c r="G228" s="149" t="s">
        <v>514</v>
      </c>
      <c r="H228" s="150" t="s">
        <v>765</v>
      </c>
      <c r="I228" s="150" t="str">
        <f t="shared" si="2"/>
        <v>1r i 2n CA 3.2-Representar composicions individuals o col·lectives amb i sense base musical utilitzant el cos com a eina d’expressió i comunicació.</v>
      </c>
      <c r="J228" s="151">
        <v>273.0</v>
      </c>
    </row>
    <row r="229">
      <c r="A229" s="144">
        <v>228.0</v>
      </c>
      <c r="B229" s="152" t="s">
        <v>310</v>
      </c>
      <c r="C229" s="152" t="s">
        <v>309</v>
      </c>
      <c r="D229" s="152" t="s">
        <v>373</v>
      </c>
      <c r="E229" s="153" t="s">
        <v>763</v>
      </c>
      <c r="F229" s="153" t="str">
        <f t="shared" si="1"/>
        <v>C03-Utilitzar els recursos expressius com a mitjà de relació, comunicació i integració social per a l’autoconeixement.</v>
      </c>
      <c r="G229" s="152" t="s">
        <v>516</v>
      </c>
      <c r="H229" s="153" t="s">
        <v>766</v>
      </c>
      <c r="I229" s="153" t="str">
        <f t="shared" si="2"/>
        <v>1r i 2n CA 3.3-Prendre part en danses i jocs populars i tradicionals de diferents territoris valorant la seva influència cultural i social.</v>
      </c>
      <c r="J229" s="154">
        <v>274.0</v>
      </c>
    </row>
    <row r="230">
      <c r="A230" s="139">
        <v>229.0</v>
      </c>
      <c r="B230" s="149" t="s">
        <v>310</v>
      </c>
      <c r="C230" s="149" t="s">
        <v>309</v>
      </c>
      <c r="D230" s="149" t="s">
        <v>373</v>
      </c>
      <c r="E230" s="150" t="s">
        <v>763</v>
      </c>
      <c r="F230" s="150" t="str">
        <f t="shared" si="1"/>
        <v>C03-Utilitzar els recursos expressius com a mitjà de relació, comunicació i integració social per a l’autoconeixement.</v>
      </c>
      <c r="G230" s="149" t="s">
        <v>522</v>
      </c>
      <c r="H230" s="150" t="s">
        <v>767</v>
      </c>
      <c r="I230" s="150" t="str">
        <f t="shared" si="2"/>
        <v>3r i 4t CA 3.1-Escenificar produccions artisticoexpressives utilitzant diferents tècniques d’expressió corporal.</v>
      </c>
      <c r="J230" s="151">
        <v>275.0</v>
      </c>
    </row>
    <row r="231">
      <c r="A231" s="144">
        <v>230.0</v>
      </c>
      <c r="B231" s="152" t="s">
        <v>310</v>
      </c>
      <c r="C231" s="152" t="s">
        <v>309</v>
      </c>
      <c r="D231" s="152" t="s">
        <v>373</v>
      </c>
      <c r="E231" s="153" t="s">
        <v>763</v>
      </c>
      <c r="F231" s="153" t="str">
        <f t="shared" si="1"/>
        <v>C03-Utilitzar els recursos expressius com a mitjà de relació, comunicació i integració social per a l’autoconeixement.</v>
      </c>
      <c r="G231" s="152" t="s">
        <v>524</v>
      </c>
      <c r="H231" s="153" t="s">
        <v>768</v>
      </c>
      <c r="I231" s="153" t="str">
        <f t="shared" si="2"/>
        <v>3r i 4t CA 3.2-Crear composicions individuals o col·lectives amb i sense base musical.</v>
      </c>
      <c r="J231" s="154">
        <v>276.0</v>
      </c>
    </row>
    <row r="232">
      <c r="A232" s="139">
        <v>231.0</v>
      </c>
      <c r="B232" s="149" t="s">
        <v>310</v>
      </c>
      <c r="C232" s="149" t="s">
        <v>309</v>
      </c>
      <c r="D232" s="149" t="s">
        <v>373</v>
      </c>
      <c r="E232" s="150" t="s">
        <v>763</v>
      </c>
      <c r="F232" s="150" t="str">
        <f t="shared" si="1"/>
        <v>C03-Utilitzar els recursos expressius com a mitjà de relació, comunicació i integració social per a l’autoconeixement.</v>
      </c>
      <c r="G232" s="149" t="s">
        <v>526</v>
      </c>
      <c r="H232" s="150" t="s">
        <v>769</v>
      </c>
      <c r="I232" s="150" t="str">
        <f t="shared" si="2"/>
        <v>3r i 4t CA 3.3-Elaborar composicions artístiques integrant tècniques de circ.</v>
      </c>
      <c r="J232" s="151">
        <v>277.0</v>
      </c>
    </row>
    <row r="233">
      <c r="A233" s="144">
        <v>232.0</v>
      </c>
      <c r="B233" s="152" t="s">
        <v>310</v>
      </c>
      <c r="C233" s="152" t="s">
        <v>309</v>
      </c>
      <c r="D233" s="152" t="s">
        <v>381</v>
      </c>
      <c r="E233" s="153" t="s">
        <v>770</v>
      </c>
      <c r="F233" s="153" t="str">
        <f t="shared" si="1"/>
        <v>C04-Planificar activitats físiques a l’entorn de manera sostenible i segura per a l’ocupació i gaudi del temps de lleure.</v>
      </c>
      <c r="G233" s="152" t="s">
        <v>529</v>
      </c>
      <c r="H233" s="153" t="s">
        <v>771</v>
      </c>
      <c r="I233" s="153" t="str">
        <f t="shared" si="2"/>
        <v>1r i 2n CA 4.1-Realitzar activitat física en el medi natural i urbà minimitzant l’empremta ecològica.</v>
      </c>
      <c r="J233" s="154">
        <v>278.0</v>
      </c>
    </row>
    <row r="234">
      <c r="A234" s="139">
        <v>233.0</v>
      </c>
      <c r="B234" s="149" t="s">
        <v>310</v>
      </c>
      <c r="C234" s="149" t="s">
        <v>309</v>
      </c>
      <c r="D234" s="149" t="s">
        <v>381</v>
      </c>
      <c r="E234" s="150" t="s">
        <v>770</v>
      </c>
      <c r="F234" s="150" t="str">
        <f t="shared" si="1"/>
        <v>C04-Planificar activitats físiques a l’entorn de manera sostenible i segura per a l’ocupació i gaudi del temps de lleure.</v>
      </c>
      <c r="G234" s="149" t="s">
        <v>531</v>
      </c>
      <c r="H234" s="150" t="s">
        <v>772</v>
      </c>
      <c r="I234" s="150" t="str">
        <f t="shared" si="2"/>
        <v>1r i 2n CA 4.2-Aplicar les normes de seguretat, l’equipament, eines i tècniques adequades de les activitats físiques en el medi natural i urbà.</v>
      </c>
      <c r="J234" s="151">
        <v>279.0</v>
      </c>
    </row>
    <row r="235">
      <c r="A235" s="144">
        <v>234.0</v>
      </c>
      <c r="B235" s="152" t="s">
        <v>310</v>
      </c>
      <c r="C235" s="152" t="s">
        <v>309</v>
      </c>
      <c r="D235" s="152" t="s">
        <v>381</v>
      </c>
      <c r="E235" s="153" t="s">
        <v>770</v>
      </c>
      <c r="F235" s="153" t="str">
        <f t="shared" si="1"/>
        <v>C04-Planificar activitats físiques a l’entorn de manera sostenible i segura per a l’ocupació i gaudi del temps de lleure.</v>
      </c>
      <c r="G235" s="152" t="s">
        <v>533</v>
      </c>
      <c r="H235" s="153" t="s">
        <v>773</v>
      </c>
      <c r="I235" s="153" t="str">
        <f t="shared" si="2"/>
        <v>1r i 2n CA 4.3-Utilitzar les possibilitats que ofereix l’entorn per a la practica activitat física i l’ocupació del temps de lleure de forma activa.</v>
      </c>
      <c r="J235" s="154">
        <v>280.0</v>
      </c>
    </row>
    <row r="236">
      <c r="A236" s="139">
        <v>235.0</v>
      </c>
      <c r="B236" s="149" t="s">
        <v>310</v>
      </c>
      <c r="C236" s="149" t="s">
        <v>309</v>
      </c>
      <c r="D236" s="149" t="s">
        <v>381</v>
      </c>
      <c r="E236" s="150" t="s">
        <v>770</v>
      </c>
      <c r="F236" s="150" t="str">
        <f t="shared" si="1"/>
        <v>C04-Planificar activitats físiques a l’entorn de manera sostenible i segura per a l’ocupació i gaudi del temps de lleure.</v>
      </c>
      <c r="G236" s="149" t="s">
        <v>535</v>
      </c>
      <c r="H236" s="150" t="s">
        <v>774</v>
      </c>
      <c r="I236" s="150" t="str">
        <f t="shared" si="2"/>
        <v>3r i 4t CA 4.1-Realitzar activitat física en el medi natural i urbà desenvolupant actuacions per a la seva conservació.</v>
      </c>
      <c r="J236" s="151">
        <v>281.0</v>
      </c>
    </row>
    <row r="237">
      <c r="A237" s="144">
        <v>236.0</v>
      </c>
      <c r="B237" s="152" t="s">
        <v>310</v>
      </c>
      <c r="C237" s="152" t="s">
        <v>309</v>
      </c>
      <c r="D237" s="152" t="s">
        <v>381</v>
      </c>
      <c r="E237" s="153" t="s">
        <v>770</v>
      </c>
      <c r="F237" s="153" t="str">
        <f t="shared" si="1"/>
        <v>C04-Planificar activitats físiques a l’entorn de manera sostenible i segura per a l’ocupació i gaudi del temps de lleure.</v>
      </c>
      <c r="G237" s="152" t="s">
        <v>537</v>
      </c>
      <c r="H237" s="153" t="s">
        <v>775</v>
      </c>
      <c r="I237" s="153" t="str">
        <f t="shared" si="2"/>
        <v>3r i 4t CA 4.2-Organitzar activitats fisicoesportives en el medi natural i urbà aplicant normes de seguretat i utilitzant l’equipament, eines i tècniques adequades.</v>
      </c>
      <c r="J237" s="154">
        <v>282.0</v>
      </c>
    </row>
    <row r="238">
      <c r="A238" s="139">
        <v>237.0</v>
      </c>
      <c r="B238" s="149" t="s">
        <v>310</v>
      </c>
      <c r="C238" s="149" t="s">
        <v>309</v>
      </c>
      <c r="D238" s="149" t="s">
        <v>381</v>
      </c>
      <c r="E238" s="150" t="s">
        <v>770</v>
      </c>
      <c r="F238" s="150" t="str">
        <f t="shared" si="1"/>
        <v>C04-Planificar activitats físiques a l’entorn de manera sostenible i segura per a l’ocupació i gaudi del temps de lleure.</v>
      </c>
      <c r="G238" s="149" t="s">
        <v>539</v>
      </c>
      <c r="H238" s="150" t="s">
        <v>776</v>
      </c>
      <c r="I238" s="150" t="str">
        <f t="shared" si="2"/>
        <v>3r i 4t CA 4.3-Gestionar la pròpia activitat física aprofitant les possibilitats del medi natural i urbà.</v>
      </c>
      <c r="J238" s="151">
        <v>283.0</v>
      </c>
    </row>
    <row r="239">
      <c r="A239" s="144">
        <v>238.0</v>
      </c>
      <c r="B239" s="152" t="s">
        <v>310</v>
      </c>
      <c r="C239" s="152" t="s">
        <v>309</v>
      </c>
      <c r="D239" s="152" t="s">
        <v>431</v>
      </c>
      <c r="E239" s="153" t="s">
        <v>777</v>
      </c>
      <c r="F239" s="153" t="str">
        <f t="shared" si="1"/>
        <v>C05-Adquirir actituds, valors i habilitats socials en la pràctica d’activitat física i esportiva per a la millora de la convivència i la cohesió social.</v>
      </c>
      <c r="G239" s="152" t="s">
        <v>542</v>
      </c>
      <c r="H239" s="153" t="s">
        <v>778</v>
      </c>
      <c r="I239" s="153" t="str">
        <f t="shared" si="2"/>
        <v>1r i 2n CA 5.1-Aplicar els valors positius de l’esport en les activitats físiques i esportives valorant el joc per davant del resultat.</v>
      </c>
      <c r="J239" s="154">
        <v>284.0</v>
      </c>
    </row>
    <row r="240">
      <c r="A240" s="139">
        <v>239.0</v>
      </c>
      <c r="B240" s="149" t="s">
        <v>310</v>
      </c>
      <c r="C240" s="149" t="s">
        <v>309</v>
      </c>
      <c r="D240" s="149" t="s">
        <v>431</v>
      </c>
      <c r="E240" s="150" t="s">
        <v>777</v>
      </c>
      <c r="F240" s="150" t="str">
        <f t="shared" si="1"/>
        <v>C05-Adquirir actituds, valors i habilitats socials en la pràctica d’activitat física i esportiva per a la millora de la convivència i la cohesió social.</v>
      </c>
      <c r="G240" s="149" t="s">
        <v>544</v>
      </c>
      <c r="H240" s="150" t="s">
        <v>779</v>
      </c>
      <c r="I240" s="150" t="str">
        <f t="shared" si="2"/>
        <v>1r i 2n CA 5.2-Identificar emocions en la pràctica d’activitat física i esportiva.</v>
      </c>
      <c r="J240" s="151">
        <v>285.0</v>
      </c>
    </row>
    <row r="241">
      <c r="A241" s="144">
        <v>240.0</v>
      </c>
      <c r="B241" s="152" t="s">
        <v>310</v>
      </c>
      <c r="C241" s="152" t="s">
        <v>309</v>
      </c>
      <c r="D241" s="152" t="s">
        <v>431</v>
      </c>
      <c r="E241" s="153" t="s">
        <v>777</v>
      </c>
      <c r="F241" s="153" t="str">
        <f t="shared" si="1"/>
        <v>C05-Adquirir actituds, valors i habilitats socials en la pràctica d’activitat física i esportiva per a la millora de la convivència i la cohesió social.</v>
      </c>
      <c r="G241" s="152" t="s">
        <v>546</v>
      </c>
      <c r="H241" s="153" t="s">
        <v>780</v>
      </c>
      <c r="I241" s="153" t="str">
        <f t="shared" si="2"/>
        <v>1r i 2n CA 5.3-Mostrar actituds de respecte i escolta envers els altres independentment del seu nivell d’habilitat.</v>
      </c>
      <c r="J241" s="154">
        <v>286.0</v>
      </c>
    </row>
    <row r="242">
      <c r="A242" s="139">
        <v>241.0</v>
      </c>
      <c r="B242" s="149" t="s">
        <v>310</v>
      </c>
      <c r="C242" s="149" t="s">
        <v>309</v>
      </c>
      <c r="D242" s="149" t="s">
        <v>431</v>
      </c>
      <c r="E242" s="150" t="s">
        <v>777</v>
      </c>
      <c r="F242" s="150" t="str">
        <f t="shared" si="1"/>
        <v>C05-Adquirir actituds, valors i habilitats socials en la pràctica d’activitat física i esportiva per a la millora de la convivència i la cohesió social.</v>
      </c>
      <c r="G242" s="149" t="s">
        <v>548</v>
      </c>
      <c r="H242" s="150" t="s">
        <v>781</v>
      </c>
      <c r="I242" s="150" t="str">
        <f t="shared" si="2"/>
        <v>1r i 2n CA 5.4-Identificar estereotips i actuacions discriminatòries en situacions de pràctica esportiva.</v>
      </c>
      <c r="J242" s="151">
        <v>287.0</v>
      </c>
    </row>
    <row r="243">
      <c r="A243" s="144">
        <v>242.0</v>
      </c>
      <c r="B243" s="152" t="s">
        <v>310</v>
      </c>
      <c r="C243" s="152" t="s">
        <v>309</v>
      </c>
      <c r="D243" s="152" t="s">
        <v>431</v>
      </c>
      <c r="E243" s="153" t="s">
        <v>777</v>
      </c>
      <c r="F243" s="153" t="str">
        <f t="shared" si="1"/>
        <v>C05-Adquirir actituds, valors i habilitats socials en la pràctica d’activitat física i esportiva per a la millora de la convivència i la cohesió social.</v>
      </c>
      <c r="G243" s="152" t="s">
        <v>550</v>
      </c>
      <c r="H243" s="153" t="s">
        <v>778</v>
      </c>
      <c r="I243" s="153" t="str">
        <f t="shared" si="2"/>
        <v>3r i 4t CA 5.1-Aplicar els valors positius de l’esport en les activitats físiques i esportives valorant el joc per davant del resultat.</v>
      </c>
      <c r="J243" s="154">
        <v>284.0</v>
      </c>
    </row>
    <row r="244">
      <c r="A244" s="139">
        <v>243.0</v>
      </c>
      <c r="B244" s="149" t="s">
        <v>310</v>
      </c>
      <c r="C244" s="149" t="s">
        <v>309</v>
      </c>
      <c r="D244" s="149" t="s">
        <v>431</v>
      </c>
      <c r="E244" s="150" t="s">
        <v>777</v>
      </c>
      <c r="F244" s="150" t="str">
        <f t="shared" si="1"/>
        <v>C05-Adquirir actituds, valors i habilitats socials en la pràctica d’activitat física i esportiva per a la millora de la convivència i la cohesió social.</v>
      </c>
      <c r="G244" s="149" t="s">
        <v>552</v>
      </c>
      <c r="H244" s="150" t="s">
        <v>782</v>
      </c>
      <c r="I244" s="150" t="str">
        <f t="shared" si="2"/>
        <v>3r i 4t CA 5.2-Aplicar estratègies per a l’autoregulació emocional durant la pràctica d’activitat física i esportiva.</v>
      </c>
      <c r="J244" s="151">
        <v>289.0</v>
      </c>
    </row>
    <row r="245">
      <c r="A245" s="144">
        <v>244.0</v>
      </c>
      <c r="B245" s="152" t="s">
        <v>310</v>
      </c>
      <c r="C245" s="152" t="s">
        <v>309</v>
      </c>
      <c r="D245" s="152" t="s">
        <v>431</v>
      </c>
      <c r="E245" s="153" t="s">
        <v>777</v>
      </c>
      <c r="F245" s="153" t="str">
        <f t="shared" si="1"/>
        <v>C05-Adquirir actituds, valors i habilitats socials en la pràctica d’activitat física i esportiva per a la millora de la convivència i la cohesió social.</v>
      </c>
      <c r="G245" s="152" t="s">
        <v>554</v>
      </c>
      <c r="H245" s="153" t="s">
        <v>783</v>
      </c>
      <c r="I245" s="153" t="str">
        <f t="shared" si="2"/>
        <v>3r i 4t CA 5.3-Utilitzar habilitats socials en la resolució de conflictes fomentant la convivència i la cohesió social.</v>
      </c>
      <c r="J245" s="154">
        <v>290.0</v>
      </c>
    </row>
    <row r="246">
      <c r="A246" s="139">
        <v>245.0</v>
      </c>
      <c r="B246" s="149" t="s">
        <v>310</v>
      </c>
      <c r="C246" s="149" t="s">
        <v>309</v>
      </c>
      <c r="D246" s="149" t="s">
        <v>431</v>
      </c>
      <c r="E246" s="150" t="s">
        <v>777</v>
      </c>
      <c r="F246" s="150" t="str">
        <f t="shared" si="1"/>
        <v>C05-Adquirir actituds, valors i habilitats socials en la pràctica d’activitat física i esportiva per a la millora de la convivència i la cohesió social.</v>
      </c>
      <c r="G246" s="149" t="s">
        <v>556</v>
      </c>
      <c r="H246" s="150" t="s">
        <v>784</v>
      </c>
      <c r="I246" s="150" t="str">
        <f t="shared" si="2"/>
        <v>3r i 4t CA 5.4-Mostrar una actitud crítica davant dels estereotips i les actuacions discriminatòries de la societat en l’àmbit de l’activitat física i l’esport.</v>
      </c>
      <c r="J246" s="151">
        <v>291.0</v>
      </c>
    </row>
    <row r="247">
      <c r="A247" s="144">
        <v>246.0</v>
      </c>
      <c r="B247" s="152" t="s">
        <v>323</v>
      </c>
      <c r="C247" s="152" t="s">
        <v>322</v>
      </c>
      <c r="D247" s="152" t="s">
        <v>358</v>
      </c>
      <c r="E247" s="153" t="s">
        <v>785</v>
      </c>
      <c r="F247" s="153" t="str">
        <f t="shared" si="1"/>
        <v>C01-Descobrir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v>
      </c>
      <c r="G247" s="152" t="s">
        <v>388</v>
      </c>
      <c r="H247" s="153" t="s">
        <v>786</v>
      </c>
      <c r="I247" s="153" t="str">
        <f t="shared" si="2"/>
        <v>1r, 2n i 3r CA 1.1-Identificar els valors estilístics, històrics i socials, de diferents produccions artístiques, visuals i audiovisuals, així com la seva funció i finalitat, mitjançant estratègies guiades de cerca d’informació, incloses les digitals, descrivint-les de forma oral, escrita o visual, incorporant la perspectiva de gènere i la interculturalitat.</v>
      </c>
      <c r="J247" s="154">
        <v>292.0</v>
      </c>
    </row>
    <row r="248">
      <c r="A248" s="139">
        <v>247.0</v>
      </c>
      <c r="B248" s="149" t="s">
        <v>323</v>
      </c>
      <c r="C248" s="149" t="s">
        <v>322</v>
      </c>
      <c r="D248" s="149" t="s">
        <v>358</v>
      </c>
      <c r="E248" s="150" t="s">
        <v>785</v>
      </c>
      <c r="F248" s="150" t="str">
        <f t="shared" si="1"/>
        <v>C01-Descobrir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v>
      </c>
      <c r="G248" s="149" t="s">
        <v>390</v>
      </c>
      <c r="H248" s="150" t="s">
        <v>787</v>
      </c>
      <c r="I248" s="150" t="str">
        <f t="shared" si="2"/>
        <v>1r, 2n i 3r CA 1.2-Valorar la importància de conservar el patrimoni cultural i artístic, a través del coneixement i l’anàlisi de les produccions artístiques, de diferents societats i cultures, relacionant-les amb la pròpia identitat cultural.</v>
      </c>
      <c r="J248" s="143" t="s">
        <v>362</v>
      </c>
    </row>
    <row r="249">
      <c r="A249" s="144">
        <v>248.0</v>
      </c>
      <c r="B249" s="152" t="s">
        <v>323</v>
      </c>
      <c r="C249" s="152" t="s">
        <v>322</v>
      </c>
      <c r="D249" s="152" t="s">
        <v>358</v>
      </c>
      <c r="E249" s="153" t="s">
        <v>785</v>
      </c>
      <c r="F249" s="153" t="str">
        <f t="shared" si="1"/>
        <v>C01-Descobrir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v>
      </c>
      <c r="G249" s="152" t="s">
        <v>392</v>
      </c>
      <c r="H249" s="153" t="s">
        <v>788</v>
      </c>
      <c r="I249" s="153" t="str">
        <f t="shared" si="2"/>
        <v>1r, 2n i 3r CA 1.3-Observar i reflexionar sobre la presència de la imatge, el disseny i l’art en l’entorn, i la seva finalitat, amb una actitud oberta, reconeixent les oportunitats professionals que se’n deriven i la seva importància en la societat.</v>
      </c>
      <c r="J249" s="154">
        <v>294.0</v>
      </c>
    </row>
    <row r="250">
      <c r="A250" s="139">
        <v>249.0</v>
      </c>
      <c r="B250" s="149" t="s">
        <v>323</v>
      </c>
      <c r="C250" s="149" t="s">
        <v>322</v>
      </c>
      <c r="D250" s="149" t="s">
        <v>358</v>
      </c>
      <c r="E250" s="150" t="s">
        <v>785</v>
      </c>
      <c r="F250" s="150" t="str">
        <f t="shared" si="1"/>
        <v>C01-Descobrir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v>
      </c>
      <c r="G250" s="149" t="s">
        <v>789</v>
      </c>
      <c r="H250" s="142" t="s">
        <v>790</v>
      </c>
      <c r="I250" s="142" t="str">
        <f t="shared" si="2"/>
        <v>1r, 2n i 3r CA 1.4-Seleccionar amb sentit crític produccions culturals i artístiques contemporànies del seu interès, com a referència en les seves creacions, construint la seva pròpia identitat cultural.</v>
      </c>
      <c r="J250" s="143" t="s">
        <v>362</v>
      </c>
    </row>
    <row r="251">
      <c r="A251" s="144">
        <v>250.0</v>
      </c>
      <c r="B251" s="152" t="s">
        <v>323</v>
      </c>
      <c r="C251" s="152" t="s">
        <v>322</v>
      </c>
      <c r="D251" s="152" t="s">
        <v>367</v>
      </c>
      <c r="E251" s="153" t="s">
        <v>791</v>
      </c>
      <c r="F251" s="153" t="str">
        <f t="shared" si="1"/>
        <v>C02-Analitzar produccions artístiques, pròpies i alienes, argumentant opinions amb respecte i sentit crític, per construir una cultura artística àmplia, gaudir i generar nous coneixements.</v>
      </c>
      <c r="G251" s="152" t="s">
        <v>398</v>
      </c>
      <c r="H251" s="153" t="s">
        <v>792</v>
      </c>
      <c r="I251" s="153" t="str">
        <f t="shared" si="2"/>
        <v>1r, 2n i 3r CA 2.1-Descriure amb curiositat i respecte produccions d’art i disseny, incloses les contemporànies, detectant els elements clau que les integren, mitjançant l’observació reflexiva i utilitzant el vocabulari adequat.</v>
      </c>
      <c r="J251" s="154">
        <v>296.0</v>
      </c>
    </row>
    <row r="252">
      <c r="A252" s="139">
        <v>251.0</v>
      </c>
      <c r="B252" s="149" t="s">
        <v>323</v>
      </c>
      <c r="C252" s="149" t="s">
        <v>322</v>
      </c>
      <c r="D252" s="149" t="s">
        <v>367</v>
      </c>
      <c r="E252" s="150" t="s">
        <v>791</v>
      </c>
      <c r="F252" s="150" t="str">
        <f t="shared" si="1"/>
        <v>C02-Analitzar produccions artístiques, pròpies i alienes, argumentant opinions amb respecte i sentit crític, per construir una cultura artística àmplia, gaudir i generar nous coneixements.</v>
      </c>
      <c r="G252" s="149" t="s">
        <v>400</v>
      </c>
      <c r="H252" s="150" t="s">
        <v>793</v>
      </c>
      <c r="I252" s="150" t="str">
        <f t="shared" si="2"/>
        <v>1r, 2n i 3r CA 2.2-Relacionar aspectes formals, estètics, simbòlics, constructius, tècnics, expressius i comunicatius de diverses produccions artístiques, amb el seu context, funció i finalitat.</v>
      </c>
      <c r="J252" s="151">
        <v>297.0</v>
      </c>
    </row>
    <row r="253">
      <c r="A253" s="144">
        <v>252.0</v>
      </c>
      <c r="B253" s="152" t="s">
        <v>323</v>
      </c>
      <c r="C253" s="152" t="s">
        <v>322</v>
      </c>
      <c r="D253" s="152" t="s">
        <v>367</v>
      </c>
      <c r="E253" s="153" t="s">
        <v>791</v>
      </c>
      <c r="F253" s="153" t="str">
        <f t="shared" si="1"/>
        <v>C02-Analitzar produccions artístiques, pròpies i alienes, argumentant opinions amb respecte i sentit crític, per construir una cultura artística àmplia, gaudir i generar nous coneixements.</v>
      </c>
      <c r="G253" s="152" t="s">
        <v>794</v>
      </c>
      <c r="H253" s="153" t="s">
        <v>795</v>
      </c>
      <c r="I253" s="153" t="str">
        <f t="shared" si="2"/>
        <v>1r, 2n i 3r CA 2.3-Opinar sobre les produccions pròpies i alienes, valorant-ne el procés i el resultat, fent propostes de millora de manera argumentada.</v>
      </c>
      <c r="J253" s="154">
        <v>298.0</v>
      </c>
    </row>
    <row r="254">
      <c r="A254" s="139">
        <v>253.0</v>
      </c>
      <c r="B254" s="149" t="s">
        <v>323</v>
      </c>
      <c r="C254" s="149" t="s">
        <v>322</v>
      </c>
      <c r="D254" s="149" t="s">
        <v>367</v>
      </c>
      <c r="E254" s="150" t="s">
        <v>791</v>
      </c>
      <c r="F254" s="150" t="str">
        <f t="shared" si="1"/>
        <v>C02-Analitzar produccions artístiques, pròpies i alienes, argumentant opinions amb respecte i sentit crític, per construir una cultura artística àmplia, gaudir i generar nous coneixements.</v>
      </c>
      <c r="G254" s="149" t="s">
        <v>796</v>
      </c>
      <c r="H254" s="142" t="s">
        <v>797</v>
      </c>
      <c r="I254" s="142" t="str">
        <f t="shared" si="2"/>
        <v>1r, 2n i 3r CA 2.4-Valorar el potencial creatiu de l’art, compartint experiències i emocions, expressant obertament l’opinió personal.</v>
      </c>
      <c r="J254" s="143" t="s">
        <v>362</v>
      </c>
    </row>
    <row r="255">
      <c r="A255" s="144">
        <v>254.0</v>
      </c>
      <c r="B255" s="152" t="s">
        <v>323</v>
      </c>
      <c r="C255" s="152" t="s">
        <v>322</v>
      </c>
      <c r="D255" s="152" t="s">
        <v>373</v>
      </c>
      <c r="E255" s="153" t="s">
        <v>798</v>
      </c>
      <c r="F255" s="153" t="str">
        <f t="shared" si="1"/>
        <v>C03-Representar idees, formes i emocions, utilitzant els llenguatges, les tècniques i els mitjans propis de l’àmbit, a través de processos analítics i creatius, per desenvolupar la imaginació, la comunicació i l’autoconfiança.</v>
      </c>
      <c r="G255" s="152" t="s">
        <v>405</v>
      </c>
      <c r="H255" s="153" t="s">
        <v>799</v>
      </c>
      <c r="I255" s="153" t="str">
        <f t="shared" si="2"/>
        <v>1r, 2n i 3r CA 3.1-Comunicar idees i emocions, amb creativitat i sensibilitat, a partir de l’observació de l’entorn i la societat, les manifestacions culturals contemporànies i el patrimoni cultural, i els recursos del seu imaginari, en la representació visual.</v>
      </c>
      <c r="J255" s="154">
        <v>300.0</v>
      </c>
    </row>
    <row r="256">
      <c r="A256" s="139">
        <v>255.0</v>
      </c>
      <c r="B256" s="149" t="s">
        <v>323</v>
      </c>
      <c r="C256" s="149" t="s">
        <v>322</v>
      </c>
      <c r="D256" s="149" t="s">
        <v>373</v>
      </c>
      <c r="E256" s="150" t="s">
        <v>798</v>
      </c>
      <c r="F256" s="150" t="str">
        <f t="shared" si="1"/>
        <v>C03-Representar idees, formes i emocions, utilitzant els llenguatges, les tècniques i els mitjans propis de l’àmbit, a través de processos analítics i creatius, per desenvolupar la imaginació, la comunicació i l’autoconfiança.</v>
      </c>
      <c r="G256" s="149" t="s">
        <v>407</v>
      </c>
      <c r="H256" s="150" t="s">
        <v>800</v>
      </c>
      <c r="I256" s="150" t="str">
        <f t="shared" si="2"/>
        <v>1r, 2n i 3r CA 3.2-Utilitzar recursos expressius, tècnics, comunicatius, simbòlics —aplicant, si escau, convencions—, adequats a la situació comunicativa i a la seva finalitat, en la representació d’idees, formes i emocions.</v>
      </c>
      <c r="J256" s="151">
        <v>301.0</v>
      </c>
    </row>
    <row r="257">
      <c r="A257" s="144">
        <v>256.0</v>
      </c>
      <c r="B257" s="152" t="s">
        <v>323</v>
      </c>
      <c r="C257" s="152" t="s">
        <v>322</v>
      </c>
      <c r="D257" s="152" t="s">
        <v>373</v>
      </c>
      <c r="E257" s="153" t="s">
        <v>798</v>
      </c>
      <c r="F257" s="153" t="str">
        <f t="shared" si="1"/>
        <v>C03-Representar idees, formes i emocions, utilitzant els llenguatges, les tècniques i els mitjans propis de l’àmbit, a través de processos analítics i creatius, per desenvolupar la imaginació, la comunicació i l’autoconfiança.</v>
      </c>
      <c r="G257" s="152" t="s">
        <v>409</v>
      </c>
      <c r="H257" s="153" t="s">
        <v>801</v>
      </c>
      <c r="I257" s="153" t="str">
        <f t="shared" si="2"/>
        <v>1r, 2n i 3r CA 3.3-Imaginar i comunicar propostes, a través d’esbossos, esquemes, diagrames, dibuixos, guions il·lustrats, croquis, plànols i d’altres, amb qualsevol eina, incloses les eines tecnològiques i les digitals.</v>
      </c>
      <c r="J257" s="154">
        <v>302.0</v>
      </c>
    </row>
    <row r="258">
      <c r="A258" s="139">
        <v>257.0</v>
      </c>
      <c r="B258" s="149" t="s">
        <v>323</v>
      </c>
      <c r="C258" s="149" t="s">
        <v>322</v>
      </c>
      <c r="D258" s="149" t="s">
        <v>381</v>
      </c>
      <c r="E258" s="150" t="s">
        <v>802</v>
      </c>
      <c r="F258" s="150" t="str">
        <f t="shared" si="1"/>
        <v>C04-Connectar idees i coneixements, aplicant-los, donant nous sentits, en projectes artístics de contextos diversos per fomentar una mirada creativa multidimensional.</v>
      </c>
      <c r="G258" s="149" t="s">
        <v>426</v>
      </c>
      <c r="H258" s="150" t="s">
        <v>803</v>
      </c>
      <c r="I258" s="150" t="str">
        <f t="shared" si="2"/>
        <v>1r, 2n i 3r CA 4.1-Transferir coneixements de qualsevol àmbit a la producció artística.</v>
      </c>
      <c r="J258" s="151">
        <v>303.0</v>
      </c>
    </row>
    <row r="259">
      <c r="A259" s="144">
        <v>258.0</v>
      </c>
      <c r="B259" s="152" t="s">
        <v>323</v>
      </c>
      <c r="C259" s="152" t="s">
        <v>322</v>
      </c>
      <c r="D259" s="152" t="s">
        <v>381</v>
      </c>
      <c r="E259" s="153" t="s">
        <v>802</v>
      </c>
      <c r="F259" s="153" t="str">
        <f t="shared" si="1"/>
        <v>C04-Connectar idees i coneixements, aplicant-los, donant nous sentits, en projectes artístics de contextos diversos per fomentar una mirada creativa multidimensional.</v>
      </c>
      <c r="G259" s="152" t="s">
        <v>428</v>
      </c>
      <c r="H259" s="153" t="s">
        <v>804</v>
      </c>
      <c r="I259" s="153" t="str">
        <f t="shared" si="2"/>
        <v>1r, 2n i 3r CA 4.2-Utilitzar missatges, mitjans i processos, de diferents disciplines artístiques, en les seves pròpies produccions, de manera oberta i creativa.</v>
      </c>
      <c r="J259" s="154">
        <v>304.0</v>
      </c>
    </row>
    <row r="260">
      <c r="A260" s="139">
        <v>259.0</v>
      </c>
      <c r="B260" s="149" t="s">
        <v>323</v>
      </c>
      <c r="C260" s="149" t="s">
        <v>322</v>
      </c>
      <c r="D260" s="149" t="s">
        <v>431</v>
      </c>
      <c r="E260" s="150" t="s">
        <v>805</v>
      </c>
      <c r="F260" s="150" t="str">
        <f t="shared" si="1"/>
        <v>C05-Explorar tècniques, mitjans i recursos dels llenguatges artístics, a través de l’experimentació i la recerca, amb perseverança i entenent l’error com una oportunitat per aprendre, per aplicar-los en el disseny i la realització d’un projecte artístic.</v>
      </c>
      <c r="G260" s="149" t="s">
        <v>433</v>
      </c>
      <c r="H260" s="150" t="s">
        <v>806</v>
      </c>
      <c r="I260" s="150" t="str">
        <f t="shared" si="2"/>
        <v>1r, 2n i 3r CA 5.1-Identificar les característiques de cada llenguatge artístic i els seus diferents processos en funció del context i del progrés tecnològic, mostrant eficàcia en la recerca d’informació.</v>
      </c>
      <c r="J260" s="151">
        <v>305.0</v>
      </c>
    </row>
    <row r="261">
      <c r="A261" s="144">
        <v>260.0</v>
      </c>
      <c r="B261" s="152" t="s">
        <v>323</v>
      </c>
      <c r="C261" s="152" t="s">
        <v>322</v>
      </c>
      <c r="D261" s="152" t="s">
        <v>431</v>
      </c>
      <c r="E261" s="153" t="s">
        <v>805</v>
      </c>
      <c r="F261" s="153" t="str">
        <f t="shared" si="1"/>
        <v>C05-Explorar tècniques, mitjans i recursos dels llenguatges artístics, a través de l’experimentació i la recerca, amb perseverança i entenent l’error com una oportunitat per aprendre, per aplicar-los en el disseny i la realització d’un projecte artístic.</v>
      </c>
      <c r="G261" s="152" t="s">
        <v>435</v>
      </c>
      <c r="H261" s="153" t="s">
        <v>807</v>
      </c>
      <c r="I261" s="153" t="str">
        <f t="shared" si="2"/>
        <v>1r, 2n i 3r CA 5.2-Experimentar amb tècniques i mitjans, inclosos els digitals, i recursos dels llenguatges artístics, de manera guiada, analitzant i valorant els resultats de l’experimentació.</v>
      </c>
      <c r="J261" s="154">
        <v>306.0</v>
      </c>
    </row>
    <row r="262">
      <c r="A262" s="139">
        <v>261.0</v>
      </c>
      <c r="B262" s="149" t="s">
        <v>323</v>
      </c>
      <c r="C262" s="149" t="s">
        <v>322</v>
      </c>
      <c r="D262" s="149" t="s">
        <v>431</v>
      </c>
      <c r="E262" s="150" t="s">
        <v>805</v>
      </c>
      <c r="F262" s="150" t="str">
        <f t="shared" si="1"/>
        <v>C05-Explorar tècniques, mitjans i recursos dels llenguatges artístics, a través de l’experimentació i la recerca, amb perseverança i entenent l’error com una oportunitat per aprendre, per aplicar-los en el disseny i la realització d’un projecte artístic.</v>
      </c>
      <c r="G262" s="149" t="s">
        <v>437</v>
      </c>
      <c r="H262" s="150" t="s">
        <v>808</v>
      </c>
      <c r="I262" s="150" t="str">
        <f t="shared" si="2"/>
        <v>1r, 2n i 3r CA 5.3-Aplicar diferents tècniques, mitjans, recursos i convencions, en funció dels requeriments i la intenció del missatge i del projecte a dur a terme.</v>
      </c>
      <c r="J262" s="151">
        <v>307.0</v>
      </c>
    </row>
    <row r="263">
      <c r="A263" s="144">
        <v>262.0</v>
      </c>
      <c r="B263" s="152" t="s">
        <v>323</v>
      </c>
      <c r="C263" s="152" t="s">
        <v>322</v>
      </c>
      <c r="D263" s="152" t="s">
        <v>457</v>
      </c>
      <c r="E263" s="153" t="s">
        <v>809</v>
      </c>
      <c r="F263" s="153" t="str">
        <f t="shared" si="1"/>
        <v>C06-Realitzar projectes, disciplinaris o transdisciplinaris, personals o col·lectius, a partir de situacions i establint connexions amb la realitat propera, amb implicació i compromís, per comunicar, reflexionar i resoldre problemes.</v>
      </c>
      <c r="G263" s="152" t="s">
        <v>459</v>
      </c>
      <c r="H263" s="153" t="s">
        <v>810</v>
      </c>
      <c r="I263" s="153" t="str">
        <f t="shared" si="2"/>
        <v>1r, 2n i 3r CA 6.1-Donar resposta a plantejaments diversos de manera guiada, analitzant la proposta de treball, documentant-se i utilitzant recursos adequats a les necessitats i la finalitat comunicativa del projecte.</v>
      </c>
      <c r="J263" s="154">
        <v>308.0</v>
      </c>
    </row>
    <row r="264">
      <c r="A264" s="139">
        <v>263.0</v>
      </c>
      <c r="B264" s="149" t="s">
        <v>323</v>
      </c>
      <c r="C264" s="149" t="s">
        <v>322</v>
      </c>
      <c r="D264" s="149" t="s">
        <v>457</v>
      </c>
      <c r="E264" s="150" t="s">
        <v>809</v>
      </c>
      <c r="F264" s="150" t="str">
        <f t="shared" si="1"/>
        <v>C06-Realitzar projectes, disciplinaris o transdisciplinaris, personals o col·lectius, a partir de situacions i establint connexions amb la realitat propera, amb implicació i compromís, per comunicar, reflexionar i resoldre problemes.</v>
      </c>
      <c r="G264" s="149" t="s">
        <v>461</v>
      </c>
      <c r="H264" s="150" t="s">
        <v>811</v>
      </c>
      <c r="I264" s="150" t="str">
        <f t="shared" si="2"/>
        <v>1r, 2n i 3r CA 6.2-Organitzar un projecte de manera individual o col·laborativa, seguint un mètode de treball, fent valoracions per prendre decisions al llarg del seu desenvolupament.</v>
      </c>
      <c r="J264" s="151">
        <v>309.0</v>
      </c>
    </row>
    <row r="265">
      <c r="A265" s="144">
        <v>264.0</v>
      </c>
      <c r="B265" s="152" t="s">
        <v>323</v>
      </c>
      <c r="C265" s="152" t="s">
        <v>322</v>
      </c>
      <c r="D265" s="152" t="s">
        <v>457</v>
      </c>
      <c r="E265" s="153" t="s">
        <v>809</v>
      </c>
      <c r="F265" s="153" t="str">
        <f t="shared" si="1"/>
        <v>C06-Realitzar projectes, disciplinaris o transdisciplinaris, personals o col·lectius, a partir de situacions i establint connexions amb la realitat propera, amb implicació i compromís, per comunicar, reflexionar i resoldre problemes.</v>
      </c>
      <c r="G265" s="152" t="s">
        <v>463</v>
      </c>
      <c r="H265" s="153" t="s">
        <v>812</v>
      </c>
      <c r="I265" s="153" t="str">
        <f t="shared" si="2"/>
        <v>1r, 2n i 3r CA 6.3-Compartir idees i imaginari, amb altres camps del coneixement, en l’elaboració de projectes artístics interdisciplinaris i col·laboratius.</v>
      </c>
      <c r="J265" s="154">
        <v>310.0</v>
      </c>
    </row>
    <row r="266">
      <c r="A266" s="139">
        <v>265.0</v>
      </c>
      <c r="B266" s="149" t="s">
        <v>323</v>
      </c>
      <c r="C266" s="149" t="s">
        <v>322</v>
      </c>
      <c r="D266" s="149" t="s">
        <v>457</v>
      </c>
      <c r="E266" s="150" t="s">
        <v>809</v>
      </c>
      <c r="F266" s="150" t="str">
        <f t="shared" si="1"/>
        <v>C06-Realitzar projectes, disciplinaris o transdisciplinaris, personals o col·lectius, a partir de situacions i establint connexions amb la realitat propera, amb implicació i compromís, per comunicar, reflexionar i resoldre problemes.</v>
      </c>
      <c r="G266" s="149" t="s">
        <v>813</v>
      </c>
      <c r="H266" s="150" t="s">
        <v>814</v>
      </c>
      <c r="I266" s="150" t="str">
        <f t="shared" si="2"/>
        <v>1r, 2n i 3r CA 6.4-Expressar respectuosament opinions i reflexions raonades, per arribar a un consens a través del diàleg en la realització d’un projecte.</v>
      </c>
      <c r="J266" s="151">
        <v>311.0</v>
      </c>
    </row>
    <row r="267">
      <c r="A267" s="144">
        <v>266.0</v>
      </c>
      <c r="B267" s="145" t="s">
        <v>305</v>
      </c>
      <c r="C267" s="145" t="s">
        <v>324</v>
      </c>
      <c r="D267" s="152" t="s">
        <v>358</v>
      </c>
      <c r="E267" s="153" t="s">
        <v>785</v>
      </c>
      <c r="F267" s="153" t="str">
        <f t="shared" si="1"/>
        <v>C01-Descobrir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v>
      </c>
      <c r="G267" s="145" t="s">
        <v>360</v>
      </c>
      <c r="H267" s="147" t="s">
        <v>815</v>
      </c>
      <c r="I267" s="147" t="str">
        <f t="shared" si="2"/>
        <v>4t CA 1.1-Explicar amb respecte els valors estilístics, històrics i socials de diferents produccions artístiques, visuals i audiovisuals, incloses les contemporànies, així com la seva funció i finalitat, mitjançant la recerca autònoma d’informació en diferents fonts, analitzant les diferències i incorporant la perspectiva de gènere i la interculturalitat</v>
      </c>
      <c r="J267" s="148" t="s">
        <v>362</v>
      </c>
    </row>
    <row r="268">
      <c r="A268" s="139">
        <v>267.0</v>
      </c>
      <c r="B268" s="140" t="s">
        <v>305</v>
      </c>
      <c r="C268" s="140" t="s">
        <v>324</v>
      </c>
      <c r="D268" s="149" t="s">
        <v>358</v>
      </c>
      <c r="E268" s="150" t="s">
        <v>785</v>
      </c>
      <c r="F268" s="150" t="str">
        <f t="shared" si="1"/>
        <v>C01-Descobrir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v>
      </c>
      <c r="G268" s="140" t="s">
        <v>363</v>
      </c>
      <c r="H268" s="142" t="s">
        <v>787</v>
      </c>
      <c r="I268" s="142" t="str">
        <f t="shared" si="2"/>
        <v>4t CA 1.2-Valorar la importància de conservar el patrimoni cultural i artístic, a través del coneixement i l’anàlisi de les produccions artístiques, de diferents societats i cultures, relacionant-les amb la pròpia identitat cultural.</v>
      </c>
      <c r="J268" s="143" t="s">
        <v>362</v>
      </c>
    </row>
    <row r="269">
      <c r="A269" s="144">
        <v>268.0</v>
      </c>
      <c r="B269" s="145" t="s">
        <v>305</v>
      </c>
      <c r="C269" s="145" t="s">
        <v>324</v>
      </c>
      <c r="D269" s="152" t="s">
        <v>358</v>
      </c>
      <c r="E269" s="153" t="s">
        <v>785</v>
      </c>
      <c r="F269" s="153" t="str">
        <f t="shared" si="1"/>
        <v>C01-Descobrir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v>
      </c>
      <c r="G269" s="145" t="s">
        <v>365</v>
      </c>
      <c r="H269" s="147" t="s">
        <v>816</v>
      </c>
      <c r="I269" s="147" t="str">
        <f t="shared" si="2"/>
        <v>4t CA 1.3-Reflexionar sobre la presència del disseny, la imatge i l’art en el propi entorn, i la seva finalitat, compartint conclusions sobre les oportunitats professionals que se’n deriven, amb una actitud oberta i interès per conèix</v>
      </c>
      <c r="J269" s="148" t="s">
        <v>362</v>
      </c>
    </row>
    <row r="270">
      <c r="A270" s="139">
        <v>269.0</v>
      </c>
      <c r="B270" s="140" t="s">
        <v>305</v>
      </c>
      <c r="C270" s="140" t="s">
        <v>324</v>
      </c>
      <c r="D270" s="149" t="s">
        <v>358</v>
      </c>
      <c r="E270" s="150" t="s">
        <v>785</v>
      </c>
      <c r="F270" s="150" t="str">
        <f t="shared" si="1"/>
        <v>C01-Descobrir les manifestacions artístiques contemporànies i del patrimoni cultural, interessant-se per la realitat patrimonial com a part de la pròpia cultura, per reconèixer-les com a testimoni del pensament i com a font d’aprenentatge, prenent consciència de la necessitat de conservar-les.</v>
      </c>
      <c r="G270" s="140" t="s">
        <v>674</v>
      </c>
      <c r="H270" s="142" t="s">
        <v>817</v>
      </c>
      <c r="I270" s="142" t="str">
        <f t="shared" si="2"/>
        <v>4t CA 1.4-Seleccionar amb sentit crític produccions culturals i artístiques contemporànies del seu interès, com a font d’inspiració en les seves creacions, adequades a la proposta a realitzar, construint-se una identitat cultural pròpia.</v>
      </c>
      <c r="J270" s="143" t="s">
        <v>362</v>
      </c>
    </row>
    <row r="271">
      <c r="A271" s="144">
        <v>270.0</v>
      </c>
      <c r="B271" s="145" t="s">
        <v>305</v>
      </c>
      <c r="C271" s="145" t="s">
        <v>324</v>
      </c>
      <c r="D271" s="152" t="s">
        <v>367</v>
      </c>
      <c r="E271" s="153" t="s">
        <v>791</v>
      </c>
      <c r="F271" s="153" t="str">
        <f t="shared" si="1"/>
        <v>C02-Analitzar produccions artístiques, pròpies i alienes, argumentant opinions amb respecte i sentit crític, per construir una cultura artística àmplia, gaudir i generar nous coneixements.</v>
      </c>
      <c r="G271" s="145" t="s">
        <v>369</v>
      </c>
      <c r="H271" s="147" t="s">
        <v>818</v>
      </c>
      <c r="I271" s="147" t="str">
        <f t="shared" si="2"/>
        <v>4t CA 2.1-Descriure respectuosament produccions d’art i disseny, incloses les contemporànies, explicant els aspectes formals, els recursos expressius i tècnics utilitzats, establint relacions amb el missatge que transmeten, el context i la funció de manera argumentada.</v>
      </c>
      <c r="J271" s="148" t="s">
        <v>362</v>
      </c>
    </row>
    <row r="272">
      <c r="A272" s="139">
        <v>271.0</v>
      </c>
      <c r="B272" s="140" t="s">
        <v>305</v>
      </c>
      <c r="C272" s="140" t="s">
        <v>324</v>
      </c>
      <c r="D272" s="149" t="s">
        <v>367</v>
      </c>
      <c r="E272" s="150" t="s">
        <v>791</v>
      </c>
      <c r="F272" s="150" t="str">
        <f t="shared" si="1"/>
        <v>C02-Analitzar produccions artístiques, pròpies i alienes, argumentant opinions amb respecte i sentit crític, per construir una cultura artística àmplia, gaudir i generar nous coneixements.</v>
      </c>
      <c r="G272" s="140" t="s">
        <v>371</v>
      </c>
      <c r="H272" s="142" t="s">
        <v>819</v>
      </c>
      <c r="I272" s="142" t="str">
        <f t="shared" si="2"/>
        <v>4t CA 2.2-Reconèixer la multiplicitat de solucions expressives i tècniques que ofereixen produccions artístiques diverses, per comunicar idees afins.</v>
      </c>
      <c r="J272" s="143" t="s">
        <v>362</v>
      </c>
    </row>
    <row r="273">
      <c r="A273" s="144">
        <v>272.0</v>
      </c>
      <c r="B273" s="145" t="s">
        <v>305</v>
      </c>
      <c r="C273" s="145" t="s">
        <v>324</v>
      </c>
      <c r="D273" s="152" t="s">
        <v>367</v>
      </c>
      <c r="E273" s="153" t="s">
        <v>791</v>
      </c>
      <c r="F273" s="153" t="str">
        <f t="shared" si="1"/>
        <v>C02-Analitzar produccions artístiques, pròpies i alienes, argumentant opinions amb respecte i sentit crític, per construir una cultura artística àmplia, gaudir i generar nous coneixements.</v>
      </c>
      <c r="G273" s="145" t="s">
        <v>638</v>
      </c>
      <c r="H273" s="147" t="s">
        <v>820</v>
      </c>
      <c r="I273" s="147" t="str">
        <f t="shared" si="2"/>
        <v>4t CA 2.3-Avaluar les produccions pròpies i alienes, reflexionant sobre el procés i el resultat i analitzant-los, justificant propostes alternatives i de millora.</v>
      </c>
      <c r="J273" s="148" t="s">
        <v>362</v>
      </c>
    </row>
    <row r="274">
      <c r="A274" s="139">
        <v>273.0</v>
      </c>
      <c r="B274" s="140" t="s">
        <v>305</v>
      </c>
      <c r="C274" s="140" t="s">
        <v>324</v>
      </c>
      <c r="D274" s="149" t="s">
        <v>367</v>
      </c>
      <c r="E274" s="150" t="s">
        <v>791</v>
      </c>
      <c r="F274" s="150" t="str">
        <f t="shared" si="1"/>
        <v>C02-Analitzar produccions artístiques, pròpies i alienes, argumentant opinions amb respecte i sentit crític, per construir una cultura artística àmplia, gaudir i generar nous coneixements.</v>
      </c>
      <c r="G274" s="140" t="s">
        <v>680</v>
      </c>
      <c r="H274" s="142" t="s">
        <v>821</v>
      </c>
      <c r="I274" s="142" t="str">
        <f t="shared" si="2"/>
        <v>4t CA 2.4-Valorar el potencial creatiu de l’art, a través de l’anàlisi crítica i el debat constructiu, comprenent els canvis que s’han produït al llarg de la història en les tendències artístiques.</v>
      </c>
      <c r="J274" s="143" t="s">
        <v>362</v>
      </c>
    </row>
    <row r="275">
      <c r="A275" s="144">
        <v>274.0</v>
      </c>
      <c r="B275" s="145" t="s">
        <v>305</v>
      </c>
      <c r="C275" s="145" t="s">
        <v>324</v>
      </c>
      <c r="D275" s="152" t="s">
        <v>373</v>
      </c>
      <c r="E275" s="153" t="s">
        <v>798</v>
      </c>
      <c r="F275" s="153" t="str">
        <f t="shared" si="1"/>
        <v>C03-Representar idees, formes i emocions, utilitzant els llenguatges, les tècniques i els mitjans propis de l’àmbit, a través de processos analítics i creatius, per desenvolupar la imaginació, la comunicació i l’autoconfiança.</v>
      </c>
      <c r="G275" s="145" t="s">
        <v>375</v>
      </c>
      <c r="H275" s="147" t="s">
        <v>822</v>
      </c>
      <c r="I275" s="147" t="str">
        <f t="shared" si="2"/>
        <v>4t CA 3.1-Comunicar idees i emocions, amb creativitat i sensibilitat, reflexionant sobre la societat i l’entorn, les manifestacions culturals contemporànies i el patrimoni cultural i els recursos del seu imaginari, en la representació visual.</v>
      </c>
      <c r="J275" s="148" t="s">
        <v>362</v>
      </c>
    </row>
    <row r="276">
      <c r="A276" s="139">
        <v>275.0</v>
      </c>
      <c r="B276" s="140" t="s">
        <v>305</v>
      </c>
      <c r="C276" s="140" t="s">
        <v>324</v>
      </c>
      <c r="D276" s="149" t="s">
        <v>373</v>
      </c>
      <c r="E276" s="150" t="s">
        <v>798</v>
      </c>
      <c r="F276" s="150" t="str">
        <f t="shared" si="1"/>
        <v>C03-Representar idees, formes i emocions, utilitzant els llenguatges, les tècniques i els mitjans propis de l’àmbit, a través de processos analítics i creatius, per desenvolupar la imaginació, la comunicació i l’autoconfiança.</v>
      </c>
      <c r="G276" s="140" t="s">
        <v>377</v>
      </c>
      <c r="H276" s="142" t="s">
        <v>823</v>
      </c>
      <c r="I276" s="142" t="str">
        <f t="shared" si="2"/>
        <v>4t CA 3.2-Utilitzar recursos expressius, tècnics, comunicatius, simbòlics, aplicant, si escau, convencions de manera rigorosa, adequats a la situació comunicativa i a la seva finalitat, en la representació d’idees, formes i emocions.</v>
      </c>
      <c r="J276" s="143" t="s">
        <v>362</v>
      </c>
    </row>
    <row r="277">
      <c r="A277" s="144">
        <v>276.0</v>
      </c>
      <c r="B277" s="145" t="s">
        <v>305</v>
      </c>
      <c r="C277" s="145" t="s">
        <v>324</v>
      </c>
      <c r="D277" s="152" t="s">
        <v>373</v>
      </c>
      <c r="E277" s="153" t="s">
        <v>798</v>
      </c>
      <c r="F277" s="153" t="str">
        <f t="shared" si="1"/>
        <v>C03-Representar idees, formes i emocions, utilitzant els llenguatges, les tècniques i els mitjans propis de l’àmbit, a través de processos analítics i creatius, per desenvolupar la imaginació, la comunicació i l’autoconfiança.</v>
      </c>
      <c r="G277" s="145" t="s">
        <v>379</v>
      </c>
      <c r="H277" s="147" t="s">
        <v>824</v>
      </c>
      <c r="I277" s="147" t="str">
        <f t="shared" si="2"/>
        <v>4t CA 3.3-Imaginar i comunicar propostes, a través d’esbossos, esquemes, diagrames, dibuixos, guions il·lustrats, croquis, plànols i d’altres, amb qualsevol eina, incloses les tecnològiques i les digitals</v>
      </c>
      <c r="J277" s="148" t="s">
        <v>362</v>
      </c>
    </row>
    <row r="278">
      <c r="A278" s="139">
        <v>277.0</v>
      </c>
      <c r="B278" s="140" t="s">
        <v>305</v>
      </c>
      <c r="C278" s="140" t="s">
        <v>324</v>
      </c>
      <c r="D278" s="149" t="s">
        <v>381</v>
      </c>
      <c r="E278" s="150" t="s">
        <v>802</v>
      </c>
      <c r="F278" s="150" t="str">
        <f t="shared" si="1"/>
        <v>C04-Connectar idees i coneixements, aplicant-los, donant nous sentits, en projectes artístics de contextos diversos per fomentar una mirada creativa multidimensional.</v>
      </c>
      <c r="G278" s="140" t="s">
        <v>383</v>
      </c>
      <c r="H278" s="142" t="s">
        <v>825</v>
      </c>
      <c r="I278" s="142" t="str">
        <f t="shared" si="2"/>
        <v>4t CA 4.1-Transferir coneixements de qualsevol àmbit a la producció artística</v>
      </c>
      <c r="J278" s="143" t="s">
        <v>362</v>
      </c>
    </row>
    <row r="279">
      <c r="A279" s="144">
        <v>278.0</v>
      </c>
      <c r="B279" s="145" t="s">
        <v>305</v>
      </c>
      <c r="C279" s="145" t="s">
        <v>324</v>
      </c>
      <c r="D279" s="152" t="s">
        <v>381</v>
      </c>
      <c r="E279" s="153" t="s">
        <v>802</v>
      </c>
      <c r="F279" s="153" t="str">
        <f t="shared" si="1"/>
        <v>C04-Connectar idees i coneixements, aplicant-los, donant nous sentits, en projectes artístics de contextos diversos per fomentar una mirada creativa multidimensional.</v>
      </c>
      <c r="G279" s="145" t="s">
        <v>385</v>
      </c>
      <c r="H279" s="147" t="s">
        <v>826</v>
      </c>
      <c r="I279" s="147" t="str">
        <f t="shared" si="2"/>
        <v>4t CA 4.2-Utilitzar missatges, mitjans i processos, de diferents disciplines artístiques, en les seves pròpies produccions, de manera oberta i creativa</v>
      </c>
      <c r="J279" s="148" t="s">
        <v>362</v>
      </c>
    </row>
    <row r="280">
      <c r="A280" s="139">
        <v>279.0</v>
      </c>
      <c r="B280" s="140" t="s">
        <v>305</v>
      </c>
      <c r="C280" s="140" t="s">
        <v>324</v>
      </c>
      <c r="D280" s="149" t="s">
        <v>431</v>
      </c>
      <c r="E280" s="150" t="s">
        <v>805</v>
      </c>
      <c r="F280" s="150" t="str">
        <f t="shared" si="1"/>
        <v>C05-Explorar tècniques, mitjans i recursos dels llenguatges artístics, a través de l’experimentació i la recerca, amb perseverança i entenent l’error com una oportunitat per aprendre, per aplicar-los en el disseny i la realització d’un projecte artístic.</v>
      </c>
      <c r="G280" s="140" t="s">
        <v>445</v>
      </c>
      <c r="H280" s="142" t="s">
        <v>827</v>
      </c>
      <c r="I280" s="142" t="str">
        <f t="shared" si="2"/>
        <v>4t CA 5.1-Diferenciar els trets de cada llenguatge artístic i els seus processos en funció del context i de progrés tecnològic, mostrant autonomia i eficàcia en la investigació i la recerca d’informació</v>
      </c>
      <c r="J280" s="143" t="s">
        <v>362</v>
      </c>
    </row>
    <row r="281">
      <c r="A281" s="144">
        <v>280.0</v>
      </c>
      <c r="B281" s="145" t="s">
        <v>305</v>
      </c>
      <c r="C281" s="145" t="s">
        <v>324</v>
      </c>
      <c r="D281" s="152" t="s">
        <v>431</v>
      </c>
      <c r="E281" s="153" t="s">
        <v>805</v>
      </c>
      <c r="F281" s="153" t="str">
        <f t="shared" si="1"/>
        <v>C05-Explorar tècniques, mitjans i recursos dels llenguatges artístics, a través de l’experimentació i la recerca, amb perseverança i entenent l’error com una oportunitat per aprendre, per aplicar-los en el disseny i la realització d’un projecte artístic.</v>
      </c>
      <c r="G281" s="145" t="s">
        <v>447</v>
      </c>
      <c r="H281" s="147" t="s">
        <v>828</v>
      </c>
      <c r="I281" s="147" t="str">
        <f t="shared" si="2"/>
        <v>4t CA 5.2-Experimentar amb tècniques i mitjans, inclosos els digitals, i recursos dels llenguatges artístics, de manera autònoma i amb un objectiu prefixat, analitzant i avaluant els resultats de l’experimentació</v>
      </c>
      <c r="J281" s="148" t="s">
        <v>362</v>
      </c>
    </row>
    <row r="282">
      <c r="A282" s="139">
        <v>281.0</v>
      </c>
      <c r="B282" s="140" t="s">
        <v>305</v>
      </c>
      <c r="C282" s="140" t="s">
        <v>324</v>
      </c>
      <c r="D282" s="149" t="s">
        <v>431</v>
      </c>
      <c r="E282" s="150" t="s">
        <v>805</v>
      </c>
      <c r="F282" s="150" t="str">
        <f t="shared" si="1"/>
        <v>C05-Explorar tècniques, mitjans i recursos dels llenguatges artístics, a través de l’experimentació i la recerca, amb perseverança i entenent l’error com una oportunitat per aprendre, per aplicar-los en el disseny i la realització d’un projecte artístic.</v>
      </c>
      <c r="G282" s="140" t="s">
        <v>449</v>
      </c>
      <c r="H282" s="142" t="s">
        <v>829</v>
      </c>
      <c r="I282" s="142" t="str">
        <f t="shared" si="2"/>
        <v>4t CA 5.3-Experimentar, triar i aplicar diferents tècniques, mitjans, recursos i convencions, en funció dels requeriments i la intenció del missatge i del projecte a dur a terme</v>
      </c>
      <c r="J282" s="143" t="s">
        <v>362</v>
      </c>
    </row>
    <row r="283">
      <c r="A283" s="144">
        <v>282.0</v>
      </c>
      <c r="B283" s="145" t="s">
        <v>305</v>
      </c>
      <c r="C283" s="145" t="s">
        <v>324</v>
      </c>
      <c r="D283" s="152" t="s">
        <v>457</v>
      </c>
      <c r="E283" s="153" t="s">
        <v>809</v>
      </c>
      <c r="F283" s="153" t="str">
        <f t="shared" si="1"/>
        <v>C06-Realitzar projectes, disciplinaris o transdisciplinaris, personals o col·lectius, a partir de situacions i establint connexions amb la realitat propera, amb implicació i compromís, per comunicar, reflexionar i resoldre problemes.</v>
      </c>
      <c r="G283" s="145" t="s">
        <v>465</v>
      </c>
      <c r="H283" s="147" t="s">
        <v>830</v>
      </c>
      <c r="I283" s="147" t="str">
        <f t="shared" si="2"/>
        <v>4t CA 6.1-Donar resposta a plantejaments diversos de forma autònoma, analitzant la proposta de treball, documentant-se i utilitzant recursos adequats a les necessitats i la finalitat comunicativa del projecte</v>
      </c>
      <c r="J283" s="148" t="s">
        <v>362</v>
      </c>
    </row>
    <row r="284">
      <c r="A284" s="139">
        <v>283.0</v>
      </c>
      <c r="B284" s="140" t="s">
        <v>305</v>
      </c>
      <c r="C284" s="140" t="s">
        <v>324</v>
      </c>
      <c r="D284" s="149" t="s">
        <v>457</v>
      </c>
      <c r="E284" s="150" t="s">
        <v>809</v>
      </c>
      <c r="F284" s="150" t="str">
        <f t="shared" si="1"/>
        <v>C06-Realitzar projectes, disciplinaris o transdisciplinaris, personals o col·lectius, a partir de situacions i establint connexions amb la realitat propera, amb implicació i compromís, per comunicar, reflexionar i resoldre problemes.</v>
      </c>
      <c r="G284" s="140" t="s">
        <v>467</v>
      </c>
      <c r="H284" s="142" t="s">
        <v>831</v>
      </c>
      <c r="I284" s="142" t="str">
        <f t="shared" si="2"/>
        <v>4t CA 6.2-Organitzar un projecte de manera individual o col·laborativa, seguint un mètode de treball propi, fent valoracions per prendre decisions al llarg del seu desenvolupament</v>
      </c>
      <c r="J284" s="143" t="s">
        <v>362</v>
      </c>
    </row>
    <row r="285">
      <c r="A285" s="144">
        <v>284.0</v>
      </c>
      <c r="B285" s="145" t="s">
        <v>305</v>
      </c>
      <c r="C285" s="145" t="s">
        <v>324</v>
      </c>
      <c r="D285" s="152" t="s">
        <v>457</v>
      </c>
      <c r="E285" s="153" t="s">
        <v>809</v>
      </c>
      <c r="F285" s="153" t="str">
        <f t="shared" si="1"/>
        <v>C06-Realitzar projectes, disciplinaris o transdisciplinaris, personals o col·lectius, a partir de situacions i establint connexions amb la realitat propera, amb implicació i compromís, per comunicar, reflexionar i resoldre problemes.</v>
      </c>
      <c r="G285" s="145" t="s">
        <v>469</v>
      </c>
      <c r="H285" s="147" t="s">
        <v>832</v>
      </c>
      <c r="I285" s="147" t="str">
        <f t="shared" si="2"/>
        <v>4t CA 6.3-Compartir idees, missatges, imaginari i objectius, amb altres camps del coneixement, en l’elaboració de projectes artístics interdisciplinaris i col·laboratius</v>
      </c>
      <c r="J285" s="148" t="s">
        <v>362</v>
      </c>
    </row>
    <row r="286">
      <c r="A286" s="139">
        <v>285.0</v>
      </c>
      <c r="B286" s="140" t="s">
        <v>305</v>
      </c>
      <c r="C286" s="140" t="s">
        <v>324</v>
      </c>
      <c r="D286" s="149" t="s">
        <v>457</v>
      </c>
      <c r="E286" s="150" t="s">
        <v>809</v>
      </c>
      <c r="F286" s="150" t="str">
        <f t="shared" si="1"/>
        <v>C06-Realitzar projectes, disciplinaris o transdisciplinaris, personals o col·lectius, a partir de situacions i establint connexions amb la realitat propera, amb implicació i compromís, per comunicar, reflexionar i resoldre problemes.</v>
      </c>
      <c r="G286" s="140" t="s">
        <v>471</v>
      </c>
      <c r="H286" s="142" t="s">
        <v>833</v>
      </c>
      <c r="I286" s="142" t="str">
        <f t="shared" si="2"/>
        <v>4t CA 6.4-Expressar respectuosament opinions i reflexions raonades, per arribar a un consens a través del diàleg en la realització d’un projecte</v>
      </c>
      <c r="J286" s="143" t="s">
        <v>362</v>
      </c>
    </row>
    <row r="287">
      <c r="A287" s="144">
        <v>286.0</v>
      </c>
      <c r="B287" s="145" t="s">
        <v>326</v>
      </c>
      <c r="C287" s="145" t="s">
        <v>325</v>
      </c>
      <c r="D287" s="146" t="s">
        <v>358</v>
      </c>
      <c r="E287" s="147" t="s">
        <v>834</v>
      </c>
      <c r="F287" s="147" t="str">
        <f t="shared" si="1"/>
        <v>C01-Analitzar i valorar aptituds, reconeixent les fortaleses i debilitats pròpies i dels altres, gestionant de forma eficaç les emocions i destreses necessàries per promoure una actitud vital emprenedora davant entorns incerts, canviants i globalitzats, amb la creació d’un projecte personal que generi valor per als altres.</v>
      </c>
      <c r="G287" s="152" t="s">
        <v>388</v>
      </c>
      <c r="H287" s="147" t="s">
        <v>835</v>
      </c>
      <c r="I287" s="147" t="str">
        <f t="shared" si="2"/>
        <v>1r, 2n i 3r CA 1.1-Crear un projecte personal original i generador de valor per als altres amb una projecció emprenedora, partint de la valoració crítica sobre les pròpies aptituds i adaptant-se a entorns complexos i globals.</v>
      </c>
      <c r="J287" s="148" t="s">
        <v>362</v>
      </c>
    </row>
    <row r="288">
      <c r="A288" s="139">
        <v>287.0</v>
      </c>
      <c r="B288" s="140" t="s">
        <v>326</v>
      </c>
      <c r="C288" s="140" t="s">
        <v>325</v>
      </c>
      <c r="D288" s="141" t="s">
        <v>358</v>
      </c>
      <c r="E288" s="142" t="s">
        <v>834</v>
      </c>
      <c r="F288" s="142" t="str">
        <f t="shared" si="1"/>
        <v>C01-Analitzar i valorar aptituds, reconeixent les fortaleses i debilitats pròpies i dels altres, gestionant de forma eficaç les emocions i destreses necessàries per promoure una actitud vital emprenedora davant entorns incerts, canviants i globalitzats, amb la creació d’un projecte personal que generi valor per als altres.</v>
      </c>
      <c r="G288" s="149" t="s">
        <v>390</v>
      </c>
      <c r="H288" s="142" t="s">
        <v>836</v>
      </c>
      <c r="I288" s="142" t="str">
        <f t="shared" si="2"/>
        <v>1r, 2n i 3r CA 1.2-Utilitzar estratègies d’anàlisi raonada de les fortaleses i debilitats personals, socials, acadèmiques i professionals, així com la iniciativa i creativitat pròpia i dels altres.</v>
      </c>
      <c r="J288" s="143" t="s">
        <v>362</v>
      </c>
    </row>
    <row r="289">
      <c r="A289" s="144">
        <v>288.0</v>
      </c>
      <c r="B289" s="145" t="s">
        <v>326</v>
      </c>
      <c r="C289" s="145" t="s">
        <v>325</v>
      </c>
      <c r="D289" s="146" t="s">
        <v>358</v>
      </c>
      <c r="E289" s="147" t="s">
        <v>834</v>
      </c>
      <c r="F289" s="147" t="str">
        <f t="shared" si="1"/>
        <v>C01-Analitzar i valorar aptituds, reconeixent les fortaleses i debilitats pròpies i dels altres, gestionant de forma eficaç les emocions i destreses necessàries per promoure una actitud vital emprenedora davant entorns incerts, canviants i globalitzats, amb la creació d’un projecte personal que generi valor per als altres.</v>
      </c>
      <c r="G289" s="152" t="s">
        <v>392</v>
      </c>
      <c r="H289" s="147" t="s">
        <v>837</v>
      </c>
      <c r="I289" s="147" t="str">
        <f t="shared" si="2"/>
        <v>1r, 2n i 3r CA 1.3-Gestionar de forma eficaç les emocions i destreses personals, desenvolupant actituds creatives i innovadores.</v>
      </c>
      <c r="J289" s="148" t="s">
        <v>362</v>
      </c>
    </row>
    <row r="290">
      <c r="A290" s="139">
        <v>289.0</v>
      </c>
      <c r="B290" s="140" t="s">
        <v>326</v>
      </c>
      <c r="C290" s="140" t="s">
        <v>325</v>
      </c>
      <c r="D290" s="141" t="s">
        <v>367</v>
      </c>
      <c r="E290" s="142" t="s">
        <v>838</v>
      </c>
      <c r="F290" s="142" t="str">
        <f t="shared" si="1"/>
        <v>C02-Col·laborar eficaçment amb altres persones i constituir dinàmiques de treball en diferents contextos, utilitzant estratègies de formació d’equips des del diàleg, l’equitat, el respecte a la diversitat i la inclusió per desenvolupar idees emprenedores.</v>
      </c>
      <c r="G290" s="149" t="s">
        <v>398</v>
      </c>
      <c r="H290" s="142" t="s">
        <v>839</v>
      </c>
      <c r="I290" s="142" t="str">
        <f t="shared" si="2"/>
        <v>1r, 2n i 3r CA 2.1-Posar en pràctica habilitats socials, de comunicació oberta, motivació, lideratge i de cooperació i innovació tant de manera presencial com a distància en diferents contextos de treball en equip per desenvolupar idees emprenedores.</v>
      </c>
      <c r="J290" s="143" t="s">
        <v>362</v>
      </c>
    </row>
    <row r="291">
      <c r="A291" s="144">
        <v>290.0</v>
      </c>
      <c r="B291" s="145" t="s">
        <v>326</v>
      </c>
      <c r="C291" s="145" t="s">
        <v>325</v>
      </c>
      <c r="D291" s="146" t="s">
        <v>367</v>
      </c>
      <c r="E291" s="147" t="s">
        <v>838</v>
      </c>
      <c r="F291" s="147" t="str">
        <f t="shared" si="1"/>
        <v>C02-Col·laborar eficaçment amb altres persones i constituir dinàmiques de treball en diferents contextos, utilitzant estratègies de formació d’equips des del diàleg, l’equitat, el respecte a la diversitat i la inclusió per desenvolupar idees emprenedores.</v>
      </c>
      <c r="G291" s="152" t="s">
        <v>400</v>
      </c>
      <c r="H291" s="147" t="s">
        <v>840</v>
      </c>
      <c r="I291" s="147" t="str">
        <f t="shared" si="2"/>
        <v>1r, 2n i 3r CA 2.2-Formar equips de treball mixtos basats en el diàleg, l’equitat, el respecte a la diversitat i la inclusió, partint de la identificació dels recursos humans necessaris i visualitzant les metes comunes per desenvolupar idees emprenedores.</v>
      </c>
      <c r="J291" s="148" t="s">
        <v>362</v>
      </c>
    </row>
    <row r="292">
      <c r="A292" s="139">
        <v>291.0</v>
      </c>
      <c r="B292" s="140" t="s">
        <v>326</v>
      </c>
      <c r="C292" s="140" t="s">
        <v>325</v>
      </c>
      <c r="D292" s="141" t="s">
        <v>367</v>
      </c>
      <c r="E292" s="142" t="s">
        <v>838</v>
      </c>
      <c r="F292" s="142" t="str">
        <f t="shared" si="1"/>
        <v>C02-Col·laborar eficaçment amb altres persones i constituir dinàmiques de treball en diferents contextos, utilitzant estratègies de formació d’equips des del diàleg, l’equitat, el respecte a la diversitat i la inclusió per desenvolupar idees emprenedores.</v>
      </c>
      <c r="G292" s="149" t="s">
        <v>794</v>
      </c>
      <c r="H292" s="142" t="s">
        <v>841</v>
      </c>
      <c r="I292" s="142" t="str">
        <f t="shared" si="2"/>
        <v>1r, 2n i 3r CA 2.3-Valorar i respectar les aportacions dels altres en els treballs de grup i acceptar les decisions preses de forma col·lectiva per desenvolupar idees emprenedores.</v>
      </c>
      <c r="J292" s="143" t="s">
        <v>362</v>
      </c>
    </row>
    <row r="293">
      <c r="A293" s="144">
        <v>292.0</v>
      </c>
      <c r="B293" s="145" t="s">
        <v>326</v>
      </c>
      <c r="C293" s="145" t="s">
        <v>325</v>
      </c>
      <c r="D293" s="146" t="s">
        <v>373</v>
      </c>
      <c r="E293" s="147" t="s">
        <v>842</v>
      </c>
      <c r="F293" s="147" t="str">
        <f t="shared" si="1"/>
        <v>C03-Promoure actuacions locals i globals compromeses amb la societat i l’entorn, amb visió creativa, emprenedora i compromesa per contribuir al desenvolupament sostenible.</v>
      </c>
      <c r="G293" s="152" t="s">
        <v>405</v>
      </c>
      <c r="H293" s="147" t="s">
        <v>843</v>
      </c>
      <c r="I293" s="147" t="str">
        <f t="shared" si="2"/>
        <v>1r, 2n i 3r CA 3.1-Proposar actuacions locals i globals de cura de l’entorn natural, social, cultural i artístic, amb visió creativa i emprenedora.</v>
      </c>
      <c r="J293" s="148" t="s">
        <v>362</v>
      </c>
    </row>
    <row r="294">
      <c r="A294" s="139">
        <v>293.0</v>
      </c>
      <c r="B294" s="140" t="s">
        <v>326</v>
      </c>
      <c r="C294" s="140" t="s">
        <v>325</v>
      </c>
      <c r="D294" s="141" t="s">
        <v>373</v>
      </c>
      <c r="E294" s="142" t="s">
        <v>842</v>
      </c>
      <c r="F294" s="142" t="str">
        <f t="shared" si="1"/>
        <v>C03-Promoure actuacions locals i globals compromeses amb la societat i l’entorn, amb visió creativa, emprenedora i compromesa per contribuir al desenvolupament sostenible.</v>
      </c>
      <c r="G294" s="149" t="s">
        <v>407</v>
      </c>
      <c r="H294" s="142" t="s">
        <v>844</v>
      </c>
      <c r="I294" s="142" t="str">
        <f t="shared" si="2"/>
        <v>1r, 2n i 3r CA 3.2-Gestionar problemes vinculats a l’entorn, proposant solucions sostenibles mitjançant projectes individuals i/o col·lectius que es tradueixin en una millora col·lectiva.</v>
      </c>
      <c r="J294" s="143" t="s">
        <v>362</v>
      </c>
    </row>
    <row r="295">
      <c r="A295" s="144">
        <v>294.0</v>
      </c>
      <c r="B295" s="145" t="s">
        <v>326</v>
      </c>
      <c r="C295" s="145" t="s">
        <v>325</v>
      </c>
      <c r="D295" s="146" t="s">
        <v>373</v>
      </c>
      <c r="E295" s="147" t="s">
        <v>842</v>
      </c>
      <c r="F295" s="147" t="str">
        <f t="shared" si="1"/>
        <v>C03-Promoure actuacions locals i globals compromeses amb la societat i l’entorn, amb visió creativa, emprenedora i compromesa per contribuir al desenvolupament sostenible.</v>
      </c>
      <c r="G295" s="152" t="s">
        <v>409</v>
      </c>
      <c r="H295" s="147" t="s">
        <v>845</v>
      </c>
      <c r="I295" s="147" t="str">
        <f t="shared" si="2"/>
        <v>1r, 2n i 3r CA 3.3-Afrontar els reptes relacionats amb el desenvolupament sostenible, amb compromís i actitud de servei als altres, incentivant una ètica ecològica.</v>
      </c>
      <c r="J295" s="148" t="s">
        <v>362</v>
      </c>
    </row>
    <row r="296">
      <c r="A296" s="139">
        <v>295.0</v>
      </c>
      <c r="B296" s="140" t="s">
        <v>326</v>
      </c>
      <c r="C296" s="140" t="s">
        <v>325</v>
      </c>
      <c r="D296" s="141" t="s">
        <v>381</v>
      </c>
      <c r="E296" s="142" t="s">
        <v>846</v>
      </c>
      <c r="F296" s="142" t="str">
        <f t="shared" si="1"/>
        <v>C04-Analitzar i contrastar informació de diferents fonts i suports, a través de mètodes de recerca, amb rigor i sentit crític, per detectar necessitats i oportunitats en un món global i divers.</v>
      </c>
      <c r="G296" s="149" t="s">
        <v>426</v>
      </c>
      <c r="H296" s="142" t="s">
        <v>847</v>
      </c>
      <c r="I296" s="142" t="str">
        <f t="shared" si="2"/>
        <v>1r, 2n i 3r CA 4.1-Cercar, seleccionar i contrastar informació, amb rigor, criteris ètics i de fonts fiables, orals, impreses o digitals, sobre temes d’interès i/o actualitat present a l’entorn global i divers.</v>
      </c>
      <c r="J296" s="143" t="s">
        <v>362</v>
      </c>
    </row>
    <row r="297">
      <c r="A297" s="144">
        <v>296.0</v>
      </c>
      <c r="B297" s="145" t="s">
        <v>326</v>
      </c>
      <c r="C297" s="145" t="s">
        <v>325</v>
      </c>
      <c r="D297" s="146" t="s">
        <v>381</v>
      </c>
      <c r="E297" s="147" t="s">
        <v>846</v>
      </c>
      <c r="F297" s="147" t="str">
        <f t="shared" si="1"/>
        <v>C04-Analitzar i contrastar informació de diferents fonts i suports, a través de mètodes de recerca, amb rigor i sentit crític, per detectar necessitats i oportunitats en un món global i divers.</v>
      </c>
      <c r="G297" s="152" t="s">
        <v>428</v>
      </c>
      <c r="H297" s="147" t="s">
        <v>848</v>
      </c>
      <c r="I297" s="147" t="str">
        <f t="shared" si="2"/>
        <v>1r, 2n i 3r CA 4.2-Identificar, amb sentit crític, necessitats i oportunitats presents en l’àmbit personal, social, cultural, artístic i econòmic.</v>
      </c>
      <c r="J297" s="148" t="s">
        <v>362</v>
      </c>
    </row>
    <row r="298">
      <c r="A298" s="139">
        <v>297.0</v>
      </c>
      <c r="B298" s="140" t="s">
        <v>326</v>
      </c>
      <c r="C298" s="140" t="s">
        <v>325</v>
      </c>
      <c r="D298" s="141" t="s">
        <v>381</v>
      </c>
      <c r="E298" s="142" t="s">
        <v>846</v>
      </c>
      <c r="F298" s="142" t="str">
        <f t="shared" si="1"/>
        <v>C04-Analitzar i contrastar informació de diferents fonts i suports, a través de mètodes de recerca, amb rigor i sentit crític, per detectar necessitats i oportunitats en un món global i divers.</v>
      </c>
      <c r="G298" s="140" t="s">
        <v>849</v>
      </c>
      <c r="H298" s="142" t="s">
        <v>850</v>
      </c>
      <c r="I298" s="142" t="str">
        <f t="shared" si="2"/>
        <v>1r, 2n i 3r CA 4.3-Utilitzar, de manera autònoma, mètodes d’obtenció d’informació, organització, emmagatzematge i recuperació d’aquesta informació, valorant críticament i respectant la propietat intel·lectual dels continguts que reutilitza.</v>
      </c>
      <c r="J298" s="143" t="s">
        <v>362</v>
      </c>
    </row>
    <row r="299">
      <c r="A299" s="144">
        <v>298.0</v>
      </c>
      <c r="B299" s="145" t="s">
        <v>326</v>
      </c>
      <c r="C299" s="145" t="s">
        <v>325</v>
      </c>
      <c r="D299" s="146" t="s">
        <v>431</v>
      </c>
      <c r="E299" s="147" t="s">
        <v>851</v>
      </c>
      <c r="F299" s="147" t="str">
        <f t="shared" si="1"/>
        <v>C05-Seleccionar els recursos disponibles en el procés de disseny de les idees o solucions emprenedores, creatives i sostenibles, utilitzant metodologies àgils i actives d’ideació amb sentit ètic i solidari, per donar una resposta sostenible a les necessitats i demandes de la societat.</v>
      </c>
      <c r="G299" s="152" t="s">
        <v>433</v>
      </c>
      <c r="H299" s="147" t="s">
        <v>852</v>
      </c>
      <c r="I299" s="147" t="str">
        <f t="shared" si="2"/>
        <v>1r, 2n i 3r CA 5.1-Idear solucions emprenedores originals, viables i sostenibles que satisfacin les necessitats i aprofitin les oportunitats identificades.</v>
      </c>
      <c r="J299" s="148" t="s">
        <v>362</v>
      </c>
    </row>
    <row r="300">
      <c r="A300" s="139">
        <v>299.0</v>
      </c>
      <c r="B300" s="140" t="s">
        <v>326</v>
      </c>
      <c r="C300" s="140" t="s">
        <v>325</v>
      </c>
      <c r="D300" s="141" t="s">
        <v>431</v>
      </c>
      <c r="E300" s="142" t="s">
        <v>851</v>
      </c>
      <c r="F300" s="142" t="str">
        <f t="shared" si="1"/>
        <v>C05-Seleccionar els recursos disponibles en el procés de disseny de les idees o solucions emprenedores, creatives i sostenibles, utilitzant metodologies àgils i actives d’ideació amb sentit ètic i solidari, per donar una resposta sostenible a les necessitats i demandes de la societat.</v>
      </c>
      <c r="G300" s="149" t="s">
        <v>435</v>
      </c>
      <c r="H300" s="142" t="s">
        <v>853</v>
      </c>
      <c r="I300" s="142" t="str">
        <f t="shared" si="2"/>
        <v>1r, 2n i 3r CA 5.2-Aplicar les metodologies àgils en el procés individual i col·lectiu d’ideació de solucions emprenedores.</v>
      </c>
      <c r="J300" s="143" t="s">
        <v>362</v>
      </c>
    </row>
    <row r="301">
      <c r="A301" s="144">
        <v>300.0</v>
      </c>
      <c r="B301" s="145" t="s">
        <v>326</v>
      </c>
      <c r="C301" s="145" t="s">
        <v>325</v>
      </c>
      <c r="D301" s="146" t="s">
        <v>431</v>
      </c>
      <c r="E301" s="147" t="s">
        <v>851</v>
      </c>
      <c r="F301" s="147" t="str">
        <f t="shared" si="1"/>
        <v>C05-Seleccionar els recursos disponibles en el procés de disseny de les idees o solucions emprenedores, creatives i sostenibles, utilitzant metodologies àgils i actives d’ideació amb sentit ètic i solidari, per donar una resposta sostenible a les necessitats i demandes de la societat.</v>
      </c>
      <c r="G301" s="152" t="s">
        <v>437</v>
      </c>
      <c r="H301" s="147" t="s">
        <v>854</v>
      </c>
      <c r="I301" s="147" t="str">
        <f t="shared" si="2"/>
        <v>1r, 2n i 3r CA 5.3-Avaluar l’impacte que aquestes solucions emprenedores puguin generar en l’entorn personal, social, cultural i econòmic, amb sentit ètic i solidari.</v>
      </c>
      <c r="J301" s="148" t="s">
        <v>362</v>
      </c>
    </row>
    <row r="302">
      <c r="A302" s="139">
        <v>301.0</v>
      </c>
      <c r="B302" s="140" t="s">
        <v>328</v>
      </c>
      <c r="C302" s="140" t="s">
        <v>327</v>
      </c>
      <c r="D302" s="141" t="s">
        <v>358</v>
      </c>
      <c r="E302" s="142" t="s">
        <v>855</v>
      </c>
      <c r="F302" s="142" t="str">
        <f t="shared" si="1"/>
        <v>C01-Analitzar i valorar aptituds, reconeixent les fortaleses i debilitats pròpies i dels altres, gestionant de forma eficaç les emocions i destreses necessàries per promoure una actitud vital emprenedora davant entorns incerts, canviants i globalitzats, amb la creació d’un projecte personal que generi valor pels altres.</v>
      </c>
      <c r="G302" s="140" t="s">
        <v>360</v>
      </c>
      <c r="H302" s="142" t="s">
        <v>835</v>
      </c>
      <c r="I302" s="142" t="str">
        <f t="shared" si="2"/>
        <v>4t CA 1.1-Crear un projecte personal original i generador de valor per als altres amb una projecció emprenedora, partint de la valoració crítica sobre les pròpies aptituds i adaptant-se a entorns complexos i globals.</v>
      </c>
      <c r="J302" s="143" t="s">
        <v>362</v>
      </c>
    </row>
    <row r="303">
      <c r="A303" s="144">
        <v>302.0</v>
      </c>
      <c r="B303" s="145" t="s">
        <v>328</v>
      </c>
      <c r="C303" s="145" t="s">
        <v>327</v>
      </c>
      <c r="D303" s="146" t="s">
        <v>358</v>
      </c>
      <c r="E303" s="147" t="s">
        <v>855</v>
      </c>
      <c r="F303" s="147" t="str">
        <f t="shared" si="1"/>
        <v>C01-Analitzar i valorar aptituds, reconeixent les fortaleses i debilitats pròpies i dels altres, gestionant de forma eficaç les emocions i destreses necessàries per promoure una actitud vital emprenedora davant entorns incerts, canviants i globalitzats, amb la creació d’un projecte personal que generi valor pels altres.</v>
      </c>
      <c r="G303" s="145" t="s">
        <v>363</v>
      </c>
      <c r="H303" s="147" t="s">
        <v>836</v>
      </c>
      <c r="I303" s="147" t="str">
        <f t="shared" si="2"/>
        <v>4t CA 1.2-Utilitzar estratègies d’anàlisi raonada de les fortaleses i debilitats personals, socials, acadèmiques i professionals, així com la iniciativa i creativitat pròpia i dels altres.</v>
      </c>
      <c r="J303" s="148" t="s">
        <v>362</v>
      </c>
    </row>
    <row r="304">
      <c r="A304" s="139">
        <v>303.0</v>
      </c>
      <c r="B304" s="140" t="s">
        <v>328</v>
      </c>
      <c r="C304" s="140" t="s">
        <v>327</v>
      </c>
      <c r="D304" s="141" t="s">
        <v>358</v>
      </c>
      <c r="E304" s="142" t="s">
        <v>855</v>
      </c>
      <c r="F304" s="142" t="str">
        <f t="shared" si="1"/>
        <v>C01-Analitzar i valorar aptituds, reconeixent les fortaleses i debilitats pròpies i dels altres, gestionant de forma eficaç les emocions i destreses necessàries per promoure una actitud vital emprenedora davant entorns incerts, canviants i globalitzats, amb la creació d’un projecte personal que generi valor pels altres.</v>
      </c>
      <c r="G304" s="140" t="s">
        <v>365</v>
      </c>
      <c r="H304" s="142" t="s">
        <v>837</v>
      </c>
      <c r="I304" s="142" t="str">
        <f t="shared" si="2"/>
        <v>4t CA 1.3-Gestionar de forma eficaç les emocions i destreses personals, desenvolupant actituds creatives i innovadores.</v>
      </c>
      <c r="J304" s="143" t="s">
        <v>362</v>
      </c>
    </row>
    <row r="305">
      <c r="A305" s="144">
        <v>304.0</v>
      </c>
      <c r="B305" s="145" t="s">
        <v>328</v>
      </c>
      <c r="C305" s="145" t="s">
        <v>327</v>
      </c>
      <c r="D305" s="146" t="s">
        <v>367</v>
      </c>
      <c r="E305" s="147" t="s">
        <v>838</v>
      </c>
      <c r="F305" s="147" t="str">
        <f t="shared" si="1"/>
        <v>C02-Col·laborar eficaçment amb altres persones i constituir dinàmiques de treball en diferents contextos, utilitzant estratègies de formació d’equips des del diàleg, l’equitat, el respecte a la diversitat i la inclusió per desenvolupar idees emprenedores.</v>
      </c>
      <c r="G305" s="145" t="s">
        <v>369</v>
      </c>
      <c r="H305" s="147" t="s">
        <v>839</v>
      </c>
      <c r="I305" s="147" t="str">
        <f t="shared" si="2"/>
        <v>4t CA 2.1-Posar en pràctica habilitats socials, de comunicació oberta, motivació, lideratge i de cooperació i innovació tant de manera presencial com a distància en diferents contextos de treball en equip per desenvolupar idees emprenedores.</v>
      </c>
      <c r="J305" s="148" t="s">
        <v>362</v>
      </c>
    </row>
    <row r="306">
      <c r="A306" s="139">
        <v>305.0</v>
      </c>
      <c r="B306" s="140" t="s">
        <v>328</v>
      </c>
      <c r="C306" s="140" t="s">
        <v>327</v>
      </c>
      <c r="D306" s="141" t="s">
        <v>367</v>
      </c>
      <c r="E306" s="142" t="s">
        <v>838</v>
      </c>
      <c r="F306" s="142" t="str">
        <f t="shared" si="1"/>
        <v>C02-Col·laborar eficaçment amb altres persones i constituir dinàmiques de treball en diferents contextos, utilitzant estratègies de formació d’equips des del diàleg, l’equitat, el respecte a la diversitat i la inclusió per desenvolupar idees emprenedores.</v>
      </c>
      <c r="G306" s="140" t="s">
        <v>371</v>
      </c>
      <c r="H306" s="142" t="s">
        <v>840</v>
      </c>
      <c r="I306" s="142" t="str">
        <f t="shared" si="2"/>
        <v>4t CA 2.2-Formar equips de treball mixtos basats en el diàleg, l’equitat, el respecte a la diversitat i la inclusió, partint de la identificació dels recursos humans necessaris i visualitzant les metes comunes per desenvolupar idees emprenedores.</v>
      </c>
      <c r="J306" s="143" t="s">
        <v>362</v>
      </c>
    </row>
    <row r="307">
      <c r="A307" s="144">
        <v>306.0</v>
      </c>
      <c r="B307" s="145" t="s">
        <v>328</v>
      </c>
      <c r="C307" s="145" t="s">
        <v>327</v>
      </c>
      <c r="D307" s="146" t="s">
        <v>367</v>
      </c>
      <c r="E307" s="147" t="s">
        <v>838</v>
      </c>
      <c r="F307" s="147" t="str">
        <f t="shared" si="1"/>
        <v>C02-Col·laborar eficaçment amb altres persones i constituir dinàmiques de treball en diferents contextos, utilitzant estratègies de formació d’equips des del diàleg, l’equitat, el respecte a la diversitat i la inclusió per desenvolupar idees emprenedores.</v>
      </c>
      <c r="G307" s="145" t="s">
        <v>638</v>
      </c>
      <c r="H307" s="147" t="s">
        <v>841</v>
      </c>
      <c r="I307" s="147" t="str">
        <f t="shared" si="2"/>
        <v>4t CA 2.3-Valorar i respectar les aportacions dels altres en els treballs de grup i acceptar les decisions preses de forma col·lectiva per desenvolupar idees emprenedores.</v>
      </c>
      <c r="J307" s="148" t="s">
        <v>362</v>
      </c>
    </row>
    <row r="308">
      <c r="A308" s="139">
        <v>307.0</v>
      </c>
      <c r="B308" s="140" t="s">
        <v>328</v>
      </c>
      <c r="C308" s="140" t="s">
        <v>327</v>
      </c>
      <c r="D308" s="141" t="s">
        <v>373</v>
      </c>
      <c r="E308" s="142" t="s">
        <v>842</v>
      </c>
      <c r="F308" s="142" t="str">
        <f t="shared" si="1"/>
        <v>C03-Promoure actuacions locals i globals compromeses amb la societat i l’entorn, amb visió creativa, emprenedora i compromesa per contribuir al desenvolupament sostenible.</v>
      </c>
      <c r="G308" s="140" t="s">
        <v>375</v>
      </c>
      <c r="H308" s="142" t="s">
        <v>843</v>
      </c>
      <c r="I308" s="142" t="str">
        <f t="shared" si="2"/>
        <v>4t CA 3.1-Proposar actuacions locals i globals de cura de l’entorn natural, social, cultural i artístic, amb visió creativa i emprenedora.</v>
      </c>
      <c r="J308" s="143" t="s">
        <v>362</v>
      </c>
    </row>
    <row r="309">
      <c r="A309" s="144">
        <v>308.0</v>
      </c>
      <c r="B309" s="145" t="s">
        <v>328</v>
      </c>
      <c r="C309" s="145" t="s">
        <v>327</v>
      </c>
      <c r="D309" s="146" t="s">
        <v>373</v>
      </c>
      <c r="E309" s="147" t="s">
        <v>842</v>
      </c>
      <c r="F309" s="147" t="str">
        <f t="shared" si="1"/>
        <v>C03-Promoure actuacions locals i globals compromeses amb la societat i l’entorn, amb visió creativa, emprenedora i compromesa per contribuir al desenvolupament sostenible.</v>
      </c>
      <c r="G309" s="145" t="s">
        <v>377</v>
      </c>
      <c r="H309" s="147" t="s">
        <v>844</v>
      </c>
      <c r="I309" s="147" t="str">
        <f t="shared" si="2"/>
        <v>4t CA 3.2-Gestionar problemes vinculats a l’entorn, proposant solucions sostenibles mitjançant projectes individuals i/o col·lectius que es tradueixin en una millora col·lectiva.</v>
      </c>
      <c r="J309" s="148" t="s">
        <v>362</v>
      </c>
    </row>
    <row r="310">
      <c r="A310" s="139">
        <v>309.0</v>
      </c>
      <c r="B310" s="140" t="s">
        <v>328</v>
      </c>
      <c r="C310" s="140" t="s">
        <v>327</v>
      </c>
      <c r="D310" s="141" t="s">
        <v>373</v>
      </c>
      <c r="E310" s="142" t="s">
        <v>842</v>
      </c>
      <c r="F310" s="142" t="str">
        <f t="shared" si="1"/>
        <v>C03-Promoure actuacions locals i globals compromeses amb la societat i l’entorn, amb visió creativa, emprenedora i compromesa per contribuir al desenvolupament sostenible.</v>
      </c>
      <c r="G310" s="140" t="s">
        <v>379</v>
      </c>
      <c r="H310" s="142" t="s">
        <v>845</v>
      </c>
      <c r="I310" s="142" t="str">
        <f t="shared" si="2"/>
        <v>4t CA 3.3-Afrontar els reptes relacionats amb el desenvolupament sostenible, amb compromís i actitud de servei als altres, incentivant una ètica ecològica.</v>
      </c>
      <c r="J310" s="143" t="s">
        <v>362</v>
      </c>
    </row>
    <row r="311">
      <c r="A311" s="144">
        <v>310.0</v>
      </c>
      <c r="B311" s="145" t="s">
        <v>328</v>
      </c>
      <c r="C311" s="145" t="s">
        <v>327</v>
      </c>
      <c r="D311" s="146" t="s">
        <v>381</v>
      </c>
      <c r="E311" s="147" t="s">
        <v>846</v>
      </c>
      <c r="F311" s="147" t="str">
        <f t="shared" si="1"/>
        <v>C04-Analitzar i contrastar informació de diferents fonts i suports, a través de mètodes de recerca, amb rigor i sentit crític, per detectar necessitats i oportunitats en un món global i divers.</v>
      </c>
      <c r="G311" s="145" t="s">
        <v>383</v>
      </c>
      <c r="H311" s="147" t="s">
        <v>847</v>
      </c>
      <c r="I311" s="147" t="str">
        <f t="shared" si="2"/>
        <v>4t CA 4.1-Cercar, seleccionar i contrastar informació, amb rigor, criteris ètics i de fonts fiables, orals, impreses o digitals, sobre temes d’interès i/o actualitat present a l’entorn global i divers.</v>
      </c>
      <c r="J311" s="148" t="s">
        <v>362</v>
      </c>
    </row>
    <row r="312">
      <c r="A312" s="139">
        <v>311.0</v>
      </c>
      <c r="B312" s="140" t="s">
        <v>328</v>
      </c>
      <c r="C312" s="140" t="s">
        <v>327</v>
      </c>
      <c r="D312" s="141" t="s">
        <v>381</v>
      </c>
      <c r="E312" s="142" t="s">
        <v>846</v>
      </c>
      <c r="F312" s="142" t="str">
        <f t="shared" si="1"/>
        <v>C04-Analitzar i contrastar informació de diferents fonts i suports, a través de mètodes de recerca, amb rigor i sentit crític, per detectar necessitats i oportunitats en un món global i divers.</v>
      </c>
      <c r="G312" s="140" t="s">
        <v>385</v>
      </c>
      <c r="H312" s="142" t="s">
        <v>848</v>
      </c>
      <c r="I312" s="142" t="str">
        <f t="shared" si="2"/>
        <v>4t CA 4.2-Identificar, amb sentit crític, necessitats i oportunitats presents en l’àmbit personal, social, cultural, artístic i econòmic.</v>
      </c>
      <c r="J312" s="143" t="s">
        <v>362</v>
      </c>
    </row>
    <row r="313">
      <c r="A313" s="144">
        <v>312.0</v>
      </c>
      <c r="B313" s="145" t="s">
        <v>328</v>
      </c>
      <c r="C313" s="145" t="s">
        <v>327</v>
      </c>
      <c r="D313" s="146" t="s">
        <v>381</v>
      </c>
      <c r="E313" s="147" t="s">
        <v>846</v>
      </c>
      <c r="F313" s="147" t="str">
        <f t="shared" si="1"/>
        <v>C04-Analitzar i contrastar informació de diferents fonts i suports, a través de mètodes de recerca, amb rigor i sentit crític, per detectar necessitats i oportunitats en un món global i divers.</v>
      </c>
      <c r="G313" s="145" t="s">
        <v>650</v>
      </c>
      <c r="H313" s="147" t="s">
        <v>850</v>
      </c>
      <c r="I313" s="147" t="str">
        <f t="shared" si="2"/>
        <v>4t CA 4.3-Utilitzar, de manera autònoma, mètodes d’obtenció d’informació, organització, emmagatzematge i recuperació d’aquesta informació, valorant críticament i respectant la propietat intel·lectual dels continguts que reutilitza.</v>
      </c>
      <c r="J313" s="148" t="s">
        <v>362</v>
      </c>
    </row>
    <row r="314">
      <c r="A314" s="139">
        <v>313.0</v>
      </c>
      <c r="B314" s="140" t="s">
        <v>328</v>
      </c>
      <c r="C314" s="140" t="s">
        <v>327</v>
      </c>
      <c r="D314" s="141" t="s">
        <v>431</v>
      </c>
      <c r="E314" s="142" t="s">
        <v>856</v>
      </c>
      <c r="F314" s="142" t="str">
        <f t="shared" si="1"/>
        <v>C05-Dissenyar solucions emprenedores, creatives i sostenibles, utilitzant metodologies àgils i actives d’ideació amb sentit ètic i solidari, per donar resposta sostenible a les necessitats i demandes de la societat.</v>
      </c>
      <c r="G314" s="140" t="s">
        <v>445</v>
      </c>
      <c r="H314" s="142" t="s">
        <v>852</v>
      </c>
      <c r="I314" s="142" t="str">
        <f t="shared" si="2"/>
        <v>4t CA 5.1-Idear solucions emprenedores originals, viables i sostenibles que satisfacin les necessitats i aprofitin les oportunitats identificades.</v>
      </c>
      <c r="J314" s="143" t="s">
        <v>362</v>
      </c>
    </row>
    <row r="315">
      <c r="A315" s="144">
        <v>314.0</v>
      </c>
      <c r="B315" s="145" t="s">
        <v>328</v>
      </c>
      <c r="C315" s="145" t="s">
        <v>327</v>
      </c>
      <c r="D315" s="146" t="s">
        <v>431</v>
      </c>
      <c r="E315" s="147" t="s">
        <v>856</v>
      </c>
      <c r="F315" s="147" t="str">
        <f t="shared" si="1"/>
        <v>C05-Dissenyar solucions emprenedores, creatives i sostenibles, utilitzant metodologies àgils i actives d’ideació amb sentit ètic i solidari, per donar resposta sostenible a les necessitats i demandes de la societat.</v>
      </c>
      <c r="G315" s="145" t="s">
        <v>447</v>
      </c>
      <c r="H315" s="147" t="s">
        <v>853</v>
      </c>
      <c r="I315" s="147" t="str">
        <f t="shared" si="2"/>
        <v>4t CA 5.2-Aplicar les metodologies àgils en el procés individual i col·lectiu d’ideació de solucions emprenedores.</v>
      </c>
      <c r="J315" s="148" t="s">
        <v>362</v>
      </c>
    </row>
    <row r="316">
      <c r="A316" s="139">
        <v>315.0</v>
      </c>
      <c r="B316" s="140" t="s">
        <v>328</v>
      </c>
      <c r="C316" s="140" t="s">
        <v>327</v>
      </c>
      <c r="D316" s="141" t="s">
        <v>431</v>
      </c>
      <c r="E316" s="142" t="s">
        <v>856</v>
      </c>
      <c r="F316" s="142" t="str">
        <f t="shared" si="1"/>
        <v>C05-Dissenyar solucions emprenedores, creatives i sostenibles, utilitzant metodologies àgils i actives d’ideació amb sentit ètic i solidari, per donar resposta sostenible a les necessitats i demandes de la societat.</v>
      </c>
      <c r="G316" s="140" t="s">
        <v>449</v>
      </c>
      <c r="H316" s="142" t="s">
        <v>854</v>
      </c>
      <c r="I316" s="142" t="str">
        <f t="shared" si="2"/>
        <v>4t CA 5.3-Avaluar l’impacte que aquestes solucions emprenedores puguin generar en l’entorn personal, social, cultural i econòmic, amb sentit ètic i solidari.</v>
      </c>
      <c r="J316" s="143" t="s">
        <v>362</v>
      </c>
    </row>
    <row r="317">
      <c r="A317" s="144">
        <v>316.0</v>
      </c>
      <c r="B317" s="145" t="s">
        <v>328</v>
      </c>
      <c r="C317" s="145" t="s">
        <v>327</v>
      </c>
      <c r="D317" s="146" t="s">
        <v>457</v>
      </c>
      <c r="E317" s="147" t="s">
        <v>857</v>
      </c>
      <c r="F317" s="147" t="str">
        <f t="shared" si="1"/>
        <v>C06-Seleccionar els recursos disponibles durant el procés de desenvolupament de la idea o solució creativa, coneixent els mitjans de producció i les fonts financeres, aplicant estratègies de tria dels mateixos per posar en marxa el projecte.</v>
      </c>
      <c r="G317" s="145" t="s">
        <v>465</v>
      </c>
      <c r="H317" s="147" t="s">
        <v>858</v>
      </c>
      <c r="I317" s="147" t="str">
        <f t="shared" si="2"/>
        <v>4t CA 6.1-Elaborar un projecte viable que porti a la realitat la solució emprenedora.</v>
      </c>
      <c r="J317" s="148" t="s">
        <v>362</v>
      </c>
    </row>
    <row r="318">
      <c r="A318" s="139">
        <v>317.0</v>
      </c>
      <c r="B318" s="140" t="s">
        <v>328</v>
      </c>
      <c r="C318" s="140" t="s">
        <v>327</v>
      </c>
      <c r="D318" s="141" t="s">
        <v>457</v>
      </c>
      <c r="E318" s="142" t="s">
        <v>857</v>
      </c>
      <c r="F318" s="142" t="str">
        <f t="shared" si="1"/>
        <v>C06-Seleccionar els recursos disponibles durant el procés de desenvolupament de la idea o solució creativa, coneixent els mitjans de producció i les fonts financeres, aplicant estratègies de tria dels mateixos per posar en marxa el projecte.</v>
      </c>
      <c r="G318" s="140" t="s">
        <v>467</v>
      </c>
      <c r="H318" s="142" t="s">
        <v>859</v>
      </c>
      <c r="I318" s="142" t="str">
        <f t="shared" si="2"/>
        <v>4t CA 6.2-Utilitzar, amb eficàcia i autonomia, estratègies de captació i gestió dels recursos materials, immaterials, humans i digitals necessaris per desenvolupar el projecte, valorant la importància d’aconseguir una adequada optimització d’aquests i recollir la perspectiva de gènere.</v>
      </c>
      <c r="J318" s="143" t="s">
        <v>362</v>
      </c>
    </row>
    <row r="319">
      <c r="A319" s="144">
        <v>318.0</v>
      </c>
      <c r="B319" s="145" t="s">
        <v>328</v>
      </c>
      <c r="C319" s="145" t="s">
        <v>327</v>
      </c>
      <c r="D319" s="146" t="s">
        <v>457</v>
      </c>
      <c r="E319" s="147" t="s">
        <v>857</v>
      </c>
      <c r="F319" s="147" t="str">
        <f t="shared" si="1"/>
        <v>C06-Seleccionar els recursos disponibles durant el procés de desenvolupament de la idea o solució creativa, coneixent els mitjans de producció i les fonts financeres, aplicant estratègies de tria dels mateixos per posar en marxa el projecte.</v>
      </c>
      <c r="G319" s="145" t="s">
        <v>469</v>
      </c>
      <c r="H319" s="147" t="s">
        <v>860</v>
      </c>
      <c r="I319" s="147" t="str">
        <f t="shared" si="2"/>
        <v>4t CA 6.3-Reunir, analitzar i seleccionar els recursos disponibles, planificant amb coherència la seva organització, distribució i ús.</v>
      </c>
      <c r="J319" s="148" t="s">
        <v>362</v>
      </c>
    </row>
    <row r="320">
      <c r="A320" s="139">
        <v>319.0</v>
      </c>
      <c r="B320" s="140" t="s">
        <v>328</v>
      </c>
      <c r="C320" s="140" t="s">
        <v>327</v>
      </c>
      <c r="D320" s="141" t="s">
        <v>575</v>
      </c>
      <c r="E320" s="142" t="s">
        <v>861</v>
      </c>
      <c r="F320" s="142" t="str">
        <f t="shared" si="1"/>
        <v>C07-Comunicar-se de manera efectiva i respectuosa, amb l’ús d’estratègies comunicatives diverses, tenint en compte el context i la situació per presentar, exposar i validar una idea o solució emprenedora.</v>
      </c>
      <c r="G320" s="140" t="s">
        <v>862</v>
      </c>
      <c r="H320" s="142" t="s">
        <v>863</v>
      </c>
      <c r="I320" s="142" t="str">
        <f t="shared" si="2"/>
        <v>4t CA 7.1-Seleccionar les estratègies de comunicació efectiva que s’adeqüin als contextos i als objectius concrets de cada situació comunicativa.</v>
      </c>
      <c r="J320" s="143" t="s">
        <v>362</v>
      </c>
    </row>
    <row r="321">
      <c r="A321" s="144">
        <v>320.0</v>
      </c>
      <c r="B321" s="145" t="s">
        <v>328</v>
      </c>
      <c r="C321" s="145" t="s">
        <v>327</v>
      </c>
      <c r="D321" s="146" t="s">
        <v>575</v>
      </c>
      <c r="E321" s="147" t="s">
        <v>861</v>
      </c>
      <c r="F321" s="147" t="str">
        <f t="shared" si="1"/>
        <v>C07-Comunicar-se de manera efectiva i respectuosa, amb l’ús d’estratègies comunicatives diverses, tenint en compte el context i la situació per presentar, exposar i validar una idea o solució emprenedora.</v>
      </c>
      <c r="G321" s="145" t="s">
        <v>864</v>
      </c>
      <c r="H321" s="147" t="s">
        <v>865</v>
      </c>
      <c r="I321" s="147" t="str">
        <f t="shared" si="2"/>
        <v>4t CA 7.2-Presentar i exposar, amb claredat i coherència, les idees i solucions per a avaluar- les i validar-les al llarg del procés de desenvolupament del projecte.</v>
      </c>
      <c r="J321" s="148" t="s">
        <v>362</v>
      </c>
    </row>
    <row r="322">
      <c r="A322" s="139">
        <v>321.0</v>
      </c>
      <c r="B322" s="140" t="s">
        <v>328</v>
      </c>
      <c r="C322" s="140" t="s">
        <v>327</v>
      </c>
      <c r="D322" s="141" t="s">
        <v>575</v>
      </c>
      <c r="E322" s="142" t="s">
        <v>861</v>
      </c>
      <c r="F322" s="142" t="str">
        <f t="shared" si="1"/>
        <v>C07-Comunicar-se de manera efectiva i respectuosa, amb l’ús d’estratègies comunicatives diverses, tenint en compte el context i la situació per presentar, exposar i validar una idea o solució emprenedora.</v>
      </c>
      <c r="G322" s="140" t="s">
        <v>866</v>
      </c>
      <c r="H322" s="142" t="s">
        <v>867</v>
      </c>
      <c r="I322" s="142" t="str">
        <f t="shared" si="2"/>
        <v>4t CA 7.3-Valorar la importància d’una comunicació respectuosa que tingui en compte les diferències lingüístiques, socials i culturals.</v>
      </c>
      <c r="J322" s="143" t="s">
        <v>362</v>
      </c>
    </row>
    <row r="323">
      <c r="A323" s="144">
        <v>322.0</v>
      </c>
      <c r="B323" s="145" t="s">
        <v>328</v>
      </c>
      <c r="C323" s="145" t="s">
        <v>327</v>
      </c>
      <c r="D323" s="146" t="s">
        <v>595</v>
      </c>
      <c r="E323" s="147" t="s">
        <v>868</v>
      </c>
      <c r="F323" s="147" t="str">
        <f t="shared" si="1"/>
        <v>C08-Valorar críticament els aspectes bàsics de l’economia i les finances en relació amb el problema de l’escassetat i la necessitat de triar, així com la interacció entre els agents econòmics, de manera eficaç, equitativa i sostenible per afrontar els reptes plantejats.</v>
      </c>
      <c r="G323" s="145" t="s">
        <v>869</v>
      </c>
      <c r="H323" s="147" t="s">
        <v>870</v>
      </c>
      <c r="I323" s="147" t="str">
        <f t="shared" si="2"/>
        <v>4t CA 8.1-Relacionar els coneixements bàsics sobre economia i finances amb els recursos necessaris per al desenvolupament de la idea o solució emprenedora proposada.</v>
      </c>
      <c r="J323" s="148" t="s">
        <v>362</v>
      </c>
    </row>
    <row r="324">
      <c r="A324" s="139">
        <v>323.0</v>
      </c>
      <c r="B324" s="140" t="s">
        <v>328</v>
      </c>
      <c r="C324" s="140" t="s">
        <v>327</v>
      </c>
      <c r="D324" s="141" t="s">
        <v>595</v>
      </c>
      <c r="E324" s="142" t="s">
        <v>868</v>
      </c>
      <c r="F324" s="142" t="str">
        <f t="shared" si="1"/>
        <v>C08-Valorar críticament els aspectes bàsics de l’economia i les finances en relació amb el problema de l’escassetat i la necessitat de triar, així com la interacció entre els agents econòmics, de manera eficaç, equitativa i sostenible per afrontar els reptes plantejats.</v>
      </c>
      <c r="G324" s="140" t="s">
        <v>871</v>
      </c>
      <c r="H324" s="142" t="s">
        <v>872</v>
      </c>
      <c r="I324" s="142" t="str">
        <f t="shared" si="2"/>
        <v>4t CA 8.2-Analitzar informació econòmica i financera diversa, i aplicar-la amb coherència a resoldre reptes econòmics concrets, amb criteris ètics.</v>
      </c>
      <c r="J324" s="143" t="s">
        <v>362</v>
      </c>
    </row>
    <row r="325">
      <c r="A325" s="144">
        <v>324.0</v>
      </c>
      <c r="B325" s="145" t="s">
        <v>328</v>
      </c>
      <c r="C325" s="145" t="s">
        <v>327</v>
      </c>
      <c r="D325" s="146" t="s">
        <v>595</v>
      </c>
      <c r="E325" s="147" t="s">
        <v>868</v>
      </c>
      <c r="F325" s="147" t="str">
        <f t="shared" si="1"/>
        <v>C08-Valorar críticament els aspectes bàsics de l’economia i les finances en relació amb el problema de l’escassetat i la necessitat de triar, així com la interacció entre els agents econòmics, de manera eficaç, equitativa i sostenible per afrontar els reptes plantejats.</v>
      </c>
      <c r="G325" s="145" t="s">
        <v>873</v>
      </c>
      <c r="H325" s="147" t="s">
        <v>874</v>
      </c>
      <c r="I325" s="147" t="str">
        <f t="shared" si="2"/>
        <v>4t CA 8.3-Afrontar els reptes plantejats de manera eficaç, equitativa i sostenible, en diferents contextos i situacions, reals o simulades, transferint els coneixements econòmics i financers necessaris.</v>
      </c>
      <c r="J325" s="148" t="s">
        <v>362</v>
      </c>
    </row>
    <row r="326">
      <c r="A326" s="139">
        <v>325.0</v>
      </c>
      <c r="B326" s="140" t="s">
        <v>328</v>
      </c>
      <c r="C326" s="140" t="s">
        <v>327</v>
      </c>
      <c r="D326" s="141" t="s">
        <v>615</v>
      </c>
      <c r="E326" s="142" t="s">
        <v>875</v>
      </c>
      <c r="F326" s="142" t="str">
        <f t="shared" si="1"/>
        <v>C09-Dissenyar prototips innovadors, aplicant estratègies de planificació, gestió i presa de decisions, de manera cooperativa i autònoma per resoldre els reptes proposats i reflexionar sobre el procés i el resultat obtingut.</v>
      </c>
      <c r="G326" s="140" t="s">
        <v>876</v>
      </c>
      <c r="H326" s="142" t="s">
        <v>877</v>
      </c>
      <c r="I326" s="142" t="str">
        <f t="shared" si="2"/>
        <v>4t CA 9.1-Crear prototips innovadors que generin valor social i que donin resposta als reptes.</v>
      </c>
      <c r="J326" s="143" t="s">
        <v>362</v>
      </c>
    </row>
    <row r="327">
      <c r="A327" s="144">
        <v>326.0</v>
      </c>
      <c r="B327" s="145" t="s">
        <v>328</v>
      </c>
      <c r="C327" s="145" t="s">
        <v>327</v>
      </c>
      <c r="D327" s="146" t="s">
        <v>615</v>
      </c>
      <c r="E327" s="147" t="s">
        <v>875</v>
      </c>
      <c r="F327" s="147" t="str">
        <f t="shared" si="1"/>
        <v>C09-Dissenyar prototips innovadors, aplicant estratègies de planificació, gestió i presa de decisions, de manera cooperativa i autònoma per resoldre els reptes proposats i reflexionar sobre el procés i el resultat obtingut.</v>
      </c>
      <c r="G327" s="145" t="s">
        <v>878</v>
      </c>
      <c r="H327" s="147" t="s">
        <v>879</v>
      </c>
      <c r="I327" s="147" t="str">
        <f t="shared" si="2"/>
        <v>4t CA 9.2-Utilitzar, amb iniciativa, estratègies de planificació, gestió i presa de decisions en la creació de prototips que facilitin la consecució dels objectius establerts.</v>
      </c>
      <c r="J327" s="148" t="s">
        <v>362</v>
      </c>
    </row>
    <row r="328">
      <c r="A328" s="139">
        <v>327.0</v>
      </c>
      <c r="B328" s="140" t="s">
        <v>328</v>
      </c>
      <c r="C328" s="140" t="s">
        <v>327</v>
      </c>
      <c r="D328" s="141" t="s">
        <v>615</v>
      </c>
      <c r="E328" s="142" t="s">
        <v>875</v>
      </c>
      <c r="F328" s="142" t="str">
        <f t="shared" si="1"/>
        <v>C09-Dissenyar prototips innovadors, aplicant estratègies de planificació, gestió i presa de decisions, de manera cooperativa i autònoma per resoldre els reptes proposats i reflexionar sobre el procés i el resultat obtingut.</v>
      </c>
      <c r="G328" s="140" t="s">
        <v>880</v>
      </c>
      <c r="H328" s="142" t="s">
        <v>881</v>
      </c>
      <c r="I328" s="142" t="str">
        <f t="shared" si="2"/>
        <v>4t CA 9.3-Reflexionar, per aprendre, tant sobre el procés com sobre el resultat obtingut.</v>
      </c>
      <c r="J328" s="143" t="s">
        <v>362</v>
      </c>
    </row>
    <row r="329">
      <c r="A329" s="144">
        <v>328.0</v>
      </c>
      <c r="B329" s="145" t="s">
        <v>328</v>
      </c>
      <c r="C329" s="145" t="s">
        <v>327</v>
      </c>
      <c r="D329" s="146" t="s">
        <v>882</v>
      </c>
      <c r="E329" s="147" t="s">
        <v>883</v>
      </c>
      <c r="F329" s="147" t="str">
        <f t="shared" si="1"/>
        <v>C10-Analitzar la viabilitat i sostenibilitat dels prototips creats, avaluant les fases del procés d’elaboració, de manera crítica i ètica, considerant l'experiència com una oportunitat per a la millora d’aquests, i per a l'aprenentatge.</v>
      </c>
      <c r="G329" s="145" t="s">
        <v>884</v>
      </c>
      <c r="H329" s="147" t="s">
        <v>885</v>
      </c>
      <c r="I329" s="147" t="str">
        <f t="shared" si="2"/>
        <v>4t CA 10.1-Millorar amb autonomia els prototips creats en funció de la valoració realitzada sobre l’elaboració d’aquests i la seva viabilitat i sostenibilitat.</v>
      </c>
      <c r="J329" s="148" t="s">
        <v>362</v>
      </c>
    </row>
    <row r="330">
      <c r="A330" s="139">
        <v>329.0</v>
      </c>
      <c r="B330" s="140" t="s">
        <v>328</v>
      </c>
      <c r="C330" s="140" t="s">
        <v>327</v>
      </c>
      <c r="D330" s="141" t="s">
        <v>882</v>
      </c>
      <c r="E330" s="142" t="s">
        <v>883</v>
      </c>
      <c r="F330" s="142" t="str">
        <f t="shared" si="1"/>
        <v>C10-Analitzar la viabilitat i sostenibilitat dels prototips creats, avaluant les fases del procés d’elaboració, de manera crítica i ètica, considerant l'experiència com una oportunitat per a la millora d’aquests, i per a l'aprenentatge.</v>
      </c>
      <c r="G330" s="140" t="s">
        <v>886</v>
      </c>
      <c r="H330" s="142" t="s">
        <v>887</v>
      </c>
      <c r="I330" s="142" t="str">
        <f t="shared" si="2"/>
        <v>4t CA 10.2-Analitzar de manera crítica i ètica la viabilitat i sostenibilitat dels prototips creats posant en relació la seva aplicació i adequació amb els resultats esperats.</v>
      </c>
      <c r="J330" s="143" t="s">
        <v>362</v>
      </c>
    </row>
    <row r="331">
      <c r="A331" s="144">
        <v>330.0</v>
      </c>
      <c r="B331" s="145" t="s">
        <v>328</v>
      </c>
      <c r="C331" s="145" t="s">
        <v>327</v>
      </c>
      <c r="D331" s="146" t="s">
        <v>882</v>
      </c>
      <c r="E331" s="147" t="s">
        <v>883</v>
      </c>
      <c r="F331" s="147" t="str">
        <f t="shared" si="1"/>
        <v>C10-Analitzar la viabilitat i sostenibilitat dels prototips creats, avaluant les fases del procés d’elaboració, de manera crítica i ètica, considerant l'experiència com una oportunitat per a la millora d’aquests, i per a l'aprenentatge.</v>
      </c>
      <c r="G331" s="145" t="s">
        <v>888</v>
      </c>
      <c r="H331" s="147" t="s">
        <v>889</v>
      </c>
      <c r="I331" s="147" t="str">
        <f t="shared" si="2"/>
        <v>4t CA 10.3-Valorar la contribució del procés d’elaboració del prototip en l’aprenentatge i desenvolupament personal i col·lectiu.</v>
      </c>
      <c r="J331" s="148" t="s">
        <v>362</v>
      </c>
    </row>
    <row r="332">
      <c r="A332" s="139">
        <v>331.0</v>
      </c>
      <c r="B332" s="140" t="s">
        <v>330</v>
      </c>
      <c r="C332" s="140" t="s">
        <v>329</v>
      </c>
      <c r="D332" s="141" t="s">
        <v>358</v>
      </c>
      <c r="E332" s="142" t="s">
        <v>890</v>
      </c>
      <c r="F332" s="142" t="str">
        <f t="shared" si="1"/>
        <v>C01-Identificar i valorar l’especificitat del saber filosòfic i dels sabers que aporten certesa enfront d’altres tipus de saber, per tal d'avaluar críticament els discursos i arguments.</v>
      </c>
      <c r="G332" s="149" t="s">
        <v>360</v>
      </c>
      <c r="H332" s="142" t="s">
        <v>891</v>
      </c>
      <c r="I332" s="142" t="str">
        <f t="shared" si="2"/>
        <v>4t CA 1.1-Distingir entre opinions i arguments en els raonaments.</v>
      </c>
      <c r="J332" s="143" t="s">
        <v>362</v>
      </c>
    </row>
    <row r="333">
      <c r="A333" s="144">
        <v>332.0</v>
      </c>
      <c r="B333" s="145" t="s">
        <v>330</v>
      </c>
      <c r="C333" s="145" t="s">
        <v>329</v>
      </c>
      <c r="D333" s="146" t="s">
        <v>358</v>
      </c>
      <c r="E333" s="147" t="s">
        <v>890</v>
      </c>
      <c r="F333" s="147" t="str">
        <f t="shared" si="1"/>
        <v>C01-Identificar i valorar l’especificitat del saber filosòfic i dels sabers que aporten certesa enfront d’altres tipus de saber, per tal d'avaluar críticament els discursos i arguments.</v>
      </c>
      <c r="G333" s="152" t="s">
        <v>363</v>
      </c>
      <c r="H333" s="147" t="s">
        <v>892</v>
      </c>
      <c r="I333" s="147" t="str">
        <f t="shared" si="2"/>
        <v>4t CA 1.2-Valorar críticament els sabers que aporten certesa i aquells que no, a partir de la identificació de les seves característiques i l’anàlisi de les estructures argumentatives que els sostenen.</v>
      </c>
      <c r="J333" s="148" t="s">
        <v>362</v>
      </c>
    </row>
    <row r="334">
      <c r="A334" s="139">
        <v>333.0</v>
      </c>
      <c r="B334" s="140" t="s">
        <v>330</v>
      </c>
      <c r="C334" s="140" t="s">
        <v>329</v>
      </c>
      <c r="D334" s="141" t="s">
        <v>358</v>
      </c>
      <c r="E334" s="142" t="s">
        <v>890</v>
      </c>
      <c r="F334" s="142" t="str">
        <f t="shared" si="1"/>
        <v>C01-Identificar i valorar l’especificitat del saber filosòfic i dels sabers que aporten certesa enfront d’altres tipus de saber, per tal d'avaluar críticament els discursos i arguments.</v>
      </c>
      <c r="G334" s="149" t="s">
        <v>365</v>
      </c>
      <c r="H334" s="142" t="s">
        <v>893</v>
      </c>
      <c r="I334" s="142" t="str">
        <f t="shared" si="2"/>
        <v>4t CA 1.3-Valorar críticament el paper de la filosofia i de la ciència en l’abordatge de problemes rellevants per a la natura i el saber humà.</v>
      </c>
      <c r="J334" s="143" t="s">
        <v>362</v>
      </c>
    </row>
    <row r="335">
      <c r="A335" s="144">
        <v>334.0</v>
      </c>
      <c r="B335" s="145" t="s">
        <v>330</v>
      </c>
      <c r="C335" s="145" t="s">
        <v>329</v>
      </c>
      <c r="D335" s="146" t="s">
        <v>367</v>
      </c>
      <c r="E335" s="147" t="s">
        <v>894</v>
      </c>
      <c r="F335" s="147" t="str">
        <f t="shared" si="1"/>
        <v>C02-Avaluar i generar arguments per a valorar i produir discursos orals i escrits de forma rigorosa, evitar dogmatismes, biaixos i fal·làcies per tal de desenvolupar i sostenir opinions.</v>
      </c>
      <c r="G335" s="152" t="s">
        <v>369</v>
      </c>
      <c r="H335" s="147" t="s">
        <v>895</v>
      </c>
      <c r="I335" s="147" t="str">
        <f t="shared" si="2"/>
        <v>4t CA 2.1-Produir rigorosament arguments, aplicant les normes lògiques, retòriques i argumentatives, i detectant i evitant maneres dogmàtiques, fal·laces i esbiaixades per exposar les pròpies opinions i idees, tant oralment com per escrit.</v>
      </c>
      <c r="J335" s="148" t="s">
        <v>362</v>
      </c>
    </row>
    <row r="336">
      <c r="A336" s="139">
        <v>335.0</v>
      </c>
      <c r="B336" s="140" t="s">
        <v>330</v>
      </c>
      <c r="C336" s="140" t="s">
        <v>329</v>
      </c>
      <c r="D336" s="141" t="s">
        <v>367</v>
      </c>
      <c r="E336" s="142" t="s">
        <v>894</v>
      </c>
      <c r="F336" s="142" t="str">
        <f t="shared" si="1"/>
        <v>C02-Avaluar i generar arguments per a valorar i produir discursos orals i escrits de forma rigorosa, evitar dogmatismes, biaixos i fal·làcies per tal de desenvolupar i sostenir opinions.</v>
      </c>
      <c r="G336" s="149" t="s">
        <v>371</v>
      </c>
      <c r="H336" s="142" t="s">
        <v>896</v>
      </c>
      <c r="I336" s="142" t="str">
        <f t="shared" si="2"/>
        <v>4t CA 2.2-Avaluar críticament discursos, orals i escrits, sobre qüestions i problemes filosòfics, demostrant una comprensió correcta de les estructures argumentatives.</v>
      </c>
      <c r="J336" s="143" t="s">
        <v>362</v>
      </c>
    </row>
    <row r="337">
      <c r="A337" s="144">
        <v>336.0</v>
      </c>
      <c r="B337" s="145" t="s">
        <v>330</v>
      </c>
      <c r="C337" s="145" t="s">
        <v>329</v>
      </c>
      <c r="D337" s="146" t="s">
        <v>373</v>
      </c>
      <c r="E337" s="147" t="s">
        <v>897</v>
      </c>
      <c r="F337" s="147" t="str">
        <f t="shared" si="1"/>
        <v>C03-Reconèixer i aplicar les normes de l’argumentació i del diàleg filosòfic, en diferents suports i activitats, per expressar-se amb rigor argumentatiu i desenvolupar el diàleg respectuós i constructiu amb els altres i poder arribar a idees comunes.</v>
      </c>
      <c r="G337" s="152" t="s">
        <v>375</v>
      </c>
      <c r="H337" s="147" t="s">
        <v>898</v>
      </c>
      <c r="I337" s="147" t="str">
        <f t="shared" si="2"/>
        <v>4t CA 3.1-Intercanviar i avaluar críticament idees sobre qüestions filosòfiques a partir del diàleg filosòfic.</v>
      </c>
      <c r="J337" s="148" t="s">
        <v>362</v>
      </c>
    </row>
    <row r="338">
      <c r="A338" s="139">
        <v>337.0</v>
      </c>
      <c r="B338" s="140" t="s">
        <v>330</v>
      </c>
      <c r="C338" s="140" t="s">
        <v>329</v>
      </c>
      <c r="D338" s="141" t="s">
        <v>373</v>
      </c>
      <c r="E338" s="142" t="s">
        <v>897</v>
      </c>
      <c r="F338" s="142" t="str">
        <f t="shared" si="1"/>
        <v>C03-Reconèixer i aplicar les normes de l’argumentació i del diàleg filosòfic, en diferents suports i activitats, per expressar-se amb rigor argumentatiu i desenvolupar el diàleg respectuós i constructiu amb els altres i poder arribar a idees comunes.</v>
      </c>
      <c r="G338" s="149" t="s">
        <v>377</v>
      </c>
      <c r="H338" s="142" t="s">
        <v>899</v>
      </c>
      <c r="I338" s="142" t="str">
        <f t="shared" si="2"/>
        <v>4t CA 3.2-Argumentar rigorosament les pròpies idees en activitats de diàleg filosòfic.</v>
      </c>
      <c r="J338" s="143" t="s">
        <v>362</v>
      </c>
    </row>
    <row r="339">
      <c r="A339" s="144">
        <v>338.0</v>
      </c>
      <c r="B339" s="145" t="s">
        <v>330</v>
      </c>
      <c r="C339" s="145" t="s">
        <v>329</v>
      </c>
      <c r="D339" s="146" t="s">
        <v>373</v>
      </c>
      <c r="E339" s="147" t="s">
        <v>897</v>
      </c>
      <c r="F339" s="147" t="str">
        <f t="shared" si="1"/>
        <v>C03-Reconèixer i aplicar les normes de l’argumentació i del diàleg filosòfic, en diferents suports i activitats, per expressar-se amb rigor argumentatiu i desenvolupar el diàleg respectuós i constructiu amb els altres i poder arribar a idees comunes.</v>
      </c>
      <c r="G339" s="152" t="s">
        <v>379</v>
      </c>
      <c r="H339" s="147" t="s">
        <v>900</v>
      </c>
      <c r="I339" s="147" t="str">
        <f t="shared" si="2"/>
        <v>4t CA 3.3-Participar de manera oberta, compromesa i respectuosa en activitats de diàleg sobre qüestions i problemes filosòficament rellevants.</v>
      </c>
      <c r="J339" s="148" t="s">
        <v>362</v>
      </c>
    </row>
    <row r="340">
      <c r="A340" s="139">
        <v>339.0</v>
      </c>
      <c r="B340" s="140" t="s">
        <v>330</v>
      </c>
      <c r="C340" s="140" t="s">
        <v>329</v>
      </c>
      <c r="D340" s="141" t="s">
        <v>381</v>
      </c>
      <c r="E340" s="142" t="s">
        <v>901</v>
      </c>
      <c r="F340" s="142" t="str">
        <f t="shared" si="1"/>
        <v>C04-Avaluar de manera global, sistèmica i transdisciplinària els problemes ètics i polítics fonamentals i d’actualitat analitzant-los filosòficament per a poder tractar-les de manera creativa i prendre una posició.</v>
      </c>
      <c r="G340" s="149" t="s">
        <v>383</v>
      </c>
      <c r="H340" s="142" t="s">
        <v>902</v>
      </c>
      <c r="I340" s="142" t="str">
        <f t="shared" si="2"/>
        <v>4t CA 4.1-Distingir les principals preguntes de la filosofia i les diferents respostes filosòfiques a través de la indagació, l’anàlisi i la interpretació de textos filosòfics i altres formes d’expressió cultural.</v>
      </c>
      <c r="J340" s="143" t="s">
        <v>362</v>
      </c>
    </row>
    <row r="341">
      <c r="A341" s="144">
        <v>340.0</v>
      </c>
      <c r="B341" s="145" t="s">
        <v>330</v>
      </c>
      <c r="C341" s="145" t="s">
        <v>329</v>
      </c>
      <c r="D341" s="146" t="s">
        <v>381</v>
      </c>
      <c r="E341" s="147" t="s">
        <v>901</v>
      </c>
      <c r="F341" s="147" t="str">
        <f t="shared" si="1"/>
        <v>C04-Avaluar de manera global, sistèmica i transdisciplinària els problemes ètics i polítics fonamentals i d’actualitat analitzant-los filosòficament per a poder tractar-les de manera creativa i prendre una posició.</v>
      </c>
      <c r="G341" s="145" t="s">
        <v>385</v>
      </c>
      <c r="H341" s="147" t="s">
        <v>903</v>
      </c>
      <c r="I341" s="147" t="str">
        <f t="shared" si="2"/>
        <v>4t CA 4.2-Desenvolupar una concepció complexa i no dogmàtica dels problemes i qüestions fonamentals i d’actualitat, mitjançant l’anàlisi filosòfica d’aquests.</v>
      </c>
      <c r="J341" s="148" t="s">
        <v>362</v>
      </c>
    </row>
    <row r="342">
      <c r="A342" s="139">
        <v>341.0</v>
      </c>
      <c r="B342" s="140" t="s">
        <v>330</v>
      </c>
      <c r="C342" s="140" t="s">
        <v>329</v>
      </c>
      <c r="D342" s="141" t="s">
        <v>381</v>
      </c>
      <c r="E342" s="142" t="s">
        <v>901</v>
      </c>
      <c r="F342" s="142" t="str">
        <f t="shared" si="1"/>
        <v>C04-Avaluar de manera global, sistèmica i transdisciplinària els problemes ètics i polítics fonamentals i d’actualitat analitzant-los filosòficament per a poder tractar-les de manera creativa i prendre una posició.</v>
      </c>
      <c r="G342" s="140" t="s">
        <v>650</v>
      </c>
      <c r="H342" s="142" t="s">
        <v>904</v>
      </c>
      <c r="I342" s="142" t="str">
        <f t="shared" si="2"/>
        <v>4t CA 4.3-Desenvolupar una actitud oberta, respectuosa i compromesa amb la resolució de conflictes ètics i polítics a través de l’exposició argumentada i crítica de les idees.</v>
      </c>
      <c r="J342" s="143" t="s">
        <v>362</v>
      </c>
    </row>
    <row r="343">
      <c r="A343" s="144">
        <v>342.0</v>
      </c>
      <c r="B343" s="152" t="s">
        <v>332</v>
      </c>
      <c r="C343" s="152" t="s">
        <v>331</v>
      </c>
      <c r="D343" s="152" t="s">
        <v>358</v>
      </c>
      <c r="E343" s="153" t="s">
        <v>905</v>
      </c>
      <c r="F343" s="153" t="str">
        <f t="shared" si="1"/>
        <v>C01-Interpretar fenòmens de la naturalesa, predient i argumentant-ne el comportament a partir de models, lleis i teories propis de la física i química per apropiar-se de conceptes i processos propis de la ciència.</v>
      </c>
      <c r="G343" s="152" t="s">
        <v>388</v>
      </c>
      <c r="H343" s="153" t="s">
        <v>906</v>
      </c>
      <c r="I343" s="153" t="str">
        <f t="shared" si="2"/>
        <v>1r, 2n i 3r CA 1.1-Analitzar conceptes, fenòmens i processos relacionats amb els sabers de la física i la química interpretant informació en diferents formats (models, gràfics, taules, diagrames, fórmules, esquemes, símbols, pàgines web…), mantenint una actitud crítica i obtenint conclusions fonamentades en raons científiques.</v>
      </c>
      <c r="J343" s="155">
        <v>312.0</v>
      </c>
    </row>
    <row r="344">
      <c r="A344" s="139">
        <v>343.0</v>
      </c>
      <c r="B344" s="149" t="s">
        <v>332</v>
      </c>
      <c r="C344" s="149" t="s">
        <v>331</v>
      </c>
      <c r="D344" s="149" t="s">
        <v>358</v>
      </c>
      <c r="E344" s="150" t="s">
        <v>905</v>
      </c>
      <c r="F344" s="150" t="str">
        <f t="shared" si="1"/>
        <v>C01-Interpretar fenòmens de la naturalesa, predient i argumentant-ne el comportament a partir de models, lleis i teories propis de la física i química per apropiar-se de conceptes i processos propis de la ciència.</v>
      </c>
      <c r="G344" s="149" t="s">
        <v>390</v>
      </c>
      <c r="H344" s="150" t="s">
        <v>907</v>
      </c>
      <c r="I344" s="150" t="str">
        <f t="shared" si="2"/>
        <v>1r, 2n i 3r CA 1.2-Interpretar i predir el comportament de fenòmens quotidians rellevants, relacionant-lo amb models, lleis i teories adequades de la física i la química.</v>
      </c>
      <c r="J344" s="151">
        <v>313.0</v>
      </c>
    </row>
    <row r="345">
      <c r="A345" s="144">
        <v>344.0</v>
      </c>
      <c r="B345" s="152" t="s">
        <v>332</v>
      </c>
      <c r="C345" s="152" t="s">
        <v>331</v>
      </c>
      <c r="D345" s="152" t="s">
        <v>358</v>
      </c>
      <c r="E345" s="153" t="s">
        <v>905</v>
      </c>
      <c r="F345" s="153" t="str">
        <f t="shared" si="1"/>
        <v>C01-Interpretar fenòmens de la naturalesa, predient i argumentant-ne el comportament a partir de models, lleis i teories propis de la física i química per apropiar-se de conceptes i processos propis de la ciència.</v>
      </c>
      <c r="G345" s="152" t="s">
        <v>392</v>
      </c>
      <c r="H345" s="153" t="s">
        <v>908</v>
      </c>
      <c r="I345" s="153" t="str">
        <f t="shared" si="2"/>
        <v>1r, 2n i 3r CA 1.3-Identificar els conceptes relacionats amb situacions problemàtiques reals de caràcter científic i proporcionar possibles solucions.</v>
      </c>
      <c r="J345" s="148" t="s">
        <v>362</v>
      </c>
    </row>
    <row r="346">
      <c r="A346" s="139">
        <v>345.0</v>
      </c>
      <c r="B346" s="149" t="s">
        <v>332</v>
      </c>
      <c r="C346" s="149" t="s">
        <v>331</v>
      </c>
      <c r="D346" s="149" t="s">
        <v>367</v>
      </c>
      <c r="E346" s="150" t="s">
        <v>909</v>
      </c>
      <c r="F346" s="150"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46" s="149" t="s">
        <v>398</v>
      </c>
      <c r="H346" s="150" t="s">
        <v>910</v>
      </c>
      <c r="I346" s="150" t="str">
        <f t="shared" si="2"/>
        <v>1r, 2n i 3r CA 2.1-Plantejar preguntes sobre fenòmens quotidians i formular hipòtesis que puguin ser respostes o contrastades en el context escolar a través de l’experimentació, la presa de dades i l’anàlisi de fenòmens físics i químics.</v>
      </c>
      <c r="J346" s="151">
        <v>315.0</v>
      </c>
    </row>
    <row r="347">
      <c r="A347" s="144">
        <v>346.0</v>
      </c>
      <c r="B347" s="152" t="s">
        <v>332</v>
      </c>
      <c r="C347" s="152" t="s">
        <v>331</v>
      </c>
      <c r="D347" s="152" t="s">
        <v>367</v>
      </c>
      <c r="E347" s="153" t="s">
        <v>909</v>
      </c>
      <c r="F347" s="153"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47" s="152" t="s">
        <v>400</v>
      </c>
      <c r="H347" s="153" t="s">
        <v>408</v>
      </c>
      <c r="I347" s="153" t="str">
        <f t="shared" si="2"/>
        <v>1r, 2n i 3r CA 2.2-Dissenyar, fent servir metodologies pròpies de la ciència, procediments de recerca que impliquin l’ús de la deducció, el treball experimental i el raonament logicomatemàtic.</v>
      </c>
      <c r="J347" s="154">
        <v>150.0</v>
      </c>
    </row>
    <row r="348">
      <c r="A348" s="139">
        <v>347.0</v>
      </c>
      <c r="B348" s="149" t="s">
        <v>332</v>
      </c>
      <c r="C348" s="149" t="s">
        <v>331</v>
      </c>
      <c r="D348" s="149" t="s">
        <v>367</v>
      </c>
      <c r="E348" s="150" t="s">
        <v>909</v>
      </c>
      <c r="F348" s="150"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48" s="149" t="s">
        <v>794</v>
      </c>
      <c r="H348" s="150" t="s">
        <v>911</v>
      </c>
      <c r="I348" s="150" t="str">
        <f t="shared" si="2"/>
        <v>1r, 2n i 3r CA 2.3-Portar a terme dissenys experimentals fent servir els instruments, les eines o les tècniques adequades amb correcció i interpretar-ne els resultats utilitzant, quan sigui necessari, eines matemàtiques i tecnològiques.</v>
      </c>
      <c r="J348" s="151">
        <v>317.0</v>
      </c>
    </row>
    <row r="349">
      <c r="A349" s="144">
        <v>348.0</v>
      </c>
      <c r="B349" s="152" t="s">
        <v>332</v>
      </c>
      <c r="C349" s="152" t="s">
        <v>331</v>
      </c>
      <c r="D349" s="152" t="s">
        <v>367</v>
      </c>
      <c r="E349" s="153" t="s">
        <v>909</v>
      </c>
      <c r="F349" s="153"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49" s="152" t="s">
        <v>796</v>
      </c>
      <c r="H349" s="153" t="s">
        <v>412</v>
      </c>
      <c r="I349" s="153" t="str">
        <f t="shared" si="2"/>
        <v>1r, 2n i 3r CA 2.4-Cooperar en un projecte científic assumint responsablement una funció concreta, utilitzant espais virtuals quan sigui necessari, respectant la diversitat i afavorint la inclusió.</v>
      </c>
      <c r="J349" s="154">
        <v>152.0</v>
      </c>
    </row>
    <row r="350">
      <c r="A350" s="139">
        <v>349.0</v>
      </c>
      <c r="B350" s="149" t="s">
        <v>332</v>
      </c>
      <c r="C350" s="149" t="s">
        <v>331</v>
      </c>
      <c r="D350" s="149" t="s">
        <v>367</v>
      </c>
      <c r="E350" s="150" t="s">
        <v>909</v>
      </c>
      <c r="F350" s="150"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50" s="149" t="s">
        <v>912</v>
      </c>
      <c r="H350" s="150" t="s">
        <v>913</v>
      </c>
      <c r="I350" s="150" t="str">
        <f t="shared" si="2"/>
        <v>1r, 2n i 3r CA 2.5-Presentar els resultats i les conclusions obtingudes mitjançant l’experimentació i l’observació de camp utilitzant el format adequat (taules, gràfics, informes, etc.) i, quan sigui necessari, eines digitals.</v>
      </c>
      <c r="J350" s="143" t="s">
        <v>362</v>
      </c>
    </row>
    <row r="351">
      <c r="A351" s="144">
        <v>350.0</v>
      </c>
      <c r="B351" s="152" t="s">
        <v>332</v>
      </c>
      <c r="C351" s="152" t="s">
        <v>331</v>
      </c>
      <c r="D351" s="152" t="s">
        <v>367</v>
      </c>
      <c r="E351" s="153" t="s">
        <v>909</v>
      </c>
      <c r="F351" s="153"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51" s="152" t="s">
        <v>914</v>
      </c>
      <c r="H351" s="153" t="s">
        <v>915</v>
      </c>
      <c r="I351" s="153" t="str">
        <f t="shared" si="2"/>
        <v>1r, 2n i 3r CA 2.6-Valorar la contribució de la ciència a la societat i la tasca de les persones que s’hi han dedicat, reflexionant sobre els biaixos de gènere en les ciències i la tecnologia, i entenent la recerca com una tasca col·lectiva i interdisciplinària en constant evolució, influïda pel context polític i els recursos econòmics.</v>
      </c>
      <c r="J351" s="154">
        <v>320.0</v>
      </c>
    </row>
    <row r="352">
      <c r="A352" s="139">
        <v>351.0</v>
      </c>
      <c r="B352" s="149" t="s">
        <v>332</v>
      </c>
      <c r="C352" s="149" t="s">
        <v>331</v>
      </c>
      <c r="D352" s="149" t="s">
        <v>373</v>
      </c>
      <c r="E352" s="150" t="s">
        <v>916</v>
      </c>
      <c r="F352" s="150" t="str">
        <f t="shared" si="1"/>
        <v>C03-Generar, interpretar i validar dades i informació en diferents formats i fonts, fent servir de manera adient el llenguatge científic específic de la física i la química, i usar de manera responsable i segura el  material de laboratori, per valorar el llenguatge científic com a eina universal de comunicació i intercanvi de coneixement.</v>
      </c>
      <c r="G352" s="149" t="s">
        <v>405</v>
      </c>
      <c r="H352" s="150" t="s">
        <v>917</v>
      </c>
      <c r="I352" s="150" t="str">
        <f t="shared" si="2"/>
        <v>1r, 2n i 3r CA 3.1-Generar i usar dades de fonts i formats diversos (textos, taules, gràfiques, diagrames, etc.) per interpretar, validar i comunicar informació relativa a un procés físic o químic concret, mitjançant la selecció crítica d’allò més rellevant per a la resolució del problema.</v>
      </c>
      <c r="J352" s="151">
        <v>321.0</v>
      </c>
    </row>
    <row r="353">
      <c r="A353" s="144">
        <v>352.0</v>
      </c>
      <c r="B353" s="152" t="s">
        <v>332</v>
      </c>
      <c r="C353" s="152" t="s">
        <v>331</v>
      </c>
      <c r="D353" s="152" t="s">
        <v>373</v>
      </c>
      <c r="E353" s="153" t="s">
        <v>916</v>
      </c>
      <c r="F353" s="153" t="str">
        <f t="shared" si="1"/>
        <v>C03-Generar, interpretar i validar dades i informació en diferents formats i fonts, fent servir de manera adient el llenguatge científic específic de la física i la química, i usar de manera responsable i segura el  material de laboratori, per valorar el llenguatge científic com a eina universal de comunicació i intercanvi de coneixement.</v>
      </c>
      <c r="G353" s="152" t="s">
        <v>407</v>
      </c>
      <c r="H353" s="153" t="s">
        <v>918</v>
      </c>
      <c r="I353" s="153" t="str">
        <f t="shared" si="2"/>
        <v>1r, 2n i 3r CA 3.2-Utilitzar adequadament les regles bàsiques de la física i la química, incloent-hi l’ús d’unitats de mesura, les eines matemàtiques i la formulació i nomenclatura IUPAC, com a elements bàsics del llenguatge científic i d’una comunicació efectiva per a l’intercanvi de coneixement entre la comunitat científica.</v>
      </c>
      <c r="J353" s="154">
        <v>322.0</v>
      </c>
    </row>
    <row r="354">
      <c r="A354" s="139">
        <v>353.0</v>
      </c>
      <c r="B354" s="149" t="s">
        <v>332</v>
      </c>
      <c r="C354" s="149" t="s">
        <v>331</v>
      </c>
      <c r="D354" s="149" t="s">
        <v>373</v>
      </c>
      <c r="E354" s="150" t="s">
        <v>916</v>
      </c>
      <c r="F354" s="150" t="str">
        <f t="shared" si="1"/>
        <v>C03-Generar, interpretar i validar dades i informació en diferents formats i fonts, fent servir de manera adient el llenguatge científic específic de la física i la química, i usar de manera responsable i segura el  material de laboratori, per valorar el llenguatge científic com a eina universal de comunicació i intercanvi de coneixement.</v>
      </c>
      <c r="G354" s="149" t="s">
        <v>409</v>
      </c>
      <c r="H354" s="150" t="s">
        <v>919</v>
      </c>
      <c r="I354" s="150" t="str">
        <f t="shared" si="2"/>
        <v>1r, 2n i 3r CA 3.3-Utilitzar de manera pràctica i responsable les normes d’ús dels espais específics de ciència, com el laboratori de física i química, com a mitjà per preservar la salut pròpia i col·lectiva, la conservació sostenible del medi ambient i el respecte per les instal·lacions.</v>
      </c>
      <c r="J354" s="151">
        <v>323.0</v>
      </c>
    </row>
    <row r="355">
      <c r="A355" s="144">
        <v>354.0</v>
      </c>
      <c r="B355" s="152" t="s">
        <v>332</v>
      </c>
      <c r="C355" s="152" t="s">
        <v>331</v>
      </c>
      <c r="D355" s="152" t="s">
        <v>381</v>
      </c>
      <c r="E355" s="153" t="s">
        <v>920</v>
      </c>
      <c r="F355" s="153" t="str">
        <f t="shared" si="1"/>
        <v>C04-Utilitzar de forma crítica i eficient plataformes tecnològiques i recursos variats, tant per al treball individual com en equip, per a la cerca d’informació, la creació de materials i la comunicació fonamentada en coneixements de la física i la química, entorn de fenòmens i qüestions ecosocialment rellevants.</v>
      </c>
      <c r="G355" s="152" t="s">
        <v>426</v>
      </c>
      <c r="H355" s="153" t="s">
        <v>921</v>
      </c>
      <c r="I355" s="153" t="str">
        <f t="shared" si="2"/>
        <v>1r, 2n i 3r CA 4.1-Utilitzar de forma crítica, creativa i eficient entorns digitals i diferents recursos en formats diversos per defensar el punt de vista propi sobre fenòmens i qüestions ecosocialment rellevants.</v>
      </c>
      <c r="J355" s="154">
        <v>324.0</v>
      </c>
    </row>
    <row r="356">
      <c r="A356" s="139">
        <v>355.0</v>
      </c>
      <c r="B356" s="149" t="s">
        <v>332</v>
      </c>
      <c r="C356" s="149" t="s">
        <v>331</v>
      </c>
      <c r="D356" s="149" t="s">
        <v>381</v>
      </c>
      <c r="E356" s="150" t="s">
        <v>920</v>
      </c>
      <c r="F356" s="150" t="str">
        <f t="shared" si="1"/>
        <v>C04-Utilitzar de forma crítica i eficient plataformes tecnològiques i recursos variats, tant per al treball individual com en equip, per a la cerca d’informació, la creació de materials i la comunicació fonamentada en coneixements de la física i la química, entorn de fenòmens i qüestions ecosocialment rellevants.</v>
      </c>
      <c r="G356" s="149" t="s">
        <v>428</v>
      </c>
      <c r="H356" s="150" t="s">
        <v>922</v>
      </c>
      <c r="I356" s="150" t="str">
        <f t="shared" si="2"/>
        <v>1r, 2n i 3r CA 4.2-Justificar el punt de vista propi sobre qüestions ecosocialment rellevants, utilitzant tant el treball individual com en equip, respectant les aportacions de tothom i promovent la inclusió de gènere i social.</v>
      </c>
      <c r="J356" s="151">
        <v>325.0</v>
      </c>
    </row>
    <row r="357">
      <c r="A357" s="144">
        <v>356.0</v>
      </c>
      <c r="B357" s="152" t="s">
        <v>332</v>
      </c>
      <c r="C357" s="152" t="s">
        <v>331</v>
      </c>
      <c r="D357" s="152" t="s">
        <v>381</v>
      </c>
      <c r="E357" s="153" t="s">
        <v>920</v>
      </c>
      <c r="F357" s="153" t="str">
        <f t="shared" si="1"/>
        <v>C04-Utilitzar de forma crítica i eficient plataformes tecnològiques i recursos variats, tant per al treball individual com en equip, per a la cerca d’informació, la creació de materials i la comunicació fonamentada en coneixements de la física i la química, entorn de fenòmens i qüestions ecosocialment rellevants.</v>
      </c>
      <c r="G357" s="152" t="s">
        <v>849</v>
      </c>
      <c r="H357" s="153" t="s">
        <v>923</v>
      </c>
      <c r="I357" s="153" t="str">
        <f t="shared" si="2"/>
        <v>1r, 2n i 3r CA 4.3-Cercar i analitzar informació amb mitjans convencionals i digitals i crear continguts relacionats amb la física i la química, seleccionant amb criteri les fonts més fiables i organitzant informació mitjançant l’ús i la citació correctes de diferents fonts.</v>
      </c>
      <c r="J357" s="154">
        <v>326.0</v>
      </c>
    </row>
    <row r="358">
      <c r="A358" s="139">
        <v>357.0</v>
      </c>
      <c r="B358" s="149" t="s">
        <v>332</v>
      </c>
      <c r="C358" s="149" t="s">
        <v>331</v>
      </c>
      <c r="D358" s="149" t="s">
        <v>431</v>
      </c>
      <c r="E358" s="150" t="s">
        <v>924</v>
      </c>
      <c r="F358" s="150" t="str">
        <f t="shared" si="1"/>
        <v>C05-Analitzar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v>
      </c>
      <c r="G358" s="149" t="s">
        <v>433</v>
      </c>
      <c r="H358" s="150" t="s">
        <v>925</v>
      </c>
      <c r="I358" s="150" t="str">
        <f t="shared" si="2"/>
        <v>1r, 2n i 3r CA 5.1-Justificar amb fonaments científics la importància de la preservació dels sistemes fisicoquímics de l’entorn (qualitat de l’aire, de l’aigua, del sòl).</v>
      </c>
      <c r="J358" s="151">
        <v>327.0</v>
      </c>
    </row>
    <row r="359">
      <c r="A359" s="144">
        <v>358.0</v>
      </c>
      <c r="B359" s="152" t="s">
        <v>332</v>
      </c>
      <c r="C359" s="152" t="s">
        <v>331</v>
      </c>
      <c r="D359" s="152" t="s">
        <v>431</v>
      </c>
      <c r="E359" s="153" t="s">
        <v>924</v>
      </c>
      <c r="F359" s="153" t="str">
        <f t="shared" si="1"/>
        <v>C05-Analitzar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v>
      </c>
      <c r="G359" s="152" t="s">
        <v>435</v>
      </c>
      <c r="H359" s="153" t="s">
        <v>926</v>
      </c>
      <c r="I359" s="153" t="str">
        <f t="shared" si="2"/>
        <v>1r, 2n i 3r CA 5.2-Justificar la necessitat de tenir hàbits sostenibles, analitzant d’una manera crítica les activitats pròpies i alienes i basant-se en els raonaments propis, els coneixements adquirits i la informació disponible.</v>
      </c>
      <c r="J359" s="154">
        <v>328.0</v>
      </c>
    </row>
    <row r="360">
      <c r="A360" s="139">
        <v>359.0</v>
      </c>
      <c r="B360" s="149" t="s">
        <v>332</v>
      </c>
      <c r="C360" s="149" t="s">
        <v>331</v>
      </c>
      <c r="D360" s="149" t="s">
        <v>431</v>
      </c>
      <c r="E360" s="150" t="s">
        <v>924</v>
      </c>
      <c r="F360" s="150" t="str">
        <f t="shared" si="1"/>
        <v>C05-Analitzar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v>
      </c>
      <c r="G360" s="149" t="s">
        <v>437</v>
      </c>
      <c r="H360" s="150" t="s">
        <v>927</v>
      </c>
      <c r="I360" s="150" t="str">
        <f t="shared" si="2"/>
        <v>1r, 2n i 3r CA 5.3-Identificar algunes situacions en què els coneixements derivats de la física i la química poden contribuir a millorar la sostenibilitat ambiental i la salut individual i col·lectiva.</v>
      </c>
      <c r="J360" s="151">
        <v>329.0</v>
      </c>
    </row>
    <row r="361">
      <c r="A361" s="144">
        <v>360.0</v>
      </c>
      <c r="B361" s="152" t="s">
        <v>332</v>
      </c>
      <c r="C361" s="152" t="s">
        <v>331</v>
      </c>
      <c r="D361" s="152" t="s">
        <v>431</v>
      </c>
      <c r="E361" s="153" t="s">
        <v>924</v>
      </c>
      <c r="F361" s="153" t="str">
        <f t="shared" si="1"/>
        <v>C05-Analitzar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v>
      </c>
      <c r="G361" s="152" t="s">
        <v>439</v>
      </c>
      <c r="H361" s="153" t="s">
        <v>442</v>
      </c>
      <c r="I361" s="153" t="str">
        <f t="shared" si="2"/>
        <v>1r, 2n i 3r CA 5.4-Emprendre, de manera guiada i amb la metodologia adequada, projectes científics relacionats amb la millora de la societat i que afavoreixin el creixement entre iguals com a base d’una comunitat científica escolar crítica i ètica.</v>
      </c>
      <c r="J361" s="154">
        <v>169.0</v>
      </c>
    </row>
    <row r="362">
      <c r="A362" s="139">
        <v>361.0</v>
      </c>
      <c r="B362" s="149" t="s">
        <v>332</v>
      </c>
      <c r="C362" s="149" t="s">
        <v>331</v>
      </c>
      <c r="D362" s="149" t="s">
        <v>457</v>
      </c>
      <c r="E362" s="150" t="s">
        <v>928</v>
      </c>
      <c r="F362" s="150" t="str">
        <f t="shared" si="1"/>
        <v>C06-Interpretar i valorar la ciència com una construcció col·lectiva en continu canvi i evolució, que requereix la interacció amb la resta de la societat per generar millores que repercuteixin en l’avenç tecnològic, econòmic, ambiental i social.</v>
      </c>
      <c r="G362" s="149" t="s">
        <v>459</v>
      </c>
      <c r="H362" s="150" t="s">
        <v>929</v>
      </c>
      <c r="I362" s="150" t="str">
        <f t="shared" si="2"/>
        <v>1r, 2n i 3r CA 6.1-Interpretar la ciència com un procés en construcció, a través de l’anàlisi amb perspectiva històrica dels avenços científics dels homes i dones que hi van participar, i valorar les repercussions mútues de la ciència actual amb la tecnologia, la societat i el medi ambient.</v>
      </c>
      <c r="J362" s="151">
        <v>331.0</v>
      </c>
    </row>
    <row r="363">
      <c r="A363" s="144">
        <v>362.0</v>
      </c>
      <c r="B363" s="152" t="s">
        <v>332</v>
      </c>
      <c r="C363" s="152" t="s">
        <v>331</v>
      </c>
      <c r="D363" s="152" t="s">
        <v>457</v>
      </c>
      <c r="E363" s="153" t="s">
        <v>928</v>
      </c>
      <c r="F363" s="153" t="str">
        <f t="shared" si="1"/>
        <v>C06-Interpretar i valorar la ciència com una construcció col·lectiva en continu canvi i evolució, que requereix la interacció amb la resta de la societat per generar millores que repercuteixin en l’avenç tecnològic, econòmic, ambiental i social.</v>
      </c>
      <c r="G363" s="152" t="s">
        <v>461</v>
      </c>
      <c r="H363" s="153" t="s">
        <v>930</v>
      </c>
      <c r="I363" s="153" t="str">
        <f t="shared" si="2"/>
        <v>1r, 2n i 3r CA 6.2-Raonar la capacitat de la ciència per proposar, mitjançant la implicació ciutadana, solucions sostenibles per a les necessitats tecnològiques, ambientals, econòmiques i socials, detectades en l’entorn, sense biaixos de gènere.</v>
      </c>
      <c r="J363" s="154">
        <v>332.0</v>
      </c>
    </row>
    <row r="364">
      <c r="A364" s="139">
        <v>363.0</v>
      </c>
      <c r="B364" s="149" t="s">
        <v>332</v>
      </c>
      <c r="C364" s="149" t="s">
        <v>331</v>
      </c>
      <c r="D364" s="140" t="s">
        <v>358</v>
      </c>
      <c r="E364" s="142" t="s">
        <v>905</v>
      </c>
      <c r="F364" s="142" t="str">
        <f t="shared" si="1"/>
        <v>C01-Interpretar fenòmens de la naturalesa, predient i argumentant-ne el comportament a partir de models, lleis i teories propis de la física i química per apropiar-se de conceptes i processos propis de la ciència.</v>
      </c>
      <c r="G364" s="140" t="s">
        <v>360</v>
      </c>
      <c r="H364" s="142" t="s">
        <v>931</v>
      </c>
      <c r="I364" s="142" t="str">
        <f t="shared" si="2"/>
        <v>4t CA 1.1-Analitzar conceptes, fenòmens i processos relacionats amb els sabers de la física i la química interpretant informació en diferents formats (models, gràfics, taules, diagrames, fórmules, esquemes, símbols, pàgines web…), mantenint una actitud crítica i obtenint conclusions fonamentades en raons científiques i defensant amb criteri opinions pròpies fonamentades</v>
      </c>
      <c r="J364" s="143" t="s">
        <v>362</v>
      </c>
    </row>
    <row r="365">
      <c r="A365" s="144">
        <v>364.0</v>
      </c>
      <c r="B365" s="152" t="s">
        <v>332</v>
      </c>
      <c r="C365" s="152" t="s">
        <v>331</v>
      </c>
      <c r="D365" s="145" t="s">
        <v>358</v>
      </c>
      <c r="E365" s="147" t="s">
        <v>905</v>
      </c>
      <c r="F365" s="147" t="str">
        <f t="shared" si="1"/>
        <v>C01-Interpretar fenòmens de la naturalesa, predient i argumentant-ne el comportament a partir de models, lleis i teories propis de la física i química per apropiar-se de conceptes i processos propis de la ciència.</v>
      </c>
      <c r="G365" s="145" t="s">
        <v>363</v>
      </c>
      <c r="H365" s="147" t="s">
        <v>932</v>
      </c>
      <c r="I365" s="147" t="str">
        <f t="shared" si="2"/>
        <v>4t CA 1.2-Interpretar i predir el comportament de fenòmens quotidians, argumentant-lo amb rigor d’acord amb models, lleis i teories adequades de la física i la química</v>
      </c>
      <c r="J365" s="148" t="s">
        <v>362</v>
      </c>
    </row>
    <row r="366">
      <c r="A366" s="139">
        <v>365.0</v>
      </c>
      <c r="B366" s="149" t="s">
        <v>332</v>
      </c>
      <c r="C366" s="149" t="s">
        <v>331</v>
      </c>
      <c r="D366" s="140" t="s">
        <v>358</v>
      </c>
      <c r="E366" s="142" t="s">
        <v>905</v>
      </c>
      <c r="F366" s="142" t="str">
        <f t="shared" si="1"/>
        <v>C01-Interpretar fenòmens de la naturalesa, predient i argumentant-ne el comportament a partir de models, lleis i teories propis de la física i química per apropiar-se de conceptes i processos propis de la ciència.</v>
      </c>
      <c r="G366" s="140" t="s">
        <v>365</v>
      </c>
      <c r="H366" s="142" t="s">
        <v>933</v>
      </c>
      <c r="I366" s="142" t="str">
        <f t="shared" si="2"/>
        <v>4t CA 1.3-Identificar els conceptes relacionats amb situacions problemàtiques reals de caràcter científic, proporcionar possibles solucions i argumentar-ne la validesa.</v>
      </c>
      <c r="J366" s="143" t="s">
        <v>362</v>
      </c>
    </row>
    <row r="367">
      <c r="A367" s="144">
        <v>366.0</v>
      </c>
      <c r="B367" s="152" t="s">
        <v>332</v>
      </c>
      <c r="C367" s="152" t="s">
        <v>331</v>
      </c>
      <c r="D367" s="145" t="s">
        <v>367</v>
      </c>
      <c r="E367" s="147" t="s">
        <v>909</v>
      </c>
      <c r="F367" s="147"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67" s="145" t="s">
        <v>369</v>
      </c>
      <c r="H367" s="147" t="s">
        <v>934</v>
      </c>
      <c r="I367" s="147" t="str">
        <f t="shared" si="2"/>
        <v>4t CA 2.1-Plantejar preguntes sobre fenòmens quotidians i formular hipòtesis que puguin ser respostes o contrastades en el context escolar a través de l’experimentació, la presa de dades i l’anàlisi de fenòmens físics i químics, diferenciant-les d’aquelles qüestions pseudocientífiques que no admeten comprovació experimental.</v>
      </c>
      <c r="J367" s="148" t="s">
        <v>362</v>
      </c>
    </row>
    <row r="368">
      <c r="A368" s="139">
        <v>367.0</v>
      </c>
      <c r="B368" s="149" t="s">
        <v>332</v>
      </c>
      <c r="C368" s="149" t="s">
        <v>331</v>
      </c>
      <c r="D368" s="140" t="s">
        <v>367</v>
      </c>
      <c r="E368" s="142" t="s">
        <v>909</v>
      </c>
      <c r="F368" s="142"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68" s="140" t="s">
        <v>371</v>
      </c>
      <c r="H368" s="142" t="s">
        <v>408</v>
      </c>
      <c r="I368" s="142" t="str">
        <f t="shared" si="2"/>
        <v>4t CA 2.2-Dissenyar, fent servir metodologies pròpies de la ciència, procediments de recerca que impliquin l’ús de la deducció, el treball experimental i el raonament logicomatemàtic.</v>
      </c>
      <c r="J368" s="151">
        <v>150.0</v>
      </c>
    </row>
    <row r="369">
      <c r="A369" s="144">
        <v>368.0</v>
      </c>
      <c r="B369" s="152" t="s">
        <v>332</v>
      </c>
      <c r="C369" s="152" t="s">
        <v>331</v>
      </c>
      <c r="D369" s="145" t="s">
        <v>367</v>
      </c>
      <c r="E369" s="147" t="s">
        <v>909</v>
      </c>
      <c r="F369" s="147"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69" s="145" t="s">
        <v>638</v>
      </c>
      <c r="H369" s="147" t="s">
        <v>935</v>
      </c>
      <c r="I369" s="147" t="str">
        <f t="shared" si="2"/>
        <v>4t CA 2.3-Portar a terme l’experimentació plantejada fent servir els instruments, les eines o les tècniques adequades amb correcció i interpretar-ne els resultats, quan sigui necessari, amb eines matemàtiques i tecnològiques per obtenir conclusions raonades i fonamentades o valorar la impossibilitat de fer-ho</v>
      </c>
      <c r="J369" s="148" t="s">
        <v>362</v>
      </c>
    </row>
    <row r="370">
      <c r="A370" s="139">
        <v>369.0</v>
      </c>
      <c r="B370" s="149" t="s">
        <v>332</v>
      </c>
      <c r="C370" s="149" t="s">
        <v>331</v>
      </c>
      <c r="D370" s="140" t="s">
        <v>367</v>
      </c>
      <c r="E370" s="142" t="s">
        <v>909</v>
      </c>
      <c r="F370" s="142"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70" s="140" t="s">
        <v>680</v>
      </c>
      <c r="H370" s="142" t="s">
        <v>420</v>
      </c>
      <c r="I370" s="142" t="str">
        <f t="shared" si="2"/>
        <v>4t CA 2.4-Establir col·laboracions quan sigui necessari en les diferents fases del projecte científic per treballar amb més eficiència, valorant la importància de la cooperació en la investigació, respectant la diversitat i afavorint la inclusió.</v>
      </c>
      <c r="J370" s="151">
        <v>158.0</v>
      </c>
    </row>
    <row r="371">
      <c r="A371" s="144">
        <v>370.0</v>
      </c>
      <c r="B371" s="152" t="s">
        <v>332</v>
      </c>
      <c r="C371" s="152" t="s">
        <v>331</v>
      </c>
      <c r="D371" s="145" t="s">
        <v>367</v>
      </c>
      <c r="E371" s="147" t="s">
        <v>909</v>
      </c>
      <c r="F371" s="147"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71" s="145" t="s">
        <v>682</v>
      </c>
      <c r="H371" s="147" t="s">
        <v>936</v>
      </c>
      <c r="I371" s="147" t="str">
        <f t="shared" si="2"/>
        <v>4t CA 2.5-Presentar de manera clara i rigorosa els resultats i les conclusions obtingudes mitjançant l’experimentació, argumentant la connexió entre uns i altres, i l’observació de camp utilitzant el format adequat (taules, gràfics, informes, etc.) i eines digitals.</v>
      </c>
      <c r="J371" s="148" t="s">
        <v>362</v>
      </c>
    </row>
    <row r="372">
      <c r="A372" s="139">
        <v>371.0</v>
      </c>
      <c r="B372" s="149" t="s">
        <v>332</v>
      </c>
      <c r="C372" s="149" t="s">
        <v>331</v>
      </c>
      <c r="D372" s="140" t="s">
        <v>367</v>
      </c>
      <c r="E372" s="142" t="s">
        <v>909</v>
      </c>
      <c r="F372" s="142" t="str">
        <f t="shared" si="1"/>
        <v>C02-Dissenyar, desenvolupar i comunicar el plantejament i les conclusions de recerques incloent la formulació de preguntes i d’hipòtesis i la seva contrastació experimental, dins de l’àmbit escolar, seguint els passos de les metodologies pròpies de la ciència, com l’experimentació i la cerca d‘evidències, i del pensament computacional cooperant, quan calgui, per indagar en aspectes relacionats amb la física i la química.</v>
      </c>
      <c r="G372" s="140" t="s">
        <v>733</v>
      </c>
      <c r="H372" s="142" t="s">
        <v>424</v>
      </c>
      <c r="I372" s="142" t="str">
        <f t="shared" si="2"/>
        <v>4t CA 2.6-Valorar la contribució de la ciència a la societat i la tasca de les persones que s’hi han dedicat, argumentant sobre els biaixos de gènere en les ciències i la tecnologia i entenent la recerca com una tasca col·lectiva i interdisciplinària en constant evolució, influïda pel context polític i els recursos econòmics.</v>
      </c>
      <c r="J372" s="151">
        <v>160.0</v>
      </c>
    </row>
    <row r="373">
      <c r="A373" s="144">
        <v>372.0</v>
      </c>
      <c r="B373" s="152" t="s">
        <v>332</v>
      </c>
      <c r="C373" s="152" t="s">
        <v>331</v>
      </c>
      <c r="D373" s="145" t="s">
        <v>373</v>
      </c>
      <c r="E373" s="147" t="s">
        <v>916</v>
      </c>
      <c r="F373" s="147" t="str">
        <f t="shared" si="1"/>
        <v>C03-Generar, interpretar i validar dades i informació en diferents formats i fonts, fent servir de manera adient el llenguatge científic específic de la física i la química, i usar de manera responsable i segura el  material de laboratori, per valorar el llenguatge científic com a eina universal de comunicació i intercanvi de coneixement.</v>
      </c>
      <c r="G373" s="145" t="s">
        <v>375</v>
      </c>
      <c r="H373" s="147" t="s">
        <v>937</v>
      </c>
      <c r="I373" s="147" t="str">
        <f t="shared" si="2"/>
        <v>4t CA 3.1-Generar i usar dades de fonts i formats diversos (textos, taules, gràfiques, diagrames, etc.) per interpretar, validar i comunicar informació relativa a un procés físic o químic concret, mitjançant la selecció crítica d’allò més rellevant per a la resolució del problema</v>
      </c>
      <c r="J373" s="148" t="s">
        <v>362</v>
      </c>
    </row>
    <row r="374">
      <c r="A374" s="139">
        <v>373.0</v>
      </c>
      <c r="B374" s="149" t="s">
        <v>332</v>
      </c>
      <c r="C374" s="149" t="s">
        <v>331</v>
      </c>
      <c r="D374" s="140" t="s">
        <v>373</v>
      </c>
      <c r="E374" s="142" t="s">
        <v>916</v>
      </c>
      <c r="F374" s="142" t="str">
        <f t="shared" si="1"/>
        <v>C03-Generar, interpretar i validar dades i informació en diferents formats i fonts, fent servir de manera adient el llenguatge científic específic de la física i la química, i usar de manera responsable i segura el  material de laboratori, per valorar el llenguatge científic com a eina universal de comunicació i intercanvi de coneixement.</v>
      </c>
      <c r="G374" s="140" t="s">
        <v>377</v>
      </c>
      <c r="H374" s="142" t="s">
        <v>938</v>
      </c>
      <c r="I374" s="142" t="str">
        <f t="shared" si="2"/>
        <v>4t CA 3.2-Utilitzar adequadament les regles bàsiques de la física i la química, incloent-hi l’ús adequat de diversos sistemes d’unitats de mesura, les eines matemàtiques necessàries i la formulació i nomenclatura IUPAC, com a elements bàsics del llenguatge científic i d’una comunicació efectiva per a l’intercanvi de coneixement entre la comunitat científica</v>
      </c>
      <c r="J374" s="143" t="s">
        <v>362</v>
      </c>
    </row>
    <row r="375">
      <c r="A375" s="144">
        <v>374.0</v>
      </c>
      <c r="B375" s="152" t="s">
        <v>332</v>
      </c>
      <c r="C375" s="152" t="s">
        <v>331</v>
      </c>
      <c r="D375" s="145" t="s">
        <v>373</v>
      </c>
      <c r="E375" s="147" t="s">
        <v>916</v>
      </c>
      <c r="F375" s="147" t="str">
        <f t="shared" si="1"/>
        <v>C03-Generar, interpretar i validar dades i informació en diferents formats i fonts, fent servir de manera adient el llenguatge científic específic de la física i la química, i usar de manera responsable i segura el  material de laboratori, per valorar el llenguatge científic com a eina universal de comunicació i intercanvi de coneixement.</v>
      </c>
      <c r="G375" s="145" t="s">
        <v>379</v>
      </c>
      <c r="H375" s="147" t="s">
        <v>939</v>
      </c>
      <c r="I375" s="147" t="str">
        <f t="shared" si="2"/>
        <v>4t CA 3.3-Utilitzar de manera pràctica, responsable i rigorosa les normes d’ús dels espais específics de ciència, com el laboratori de física i química, com a mitjà per assegurar la salut pròpia i col·lectiva, la conservació sostenible del medi ambient i el respecte per les instal·lacions.</v>
      </c>
      <c r="J375" s="148" t="s">
        <v>362</v>
      </c>
    </row>
    <row r="376">
      <c r="A376" s="139">
        <v>375.0</v>
      </c>
      <c r="B376" s="149" t="s">
        <v>332</v>
      </c>
      <c r="C376" s="149" t="s">
        <v>331</v>
      </c>
      <c r="D376" s="140" t="s">
        <v>381</v>
      </c>
      <c r="E376" s="142" t="s">
        <v>920</v>
      </c>
      <c r="F376" s="142" t="str">
        <f t="shared" si="1"/>
        <v>C04-Utilitzar de forma crítica i eficient plataformes tecnològiques i recursos variats, tant per al treball individual com en equip, per a la cerca d’informació, la creació de materials i la comunicació fonamentada en coneixements de la física i la química, entorn de fenòmens i qüestions ecosocialment rellevants.</v>
      </c>
      <c r="G376" s="140" t="s">
        <v>383</v>
      </c>
      <c r="H376" s="142" t="s">
        <v>921</v>
      </c>
      <c r="I376" s="142" t="str">
        <f t="shared" si="2"/>
        <v>4t CA 4.1-Utilitzar de forma crítica, creativa i eficient entorns digitals i diferents recursos en formats diversos per defensar el punt de vista propi sobre fenòmens i qüestions ecosocialment rellevants.</v>
      </c>
      <c r="J376" s="151">
        <v>324.0</v>
      </c>
    </row>
    <row r="377">
      <c r="A377" s="144">
        <v>376.0</v>
      </c>
      <c r="B377" s="152" t="s">
        <v>332</v>
      </c>
      <c r="C377" s="152" t="s">
        <v>331</v>
      </c>
      <c r="D377" s="145" t="s">
        <v>381</v>
      </c>
      <c r="E377" s="147" t="s">
        <v>920</v>
      </c>
      <c r="F377" s="147" t="str">
        <f t="shared" si="1"/>
        <v>C04-Utilitzar de forma crítica i eficient plataformes tecnològiques i recursos variats, tant per al treball individual com en equip, per a la cerca d’informació, la creació de materials i la comunicació fonamentada en coneixements de la física i la química, entorn de fenòmens i qüestions ecosocialment rellevants.</v>
      </c>
      <c r="G377" s="145" t="s">
        <v>385</v>
      </c>
      <c r="H377" s="147" t="s">
        <v>922</v>
      </c>
      <c r="I377" s="147" t="str">
        <f t="shared" si="2"/>
        <v>4t CA 4.2-Justificar el punt de vista propi sobre qüestions ecosocialment rellevants, utilitzant tant el treball individual com en equip, respectant les aportacions de tothom i promovent la inclusió de gènere i social.</v>
      </c>
      <c r="J377" s="154">
        <v>325.0</v>
      </c>
    </row>
    <row r="378">
      <c r="A378" s="139">
        <v>377.0</v>
      </c>
      <c r="B378" s="149" t="s">
        <v>332</v>
      </c>
      <c r="C378" s="149" t="s">
        <v>331</v>
      </c>
      <c r="D378" s="140" t="s">
        <v>381</v>
      </c>
      <c r="E378" s="142" t="s">
        <v>920</v>
      </c>
      <c r="F378" s="142" t="str">
        <f t="shared" si="1"/>
        <v>C04-Utilitzar de forma crítica i eficient plataformes tecnològiques i recursos variats, tant per al treball individual com en equip, per a la cerca d’informació, la creació de materials i la comunicació fonamentada en coneixements de la física i la química, entorn de fenòmens i qüestions ecosocialment rellevants.</v>
      </c>
      <c r="G378" s="140" t="s">
        <v>650</v>
      </c>
      <c r="H378" s="142" t="s">
        <v>940</v>
      </c>
      <c r="I378" s="142" t="str">
        <f t="shared" si="2"/>
        <v>4t CA 4.3-Cercar i analitzar informació amb mitjans convencionals i digitals i crear continguts relacionats amb la física i la química, seleccionant amb criteri les fonts més fiables i organitzant informació mitjançant l’ús i la citació correctes de les fonts, amb respecte per la propietat intel·lectual.</v>
      </c>
      <c r="J378" s="143" t="s">
        <v>362</v>
      </c>
    </row>
    <row r="379">
      <c r="A379" s="144">
        <v>378.0</v>
      </c>
      <c r="B379" s="152" t="s">
        <v>332</v>
      </c>
      <c r="C379" s="152" t="s">
        <v>331</v>
      </c>
      <c r="D379" s="145" t="s">
        <v>431</v>
      </c>
      <c r="E379" s="147" t="s">
        <v>924</v>
      </c>
      <c r="F379" s="147" t="str">
        <f t="shared" si="1"/>
        <v>C05-Analitzar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v>
      </c>
      <c r="G379" s="145" t="s">
        <v>445</v>
      </c>
      <c r="H379" s="147" t="s">
        <v>941</v>
      </c>
      <c r="I379" s="147" t="str">
        <f t="shared" si="2"/>
        <v>4t CA 5.1-Justificar amb fonaments científics la importància de la qualitat de l’aire, de l’equilibri en la seva composició en els diversos nivells atmosfèrics, dels corrents d’aigua i del sòl lliure de contaminants i el desenvolupament sostenible i identificar els possibles riscos naturals potenciats per determinades accions humanes sobre els sistemes físic-químics de l’entorn</v>
      </c>
      <c r="J379" s="148" t="s">
        <v>362</v>
      </c>
    </row>
    <row r="380">
      <c r="A380" s="139">
        <v>379.0</v>
      </c>
      <c r="B380" s="149" t="s">
        <v>332</v>
      </c>
      <c r="C380" s="149" t="s">
        <v>331</v>
      </c>
      <c r="D380" s="140" t="s">
        <v>431</v>
      </c>
      <c r="E380" s="142" t="s">
        <v>924</v>
      </c>
      <c r="F380" s="142" t="str">
        <f t="shared" si="1"/>
        <v>C05-Analitzar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v>
      </c>
      <c r="G380" s="140" t="s">
        <v>447</v>
      </c>
      <c r="H380" s="142" t="s">
        <v>642</v>
      </c>
      <c r="I380" s="142" t="str">
        <f t="shared" si="2"/>
        <v>4t CA 5.2-Argumentar sobre la necessitat de tenir hàbits sostenibles, analitzant les accions pròpies i alienes (hàbits de consum, generació de residus, transport, etc.), amb actitud crítica i basant-se en fonaments del funcionament dels sistemes naturals.</v>
      </c>
      <c r="J380" s="143" t="s">
        <v>362</v>
      </c>
    </row>
    <row r="381">
      <c r="A381" s="144">
        <v>380.0</v>
      </c>
      <c r="B381" s="152" t="s">
        <v>332</v>
      </c>
      <c r="C381" s="152" t="s">
        <v>331</v>
      </c>
      <c r="D381" s="145" t="s">
        <v>431</v>
      </c>
      <c r="E381" s="147" t="s">
        <v>924</v>
      </c>
      <c r="F381" s="147" t="str">
        <f t="shared" si="1"/>
        <v>C05-Analitzar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v>
      </c>
      <c r="G381" s="145" t="s">
        <v>449</v>
      </c>
      <c r="H381" s="147" t="s">
        <v>452</v>
      </c>
      <c r="I381" s="147" t="str">
        <f t="shared" si="2"/>
        <v>4t CA 5.3-Argumentar, justificant les raons aportades, sobre com els coneixements derivats de la biologia i la geologia poden contribuir a millorar la sostenibilitat ambiental i la salut individual i col·lectiva.</v>
      </c>
      <c r="J381" s="154">
        <v>174.0</v>
      </c>
    </row>
    <row r="382">
      <c r="A382" s="139">
        <v>381.0</v>
      </c>
      <c r="B382" s="149" t="s">
        <v>332</v>
      </c>
      <c r="C382" s="149" t="s">
        <v>331</v>
      </c>
      <c r="D382" s="140" t="s">
        <v>431</v>
      </c>
      <c r="E382" s="142" t="s">
        <v>924</v>
      </c>
      <c r="F382" s="142" t="str">
        <f t="shared" si="1"/>
        <v>C05-Analitzar els efectes de determinades accions sobre el medi ambient i la salut, basant-se en els fonaments de les ciències físiques i químiques, per fer propostes d’acció per decidir de manera informada en problemàtiques actuals i adoptar hàbits que minimitzin els impactes mediambientals, que siguin compatibles amb un desenvolupament sostenible i que permetin mantenir i millorar la salut individual i col·lectiva.</v>
      </c>
      <c r="G382" s="140" t="s">
        <v>451</v>
      </c>
      <c r="H382" s="142" t="s">
        <v>454</v>
      </c>
      <c r="I382" s="142" t="str">
        <f t="shared" si="2"/>
        <v>4t CA 5.4-Emprendre, de forma autònoma amb la metodologia adequada, projectes científics relacionats amb la millora de la societat i que afavoreixin el creixement entre iguals com a base d’una comunitat científica escolar crítica i ètica.</v>
      </c>
      <c r="J382" s="151">
        <v>175.0</v>
      </c>
    </row>
    <row r="383">
      <c r="A383" s="144">
        <v>382.0</v>
      </c>
      <c r="B383" s="152" t="s">
        <v>332</v>
      </c>
      <c r="C383" s="152" t="s">
        <v>331</v>
      </c>
      <c r="D383" s="145" t="s">
        <v>457</v>
      </c>
      <c r="E383" s="147" t="s">
        <v>928</v>
      </c>
      <c r="F383" s="147" t="str">
        <f t="shared" si="1"/>
        <v>C06-Interpretar i valorar la ciència com una construcció col·lectiva en continu canvi i evolució, que requereix la interacció amb la resta de la societat per generar millores que repercuteixin en l’avenç tecnològic, econòmic, ambiental i social.</v>
      </c>
      <c r="G383" s="145" t="s">
        <v>465</v>
      </c>
      <c r="H383" s="147" t="s">
        <v>942</v>
      </c>
      <c r="I383" s="147" t="str">
        <f t="shared" si="2"/>
        <v>4t CA 6.1-Interpretar la ciència com un procés en construcció, tant a través de l’anàlisi amb perspectiva històrica dels avenços científics dels homes i dones que hi van participar, com de les línies de recerca actuals, i valorar les repercussions mútues i les implicacions socials, econòmiques i mediambientals de la ciència actual en la societat.,</v>
      </c>
      <c r="J383" s="148" t="s">
        <v>362</v>
      </c>
    </row>
    <row r="384">
      <c r="A384" s="139">
        <v>383.0</v>
      </c>
      <c r="B384" s="149" t="s">
        <v>332</v>
      </c>
      <c r="C384" s="149" t="s">
        <v>331</v>
      </c>
      <c r="D384" s="140" t="s">
        <v>457</v>
      </c>
      <c r="E384" s="142" t="s">
        <v>928</v>
      </c>
      <c r="F384" s="142" t="str">
        <f t="shared" si="1"/>
        <v>C06-Interpretar i valorar la ciència com una construcció col·lectiva en continu canvi i evolució, que requereix la interacció amb la resta de la societat per generar millores que repercuteixin en l’avenç tecnològic, econòmic, ambiental i social.</v>
      </c>
      <c r="G384" s="140" t="s">
        <v>467</v>
      </c>
      <c r="H384" s="142" t="s">
        <v>943</v>
      </c>
      <c r="I384" s="142" t="str">
        <f t="shared" si="2"/>
        <v>4t CA 6.2-Argumentar la capacitat de la ciència per proposar, mitjançant la implicació ciutadana, solucions sostenibles per a les necessitats tecnològiques, ambientals, econòmiques i socials, detectades en l’entorn, sense biaixos de gènere.</v>
      </c>
      <c r="J384" s="143" t="s">
        <v>362</v>
      </c>
    </row>
    <row r="385">
      <c r="A385" s="144">
        <v>384.0</v>
      </c>
      <c r="B385" s="145" t="s">
        <v>334</v>
      </c>
      <c r="C385" s="145" t="s">
        <v>333</v>
      </c>
      <c r="D385" s="145" t="s">
        <v>358</v>
      </c>
      <c r="E385" s="147" t="s">
        <v>944</v>
      </c>
      <c r="F385" s="147" t="str">
        <f t="shared" si="1"/>
        <v>C01-Integrar els processos físics i psicològics implicats en la cognició, la motivació, i l'aprenentatge, analitzant les seves implicacions en la conducta per desenvolupar estratègies de gestió emocional i d’autoaprenentatge en els àmbits personal, social i acadèmic.</v>
      </c>
      <c r="G385" s="145" t="s">
        <v>360</v>
      </c>
      <c r="H385" s="147" t="s">
        <v>945</v>
      </c>
      <c r="I385" s="147" t="str">
        <f t="shared" si="2"/>
        <v>4t CA 1.1-Identificar les bases teòriques fonamentals dels processos físics i psicològics que intervenen en la cognició, la motivació, l’aprenentatge i la gestió emocional, i analitzar les implicacions d’aquests processos en la pròpia conducta.</v>
      </c>
      <c r="J385" s="148" t="s">
        <v>362</v>
      </c>
    </row>
    <row r="386">
      <c r="A386" s="139">
        <v>385.0</v>
      </c>
      <c r="B386" s="140" t="s">
        <v>334</v>
      </c>
      <c r="C386" s="140" t="s">
        <v>333</v>
      </c>
      <c r="D386" s="140" t="s">
        <v>358</v>
      </c>
      <c r="E386" s="142" t="s">
        <v>944</v>
      </c>
      <c r="F386" s="142" t="str">
        <f t="shared" si="1"/>
        <v>C01-Integrar els processos físics i psicològics implicats en la cognició, la motivació, i l'aprenentatge, analitzant les seves implicacions en la conducta per desenvolupar estratègies de gestió emocional i d’autoaprenentatge en els àmbits personal, social i acadèmic.</v>
      </c>
      <c r="G386" s="140" t="s">
        <v>363</v>
      </c>
      <c r="H386" s="142" t="s">
        <v>946</v>
      </c>
      <c r="I386" s="142" t="str">
        <f t="shared" si="2"/>
        <v>4t CA 1.2-Desenvolupar estratègies de gestió emocional en els àmbits personal, social i acadèmic.</v>
      </c>
      <c r="J386" s="143" t="s">
        <v>362</v>
      </c>
    </row>
    <row r="387">
      <c r="A387" s="144">
        <v>386.0</v>
      </c>
      <c r="B387" s="145" t="s">
        <v>334</v>
      </c>
      <c r="C387" s="145" t="s">
        <v>333</v>
      </c>
      <c r="D387" s="145" t="s">
        <v>358</v>
      </c>
      <c r="E387" s="147" t="s">
        <v>944</v>
      </c>
      <c r="F387" s="147" t="str">
        <f t="shared" si="1"/>
        <v>C01-Integrar els processos físics i psicològics implicats en la cognició, la motivació, i l'aprenentatge, analitzant les seves implicacions en la conducta per desenvolupar estratègies de gestió emocional i d’autoaprenentatge en els àmbits personal, social i acadèmic.</v>
      </c>
      <c r="G387" s="145" t="s">
        <v>365</v>
      </c>
      <c r="H387" s="147" t="s">
        <v>947</v>
      </c>
      <c r="I387" s="147" t="str">
        <f t="shared" si="2"/>
        <v>4t CA 1.3-Elaborar estratègies d’aprenentatge en els àmbits personal, social i acadèmic.</v>
      </c>
      <c r="J387" s="148" t="s">
        <v>362</v>
      </c>
    </row>
    <row r="388">
      <c r="A388" s="139">
        <v>387.0</v>
      </c>
      <c r="B388" s="140" t="s">
        <v>334</v>
      </c>
      <c r="C388" s="140" t="s">
        <v>333</v>
      </c>
      <c r="D388" s="140" t="s">
        <v>367</v>
      </c>
      <c r="E388" s="142" t="s">
        <v>948</v>
      </c>
      <c r="F388" s="142" t="str">
        <f t="shared" si="1"/>
        <v>C02-Identificar les principals característiques del desenvolupament evolutiu de la persona, analitzant els elements que condicionen la conducta i potenciant les qualitats personals i de relació social pròpies i dels altres, per afrontar de forma autònoma i eficaç els reptes de l’itinerari vital.</v>
      </c>
      <c r="G388" s="140" t="s">
        <v>369</v>
      </c>
      <c r="H388" s="142" t="s">
        <v>949</v>
      </c>
      <c r="I388" s="142" t="str">
        <f t="shared" si="2"/>
        <v>4t CA 2.1-Discriminar els trets característics i diferencials del desenvolupament evolutiu de les persones en els àmbits social, cognitiu i emocional.</v>
      </c>
      <c r="J388" s="143" t="s">
        <v>362</v>
      </c>
    </row>
    <row r="389">
      <c r="A389" s="144">
        <v>388.0</v>
      </c>
      <c r="B389" s="145" t="s">
        <v>334</v>
      </c>
      <c r="C389" s="145" t="s">
        <v>333</v>
      </c>
      <c r="D389" s="145" t="s">
        <v>367</v>
      </c>
      <c r="E389" s="147" t="s">
        <v>948</v>
      </c>
      <c r="F389" s="147" t="str">
        <f t="shared" si="1"/>
        <v>C02-Identificar les principals característiques del desenvolupament evolutiu de la persona, analitzant els elements que condicionen la conducta i potenciant les qualitats personals i de relació social pròpies i dels altres, per afrontar de forma autònoma i eficaç els reptes de l’itinerari vital.</v>
      </c>
      <c r="G389" s="145" t="s">
        <v>371</v>
      </c>
      <c r="H389" s="147" t="s">
        <v>950</v>
      </c>
      <c r="I389" s="147" t="str">
        <f t="shared" si="2"/>
        <v>4t CA 2.2-Analitzar els elements de la personalitat que condicionen els comportaments o les actuacions de la persona en el pla cognitiu, social i emocional.</v>
      </c>
      <c r="J389" s="148" t="s">
        <v>362</v>
      </c>
    </row>
    <row r="390">
      <c r="A390" s="139">
        <v>389.0</v>
      </c>
      <c r="B390" s="140" t="s">
        <v>334</v>
      </c>
      <c r="C390" s="140" t="s">
        <v>333</v>
      </c>
      <c r="D390" s="140" t="s">
        <v>367</v>
      </c>
      <c r="E390" s="142" t="s">
        <v>948</v>
      </c>
      <c r="F390" s="142" t="str">
        <f t="shared" si="1"/>
        <v>C02-Identificar les principals característiques del desenvolupament evolutiu de la persona, analitzant els elements que condicionen la conducta i potenciant les qualitats personals i de relació social pròpies i dels altres, per afrontar de forma autònoma i eficaç els reptes de l’itinerari vital.</v>
      </c>
      <c r="G390" s="140" t="s">
        <v>638</v>
      </c>
      <c r="H390" s="142" t="s">
        <v>951</v>
      </c>
      <c r="I390" s="142" t="str">
        <f t="shared" si="2"/>
        <v>4t CA 2.3-2.3-Identificar les qualitats personals necessàries per afrontar eficaçment els reptes en l’itinerari vital.</v>
      </c>
      <c r="J390" s="143" t="s">
        <v>362</v>
      </c>
    </row>
    <row r="391">
      <c r="A391" s="144">
        <v>390.0</v>
      </c>
      <c r="B391" s="145" t="s">
        <v>334</v>
      </c>
      <c r="C391" s="145" t="s">
        <v>333</v>
      </c>
      <c r="D391" s="145" t="s">
        <v>373</v>
      </c>
      <c r="E391" s="147" t="s">
        <v>952</v>
      </c>
      <c r="F391" s="147" t="str">
        <f t="shared" si="1"/>
        <v>C03-Reflexionar sobre l’ésser humà, des de diferents perspectives, psicològica, antropològica y social, mostrant els trets diferencials de forma respectuosa i empàtica per tal de fomentar l’esperit crític envers els altres i l’entorn i promoure el compromís d’un desenvolupament sostenible en la societat.</v>
      </c>
      <c r="G391" s="145" t="s">
        <v>375</v>
      </c>
      <c r="H391" s="147" t="s">
        <v>953</v>
      </c>
      <c r="I391" s="147" t="str">
        <f t="shared" si="2"/>
        <v>4t CA 3.1-Analitzar la complexitat i el funcionament de l’ésser humà, de forma crítica, respectuosa i empàtica, en els àmbits psicològic, social i cultural.</v>
      </c>
      <c r="J391" s="148" t="s">
        <v>362</v>
      </c>
    </row>
    <row r="392">
      <c r="A392" s="139">
        <v>391.0</v>
      </c>
      <c r="B392" s="140" t="s">
        <v>334</v>
      </c>
      <c r="C392" s="140" t="s">
        <v>333</v>
      </c>
      <c r="D392" s="140" t="s">
        <v>373</v>
      </c>
      <c r="E392" s="142" t="s">
        <v>952</v>
      </c>
      <c r="F392" s="142" t="str">
        <f t="shared" si="1"/>
        <v>C03-Reflexionar sobre l’ésser humà, des de diferents perspectives, psicològica, antropològica y social, mostrant els trets diferencials de forma respectuosa i empàtica per tal de fomentar l’esperit crític envers els altres i l’entorn i promoure el compromís d’un desenvolupament sostenible en la societat.</v>
      </c>
      <c r="G392" s="140" t="s">
        <v>377</v>
      </c>
      <c r="H392" s="142" t="s">
        <v>954</v>
      </c>
      <c r="I392" s="142" t="str">
        <f t="shared" si="2"/>
        <v>4t CA 3.2-Promoure actituds de respecte envers la diversitat cultural i el pluralisme social com a elements enriquidors i necessaris en la vida democràtica.</v>
      </c>
      <c r="J392" s="143" t="s">
        <v>362</v>
      </c>
    </row>
    <row r="393">
      <c r="A393" s="144">
        <v>392.0</v>
      </c>
      <c r="B393" s="145" t="s">
        <v>334</v>
      </c>
      <c r="C393" s="145" t="s">
        <v>333</v>
      </c>
      <c r="D393" s="145" t="s">
        <v>373</v>
      </c>
      <c r="E393" s="147" t="s">
        <v>952</v>
      </c>
      <c r="F393" s="147" t="str">
        <f t="shared" si="1"/>
        <v>C03-Reflexionar sobre l’ésser humà, des de diferents perspectives, psicològica, antropològica y social, mostrant els trets diferencials de forma respectuosa i empàtica per tal de fomentar l’esperit crític envers els altres i l’entorn i promoure el compromís d’un desenvolupament sostenible en la societat.</v>
      </c>
      <c r="G393" s="145" t="s">
        <v>379</v>
      </c>
      <c r="H393" s="147" t="s">
        <v>955</v>
      </c>
      <c r="I393" s="147" t="str">
        <f t="shared" si="2"/>
        <v>4t CA 3.3-Manifestar actituds de compromís per a un desenvolupament sostenible en la societat.</v>
      </c>
      <c r="J393" s="148" t="s">
        <v>362</v>
      </c>
    </row>
    <row r="394">
      <c r="A394" s="139">
        <v>393.0</v>
      </c>
      <c r="B394" s="140" t="s">
        <v>334</v>
      </c>
      <c r="C394" s="140" t="s">
        <v>333</v>
      </c>
      <c r="D394" s="140" t="s">
        <v>381</v>
      </c>
      <c r="E394" s="142" t="s">
        <v>956</v>
      </c>
      <c r="F394" s="142" t="str">
        <f t="shared" si="1"/>
        <v>C04-Integrar la dimensió social i antropològica de l’ésser humà, considerant els factors personals i socioculturals que intervenen en la configuració psicològica de la persona, per desenvolupar, de forma inclusiva, les estratègies i habilitats socials necessàries en l’adaptació als canvis de la societat.</v>
      </c>
      <c r="G394" s="140" t="s">
        <v>383</v>
      </c>
      <c r="H394" s="142" t="s">
        <v>957</v>
      </c>
      <c r="I394" s="142" t="str">
        <f t="shared" si="2"/>
        <v>4t CA 4.1-Desenvolupar la comprensió d’un mateix en relació amb els altres i amb el món a través de la integració de la dimensió social i antropològica de l’ésser humà.</v>
      </c>
      <c r="J394" s="143" t="s">
        <v>362</v>
      </c>
    </row>
    <row r="395">
      <c r="A395" s="144">
        <v>394.0</v>
      </c>
      <c r="B395" s="145" t="s">
        <v>334</v>
      </c>
      <c r="C395" s="145" t="s">
        <v>333</v>
      </c>
      <c r="D395" s="145" t="s">
        <v>381</v>
      </c>
      <c r="E395" s="147" t="s">
        <v>956</v>
      </c>
      <c r="F395" s="147" t="str">
        <f t="shared" si="1"/>
        <v>C04-Integrar la dimensió social i antropològica de l’ésser humà, considerant els factors personals i socioculturals que intervenen en la configuració psicològica de la persona, per desenvolupar, de forma inclusiva, les estratègies i habilitats socials necessàries en l’adaptació als canvis de la societat.</v>
      </c>
      <c r="G395" s="145" t="s">
        <v>385</v>
      </c>
      <c r="H395" s="147" t="s">
        <v>958</v>
      </c>
      <c r="I395" s="147" t="str">
        <f t="shared" si="2"/>
        <v>4t CA 4.2-Aplicar estratègies i habilitats personals i socials que facilitin l’adaptació als canvis de la societat.</v>
      </c>
      <c r="J395" s="148" t="s">
        <v>362</v>
      </c>
    </row>
    <row r="396">
      <c r="A396" s="139">
        <v>395.0</v>
      </c>
      <c r="B396" s="140" t="s">
        <v>334</v>
      </c>
      <c r="C396" s="140" t="s">
        <v>333</v>
      </c>
      <c r="D396" s="140" t="s">
        <v>381</v>
      </c>
      <c r="E396" s="142" t="s">
        <v>956</v>
      </c>
      <c r="F396" s="142" t="str">
        <f t="shared" si="1"/>
        <v>C04-Integrar la dimensió social i antropològica de l’ésser humà, considerant els factors personals i socioculturals que intervenen en la configuració psicològica de la persona, per desenvolupar, de forma inclusiva, les estratègies i habilitats socials necessàries en l’adaptació als canvis de la societat.</v>
      </c>
      <c r="G396" s="140" t="s">
        <v>650</v>
      </c>
      <c r="H396" s="142" t="s">
        <v>959</v>
      </c>
      <c r="I396" s="142" t="str">
        <f t="shared" si="2"/>
        <v>4t CA 4.3-Valorar la diversitat, des del respecte i la inclusió, considerant-la un element enriquidor i de valor personal, social i cultural.</v>
      </c>
      <c r="J396" s="143" t="s">
        <v>362</v>
      </c>
    </row>
    <row r="397">
      <c r="A397" s="144">
        <v>396.0</v>
      </c>
      <c r="B397" s="145" t="s">
        <v>334</v>
      </c>
      <c r="C397" s="145" t="s">
        <v>333</v>
      </c>
      <c r="D397" s="145" t="s">
        <v>431</v>
      </c>
      <c r="E397" s="147" t="s">
        <v>960</v>
      </c>
      <c r="F397" s="147" t="str">
        <f t="shared" si="1"/>
        <v>C05-Descobrir les pròpies competències i interessos professionals, així com les oportunitats acadèmiques i professionals de l’entorn, desenvolupant actituds d’autosuperació, adaptabilitat i iniciativa, i les destreses necessàries per a una presa de decisions ajustada al projecte vital, acadèmic i professional.</v>
      </c>
      <c r="G397" s="145" t="s">
        <v>445</v>
      </c>
      <c r="H397" s="147" t="s">
        <v>961</v>
      </c>
      <c r="I397" s="147" t="str">
        <f t="shared" si="2"/>
        <v>4t CA 5.1-Descriure les pròpies competències i interessos professionals desenvolupant actituds d’autosuperació, adaptabilitat i iniciativa.</v>
      </c>
      <c r="J397" s="148" t="s">
        <v>362</v>
      </c>
    </row>
    <row r="398">
      <c r="A398" s="139">
        <v>397.0</v>
      </c>
      <c r="B398" s="140" t="s">
        <v>334</v>
      </c>
      <c r="C398" s="140" t="s">
        <v>333</v>
      </c>
      <c r="D398" s="140" t="s">
        <v>431</v>
      </c>
      <c r="E398" s="142" t="s">
        <v>960</v>
      </c>
      <c r="F398" s="142" t="str">
        <f t="shared" si="1"/>
        <v>C05-Descobrir les pròpies competències i interessos professionals, així com les oportunitats acadèmiques i professionals de l’entorn, desenvolupant actituds d’autosuperació, adaptabilitat i iniciativa, i les destreses necessàries per a una presa de decisions ajustada al projecte vital, acadèmic i professional.</v>
      </c>
      <c r="G398" s="140" t="s">
        <v>447</v>
      </c>
      <c r="H398" s="142" t="s">
        <v>962</v>
      </c>
      <c r="I398" s="142" t="str">
        <f t="shared" si="2"/>
        <v>4t CA 5.2-Identificar les oportunitats acadèmiques i professionals de l’entorn i relacionar-les amb les competències i els interessos professionals propis.</v>
      </c>
      <c r="J398" s="143" t="s">
        <v>362</v>
      </c>
    </row>
    <row r="399">
      <c r="A399" s="144">
        <v>398.0</v>
      </c>
      <c r="B399" s="145" t="s">
        <v>334</v>
      </c>
      <c r="C399" s="145" t="s">
        <v>333</v>
      </c>
      <c r="D399" s="145" t="s">
        <v>431</v>
      </c>
      <c r="E399" s="147" t="s">
        <v>960</v>
      </c>
      <c r="F399" s="147" t="str">
        <f t="shared" si="1"/>
        <v>C05-Descobrir les pròpies competències i interessos professionals, així com les oportunitats acadèmiques i professionals de l’entorn, desenvolupant actituds d’autosuperació, adaptabilitat i iniciativa, i les destreses necessàries per a una presa de decisions ajustada al projecte vital, acadèmic i professional.</v>
      </c>
      <c r="G399" s="145" t="s">
        <v>449</v>
      </c>
      <c r="H399" s="147" t="s">
        <v>963</v>
      </c>
      <c r="I399" s="147" t="str">
        <f t="shared" si="2"/>
        <v>4t CA 5.3-Desenvolupar les destreses necessàries per a la presa de decisions en el disseny i la prospecció d’un itinerari vital, acadèmic i professional.</v>
      </c>
      <c r="J399" s="148" t="s">
        <v>362</v>
      </c>
    </row>
    <row r="400">
      <c r="A400" s="139">
        <v>399.0</v>
      </c>
      <c r="B400" s="140" t="s">
        <v>336</v>
      </c>
      <c r="C400" s="140" t="s">
        <v>335</v>
      </c>
      <c r="D400" s="140" t="s">
        <v>358</v>
      </c>
      <c r="E400" s="142" t="s">
        <v>964</v>
      </c>
      <c r="F400" s="142" t="str">
        <f t="shared" si="1"/>
        <v>C01-Valorar i argumentar el paper de la civilització llatina en l’origen de la identitat catalana i europea en general a partir del reconeixement de les semblances i diferències entre llengües i cultures, per combatre els estereotips i prejudicis lingüístics i culturals, i valorar aquesta diversitat com a font de riquesa cultural.</v>
      </c>
      <c r="G400" s="140" t="s">
        <v>360</v>
      </c>
      <c r="H400" s="142" t="s">
        <v>965</v>
      </c>
      <c r="I400" s="142" t="str">
        <f t="shared" si="2"/>
        <v>4t CA 1.1-Analitzar manifestacions culturals del present, mitjançant la comparació de similituds i diferències amb l’antiguitat llatina, i descriure’n el significat en el context del desenvolupament cultural a Catalunya i a Europa.</v>
      </c>
      <c r="J400" s="143" t="s">
        <v>362</v>
      </c>
    </row>
    <row r="401">
      <c r="A401" s="144">
        <v>400.0</v>
      </c>
      <c r="B401" s="145" t="s">
        <v>336</v>
      </c>
      <c r="C401" s="145" t="s">
        <v>335</v>
      </c>
      <c r="D401" s="145" t="s">
        <v>358</v>
      </c>
      <c r="E401" s="147" t="s">
        <v>964</v>
      </c>
      <c r="F401" s="147" t="str">
        <f t="shared" si="1"/>
        <v>C01-Valorar i argumentar el paper de la civilització llatina en l’origen de la identitat catalana i europea en general a partir del reconeixement de les semblances i diferències entre llengües i cultures, per combatre els estereotips i prejudicis lingüístics i culturals, i valorar aquesta diversitat com a font de riquesa cultural.</v>
      </c>
      <c r="G401" s="145" t="s">
        <v>363</v>
      </c>
      <c r="H401" s="147" t="s">
        <v>966</v>
      </c>
      <c r="I401" s="147" t="str">
        <f t="shared" si="2"/>
        <v>4t CA 1.2-Valorar de manera crítica les formes de vida, costums i actituds de la societat romana en comparació amb els de les nostres societats, a partir del contingut de fonts llatines en diferents suports</v>
      </c>
      <c r="J401" s="148" t="s">
        <v>362</v>
      </c>
    </row>
    <row r="402">
      <c r="A402" s="139">
        <v>401.0</v>
      </c>
      <c r="B402" s="140" t="s">
        <v>336</v>
      </c>
      <c r="C402" s="140" t="s">
        <v>335</v>
      </c>
      <c r="D402" s="140" t="s">
        <v>358</v>
      </c>
      <c r="E402" s="142" t="s">
        <v>964</v>
      </c>
      <c r="F402" s="142" t="str">
        <f t="shared" si="1"/>
        <v>C01-Valorar i argumentar el paper de la civilització llatina en l’origen de la identitat catalana i europea en general a partir del reconeixement de les semblances i diferències entre llengües i cultures, per combatre els estereotips i prejudicis lingüístics i culturals, i valorar aquesta diversitat com a font de riquesa cultural.</v>
      </c>
      <c r="G402" s="140" t="s">
        <v>365</v>
      </c>
      <c r="H402" s="142" t="s">
        <v>967</v>
      </c>
      <c r="I402" s="142" t="str">
        <f t="shared" si="2"/>
        <v>4t CA 1.3-Comprendre i valorar els períodes de la història de Roma, els esdeveniments, personatges i aspectes de la civilització romana en el seu context històric, tot comparantlos, amb una mirada crítica, amb els referents actuals, sobre la base dels coneixements adquirits.</v>
      </c>
      <c r="J402" s="143" t="s">
        <v>362</v>
      </c>
    </row>
    <row r="403">
      <c r="A403" s="144">
        <v>402.0</v>
      </c>
      <c r="B403" s="145" t="s">
        <v>336</v>
      </c>
      <c r="C403" s="145" t="s">
        <v>335</v>
      </c>
      <c r="D403" s="145" t="s">
        <v>367</v>
      </c>
      <c r="E403" s="147" t="s">
        <v>968</v>
      </c>
      <c r="F403" s="147" t="str">
        <f t="shared" si="1"/>
        <v>C02-Analitzar i percebre els aspectes bàsics de la llengua llatina, comparant-la amb la llengua d’ensenyament i amb altres llengües del repertori individual de l’alumnat, per valorar els trets comuns i la diversitat lingüística.</v>
      </c>
      <c r="G403" s="145" t="s">
        <v>369</v>
      </c>
      <c r="H403" s="147" t="s">
        <v>969</v>
      </c>
      <c r="I403" s="147" t="str">
        <f t="shared" si="2"/>
        <v>4t CA 2.1-Valorar críticament la diversitat lingüística i cultural a la qual dona origen el llatí i adequar-s’hi, identificant i explicant semblances i diferències entre els elements lingüístics del seu entorn, relacionant-los amb els de la cultura pròpia i desenvolupant una cultura compartida i una ciutadania compromesa amb els valors democràtics.</v>
      </c>
      <c r="J403" s="148" t="s">
        <v>362</v>
      </c>
    </row>
    <row r="404">
      <c r="A404" s="139">
        <v>403.0</v>
      </c>
      <c r="B404" s="140" t="s">
        <v>336</v>
      </c>
      <c r="C404" s="140" t="s">
        <v>335</v>
      </c>
      <c r="D404" s="140" t="s">
        <v>367</v>
      </c>
      <c r="E404" s="142" t="s">
        <v>968</v>
      </c>
      <c r="F404" s="142" t="str">
        <f t="shared" si="1"/>
        <v>C02-Analitzar i percebre els aspectes bàsics de la llengua llatina, comparant-la amb la llengua d’ensenyament i amb altres llengües del repertori individual de l’alumnat, per valorar els trets comuns i la diversitat lingüística.</v>
      </c>
      <c r="G404" s="140" t="s">
        <v>371</v>
      </c>
      <c r="H404" s="142" t="s">
        <v>970</v>
      </c>
      <c r="I404" s="142" t="str">
        <f t="shared" si="2"/>
        <v>4t CA 2.2-Inferir significats de termes llatins aplicant els coneixements lèxics i fonètics d’altres llengües del repertori individual de l’alumnat</v>
      </c>
      <c r="J404" s="143" t="s">
        <v>362</v>
      </c>
    </row>
    <row r="405">
      <c r="A405" s="144">
        <v>404.0</v>
      </c>
      <c r="B405" s="145" t="s">
        <v>336</v>
      </c>
      <c r="C405" s="145" t="s">
        <v>335</v>
      </c>
      <c r="D405" s="145" t="s">
        <v>367</v>
      </c>
      <c r="E405" s="147" t="s">
        <v>968</v>
      </c>
      <c r="F405" s="147" t="str">
        <f t="shared" si="1"/>
        <v>C02-Analitzar i percebre els aspectes bàsics de la llengua llatina, comparant-la amb la llengua d’ensenyament i amb altres llengües del repertori individual de l’alumnat, per valorar els trets comuns i la diversitat lingüística.</v>
      </c>
      <c r="G405" s="145" t="s">
        <v>638</v>
      </c>
      <c r="H405" s="147" t="s">
        <v>971</v>
      </c>
      <c r="I405" s="147" t="str">
        <f t="shared" si="2"/>
        <v>4t CA 2.3-Ampliar el cabal lèxic de l’alumnat i millorar-ne l’expressió oral i escrita, incorporant llatinismes i locucions usuals d’origen llatí de manera coherent.</v>
      </c>
      <c r="J405" s="148" t="s">
        <v>362</v>
      </c>
    </row>
    <row r="406">
      <c r="A406" s="139">
        <v>405.0</v>
      </c>
      <c r="B406" s="140" t="s">
        <v>336</v>
      </c>
      <c r="C406" s="140" t="s">
        <v>335</v>
      </c>
      <c r="D406" s="140" t="s">
        <v>367</v>
      </c>
      <c r="E406" s="142" t="s">
        <v>968</v>
      </c>
      <c r="F406" s="142" t="str">
        <f t="shared" si="1"/>
        <v>C02-Analitzar i percebre els aspectes bàsics de la llengua llatina, comparant-la amb la llengua d’ensenyament i amb altres llengües del repertori individual de l’alumnat, per valorar els trets comuns i la diversitat lingüística.</v>
      </c>
      <c r="G406" s="140" t="s">
        <v>680</v>
      </c>
      <c r="H406" s="142" t="s">
        <v>972</v>
      </c>
      <c r="I406" s="142" t="str">
        <f t="shared" si="2"/>
        <v>4t CA 2.4-Reconèixer els elements llatins en diferents contextos lingüístics i produir definicions etimològiques de termes quotidians, científics i tècnics, establint, si s’escau, la relació semàntica entre un terme patrimonial i un cultisme.</v>
      </c>
      <c r="J406" s="143" t="s">
        <v>362</v>
      </c>
    </row>
    <row r="407">
      <c r="A407" s="144">
        <v>406.0</v>
      </c>
      <c r="B407" s="145" t="s">
        <v>336</v>
      </c>
      <c r="C407" s="145" t="s">
        <v>335</v>
      </c>
      <c r="D407" s="145" t="s">
        <v>373</v>
      </c>
      <c r="E407" s="147" t="s">
        <v>973</v>
      </c>
      <c r="F407" s="147" t="str">
        <f t="shared" si="1"/>
        <v>C03-Interpretar i valorar, amb sentit crític i diferents propòsits de lectura, textos llatins, reconeixent el sentit global i les idees principals i secundàries, assumint l’aproximació als textos com un procés dinàmic i prenent consciència dels coneixements i experiències pròpies, per identificar el seu caràcter clàssic i fonamental.</v>
      </c>
      <c r="G407" s="145" t="s">
        <v>375</v>
      </c>
      <c r="H407" s="147" t="s">
        <v>974</v>
      </c>
      <c r="I407" s="147" t="str">
        <f t="shared" si="2"/>
        <v>4t CA 3.1-Analitzar i explicar de manera oral, escrita o multimodal el caràcter clàssic i humanista de les diverses manifestacions literàries i artístiques de la civilització llatina, utilitzant un vocabulari correcte i una expressió adequada</v>
      </c>
      <c r="J407" s="148" t="s">
        <v>362</v>
      </c>
    </row>
    <row r="408">
      <c r="A408" s="139">
        <v>407.0</v>
      </c>
      <c r="B408" s="140" t="s">
        <v>336</v>
      </c>
      <c r="C408" s="140" t="s">
        <v>335</v>
      </c>
      <c r="D408" s="140" t="s">
        <v>373</v>
      </c>
      <c r="E408" s="142" t="s">
        <v>973</v>
      </c>
      <c r="F408" s="142" t="str">
        <f t="shared" si="1"/>
        <v>C03-Interpretar i valorar, amb sentit crític i diferents propòsits de lectura, textos llatins, reconeixent el sentit global i les idees principals i secundàries, assumint l’aproximació als textos com un procés dinàmic i prenent consciència dels coneixements i experiències pròpies, per identificar el seu caràcter clàssic i fonamental.</v>
      </c>
      <c r="G408" s="140" t="s">
        <v>377</v>
      </c>
      <c r="H408" s="142" t="s">
        <v>975</v>
      </c>
      <c r="I408" s="142" t="str">
        <f t="shared" si="2"/>
        <v>4t CA 3.2-Reconèixer i valorar el sentit global i les idees principals i secundàries d’un text, contextualitzant i identificant les referències històriques, socials, polítiques o religioses que hi apareixen, i servint-se de coneixements sobre personatges i esdeveniments històrics.</v>
      </c>
      <c r="J408" s="143" t="s">
        <v>362</v>
      </c>
    </row>
    <row r="409">
      <c r="A409" s="144">
        <v>408.0</v>
      </c>
      <c r="B409" s="145" t="s">
        <v>336</v>
      </c>
      <c r="C409" s="145" t="s">
        <v>335</v>
      </c>
      <c r="D409" s="145" t="s">
        <v>373</v>
      </c>
      <c r="E409" s="147" t="s">
        <v>973</v>
      </c>
      <c r="F409" s="147" t="str">
        <f t="shared" si="1"/>
        <v>C03-Interpretar i valorar, amb sentit crític i diferents propòsits de lectura, textos llatins, reconeixent el sentit global i les idees principals i secundàries, assumint l’aproximació als textos com un procés dinàmic i prenent consciència dels coneixements i experiències pròpies, per identificar el seu caràcter clàssic i fonamental.</v>
      </c>
      <c r="G409" s="145" t="s">
        <v>379</v>
      </c>
      <c r="H409" s="147" t="s">
        <v>976</v>
      </c>
      <c r="I409" s="147" t="str">
        <f t="shared" si="2"/>
        <v>4t CA 3.3-Interpretar de manera crítica el contingut de textos llatins de dificultat adequada, atès el context en què es van produir, connectant-los amb l’experiència i valorant com contribueixen a entendre les formes de vida, els costums i les actituds de la nostra societat.</v>
      </c>
      <c r="J409" s="148" t="s">
        <v>362</v>
      </c>
    </row>
    <row r="410">
      <c r="A410" s="139">
        <v>409.0</v>
      </c>
      <c r="B410" s="140" t="s">
        <v>336</v>
      </c>
      <c r="C410" s="140" t="s">
        <v>335</v>
      </c>
      <c r="D410" s="140" t="s">
        <v>381</v>
      </c>
      <c r="E410" s="142" t="s">
        <v>977</v>
      </c>
      <c r="F410" s="142" t="str">
        <f t="shared" si="1"/>
        <v>C04-Interpretar i crear produccions llatines (escrites o orals) de tipologia diversa i estructura morfosintàctica senzilla, aplicant estratègies de planificació, redacció, revisió, correcció i edició, i mobilitzant el coneixement sobre l’estructura de la llengua per promoure una capacitat àgil de raonament i aprenentatge.</v>
      </c>
      <c r="G410" s="140" t="s">
        <v>383</v>
      </c>
      <c r="H410" s="142" t="s">
        <v>978</v>
      </c>
      <c r="I410" s="142" t="str">
        <f t="shared" si="2"/>
        <v>4t CA 4.1-Analitzar els aspectes morfològics i sintàctics elementals de la llengua llatina, identificant-los i comparant-los amb els de la llengua pròpia.</v>
      </c>
      <c r="J410" s="143" t="s">
        <v>362</v>
      </c>
    </row>
    <row r="411">
      <c r="A411" s="144">
        <v>410.0</v>
      </c>
      <c r="B411" s="145" t="s">
        <v>336</v>
      </c>
      <c r="C411" s="145" t="s">
        <v>335</v>
      </c>
      <c r="D411" s="145" t="s">
        <v>381</v>
      </c>
      <c r="E411" s="147" t="s">
        <v>977</v>
      </c>
      <c r="F411" s="147" t="str">
        <f t="shared" si="1"/>
        <v>C04-Interpretar i crear produccions llatines (escrites o orals) de tipologia diversa i estructura morfosintàctica senzilla, aplicant estratègies de planificació, redacció, revisió, correcció i edició, i mobilitzant el coneixement sobre l’estructura de la llengua per promoure una capacitat àgil de raonament i aprenentatge.</v>
      </c>
      <c r="G411" s="145" t="s">
        <v>385</v>
      </c>
      <c r="H411" s="147" t="s">
        <v>979</v>
      </c>
      <c r="I411" s="147" t="str">
        <f t="shared" si="2"/>
        <v>4t CA 4.2-Traduir textos i/o produir continguts orals breus i senzills amb termes adequats i expressió correcta en la llengua d’ensenyament, justificant-ne el resultat i manifestant la correspondència entre l’original i la versió realitzada.</v>
      </c>
      <c r="J411" s="148" t="s">
        <v>362</v>
      </c>
    </row>
    <row r="412">
      <c r="A412" s="139">
        <v>411.0</v>
      </c>
      <c r="B412" s="140" t="s">
        <v>336</v>
      </c>
      <c r="C412" s="140" t="s">
        <v>335</v>
      </c>
      <c r="D412" s="140" t="s">
        <v>381</v>
      </c>
      <c r="E412" s="142" t="s">
        <v>977</v>
      </c>
      <c r="F412" s="142" t="str">
        <f t="shared" si="1"/>
        <v>C04-Interpretar i crear produccions llatines (escrites o orals) de tipologia diversa i estructura morfosintàctica senzilla, aplicant estratègies de planificació, redacció, revisió, correcció i edició, i mobilitzant el coneixement sobre l’estructura de la llengua per promoure una capacitat àgil de raonament i aprenentatge.</v>
      </c>
      <c r="G412" s="140" t="s">
        <v>650</v>
      </c>
      <c r="H412" s="142" t="s">
        <v>980</v>
      </c>
      <c r="I412" s="142" t="str">
        <f t="shared" si="2"/>
        <v>4t CA 4.3-Produir oracions bàsiques utilitzant les estructures pròpies de la llengua llatina</v>
      </c>
      <c r="J412" s="143" t="s">
        <v>362</v>
      </c>
    </row>
    <row r="413">
      <c r="A413" s="144">
        <v>412.0</v>
      </c>
      <c r="B413" s="145" t="s">
        <v>336</v>
      </c>
      <c r="C413" s="145" t="s">
        <v>335</v>
      </c>
      <c r="D413" s="145" t="s">
        <v>381</v>
      </c>
      <c r="E413" s="147" t="s">
        <v>977</v>
      </c>
      <c r="F413" s="147" t="str">
        <f t="shared" si="1"/>
        <v>C04-Interpretar i crear produccions llatines (escrites o orals) de tipologia diversa i estructura morfosintàctica senzilla, aplicant estratègies de planificació, redacció, revisió, correcció i edició, i mobilitzant el coneixement sobre l’estructura de la llengua per promoure una capacitat àgil de raonament i aprenentatge.</v>
      </c>
      <c r="G413" s="145" t="s">
        <v>693</v>
      </c>
      <c r="H413" s="147" t="s">
        <v>981</v>
      </c>
      <c r="I413" s="147" t="str">
        <f t="shared" si="2"/>
        <v>4t CA 4.4-Avesar l’alumnat al maneig de recursos fonamentalment digitals per a la comprensió de textos llatins (en format escrit o oral) i la creació de produccions pròpies en aquest idioma, per tal de fomentar-ne la competència plurilingüe i digital.</v>
      </c>
      <c r="J413" s="148" t="s">
        <v>362</v>
      </c>
    </row>
    <row r="414">
      <c r="A414" s="139">
        <v>413.0</v>
      </c>
      <c r="B414" s="140" t="s">
        <v>336</v>
      </c>
      <c r="C414" s="140" t="s">
        <v>335</v>
      </c>
      <c r="D414" s="140" t="s">
        <v>431</v>
      </c>
      <c r="E414" s="142" t="s">
        <v>982</v>
      </c>
      <c r="F414" s="142" t="str">
        <f t="shared" si="1"/>
        <v>C05-Analitzar i valorar el patrimoni cultural, arqueològic i artístic romà, apreciant- lo i reconeixent-lo com a manifestació de la creació humana i com a testimoni de la histzria, per identificar-hi les fonts d’inspiració i distingir els processos de construcció, preservació, conservació i restauració, i garantir- ne la sostenibilitat.</v>
      </c>
      <c r="G414" s="140" t="s">
        <v>445</v>
      </c>
      <c r="H414" s="142" t="s">
        <v>983</v>
      </c>
      <c r="I414" s="142" t="str">
        <f t="shared" si="2"/>
        <v>4t CA 5.1-Identificar i interpretar elements de la civilització llatina, especialment els relacionats amb la mitologia clàssica, com a font d’inspiració de manifestacions literàries i artístiques</v>
      </c>
      <c r="J414" s="143" t="s">
        <v>362</v>
      </c>
    </row>
    <row r="415">
      <c r="A415" s="144">
        <v>414.0</v>
      </c>
      <c r="B415" s="145" t="s">
        <v>336</v>
      </c>
      <c r="C415" s="145" t="s">
        <v>335</v>
      </c>
      <c r="D415" s="145" t="s">
        <v>431</v>
      </c>
      <c r="E415" s="147" t="s">
        <v>982</v>
      </c>
      <c r="F415" s="147" t="str">
        <f t="shared" si="1"/>
        <v>C05-Analitzar i valorar el patrimoni cultural, arqueològic i artístic romà, apreciant- lo i reconeixent-lo com a manifestació de la creació humana i com a testimoni de la histzria, per identificar-hi les fonts d’inspiració i distingir els processos de construcció, preservació, conservació i restauració, i garantir- ne la sostenibilitat.</v>
      </c>
      <c r="G415" s="145" t="s">
        <v>447</v>
      </c>
      <c r="H415" s="147" t="s">
        <v>984</v>
      </c>
      <c r="I415" s="147" t="str">
        <f t="shared" si="2"/>
        <v>4t CA 5.2-Reconèixer i valorar les empremtes de la romanització en el patrimoni cultural i arqueològic de l’entorn, identificant els processos de preservació, conservació i restauració com un aspecte fonamental d’una ciutadania compromesa amb la sostenibilitat ambiental i la cura del seu llegat.</v>
      </c>
      <c r="J415" s="148" t="s">
        <v>362</v>
      </c>
    </row>
    <row r="416">
      <c r="A416" s="139">
        <v>415.0</v>
      </c>
      <c r="B416" s="140" t="s">
        <v>336</v>
      </c>
      <c r="C416" s="140" t="s">
        <v>335</v>
      </c>
      <c r="D416" s="140" t="s">
        <v>431</v>
      </c>
      <c r="E416" s="142" t="s">
        <v>982</v>
      </c>
      <c r="F416" s="142" t="str">
        <f t="shared" si="1"/>
        <v>C05-Analitzar i valorar el patrimoni cultural, arqueològic i artístic romà, apreciant- lo i reconeixent-lo com a manifestació de la creació humana i com a testimoni de la histzria, per identificar-hi les fonts d’inspiració i distingir els processos de construcció, preservació, conservació i restauració, i garantir- ne la sostenibilitat.</v>
      </c>
      <c r="G416" s="140" t="s">
        <v>449</v>
      </c>
      <c r="H416" s="142" t="s">
        <v>985</v>
      </c>
      <c r="I416" s="142" t="str">
        <f t="shared" si="2"/>
        <v>4t CA 5.3-Exposar correctament de forma oral, escrita o multimodal les conclusions obtingudes a partir de la investigació, individual o col·laborativa, del llegat material i immaterial de la civilització romana i la seva pervivència en el present a través de suports analògics i digitals, seleccionant informació, contrastant-la i organitzant-la</v>
      </c>
      <c r="J416" s="143" t="s">
        <v>362</v>
      </c>
    </row>
    <row r="417">
      <c r="A417" s="144">
        <v>416.0</v>
      </c>
      <c r="B417" s="152" t="s">
        <v>291</v>
      </c>
      <c r="C417" s="152" t="s">
        <v>290</v>
      </c>
      <c r="D417" s="152" t="s">
        <v>358</v>
      </c>
      <c r="E417" s="153" t="s">
        <v>986</v>
      </c>
      <c r="F417" s="153" t="str">
        <f t="shared" si="1"/>
        <v>C01-Descriure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v>
      </c>
      <c r="G417" s="152" t="s">
        <v>476</v>
      </c>
      <c r="H417" s="153" t="s">
        <v>987</v>
      </c>
      <c r="I417" s="153" t="str">
        <f t="shared" si="2"/>
        <v>1r i 2n CA 1.1-Reconèixer la llengua catalana i la llengua castellana i llurs varietats dialectals, així com la resta de llengües de l’Estat espanyol i les llengües d’origen de l’alumnat, identificant-ne algunes nocions bàsiques i contrastant alguns dels seus trets en manifestacions orals, escrites i multimodals.</v>
      </c>
      <c r="J417" s="154">
        <v>1.0</v>
      </c>
    </row>
    <row r="418">
      <c r="A418" s="139">
        <v>417.0</v>
      </c>
      <c r="B418" s="149" t="s">
        <v>291</v>
      </c>
      <c r="C418" s="149" t="s">
        <v>290</v>
      </c>
      <c r="D418" s="149" t="s">
        <v>358</v>
      </c>
      <c r="E418" s="150" t="s">
        <v>986</v>
      </c>
      <c r="F418" s="150" t="str">
        <f t="shared" si="1"/>
        <v>C01-Descriure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v>
      </c>
      <c r="G418" s="149" t="s">
        <v>478</v>
      </c>
      <c r="H418" s="150" t="s">
        <v>988</v>
      </c>
      <c r="I418" s="150" t="str">
        <f t="shared" si="2"/>
        <v>1r i 2n CA 1.2-Identificar prejudicis i estereotips lingüístics adoptant una actitud de respecte i valoració de la riquesa cultural, lingüística i dialectal, a partir de l’observació de la diversitat lingüística de l’entorn.</v>
      </c>
      <c r="J418" s="151">
        <v>2.0</v>
      </c>
    </row>
    <row r="419">
      <c r="A419" s="144">
        <v>418.0</v>
      </c>
      <c r="B419" s="152" t="s">
        <v>291</v>
      </c>
      <c r="C419" s="152" t="s">
        <v>290</v>
      </c>
      <c r="D419" s="152" t="s">
        <v>358</v>
      </c>
      <c r="E419" s="153" t="s">
        <v>986</v>
      </c>
      <c r="F419" s="153" t="str">
        <f t="shared" si="1"/>
        <v>C01-Descriure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v>
      </c>
      <c r="G419" s="152" t="s">
        <v>484</v>
      </c>
      <c r="H419" s="153" t="s">
        <v>989</v>
      </c>
      <c r="I419" s="153" t="str">
        <f t="shared" si="2"/>
        <v>3r i 4t CA 1.1-Reconèixer i valorar la llengua catalana i la llengua castellana i llurs varietats dialectals, diferenciant-ne els trets sociolectals i de registre, a partir de l’explicació del seu origen o el seu desenvolupament històric i sociolingüístic, i contrastant aspectes lingüístics i discursius en manifestacions orals, escrites i multimodals.</v>
      </c>
      <c r="J419" s="154">
        <v>3.0</v>
      </c>
    </row>
    <row r="420">
      <c r="A420" s="139">
        <v>419.0</v>
      </c>
      <c r="B420" s="149" t="s">
        <v>291</v>
      </c>
      <c r="C420" s="149" t="s">
        <v>290</v>
      </c>
      <c r="D420" s="149" t="s">
        <v>358</v>
      </c>
      <c r="E420" s="150" t="s">
        <v>986</v>
      </c>
      <c r="F420" s="150" t="str">
        <f t="shared" si="1"/>
        <v>C01-Descriure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v>
      </c>
      <c r="G420" s="149" t="s">
        <v>486</v>
      </c>
      <c r="H420" s="150" t="s">
        <v>990</v>
      </c>
      <c r="I420" s="150" t="str">
        <f t="shared" si="2"/>
        <v>3r i 4t CA 1.2-Identificar i qüestionar prejudicis i estereotips lingüístics adoptant una actitud de respecte i valoració de la riquesa cultural, lingüística i dialectal, a partir de la indagació i la reflexió sobre els drets lingüístics individuals i col·lectius, així com la reflexió sobre fenòmens de contacte entre llengües.</v>
      </c>
      <c r="J420" s="151">
        <v>4.0</v>
      </c>
    </row>
    <row r="421">
      <c r="A421" s="144">
        <v>420.0</v>
      </c>
      <c r="B421" s="152" t="s">
        <v>291</v>
      </c>
      <c r="C421" s="152" t="s">
        <v>290</v>
      </c>
      <c r="D421" s="152" t="s">
        <v>367</v>
      </c>
      <c r="E421" s="153" t="s">
        <v>991</v>
      </c>
      <c r="F421" s="153" t="str">
        <f t="shared" si="1"/>
        <v>C02-Comprendre i interpretar textos orals i multimodals recollint el sentit general i la informació més rellevant, la seva forma i el seu contingut, per construir coneixement, formar-se opinió i eixamplar les possibilitats de gaudi i lleure.</v>
      </c>
      <c r="G421" s="152" t="s">
        <v>493</v>
      </c>
      <c r="H421" s="153" t="s">
        <v>992</v>
      </c>
      <c r="I421" s="153" t="str">
        <f t="shared" si="2"/>
        <v>1r i 2n CA 2.1-Comprendre el sentit global, l’estructura, la informació més rellevant en funció de les necessitats comunicatives i la intenció de l’emissor, de textos orals i multimodals senzills de diferents àmbits, analitzant la interacció entre els diferents codis.</v>
      </c>
      <c r="J421" s="154">
        <v>5.0</v>
      </c>
    </row>
    <row r="422">
      <c r="A422" s="139">
        <v>421.0</v>
      </c>
      <c r="B422" s="149" t="s">
        <v>291</v>
      </c>
      <c r="C422" s="149" t="s">
        <v>290</v>
      </c>
      <c r="D422" s="149" t="s">
        <v>367</v>
      </c>
      <c r="E422" s="150" t="s">
        <v>991</v>
      </c>
      <c r="F422" s="150" t="str">
        <f t="shared" si="1"/>
        <v>C02-Comprendre i interpretar textos orals i multimodals recollint el sentit general i la informació més rellevant, la seva forma i el seu contingut, per construir coneixement, formar-se opinió i eixamplar les possibilitats de gaudi i lleure.</v>
      </c>
      <c r="G422" s="149" t="s">
        <v>495</v>
      </c>
      <c r="H422" s="150" t="s">
        <v>993</v>
      </c>
      <c r="I422" s="150" t="str">
        <f t="shared" si="2"/>
        <v>1r i 2n CA 2.2-Valorar la forma i el contingut de textos orals i multimodals senzills, avaluant-ne la qualitat, la fiabilitat i la idoneïtat del canal utilitzat, així com l’eficàcia dels procediments comunicatius emprats.</v>
      </c>
      <c r="J422" s="151">
        <v>6.0</v>
      </c>
    </row>
    <row r="423">
      <c r="A423" s="144">
        <v>422.0</v>
      </c>
      <c r="B423" s="152" t="s">
        <v>291</v>
      </c>
      <c r="C423" s="152" t="s">
        <v>290</v>
      </c>
      <c r="D423" s="152" t="s">
        <v>367</v>
      </c>
      <c r="E423" s="153" t="s">
        <v>991</v>
      </c>
      <c r="F423" s="153" t="str">
        <f t="shared" si="1"/>
        <v>C02-Comprendre i interpretar textos orals i multimodals recollint el sentit general i la informació més rellevant, la seva forma i el seu contingut, per construir coneixement, formar-se opinió i eixamplar les possibilitats de gaudi i lleure.</v>
      </c>
      <c r="G423" s="152" t="s">
        <v>503</v>
      </c>
      <c r="H423" s="153" t="s">
        <v>994</v>
      </c>
      <c r="I423" s="153" t="str">
        <f t="shared" si="2"/>
        <v>3r i 4t CA 2.1-Comprendre el sentit global, l’estructura, la informació més rellevant en funció de les necessitats comunicatives i la intenció de l’emissor, de textos orals i multimodals de certa complexitat de diferents àmbits, analitzant la interacció entre els diferents codis.</v>
      </c>
      <c r="J423" s="154">
        <v>7.0</v>
      </c>
    </row>
    <row r="424">
      <c r="A424" s="139">
        <v>423.0</v>
      </c>
      <c r="B424" s="149" t="s">
        <v>291</v>
      </c>
      <c r="C424" s="149" t="s">
        <v>290</v>
      </c>
      <c r="D424" s="149" t="s">
        <v>367</v>
      </c>
      <c r="E424" s="150" t="s">
        <v>991</v>
      </c>
      <c r="F424" s="150" t="str">
        <f t="shared" si="1"/>
        <v>C02-Comprendre i interpretar textos orals i multimodals recollint el sentit general i la informació més rellevant, la seva forma i el seu contingut, per construir coneixement, formar-se opinió i eixamplar les possibilitats de gaudi i lleure.</v>
      </c>
      <c r="G424" s="149" t="s">
        <v>505</v>
      </c>
      <c r="H424" s="150" t="s">
        <v>995</v>
      </c>
      <c r="I424" s="150" t="str">
        <f t="shared" si="2"/>
        <v>3r i 4t CA 2.2-Valorar la forma i el contingut de textos orals i multimodals de certa complexitat, avaluant-ne la qualitat, la fiabilitat i la idoneïtat del canal utilitzat, així com l’eficàcia dels procediments comunicatius emprats.</v>
      </c>
      <c r="J424" s="151">
        <v>8.0</v>
      </c>
    </row>
    <row r="425">
      <c r="A425" s="144">
        <v>424.0</v>
      </c>
      <c r="B425" s="152" t="s">
        <v>291</v>
      </c>
      <c r="C425" s="152" t="s">
        <v>290</v>
      </c>
      <c r="D425" s="152" t="s">
        <v>373</v>
      </c>
      <c r="E425" s="153" t="s">
        <v>996</v>
      </c>
      <c r="F425" s="153"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25" s="152" t="s">
        <v>512</v>
      </c>
      <c r="H425" s="153" t="s">
        <v>997</v>
      </c>
      <c r="I425" s="153" t="str">
        <f t="shared" si="2"/>
        <v>1r i 2n CA 3.1-Realitzar narracions i exposicions orals senzilles amb diferents graus de planificació sobre temes d’interès personal, social i educatiu ajustant-se a les convencions pròpies dels diversos gèneres discursius, amb fluïdesa, coherència i el registre adequat, en diferents suports i utilitzant de manera eficaç recursos verbals i no verbals.</v>
      </c>
      <c r="J425" s="154">
        <v>9.0</v>
      </c>
    </row>
    <row r="426">
      <c r="A426" s="139">
        <v>425.0</v>
      </c>
      <c r="B426" s="149" t="s">
        <v>291</v>
      </c>
      <c r="C426" s="149" t="s">
        <v>290</v>
      </c>
      <c r="D426" s="149" t="s">
        <v>373</v>
      </c>
      <c r="E426" s="150" t="s">
        <v>996</v>
      </c>
      <c r="F426" s="150"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26" s="149" t="s">
        <v>514</v>
      </c>
      <c r="H426" s="150" t="s">
        <v>998</v>
      </c>
      <c r="I426" s="150" t="str">
        <f t="shared" si="2"/>
        <v>1r i 2n CA 3.2-Participar de manera activa i adequada en interaccions orals informals, en el treball en equip i en situacions orals formals de caràcter dialogat, amb actituds d’escolta activa i estratègies de cooperació conversacional i cortesia lingüística.</v>
      </c>
      <c r="J426" s="151">
        <v>10.0</v>
      </c>
    </row>
    <row r="427">
      <c r="A427" s="144">
        <v>426.0</v>
      </c>
      <c r="B427" s="152" t="s">
        <v>291</v>
      </c>
      <c r="C427" s="152" t="s">
        <v>290</v>
      </c>
      <c r="D427" s="152" t="s">
        <v>373</v>
      </c>
      <c r="E427" s="153" t="s">
        <v>996</v>
      </c>
      <c r="F427" s="153"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27" s="152" t="s">
        <v>522</v>
      </c>
      <c r="H427" s="153" t="s">
        <v>999</v>
      </c>
      <c r="I427" s="153" t="str">
        <f t="shared" si="2"/>
        <v>3r i 4t CA 3.1-Realitzar exposicions i argumentacions orals d’una certa extensió i complexitat amb diferents graus de planificació sobre temes d’interès personal, social, educatiu i professional ajustant-se a les convencions pròpies dels diversos gèneres discursius, amb fluïdesa, coherència i el registre adequat en diferents suports, utilitzant de manera eficaç recursos verbals i no verbals.</v>
      </c>
      <c r="J427" s="154">
        <v>11.0</v>
      </c>
    </row>
    <row r="428">
      <c r="A428" s="139">
        <v>427.0</v>
      </c>
      <c r="B428" s="149" t="s">
        <v>291</v>
      </c>
      <c r="C428" s="149" t="s">
        <v>290</v>
      </c>
      <c r="D428" s="149" t="s">
        <v>373</v>
      </c>
      <c r="E428" s="150" t="s">
        <v>996</v>
      </c>
      <c r="F428" s="150"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28" s="149" t="s">
        <v>524</v>
      </c>
      <c r="H428" s="150" t="s">
        <v>998</v>
      </c>
      <c r="I428" s="150" t="str">
        <f t="shared" si="2"/>
        <v>3r i 4t CA 3.2-Participar de manera activa i adequada en interaccions orals informals, en el treball en equip i en situacions orals formals de caràcter dialogat, amb actituds d’escolta activa i estratègies de cooperació conversacional i cortesia lingüística.</v>
      </c>
      <c r="J428" s="151">
        <v>10.0</v>
      </c>
    </row>
    <row r="429">
      <c r="A429" s="144">
        <v>428.0</v>
      </c>
      <c r="B429" s="152" t="s">
        <v>291</v>
      </c>
      <c r="C429" s="152" t="s">
        <v>290</v>
      </c>
      <c r="D429" s="152" t="s">
        <v>381</v>
      </c>
      <c r="E429" s="153" t="s">
        <v>1000</v>
      </c>
      <c r="F429" s="153" t="str">
        <f t="shared" si="1"/>
        <v>C04-Comprendre,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v>
      </c>
      <c r="G429" s="152" t="s">
        <v>529</v>
      </c>
      <c r="H429" s="153" t="s">
        <v>1001</v>
      </c>
      <c r="I429" s="153" t="str">
        <f t="shared" si="2"/>
        <v>1r i 2n CA 4.1-Comprendre i interpretar el sentit global, l’estructura, la informació més rellevant i la intenció de l’emissor de textos escrits i multimodals senzills de diferents àmbits que responguin a diferents propòsits de lectura, realitzant-ne les inferències necessàries.</v>
      </c>
      <c r="J429" s="154">
        <v>13.0</v>
      </c>
    </row>
    <row r="430">
      <c r="A430" s="139">
        <v>429.0</v>
      </c>
      <c r="B430" s="149" t="s">
        <v>291</v>
      </c>
      <c r="C430" s="149" t="s">
        <v>290</v>
      </c>
      <c r="D430" s="149" t="s">
        <v>381</v>
      </c>
      <c r="E430" s="150" t="s">
        <v>1000</v>
      </c>
      <c r="F430" s="150" t="str">
        <f t="shared" si="1"/>
        <v>C04-Comprendre,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v>
      </c>
      <c r="G430" s="149" t="s">
        <v>531</v>
      </c>
      <c r="H430" s="150" t="s">
        <v>1002</v>
      </c>
      <c r="I430" s="150" t="str">
        <f t="shared" si="2"/>
        <v>1r i 2n CA 4.2-Valorar el contingut i la forma de textos escrits i multimodals senzills avaluant-ne la qualitat, la fiabilitat i la idoneïtat del canal utilitzat, així com l’eficàcia dels procediments comunicatius emprats.</v>
      </c>
      <c r="J430" s="151">
        <v>14.0</v>
      </c>
    </row>
    <row r="431">
      <c r="A431" s="144">
        <v>430.0</v>
      </c>
      <c r="B431" s="152" t="s">
        <v>291</v>
      </c>
      <c r="C431" s="152" t="s">
        <v>290</v>
      </c>
      <c r="D431" s="152" t="s">
        <v>381</v>
      </c>
      <c r="E431" s="153" t="s">
        <v>1000</v>
      </c>
      <c r="F431" s="153" t="str">
        <f t="shared" si="1"/>
        <v>C04-Comprendre,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v>
      </c>
      <c r="G431" s="152" t="s">
        <v>535</v>
      </c>
      <c r="H431" s="153" t="s">
        <v>1003</v>
      </c>
      <c r="I431" s="153" t="str">
        <f t="shared" si="2"/>
        <v>3r i 4t CA 4.1-Comprendre i interpretar el sentit global, l’estructura, la informació més rellevant i la intenció de l’emissor de textos escrits i multimodals de certa complexitat, que responguin a diferents propòsits de lectura, realitzant-ne les inferències necessàries.</v>
      </c>
      <c r="J431" s="148" t="s">
        <v>362</v>
      </c>
    </row>
    <row r="432">
      <c r="A432" s="139">
        <v>431.0</v>
      </c>
      <c r="B432" s="149" t="s">
        <v>291</v>
      </c>
      <c r="C432" s="149" t="s">
        <v>290</v>
      </c>
      <c r="D432" s="149" t="s">
        <v>381</v>
      </c>
      <c r="E432" s="150" t="s">
        <v>1000</v>
      </c>
      <c r="F432" s="150" t="str">
        <f t="shared" si="1"/>
        <v>C04-Comprendre,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v>
      </c>
      <c r="G432" s="149" t="s">
        <v>537</v>
      </c>
      <c r="H432" s="150" t="s">
        <v>1004</v>
      </c>
      <c r="I432" s="150" t="str">
        <f t="shared" si="2"/>
        <v>3r i 4t CA 4.2-Valorar críticament el contingut i la forma de textos escrits i multimodals de certa complexitat avaluant-ne la qualitat, la fiabilitat i la idoneïtat del canal utilitzat, així com l’eficàcia dels procediments comunicatius emprats.</v>
      </c>
      <c r="J432" s="151">
        <v>16.0</v>
      </c>
    </row>
    <row r="433">
      <c r="A433" s="144">
        <v>432.0</v>
      </c>
      <c r="B433" s="152" t="s">
        <v>291</v>
      </c>
      <c r="C433" s="152" t="s">
        <v>290</v>
      </c>
      <c r="D433" s="152" t="s">
        <v>431</v>
      </c>
      <c r="E433" s="153" t="s">
        <v>1005</v>
      </c>
      <c r="F433" s="153" t="str">
        <f t="shared" si="1"/>
        <v>C05-Produir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33" s="152" t="s">
        <v>542</v>
      </c>
      <c r="H433" s="153" t="s">
        <v>1006</v>
      </c>
      <c r="I433" s="153" t="str">
        <f t="shared" si="2"/>
        <v>1r i 2n CA 5.1-Planificar la redacció de textos escrits i multimodals senzills, atesa la situació comunicativa, destinatari, propòsit i canal; redactar esborranys i revisar-los amb ajuda del diàleg entre iguals i instruments de consulta, i presentar un text final coherent, cohesionat i amb el registre adequat.</v>
      </c>
      <c r="J433" s="154">
        <v>17.0</v>
      </c>
    </row>
    <row r="434">
      <c r="A434" s="139">
        <v>433.0</v>
      </c>
      <c r="B434" s="149" t="s">
        <v>291</v>
      </c>
      <c r="C434" s="149" t="s">
        <v>290</v>
      </c>
      <c r="D434" s="149" t="s">
        <v>431</v>
      </c>
      <c r="E434" s="150" t="s">
        <v>1005</v>
      </c>
      <c r="F434" s="150" t="str">
        <f t="shared" si="1"/>
        <v>C05-Produir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34" s="149" t="s">
        <v>544</v>
      </c>
      <c r="H434" s="150" t="s">
        <v>1007</v>
      </c>
      <c r="I434" s="150" t="str">
        <f t="shared" si="2"/>
        <v>1r i 2n CA 5.2-Incorporar procediments bàsics per enriquir els textos, tenint en compte aspectes discursius, lingüístics i d’estil, amb precisió lèxica i correcció ortogràfica i gramatical.</v>
      </c>
      <c r="J434" s="151">
        <v>18.0</v>
      </c>
    </row>
    <row r="435">
      <c r="A435" s="144">
        <v>434.0</v>
      </c>
      <c r="B435" s="152" t="s">
        <v>291</v>
      </c>
      <c r="C435" s="152" t="s">
        <v>290</v>
      </c>
      <c r="D435" s="152" t="s">
        <v>431</v>
      </c>
      <c r="E435" s="153" t="s">
        <v>1005</v>
      </c>
      <c r="F435" s="153" t="str">
        <f t="shared" si="1"/>
        <v>C05-Produir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35" s="152" t="s">
        <v>550</v>
      </c>
      <c r="H435" s="153" t="s">
        <v>1008</v>
      </c>
      <c r="I435" s="153" t="str">
        <f t="shared" si="2"/>
        <v>3r i 4t CA 5.1-Planificar la redacció d’escrits i multimodals, de certa extensió i complexitat, atesa la situació comunicativa, destinatari, propòsit i canal; redactar esborranys i revisar-los amb ajuda del diàleg entre iguals i instruments de consulta, i presentar un text final coherent, cohesionat i amb el registre adequat.</v>
      </c>
      <c r="J435" s="148" t="s">
        <v>362</v>
      </c>
    </row>
    <row r="436">
      <c r="A436" s="139">
        <v>435.0</v>
      </c>
      <c r="B436" s="149" t="s">
        <v>291</v>
      </c>
      <c r="C436" s="149" t="s">
        <v>290</v>
      </c>
      <c r="D436" s="149" t="s">
        <v>431</v>
      </c>
      <c r="E436" s="150" t="s">
        <v>1005</v>
      </c>
      <c r="F436" s="150" t="str">
        <f t="shared" si="1"/>
        <v>C05-Produir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36" s="149" t="s">
        <v>552</v>
      </c>
      <c r="H436" s="150" t="s">
        <v>1009</v>
      </c>
      <c r="I436" s="150" t="str">
        <f t="shared" si="2"/>
        <v>3r i 4t CA 5.2-Incorporar procediments per enriquir els textos tenint en compte aspectes discursius, lingüístics i d’estil, amb precisió lèxica i correcció ortogràfica i gramatical.</v>
      </c>
      <c r="J436" s="143" t="s">
        <v>362</v>
      </c>
    </row>
    <row r="437">
      <c r="A437" s="144">
        <v>436.0</v>
      </c>
      <c r="B437" s="152" t="s">
        <v>291</v>
      </c>
      <c r="C437" s="152" t="s">
        <v>290</v>
      </c>
      <c r="D437" s="152" t="s">
        <v>457</v>
      </c>
      <c r="E437" s="153" t="s">
        <v>1010</v>
      </c>
      <c r="F437"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37" s="152" t="s">
        <v>559</v>
      </c>
      <c r="H437" s="153" t="s">
        <v>1011</v>
      </c>
      <c r="I437" s="153" t="str">
        <f t="shared" si="2"/>
        <v>1r i 2n CA 6.1-Aplicar estratègies de cerca d’informació (localització, selecció i contrast), en diferents fonts, incloses les digitals, calibrant-ne la fiabilitat i pertinència en funció dels objectius de lectura, sobre temes d’interès acadèmic, personal, ecològic i social, de forma progressivament autònoma, a la xarxa i a les biblioteques, valorant críticament el resultat de la cerca.</v>
      </c>
      <c r="J437" s="154">
        <v>21.0</v>
      </c>
    </row>
    <row r="438">
      <c r="A438" s="139">
        <v>437.0</v>
      </c>
      <c r="B438" s="149" t="s">
        <v>291</v>
      </c>
      <c r="C438" s="149" t="s">
        <v>290</v>
      </c>
      <c r="D438" s="149" t="s">
        <v>457</v>
      </c>
      <c r="E438" s="150" t="s">
        <v>1010</v>
      </c>
      <c r="F438"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38" s="149" t="s">
        <v>561</v>
      </c>
      <c r="H438" s="150" t="s">
        <v>1012</v>
      </c>
      <c r="I438" s="150" t="str">
        <f t="shared" si="2"/>
        <v>1r i 2n CA 6.2-Elaborar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v>
      </c>
      <c r="J438" s="151">
        <v>22.0</v>
      </c>
    </row>
    <row r="439">
      <c r="A439" s="144">
        <v>438.0</v>
      </c>
      <c r="B439" s="152" t="s">
        <v>291</v>
      </c>
      <c r="C439" s="152" t="s">
        <v>290</v>
      </c>
      <c r="D439" s="152" t="s">
        <v>457</v>
      </c>
      <c r="E439" s="153" t="s">
        <v>1010</v>
      </c>
      <c r="F439"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39" s="152" t="s">
        <v>563</v>
      </c>
      <c r="H439" s="153" t="s">
        <v>1013</v>
      </c>
      <c r="I439" s="153" t="str">
        <f t="shared" si="2"/>
        <v>1r i 2n CA 6.3-Adoptar hàbits d’ús crític, segur, sostenible i saludable de les tecnologies digitals en relació amb la cerca i la comunicació de la informació.</v>
      </c>
      <c r="J439" s="154">
        <v>23.0</v>
      </c>
    </row>
    <row r="440">
      <c r="A440" s="139">
        <v>439.0</v>
      </c>
      <c r="B440" s="149" t="s">
        <v>291</v>
      </c>
      <c r="C440" s="149" t="s">
        <v>290</v>
      </c>
      <c r="D440" s="149" t="s">
        <v>457</v>
      </c>
      <c r="E440" s="150" t="s">
        <v>1010</v>
      </c>
      <c r="F440"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40" s="149" t="s">
        <v>567</v>
      </c>
      <c r="H440" s="150" t="s">
        <v>1014</v>
      </c>
      <c r="I440" s="150" t="str">
        <f t="shared" si="2"/>
        <v>3r i 4t CA 6.1-Aplicar estratègies de cerca d’informació (localització, selecció i contrast), en diferents fonts, incloses les digitals, calibrant-ne la fiabilitat i pertinència en funció dels objectius de lectura, sobre temes d’interès acadèmic, personal, ecològic i social, de forma autònoma, a la xarxa i a la biblioteca, valorant críticament el resultat de la cerca.</v>
      </c>
      <c r="J440" s="151">
        <v>24.0</v>
      </c>
    </row>
    <row r="441">
      <c r="A441" s="144">
        <v>440.0</v>
      </c>
      <c r="B441" s="152" t="s">
        <v>291</v>
      </c>
      <c r="C441" s="152" t="s">
        <v>290</v>
      </c>
      <c r="D441" s="152" t="s">
        <v>457</v>
      </c>
      <c r="E441" s="153" t="s">
        <v>1010</v>
      </c>
      <c r="F441"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41" s="152" t="s">
        <v>569</v>
      </c>
      <c r="H441" s="153" t="s">
        <v>1015</v>
      </c>
      <c r="I441" s="153" t="str">
        <f t="shared" si="2"/>
        <v>3r i 4t CA 6.2-Elaborar treballs d’investigació i comunicar de forma creativa i respectant els drets de la propietat intel·lectual, els resultats d’un procés d’investigació ,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v>
      </c>
      <c r="J441" s="154">
        <v>25.0</v>
      </c>
    </row>
    <row r="442">
      <c r="A442" s="139">
        <v>441.0</v>
      </c>
      <c r="B442" s="149" t="s">
        <v>291</v>
      </c>
      <c r="C442" s="149" t="s">
        <v>290</v>
      </c>
      <c r="D442" s="149" t="s">
        <v>457</v>
      </c>
      <c r="E442" s="150" t="s">
        <v>1010</v>
      </c>
      <c r="F442"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42" s="149" t="s">
        <v>571</v>
      </c>
      <c r="H442" s="150" t="s">
        <v>1013</v>
      </c>
      <c r="I442" s="150" t="str">
        <f t="shared" si="2"/>
        <v>3r i 4t CA 6.3-Adoptar hàbits d’ús crític, segur, sostenible i saludable de les tecnologies digitals en relació amb la cerca i la comunicació de la informació.</v>
      </c>
      <c r="J442" s="151">
        <v>23.0</v>
      </c>
    </row>
    <row r="443">
      <c r="A443" s="144">
        <v>442.0</v>
      </c>
      <c r="B443" s="152" t="s">
        <v>291</v>
      </c>
      <c r="C443" s="152" t="s">
        <v>290</v>
      </c>
      <c r="D443" s="152" t="s">
        <v>575</v>
      </c>
      <c r="E443" s="153" t="s">
        <v>1016</v>
      </c>
      <c r="F443" s="153"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43" s="152" t="s">
        <v>577</v>
      </c>
      <c r="H443" s="153" t="s">
        <v>1017</v>
      </c>
      <c r="I443" s="153" t="str">
        <f t="shared" si="2"/>
        <v>1r i 2n CA 7.1-Triar i llegir textos i obres prèviament seleccionats a partir dels propis gustos, interessos i necessitats que permetin crear el propi itinerari lector.</v>
      </c>
      <c r="J443" s="154">
        <v>27.0</v>
      </c>
    </row>
    <row r="444">
      <c r="A444" s="139">
        <v>443.0</v>
      </c>
      <c r="B444" s="149" t="s">
        <v>291</v>
      </c>
      <c r="C444" s="149" t="s">
        <v>290</v>
      </c>
      <c r="D444" s="149" t="s">
        <v>575</v>
      </c>
      <c r="E444" s="150" t="s">
        <v>1016</v>
      </c>
      <c r="F444" s="150"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44" s="149" t="s">
        <v>579</v>
      </c>
      <c r="H444" s="150" t="s">
        <v>1018</v>
      </c>
      <c r="I444" s="150" t="str">
        <f t="shared" si="2"/>
        <v>1r i 2n CA 7.2-Compartir l’experiència de lectura en suports diversos, tot relacionant el sentit de l’obra amb la pròpia experiència biogràfica i lectora.</v>
      </c>
      <c r="J444" s="151">
        <v>28.0</v>
      </c>
    </row>
    <row r="445">
      <c r="A445" s="144">
        <v>444.0</v>
      </c>
      <c r="B445" s="152" t="s">
        <v>291</v>
      </c>
      <c r="C445" s="152" t="s">
        <v>290</v>
      </c>
      <c r="D445" s="152" t="s">
        <v>575</v>
      </c>
      <c r="E445" s="153" t="s">
        <v>1016</v>
      </c>
      <c r="F445" s="153"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45" s="152" t="s">
        <v>585</v>
      </c>
      <c r="H445" s="153" t="s">
        <v>1019</v>
      </c>
      <c r="I445" s="153" t="str">
        <f t="shared" si="2"/>
        <v>3r i 4t CA 7.1-Llegir de manera autònoma textos i obres seleccionats en funció dels propis gustos, interessos i necessitats, i deixar constància del progrés del propi itinerari lector i cultural explicant els criteris de selecció de les lectures, les formes d’accés a la cultura literària i l’experiència de lectura.</v>
      </c>
      <c r="J445" s="154">
        <v>368.0</v>
      </c>
    </row>
    <row r="446">
      <c r="A446" s="139">
        <v>445.0</v>
      </c>
      <c r="B446" s="149" t="s">
        <v>291</v>
      </c>
      <c r="C446" s="149" t="s">
        <v>290</v>
      </c>
      <c r="D446" s="149" t="s">
        <v>575</v>
      </c>
      <c r="E446" s="150" t="s">
        <v>1016</v>
      </c>
      <c r="F446" s="150"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46" s="149" t="s">
        <v>587</v>
      </c>
      <c r="H446" s="150" t="s">
        <v>1020</v>
      </c>
      <c r="I446" s="150" t="str">
        <f t="shared" si="2"/>
        <v>3r i 4t CA 7.2-Compartir l’experiència de lectura en suports diversos, tot relacionant el sentit de l’obra amb la pròpia experiència biogràfica, lectora i cultural.</v>
      </c>
      <c r="J446" s="151">
        <v>30.0</v>
      </c>
    </row>
    <row r="447">
      <c r="A447" s="144">
        <v>446.0</v>
      </c>
      <c r="B447" s="152" t="s">
        <v>291</v>
      </c>
      <c r="C447" s="152" t="s">
        <v>290</v>
      </c>
      <c r="D447" s="152" t="s">
        <v>595</v>
      </c>
      <c r="E447" s="153" t="s">
        <v>1021</v>
      </c>
      <c r="F447" s="153"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47" s="152" t="s">
        <v>597</v>
      </c>
      <c r="H447" s="153" t="s">
        <v>1022</v>
      </c>
      <c r="I447" s="153" t="str">
        <f t="shared" si="2"/>
        <v>1r i 2n CA 8.1-Explicar i argumentar, amb l’ajuda de pautes i models, la interpretació de les obres llegides a partir de l’anàlisi de les relacions internes dels seus elements constitutius amb el sentit de l’obra, atesa la configuració dels gèneres i subgèneres literaris.</v>
      </c>
      <c r="J447" s="154">
        <v>31.0</v>
      </c>
    </row>
    <row r="448">
      <c r="A448" s="139">
        <v>447.0</v>
      </c>
      <c r="B448" s="149" t="s">
        <v>291</v>
      </c>
      <c r="C448" s="149" t="s">
        <v>290</v>
      </c>
      <c r="D448" s="149" t="s">
        <v>595</v>
      </c>
      <c r="E448" s="150" t="s">
        <v>1021</v>
      </c>
      <c r="F448" s="150"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48" s="149" t="s">
        <v>599</v>
      </c>
      <c r="H448" s="150" t="s">
        <v>1023</v>
      </c>
      <c r="I448" s="150" t="str">
        <f t="shared" si="2"/>
        <v>1r i 2n CA 8.2-Establir, de manera guiada, vincles argumentats entre els textos llegits i altres textos escrits, orals o multimodals i altres manifestacions artístiques en funció de temes, tòpics, estructures, llenguatge i valors ètics i estètics, mostrant la implicació i la resposta personal del lector en la lectura.</v>
      </c>
      <c r="J448" s="151">
        <v>32.0</v>
      </c>
    </row>
    <row r="449">
      <c r="A449" s="144">
        <v>448.0</v>
      </c>
      <c r="B449" s="152" t="s">
        <v>291</v>
      </c>
      <c r="C449" s="152" t="s">
        <v>290</v>
      </c>
      <c r="D449" s="152" t="s">
        <v>595</v>
      </c>
      <c r="E449" s="153" t="s">
        <v>1021</v>
      </c>
      <c r="F449" s="153"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49" s="152" t="s">
        <v>601</v>
      </c>
      <c r="H449" s="153" t="s">
        <v>1024</v>
      </c>
      <c r="I449" s="153" t="str">
        <f t="shared" si="2"/>
        <v>1r i 2n CA 8.3-Crear textos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v>
      </c>
      <c r="J449" s="154">
        <v>33.0</v>
      </c>
    </row>
    <row r="450">
      <c r="A450" s="139">
        <v>449.0</v>
      </c>
      <c r="B450" s="149" t="s">
        <v>291</v>
      </c>
      <c r="C450" s="149" t="s">
        <v>290</v>
      </c>
      <c r="D450" s="149" t="s">
        <v>595</v>
      </c>
      <c r="E450" s="150" t="s">
        <v>1021</v>
      </c>
      <c r="F450" s="150"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50" s="149" t="s">
        <v>607</v>
      </c>
      <c r="H450" s="150" t="s">
        <v>1025</v>
      </c>
      <c r="I450" s="150" t="str">
        <f t="shared" si="2"/>
        <v>3r i 4t CA 8.1-Explicar i argumentar la interpretació de les obres llegides a partir de l’anàlisi de les relacions internes dels seus elements constitutius amb el sentit de l’obra, i de les relacions externes del text amb el seu context sociohistòric, atesa la configuració i evolució dels gèneres i subgèneres literaris.</v>
      </c>
      <c r="J450" s="151">
        <v>34.0</v>
      </c>
    </row>
    <row r="451">
      <c r="A451" s="144">
        <v>450.0</v>
      </c>
      <c r="B451" s="152" t="s">
        <v>291</v>
      </c>
      <c r="C451" s="152" t="s">
        <v>290</v>
      </c>
      <c r="D451" s="152" t="s">
        <v>595</v>
      </c>
      <c r="E451" s="153" t="s">
        <v>1021</v>
      </c>
      <c r="F451" s="153"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51" s="152" t="s">
        <v>609</v>
      </c>
      <c r="H451" s="153" t="s">
        <v>1026</v>
      </c>
      <c r="I451" s="153" t="str">
        <f t="shared" si="2"/>
        <v>3r i 4t CA 8.2-Establir, de manera progressivament autònoma, vincles argumentats entre els textos llegits i altres textos escrits, orals o multimodals i altres manifestacions artístiques en funció de temes, tòpics, estructures, llenguatge i valors ètics i estètics, mostrant la implicació i la resposta personal del lector en la lectura.</v>
      </c>
      <c r="J451" s="148" t="s">
        <v>362</v>
      </c>
    </row>
    <row r="452">
      <c r="A452" s="139">
        <v>451.0</v>
      </c>
      <c r="B452" s="149" t="s">
        <v>291</v>
      </c>
      <c r="C452" s="149" t="s">
        <v>290</v>
      </c>
      <c r="D452" s="149" t="s">
        <v>595</v>
      </c>
      <c r="E452" s="150" t="s">
        <v>1021</v>
      </c>
      <c r="F452" s="150"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52" s="149" t="s">
        <v>611</v>
      </c>
      <c r="H452" s="150" t="s">
        <v>1027</v>
      </c>
      <c r="I452" s="150" t="str">
        <f t="shared" si="2"/>
        <v>3r i 4t CA 8.3-Crear textos personals o col·lectius amb intenció literària i consciència d’estil, en diferents suports i amb ajuda d’altres llenguatges artístics i audiovisuals, a partir de la lectura d’obres o fragments significatius en els quals s’utilitzin les convencions formals dels diversos gèneres i estils literaris.</v>
      </c>
      <c r="J452" s="143" t="s">
        <v>362</v>
      </c>
    </row>
    <row r="453">
      <c r="A453" s="144">
        <v>452.0</v>
      </c>
      <c r="B453" s="152" t="s">
        <v>291</v>
      </c>
      <c r="C453" s="152" t="s">
        <v>290</v>
      </c>
      <c r="D453" s="152" t="s">
        <v>615</v>
      </c>
      <c r="E453" s="153" t="s">
        <v>1028</v>
      </c>
      <c r="F453" s="153"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453" s="152" t="s">
        <v>617</v>
      </c>
      <c r="H453" s="153" t="s">
        <v>1029</v>
      </c>
      <c r="I453" s="153" t="str">
        <f t="shared" si="2"/>
        <v>1r i 2n CA 9.1-Revisar els propis textos de manera guiada i fer propostes de millora argumentant els canvis a partir de la reflexió metalingüística i amb un metallenguatge específic, i identificar i esmenar alguns problemes de comprensió i producció de textos utilitzant els coneixements explícits sobre la llengua i el seu ús.</v>
      </c>
      <c r="J453" s="154">
        <v>37.0</v>
      </c>
    </row>
    <row r="454">
      <c r="A454" s="139">
        <v>453.0</v>
      </c>
      <c r="B454" s="149" t="s">
        <v>291</v>
      </c>
      <c r="C454" s="149" t="s">
        <v>290</v>
      </c>
      <c r="D454" s="149" t="s">
        <v>615</v>
      </c>
      <c r="E454" s="150" t="s">
        <v>1028</v>
      </c>
      <c r="F454" s="150"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454" s="149" t="s">
        <v>619</v>
      </c>
      <c r="H454" s="150" t="s">
        <v>1030</v>
      </c>
      <c r="I454" s="150" t="str">
        <f t="shared" si="2"/>
        <v>1r i 2n CA 9.2-Explicar i argumentar la interrelació entre el propòsit comunicatiu i les eleccions lingüístiques de l’emissor, així com els seus efectes en el receptor, utilitzant el coneixement explícit de la llengua i un metallenguatge específic.</v>
      </c>
      <c r="J454" s="151">
        <v>38.0</v>
      </c>
    </row>
    <row r="455">
      <c r="A455" s="144">
        <v>454.0</v>
      </c>
      <c r="B455" s="152" t="s">
        <v>291</v>
      </c>
      <c r="C455" s="152" t="s">
        <v>290</v>
      </c>
      <c r="D455" s="152" t="s">
        <v>615</v>
      </c>
      <c r="E455" s="153" t="s">
        <v>1028</v>
      </c>
      <c r="F455" s="153"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455" s="152" t="s">
        <v>621</v>
      </c>
      <c r="H455" s="153" t="s">
        <v>1031</v>
      </c>
      <c r="I455" s="153" t="str">
        <f t="shared" si="2"/>
        <v>1r i 2n CA 9.3-Formular generalitzacions sobre aspectes bàsics del funcionament de la llengua a partir de l’experimentació, comparació i transformació d’enunciats, així com de la formulació d’hipòtesis i la cerca d’exemples, utilitzant un metallenguatge específic i consultant de manera guiada diccionaris, manuals i gramàtiques.</v>
      </c>
      <c r="J455" s="154">
        <v>39.0</v>
      </c>
    </row>
    <row r="456">
      <c r="A456" s="139">
        <v>455.0</v>
      </c>
      <c r="B456" s="149" t="s">
        <v>291</v>
      </c>
      <c r="C456" s="149" t="s">
        <v>290</v>
      </c>
      <c r="D456" s="149" t="s">
        <v>615</v>
      </c>
      <c r="E456" s="150" t="s">
        <v>1028</v>
      </c>
      <c r="F456" s="150"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456" s="149" t="s">
        <v>625</v>
      </c>
      <c r="H456" s="150" t="s">
        <v>1032</v>
      </c>
      <c r="I456" s="150" t="str">
        <f t="shared" si="2"/>
        <v>3r i 4t CA 9.1-Revisar els textos propis de manera progressivament autònoma i fer propostes de millora argumentant els canvis a partir de la reflexió metalingüística amb el metallenguatge específic, i identificar i esmenar alguns problemes de comprensió i producció de textos utilitzant els coneixements explícits sobre la llengua i el seu ús.</v>
      </c>
      <c r="J456" s="151">
        <v>40.0</v>
      </c>
    </row>
    <row r="457">
      <c r="A457" s="144">
        <v>456.0</v>
      </c>
      <c r="B457" s="152" t="s">
        <v>291</v>
      </c>
      <c r="C457" s="152" t="s">
        <v>290</v>
      </c>
      <c r="D457" s="152" t="s">
        <v>615</v>
      </c>
      <c r="E457" s="153" t="s">
        <v>1028</v>
      </c>
      <c r="F457" s="153"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457" s="152" t="s">
        <v>627</v>
      </c>
      <c r="H457" s="153" t="s">
        <v>1033</v>
      </c>
      <c r="I457" s="153" t="str">
        <f t="shared" si="2"/>
        <v>3r i 4t CA 9.2-Explicar i argumentar la interrelació entre el propòsit comunicatiu i les eleccions lingüístiques de l’emissor, així com els seus efectes en el receptor, utilitzant el coneixement explícit de la llengua i el metallenguatge específic.</v>
      </c>
      <c r="J457" s="154">
        <v>41.0</v>
      </c>
    </row>
    <row r="458">
      <c r="A458" s="139">
        <v>457.0</v>
      </c>
      <c r="B458" s="149" t="s">
        <v>291</v>
      </c>
      <c r="C458" s="149" t="s">
        <v>290</v>
      </c>
      <c r="D458" s="149" t="s">
        <v>615</v>
      </c>
      <c r="E458" s="150" t="s">
        <v>1028</v>
      </c>
      <c r="F458" s="150"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458" s="149" t="s">
        <v>629</v>
      </c>
      <c r="H458" s="150" t="s">
        <v>1034</v>
      </c>
      <c r="I458" s="150" t="str">
        <f t="shared" si="2"/>
        <v>3r i 4t CA 9.3-Formular generalitzacions sobre alguns aspectes del funcionament de la llengua a partir de l’experimentació, comparació i transformació d’enunciats, així com de la formulació d’hipòtesis i la cerca d’exemples, utilitzant el metallenguatge específic i consultant de manera progressivament autònoma diccionaris, manuals i gramàtiques.</v>
      </c>
      <c r="J458" s="151">
        <v>42.0</v>
      </c>
    </row>
    <row r="459">
      <c r="A459" s="144">
        <v>458.0</v>
      </c>
      <c r="B459" s="152" t="s">
        <v>291</v>
      </c>
      <c r="C459" s="152" t="s">
        <v>290</v>
      </c>
      <c r="D459" s="145" t="s">
        <v>882</v>
      </c>
      <c r="E459" s="153" t="s">
        <v>1035</v>
      </c>
      <c r="F459" s="153"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59" s="145" t="s">
        <v>1036</v>
      </c>
      <c r="H459" s="153" t="s">
        <v>1037</v>
      </c>
      <c r="I459" s="153" t="str">
        <f t="shared" si="2"/>
        <v>1r i 2n CA 10.1-Identificar i rebutjar els usos discriminatoris de la llengua, els abusos de poder a través de la paraula i els usos manipuladors del llenguatge a partir de la reflexió i l’anàlisi dels elements lingüístics, textuals i discursius utilitzats, així com dels elements no verbals que regeixen la comunicació entre les persones.</v>
      </c>
      <c r="J459" s="148" t="s">
        <v>362</v>
      </c>
    </row>
    <row r="460">
      <c r="A460" s="139">
        <v>459.0</v>
      </c>
      <c r="B460" s="149" t="s">
        <v>291</v>
      </c>
      <c r="C460" s="149" t="s">
        <v>290</v>
      </c>
      <c r="D460" s="140" t="s">
        <v>882</v>
      </c>
      <c r="E460" s="150" t="s">
        <v>1035</v>
      </c>
      <c r="F460" s="150"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60" s="140" t="s">
        <v>1038</v>
      </c>
      <c r="H460" s="150" t="s">
        <v>1039</v>
      </c>
      <c r="I460" s="150" t="str">
        <f t="shared" si="2"/>
        <v>1r i 2n CA 10.2-Utilitzar estratègies per a la resolució dialogada dels conflictes i la cerca de consensos tant en l’àmbit personal com educatiu i social.</v>
      </c>
      <c r="J460" s="143" t="s">
        <v>362</v>
      </c>
    </row>
    <row r="461">
      <c r="A461" s="144">
        <v>460.0</v>
      </c>
      <c r="B461" s="152" t="s">
        <v>291</v>
      </c>
      <c r="C461" s="152" t="s">
        <v>290</v>
      </c>
      <c r="D461" s="145" t="s">
        <v>882</v>
      </c>
      <c r="E461" s="153" t="s">
        <v>1035</v>
      </c>
      <c r="F461" s="153"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61" s="145" t="s">
        <v>1040</v>
      </c>
      <c r="H461" s="153" t="s">
        <v>1041</v>
      </c>
      <c r="I461" s="153" t="str">
        <f t="shared" si="2"/>
        <v>3r i 4t CA 10.1-Identificar i rebutjar els usos discriminatoris de la llengua, els abusos de poder a través de la paraula i els usos manipuladors del llenguatge a partir de la reflexió i l’anàlisi dels elements lingüístics, textuals i discursius utilitzats, així com dels elements no verbals de la comunicació.</v>
      </c>
      <c r="J461" s="148" t="s">
        <v>362</v>
      </c>
    </row>
    <row r="462">
      <c r="A462" s="139">
        <v>461.0</v>
      </c>
      <c r="B462" s="149" t="s">
        <v>291</v>
      </c>
      <c r="C462" s="149" t="s">
        <v>290</v>
      </c>
      <c r="D462" s="140" t="s">
        <v>882</v>
      </c>
      <c r="E462" s="150" t="s">
        <v>1035</v>
      </c>
      <c r="F462" s="150"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62" s="140" t="s">
        <v>1042</v>
      </c>
      <c r="H462" s="150" t="s">
        <v>1043</v>
      </c>
      <c r="I462" s="150" t="str">
        <f t="shared" si="2"/>
        <v>3r i 4t CA 10.2-Utilitzar estratègies per a la resolució dialogada dels conflictes i la cerca de consensos, tant en l’àmbit personal com educatiu i social.</v>
      </c>
      <c r="J462" s="143" t="s">
        <v>362</v>
      </c>
    </row>
    <row r="463">
      <c r="A463" s="144">
        <v>462.0</v>
      </c>
      <c r="B463" s="152" t="s">
        <v>285</v>
      </c>
      <c r="C463" s="152" t="s">
        <v>17</v>
      </c>
      <c r="D463" s="145" t="s">
        <v>358</v>
      </c>
      <c r="E463" s="153" t="s">
        <v>986</v>
      </c>
      <c r="F463" s="153" t="str">
        <f t="shared" si="1"/>
        <v>C01-Descriure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v>
      </c>
      <c r="G463" s="152" t="s">
        <v>476</v>
      </c>
      <c r="H463" s="153" t="s">
        <v>987</v>
      </c>
      <c r="I463" s="153" t="str">
        <f t="shared" si="2"/>
        <v>1r i 2n CA 1.1-Reconèixer la llengua catalana i la llengua castellana i llurs varietats dialectals, així com la resta de llengües de l’Estat espanyol i les llengües d’origen de l’alumnat, identificant-ne algunes nocions bàsiques i contrastant alguns dels seus trets en manifestacions orals, escrites i multimodals.</v>
      </c>
      <c r="J463" s="154">
        <v>1.0</v>
      </c>
    </row>
    <row r="464">
      <c r="A464" s="139">
        <v>463.0</v>
      </c>
      <c r="B464" s="149" t="s">
        <v>285</v>
      </c>
      <c r="C464" s="149" t="s">
        <v>17</v>
      </c>
      <c r="D464" s="149" t="s">
        <v>358</v>
      </c>
      <c r="E464" s="150" t="s">
        <v>986</v>
      </c>
      <c r="F464" s="150" t="str">
        <f t="shared" si="1"/>
        <v>C01-Descriure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v>
      </c>
      <c r="G464" s="149" t="s">
        <v>478</v>
      </c>
      <c r="H464" s="150" t="s">
        <v>988</v>
      </c>
      <c r="I464" s="150" t="str">
        <f t="shared" si="2"/>
        <v>1r i 2n CA 1.2-Identificar prejudicis i estereotips lingüístics adoptant una actitud de respecte i valoració de la riquesa cultural, lingüística i dialectal, a partir de l’observació de la diversitat lingüística de l’entorn.</v>
      </c>
      <c r="J464" s="151">
        <v>2.0</v>
      </c>
    </row>
    <row r="465">
      <c r="A465" s="144">
        <v>464.0</v>
      </c>
      <c r="B465" s="152" t="s">
        <v>285</v>
      </c>
      <c r="C465" s="152" t="s">
        <v>17</v>
      </c>
      <c r="D465" s="152" t="s">
        <v>358</v>
      </c>
      <c r="E465" s="153" t="s">
        <v>986</v>
      </c>
      <c r="F465" s="153" t="str">
        <f t="shared" si="1"/>
        <v>C01-Descriure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v>
      </c>
      <c r="G465" s="152" t="s">
        <v>484</v>
      </c>
      <c r="H465" s="153" t="s">
        <v>989</v>
      </c>
      <c r="I465" s="153" t="str">
        <f t="shared" si="2"/>
        <v>3r i 4t CA 1.1-Reconèixer i valorar la llengua catalana i la llengua castellana i llurs varietats dialectals, diferenciant-ne els trets sociolectals i de registre, a partir de l’explicació del seu origen o el seu desenvolupament històric i sociolingüístic, i contrastant aspectes lingüístics i discursius en manifestacions orals, escrites i multimodals.</v>
      </c>
      <c r="J465" s="154">
        <v>3.0</v>
      </c>
    </row>
    <row r="466">
      <c r="A466" s="139">
        <v>465.0</v>
      </c>
      <c r="B466" s="149" t="s">
        <v>285</v>
      </c>
      <c r="C466" s="149" t="s">
        <v>17</v>
      </c>
      <c r="D466" s="149" t="s">
        <v>358</v>
      </c>
      <c r="E466" s="150" t="s">
        <v>986</v>
      </c>
      <c r="F466" s="150" t="str">
        <f t="shared" si="1"/>
        <v>C01-Descriure i valorar la diversitat lingüística i cultural a partir del reconeixement de les llengües de l’alumnat i la realitat plurilingüe i pluricultural, per afavorir la transferència lingüística, identificar i rebutjar estereotips i prejudicis lingüístics, i valorar aquesta diversitat com a font de riquesa cultural.</v>
      </c>
      <c r="G466" s="149" t="s">
        <v>486</v>
      </c>
      <c r="H466" s="150" t="s">
        <v>990</v>
      </c>
      <c r="I466" s="150" t="str">
        <f t="shared" si="2"/>
        <v>3r i 4t CA 1.2-Identificar i qüestionar prejudicis i estereotips lingüístics adoptant una actitud de respecte i valoració de la riquesa cultural, lingüística i dialectal, a partir de la indagació i la reflexió sobre els drets lingüístics individuals i col·lectius, així com la reflexió sobre fenòmens de contacte entre llengües.</v>
      </c>
      <c r="J466" s="151">
        <v>4.0</v>
      </c>
    </row>
    <row r="467">
      <c r="A467" s="144">
        <v>466.0</v>
      </c>
      <c r="B467" s="152" t="s">
        <v>285</v>
      </c>
      <c r="C467" s="152" t="s">
        <v>17</v>
      </c>
      <c r="D467" s="152" t="s">
        <v>367</v>
      </c>
      <c r="E467" s="153" t="s">
        <v>991</v>
      </c>
      <c r="F467" s="153" t="str">
        <f t="shared" si="1"/>
        <v>C02-Comprendre i interpretar textos orals i multimodals recollint el sentit general i la informació més rellevant, la seva forma i el seu contingut, per construir coneixement, formar-se opinió i eixamplar les possibilitats de gaudi i lleure.</v>
      </c>
      <c r="G467" s="152" t="s">
        <v>493</v>
      </c>
      <c r="H467" s="153" t="s">
        <v>992</v>
      </c>
      <c r="I467" s="153" t="str">
        <f t="shared" si="2"/>
        <v>1r i 2n CA 2.1-Comprendre el sentit global, l’estructura, la informació més rellevant en funció de les necessitats comunicatives i la intenció de l’emissor, de textos orals i multimodals senzills de diferents àmbits, analitzant la interacció entre els diferents codis.</v>
      </c>
      <c r="J467" s="154">
        <v>5.0</v>
      </c>
    </row>
    <row r="468">
      <c r="A468" s="139">
        <v>467.0</v>
      </c>
      <c r="B468" s="149" t="s">
        <v>285</v>
      </c>
      <c r="C468" s="149" t="s">
        <v>17</v>
      </c>
      <c r="D468" s="149" t="s">
        <v>367</v>
      </c>
      <c r="E468" s="150" t="s">
        <v>991</v>
      </c>
      <c r="F468" s="150" t="str">
        <f t="shared" si="1"/>
        <v>C02-Comprendre i interpretar textos orals i multimodals recollint el sentit general i la informació més rellevant, la seva forma i el seu contingut, per construir coneixement, formar-se opinió i eixamplar les possibilitats de gaudi i lleure.</v>
      </c>
      <c r="G468" s="149" t="s">
        <v>495</v>
      </c>
      <c r="H468" s="150" t="s">
        <v>993</v>
      </c>
      <c r="I468" s="150" t="str">
        <f t="shared" si="2"/>
        <v>1r i 2n CA 2.2-Valorar la forma i el contingut de textos orals i multimodals senzills, avaluant-ne la qualitat, la fiabilitat i la idoneïtat del canal utilitzat, així com l’eficàcia dels procediments comunicatius emprats.</v>
      </c>
      <c r="J468" s="151">
        <v>6.0</v>
      </c>
    </row>
    <row r="469">
      <c r="A469" s="144">
        <v>468.0</v>
      </c>
      <c r="B469" s="152" t="s">
        <v>285</v>
      </c>
      <c r="C469" s="152" t="s">
        <v>17</v>
      </c>
      <c r="D469" s="152" t="s">
        <v>367</v>
      </c>
      <c r="E469" s="153" t="s">
        <v>991</v>
      </c>
      <c r="F469" s="153" t="str">
        <f t="shared" si="1"/>
        <v>C02-Comprendre i interpretar textos orals i multimodals recollint el sentit general i la informació més rellevant, la seva forma i el seu contingut, per construir coneixement, formar-se opinió i eixamplar les possibilitats de gaudi i lleure.</v>
      </c>
      <c r="G469" s="152" t="s">
        <v>503</v>
      </c>
      <c r="H469" s="153" t="s">
        <v>994</v>
      </c>
      <c r="I469" s="153" t="str">
        <f t="shared" si="2"/>
        <v>3r i 4t CA 2.1-Comprendre el sentit global, l’estructura, la informació més rellevant en funció de les necessitats comunicatives i la intenció de l’emissor, de textos orals i multimodals de certa complexitat de diferents àmbits, analitzant la interacció entre els diferents codis.</v>
      </c>
      <c r="J469" s="154">
        <v>7.0</v>
      </c>
    </row>
    <row r="470">
      <c r="A470" s="139">
        <v>469.0</v>
      </c>
      <c r="B470" s="149" t="s">
        <v>285</v>
      </c>
      <c r="C470" s="149" t="s">
        <v>17</v>
      </c>
      <c r="D470" s="149" t="s">
        <v>367</v>
      </c>
      <c r="E470" s="150" t="s">
        <v>991</v>
      </c>
      <c r="F470" s="150" t="str">
        <f t="shared" si="1"/>
        <v>C02-Comprendre i interpretar textos orals i multimodals recollint el sentit general i la informació més rellevant, la seva forma i el seu contingut, per construir coneixement, formar-se opinió i eixamplar les possibilitats de gaudi i lleure.</v>
      </c>
      <c r="G470" s="149" t="s">
        <v>505</v>
      </c>
      <c r="H470" s="150" t="s">
        <v>995</v>
      </c>
      <c r="I470" s="150" t="str">
        <f t="shared" si="2"/>
        <v>3r i 4t CA 2.2-Valorar la forma i el contingut de textos orals i multimodals de certa complexitat, avaluant-ne la qualitat, la fiabilitat i la idoneïtat del canal utilitzat, així com l’eficàcia dels procediments comunicatius emprats.</v>
      </c>
      <c r="J470" s="151">
        <v>8.0</v>
      </c>
    </row>
    <row r="471">
      <c r="A471" s="144">
        <v>470.0</v>
      </c>
      <c r="B471" s="152" t="s">
        <v>285</v>
      </c>
      <c r="C471" s="152" t="s">
        <v>17</v>
      </c>
      <c r="D471" s="152" t="s">
        <v>373</v>
      </c>
      <c r="E471" s="153" t="s">
        <v>996</v>
      </c>
      <c r="F471" s="153"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71" s="152" t="s">
        <v>512</v>
      </c>
      <c r="H471" s="153" t="s">
        <v>997</v>
      </c>
      <c r="I471" s="153" t="str">
        <f t="shared" si="2"/>
        <v>1r i 2n CA 3.1-Realitzar narracions i exposicions orals senzilles amb diferents graus de planificació sobre temes d’interès personal, social i educatiu ajustant-se a les convencions pròpies dels diversos gèneres discursius, amb fluïdesa, coherència i el registre adequat, en diferents suports i utilitzant de manera eficaç recursos verbals i no verbals.</v>
      </c>
      <c r="J471" s="154">
        <v>9.0</v>
      </c>
    </row>
    <row r="472">
      <c r="A472" s="139">
        <v>471.0</v>
      </c>
      <c r="B472" s="149" t="s">
        <v>285</v>
      </c>
      <c r="C472" s="149" t="s">
        <v>17</v>
      </c>
      <c r="D472" s="149" t="s">
        <v>373</v>
      </c>
      <c r="E472" s="150" t="s">
        <v>996</v>
      </c>
      <c r="F472" s="150"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72" s="149" t="s">
        <v>514</v>
      </c>
      <c r="H472" s="150" t="s">
        <v>998</v>
      </c>
      <c r="I472" s="150" t="str">
        <f t="shared" si="2"/>
        <v>1r i 2n CA 3.2-Participar de manera activa i adequada en interaccions orals informals, en el treball en equip i en situacions orals formals de caràcter dialogat, amb actituds d’escolta activa i estratègies de cooperació conversacional i cortesia lingüística.</v>
      </c>
      <c r="J472" s="151">
        <v>10.0</v>
      </c>
    </row>
    <row r="473">
      <c r="A473" s="144">
        <v>472.0</v>
      </c>
      <c r="B473" s="152" t="s">
        <v>285</v>
      </c>
      <c r="C473" s="152" t="s">
        <v>17</v>
      </c>
      <c r="D473" s="152" t="s">
        <v>373</v>
      </c>
      <c r="E473" s="153" t="s">
        <v>996</v>
      </c>
      <c r="F473" s="153"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73" s="152" t="s">
        <v>522</v>
      </c>
      <c r="H473" s="153" t="s">
        <v>999</v>
      </c>
      <c r="I473" s="153" t="str">
        <f t="shared" si="2"/>
        <v>3r i 4t CA 3.1-Realitzar exposicions i argumentacions orals d’una certa extensió i complexitat amb diferents graus de planificació sobre temes d’interès personal, social, educatiu i professional ajustant-se a les convencions pròpies dels diversos gèneres discursius, amb fluïdesa, coherència i el registre adequat en diferents suports, utilitzant de manera eficaç recursos verbals i no verbals.</v>
      </c>
      <c r="J473" s="154">
        <v>11.0</v>
      </c>
    </row>
    <row r="474">
      <c r="A474" s="139">
        <v>473.0</v>
      </c>
      <c r="B474" s="149" t="s">
        <v>285</v>
      </c>
      <c r="C474" s="149" t="s">
        <v>17</v>
      </c>
      <c r="D474" s="149" t="s">
        <v>373</v>
      </c>
      <c r="E474" s="150" t="s">
        <v>996</v>
      </c>
      <c r="F474" s="150"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74" s="149" t="s">
        <v>524</v>
      </c>
      <c r="H474" s="150" t="s">
        <v>998</v>
      </c>
      <c r="I474" s="150" t="str">
        <f t="shared" si="2"/>
        <v>3r i 4t CA 3.2-Participar de manera activa i adequada en interaccions orals informals, en el treball en equip i en situacions orals formals de caràcter dialogat, amb actituds d’escolta activa i estratègies de cooperació conversacional i cortesia lingüística.</v>
      </c>
      <c r="J474" s="151">
        <v>10.0</v>
      </c>
    </row>
    <row r="475">
      <c r="A475" s="144">
        <v>474.0</v>
      </c>
      <c r="B475" s="152" t="s">
        <v>285</v>
      </c>
      <c r="C475" s="152" t="s">
        <v>17</v>
      </c>
      <c r="D475" s="152" t="s">
        <v>381</v>
      </c>
      <c r="E475" s="153" t="s">
        <v>1000</v>
      </c>
      <c r="F475" s="153" t="str">
        <f t="shared" si="1"/>
        <v>C04-Comprendre,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v>
      </c>
      <c r="G475" s="152" t="s">
        <v>529</v>
      </c>
      <c r="H475" s="153" t="s">
        <v>1001</v>
      </c>
      <c r="I475" s="153" t="str">
        <f t="shared" si="2"/>
        <v>1r i 2n CA 4.1-Comprendre i interpretar el sentit global, l’estructura, la informació més rellevant i la intenció de l’emissor de textos escrits i multimodals senzills de diferents àmbits que responguin a diferents propòsits de lectura, realitzant-ne les inferències necessàries.</v>
      </c>
      <c r="J475" s="154">
        <v>13.0</v>
      </c>
    </row>
    <row r="476">
      <c r="A476" s="139">
        <v>475.0</v>
      </c>
      <c r="B476" s="149" t="s">
        <v>285</v>
      </c>
      <c r="C476" s="149" t="s">
        <v>17</v>
      </c>
      <c r="D476" s="149" t="s">
        <v>381</v>
      </c>
      <c r="E476" s="150" t="s">
        <v>1000</v>
      </c>
      <c r="F476" s="150" t="str">
        <f t="shared" si="1"/>
        <v>C04-Comprendre,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v>
      </c>
      <c r="G476" s="149" t="s">
        <v>531</v>
      </c>
      <c r="H476" s="150" t="s">
        <v>1002</v>
      </c>
      <c r="I476" s="150" t="str">
        <f t="shared" si="2"/>
        <v>1r i 2n CA 4.2-Valorar el contingut i la forma de textos escrits i multimodals senzills avaluant-ne la qualitat, la fiabilitat i la idoneïtat del canal utilitzat, així com l’eficàcia dels procediments comunicatius emprats.</v>
      </c>
      <c r="J476" s="151">
        <v>14.0</v>
      </c>
    </row>
    <row r="477">
      <c r="A477" s="144">
        <v>476.0</v>
      </c>
      <c r="B477" s="152" t="s">
        <v>285</v>
      </c>
      <c r="C477" s="152" t="s">
        <v>17</v>
      </c>
      <c r="D477" s="152" t="s">
        <v>381</v>
      </c>
      <c r="E477" s="153" t="s">
        <v>1000</v>
      </c>
      <c r="F477" s="153" t="str">
        <f t="shared" si="1"/>
        <v>C04-Comprendre,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v>
      </c>
      <c r="G477" s="152" t="s">
        <v>535</v>
      </c>
      <c r="H477" s="153" t="s">
        <v>1003</v>
      </c>
      <c r="I477" s="153" t="str">
        <f t="shared" si="2"/>
        <v>3r i 4t CA 4.1-Comprendre i interpretar el sentit global, l’estructura, la informació més rellevant i la intenció de l’emissor de textos escrits i multimodals de certa complexitat, que responguin a diferents propòsits de lectura, realitzant-ne les inferències necessàries.</v>
      </c>
      <c r="J477" s="148" t="s">
        <v>362</v>
      </c>
    </row>
    <row r="478">
      <c r="A478" s="139">
        <v>477.0</v>
      </c>
      <c r="B478" s="149" t="s">
        <v>285</v>
      </c>
      <c r="C478" s="149" t="s">
        <v>17</v>
      </c>
      <c r="D478" s="149" t="s">
        <v>381</v>
      </c>
      <c r="E478" s="150" t="s">
        <v>1000</v>
      </c>
      <c r="F478" s="150" t="str">
        <f t="shared" si="1"/>
        <v>C04-Comprendre, interpretar i analitzar, amb sentit crític i diferents propòsits de lectura, textos escrits i multimodals reconeixent-ne el sentit global i les idees principals i secundàries, identificant-ne la intenció de l’emissor, reflexionant-ne sobre el contingut i la forma i avaluar-ne la qualitat i fiabilitat, per tal de construir coneixement i donar resposta a necessitats i interessos comunicatius diversos.</v>
      </c>
      <c r="G478" s="149" t="s">
        <v>537</v>
      </c>
      <c r="H478" s="150" t="s">
        <v>1004</v>
      </c>
      <c r="I478" s="150" t="str">
        <f t="shared" si="2"/>
        <v>3r i 4t CA 4.2-Valorar críticament el contingut i la forma de textos escrits i multimodals de certa complexitat avaluant-ne la qualitat, la fiabilitat i la idoneïtat del canal utilitzat, així com l’eficàcia dels procediments comunicatius emprats.</v>
      </c>
      <c r="J478" s="151">
        <v>16.0</v>
      </c>
    </row>
    <row r="479">
      <c r="A479" s="144">
        <v>478.0</v>
      </c>
      <c r="B479" s="152" t="s">
        <v>285</v>
      </c>
      <c r="C479" s="152" t="s">
        <v>17</v>
      </c>
      <c r="D479" s="152" t="s">
        <v>431</v>
      </c>
      <c r="E479" s="153" t="s">
        <v>1005</v>
      </c>
      <c r="F479" s="153" t="str">
        <f t="shared" si="1"/>
        <v>C05-Produir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79" s="152" t="s">
        <v>542</v>
      </c>
      <c r="H479" s="153" t="s">
        <v>1006</v>
      </c>
      <c r="I479" s="153" t="str">
        <f t="shared" si="2"/>
        <v>1r i 2n CA 5.1-Planificar la redacció de textos escrits i multimodals senzills, atesa la situació comunicativa, destinatari, propòsit i canal; redactar esborranys i revisar-los amb ajuda del diàleg entre iguals i instruments de consulta, i presentar un text final coherent, cohesionat i amb el registre adequat.</v>
      </c>
      <c r="J479" s="154">
        <v>17.0</v>
      </c>
    </row>
    <row r="480">
      <c r="A480" s="139">
        <v>479.0</v>
      </c>
      <c r="B480" s="149" t="s">
        <v>285</v>
      </c>
      <c r="C480" s="149" t="s">
        <v>17</v>
      </c>
      <c r="D480" s="149" t="s">
        <v>431</v>
      </c>
      <c r="E480" s="150" t="s">
        <v>1005</v>
      </c>
      <c r="F480" s="150" t="str">
        <f t="shared" si="1"/>
        <v>C05-Produir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80" s="149" t="s">
        <v>544</v>
      </c>
      <c r="H480" s="150" t="s">
        <v>1007</v>
      </c>
      <c r="I480" s="150" t="str">
        <f t="shared" si="2"/>
        <v>1r i 2n CA 5.2-Incorporar procediments bàsics per enriquir els textos, tenint en compte aspectes discursius, lingüístics i d’estil, amb precisió lèxica i correcció ortogràfica i gramatical.</v>
      </c>
      <c r="J480" s="151">
        <v>18.0</v>
      </c>
    </row>
    <row r="481">
      <c r="A481" s="144">
        <v>480.0</v>
      </c>
      <c r="B481" s="152" t="s">
        <v>285</v>
      </c>
      <c r="C481" s="152" t="s">
        <v>17</v>
      </c>
      <c r="D481" s="152" t="s">
        <v>431</v>
      </c>
      <c r="E481" s="153" t="s">
        <v>1005</v>
      </c>
      <c r="F481" s="153" t="str">
        <f t="shared" si="1"/>
        <v>C05-Produir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81" s="152" t="s">
        <v>550</v>
      </c>
      <c r="H481" s="153" t="s">
        <v>1008</v>
      </c>
      <c r="I481" s="153" t="str">
        <f t="shared" si="2"/>
        <v>3r i 4t CA 5.1-Planificar la redacció d’escrits i multimodals, de certa extensió i complexitat, atesa la situació comunicativa, destinatari, propòsit i canal; redactar esborranys i revisar-los amb ajuda del diàleg entre iguals i instruments de consulta, i presentar un text final coherent, cohesionat i amb el registre adequat.</v>
      </c>
      <c r="J481" s="148" t="s">
        <v>362</v>
      </c>
    </row>
    <row r="482">
      <c r="A482" s="139">
        <v>481.0</v>
      </c>
      <c r="B482" s="149" t="s">
        <v>285</v>
      </c>
      <c r="C482" s="149" t="s">
        <v>17</v>
      </c>
      <c r="D482" s="149" t="s">
        <v>431</v>
      </c>
      <c r="E482" s="150" t="s">
        <v>1005</v>
      </c>
      <c r="F482" s="150" t="str">
        <f t="shared" si="1"/>
        <v>C05-Produir textos escrits i multimodals amb adequació, coherència,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82" s="149" t="s">
        <v>552</v>
      </c>
      <c r="H482" s="150" t="s">
        <v>1009</v>
      </c>
      <c r="I482" s="150" t="str">
        <f t="shared" si="2"/>
        <v>3r i 4t CA 5.2-Incorporar procediments per enriquir els textos tenint en compte aspectes discursius, lingüístics i d’estil, amb precisió lèxica i correcció ortogràfica i gramatical.</v>
      </c>
      <c r="J482" s="143" t="s">
        <v>362</v>
      </c>
    </row>
    <row r="483">
      <c r="A483" s="144">
        <v>482.0</v>
      </c>
      <c r="B483" s="152" t="s">
        <v>285</v>
      </c>
      <c r="C483" s="152" t="s">
        <v>17</v>
      </c>
      <c r="D483" s="152" t="s">
        <v>457</v>
      </c>
      <c r="E483" s="153" t="s">
        <v>1010</v>
      </c>
      <c r="F483"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83" s="152" t="s">
        <v>559</v>
      </c>
      <c r="H483" s="153" t="s">
        <v>1011</v>
      </c>
      <c r="I483" s="153" t="str">
        <f t="shared" si="2"/>
        <v>1r i 2n CA 6.1-Aplicar estratègies de cerca d’informació (localització, selecció i contrast), en diferents fonts, incloses les digitals, calibrant-ne la fiabilitat i pertinència en funció dels objectius de lectura, sobre temes d’interès acadèmic, personal, ecològic i social, de forma progressivament autònoma, a la xarxa i a les biblioteques, valorant críticament el resultat de la cerca.</v>
      </c>
      <c r="J483" s="154">
        <v>21.0</v>
      </c>
    </row>
    <row r="484">
      <c r="A484" s="139">
        <v>483.0</v>
      </c>
      <c r="B484" s="149" t="s">
        <v>285</v>
      </c>
      <c r="C484" s="149" t="s">
        <v>17</v>
      </c>
      <c r="D484" s="149" t="s">
        <v>457</v>
      </c>
      <c r="E484" s="150" t="s">
        <v>1010</v>
      </c>
      <c r="F484"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84" s="149" t="s">
        <v>561</v>
      </c>
      <c r="H484" s="150" t="s">
        <v>1012</v>
      </c>
      <c r="I484" s="150" t="str">
        <f t="shared" si="2"/>
        <v>1r i 2n CA 6.2-Elaborar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v>
      </c>
      <c r="J484" s="151">
        <v>22.0</v>
      </c>
    </row>
    <row r="485">
      <c r="A485" s="144">
        <v>484.0</v>
      </c>
      <c r="B485" s="152" t="s">
        <v>285</v>
      </c>
      <c r="C485" s="152" t="s">
        <v>17</v>
      </c>
      <c r="D485" s="152" t="s">
        <v>457</v>
      </c>
      <c r="E485" s="153" t="s">
        <v>1010</v>
      </c>
      <c r="F485"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85" s="152" t="s">
        <v>563</v>
      </c>
      <c r="H485" s="153" t="s">
        <v>1013</v>
      </c>
      <c r="I485" s="153" t="str">
        <f t="shared" si="2"/>
        <v>1r i 2n CA 6.3-Adoptar hàbits d’ús crític, segur, sostenible i saludable de les tecnologies digitals en relació amb la cerca i la comunicació de la informació.</v>
      </c>
      <c r="J485" s="154">
        <v>23.0</v>
      </c>
    </row>
    <row r="486">
      <c r="A486" s="139">
        <v>485.0</v>
      </c>
      <c r="B486" s="149" t="s">
        <v>285</v>
      </c>
      <c r="C486" s="149" t="s">
        <v>17</v>
      </c>
      <c r="D486" s="149" t="s">
        <v>457</v>
      </c>
      <c r="E486" s="150" t="s">
        <v>1010</v>
      </c>
      <c r="F486"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86" s="149" t="s">
        <v>567</v>
      </c>
      <c r="H486" s="150" t="s">
        <v>1014</v>
      </c>
      <c r="I486" s="150" t="str">
        <f t="shared" si="2"/>
        <v>3r i 4t CA 6.1-Aplicar estratègies de cerca d’informació (localització, selecció i contrast), en diferents fonts, incloses les digitals, calibrant-ne la fiabilitat i pertinència en funció dels objectius de lectura, sobre temes d’interès acadèmic, personal, ecològic i social, de forma autònoma, a la xarxa i a la biblioteca, valorant críticament el resultat de la cerca.</v>
      </c>
      <c r="J486" s="151">
        <v>24.0</v>
      </c>
    </row>
    <row r="487">
      <c r="A487" s="144">
        <v>486.0</v>
      </c>
      <c r="B487" s="152" t="s">
        <v>285</v>
      </c>
      <c r="C487" s="152" t="s">
        <v>17</v>
      </c>
      <c r="D487" s="152" t="s">
        <v>457</v>
      </c>
      <c r="E487" s="153" t="s">
        <v>1010</v>
      </c>
      <c r="F487"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87" s="152" t="s">
        <v>569</v>
      </c>
      <c r="H487" s="153" t="s">
        <v>1015</v>
      </c>
      <c r="I487" s="153" t="str">
        <f t="shared" si="2"/>
        <v>3r i 4t CA 6.2-Elaborar treballs d’investigació i comunicar de forma creativa i respectant els drets de la propietat intel·lectual, els resultats d’un procés d’investigació ,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v>
      </c>
      <c r="J487" s="154">
        <v>25.0</v>
      </c>
    </row>
    <row r="488">
      <c r="A488" s="139">
        <v>487.0</v>
      </c>
      <c r="B488" s="149" t="s">
        <v>285</v>
      </c>
      <c r="C488" s="149" t="s">
        <v>17</v>
      </c>
      <c r="D488" s="149" t="s">
        <v>457</v>
      </c>
      <c r="E488" s="150" t="s">
        <v>1010</v>
      </c>
      <c r="F488"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488" s="149" t="s">
        <v>571</v>
      </c>
      <c r="H488" s="150" t="s">
        <v>1013</v>
      </c>
      <c r="I488" s="150" t="str">
        <f t="shared" si="2"/>
        <v>3r i 4t CA 6.3-Adoptar hàbits d’ús crític, segur, sostenible i saludable de les tecnologies digitals en relació amb la cerca i la comunicació de la informació.</v>
      </c>
      <c r="J488" s="151">
        <v>23.0</v>
      </c>
    </row>
    <row r="489">
      <c r="A489" s="144">
        <v>488.0</v>
      </c>
      <c r="B489" s="152" t="s">
        <v>285</v>
      </c>
      <c r="C489" s="152" t="s">
        <v>17</v>
      </c>
      <c r="D489" s="152" t="s">
        <v>575</v>
      </c>
      <c r="E489" s="153" t="s">
        <v>1016</v>
      </c>
      <c r="F489" s="153"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89" s="152" t="s">
        <v>577</v>
      </c>
      <c r="H489" s="153" t="s">
        <v>1017</v>
      </c>
      <c r="I489" s="153" t="str">
        <f t="shared" si="2"/>
        <v>1r i 2n CA 7.1-Triar i llegir textos i obres prèviament seleccionats a partir dels propis gustos, interessos i necessitats que permetin crear el propi itinerari lector.</v>
      </c>
      <c r="J489" s="154">
        <v>27.0</v>
      </c>
    </row>
    <row r="490">
      <c r="A490" s="139">
        <v>489.0</v>
      </c>
      <c r="B490" s="149" t="s">
        <v>285</v>
      </c>
      <c r="C490" s="149" t="s">
        <v>17</v>
      </c>
      <c r="D490" s="149" t="s">
        <v>575</v>
      </c>
      <c r="E490" s="150" t="s">
        <v>1016</v>
      </c>
      <c r="F490" s="150"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90" s="149" t="s">
        <v>579</v>
      </c>
      <c r="H490" s="150" t="s">
        <v>1018</v>
      </c>
      <c r="I490" s="150" t="str">
        <f t="shared" si="2"/>
        <v>1r i 2n CA 7.2-Compartir l’experiència de lectura en suports diversos, tot relacionant el sentit de l’obra amb la pròpia experiència biogràfica i lectora.</v>
      </c>
      <c r="J490" s="151">
        <v>28.0</v>
      </c>
    </row>
    <row r="491">
      <c r="A491" s="144">
        <v>490.0</v>
      </c>
      <c r="B491" s="152" t="s">
        <v>285</v>
      </c>
      <c r="C491" s="152" t="s">
        <v>17</v>
      </c>
      <c r="D491" s="152" t="s">
        <v>575</v>
      </c>
      <c r="E491" s="153" t="s">
        <v>1016</v>
      </c>
      <c r="F491" s="153"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91" s="152" t="s">
        <v>585</v>
      </c>
      <c r="H491" s="153" t="s">
        <v>1019</v>
      </c>
      <c r="I491" s="153" t="str">
        <f t="shared" si="2"/>
        <v>3r i 4t CA 7.1-Llegir de manera autònoma textos i obres seleccionats en funció dels propis gustos, interessos i necessitats, i deixar constància del progrés del propi itinerari lector i cultural explicant els criteris de selecció de les lectures, les formes d’accés a la cultura literària i l’experiència de lectura.</v>
      </c>
      <c r="J491" s="154">
        <v>368.0</v>
      </c>
    </row>
    <row r="492">
      <c r="A492" s="139">
        <v>491.0</v>
      </c>
      <c r="B492" s="149" t="s">
        <v>285</v>
      </c>
      <c r="C492" s="149" t="s">
        <v>17</v>
      </c>
      <c r="D492" s="149" t="s">
        <v>575</v>
      </c>
      <c r="E492" s="150" t="s">
        <v>1016</v>
      </c>
      <c r="F492" s="150"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92" s="149" t="s">
        <v>587</v>
      </c>
      <c r="H492" s="150" t="s">
        <v>1020</v>
      </c>
      <c r="I492" s="150" t="str">
        <f t="shared" si="2"/>
        <v>3r i 4t CA 7.2-Compartir l’experiència de lectura en suports diversos, tot relacionant el sentit de l’obra amb la pròpia experiència biogràfica, lectora i cultural.</v>
      </c>
      <c r="J492" s="151">
        <v>30.0</v>
      </c>
    </row>
    <row r="493">
      <c r="A493" s="144">
        <v>492.0</v>
      </c>
      <c r="B493" s="152" t="s">
        <v>285</v>
      </c>
      <c r="C493" s="152" t="s">
        <v>17</v>
      </c>
      <c r="D493" s="152" t="s">
        <v>595</v>
      </c>
      <c r="E493" s="153" t="s">
        <v>1021</v>
      </c>
      <c r="F493" s="153"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93" s="152" t="s">
        <v>597</v>
      </c>
      <c r="H493" s="153" t="s">
        <v>1022</v>
      </c>
      <c r="I493" s="153" t="str">
        <f t="shared" si="2"/>
        <v>1r i 2n CA 8.1-Explicar i argumentar, amb l’ajuda de pautes i models, la interpretació de les obres llegides a partir de l’anàlisi de les relacions internes dels seus elements constitutius amb el sentit de l’obra, atesa la configuració dels gèneres i subgèneres literaris.</v>
      </c>
      <c r="J493" s="154">
        <v>31.0</v>
      </c>
    </row>
    <row r="494">
      <c r="A494" s="139">
        <v>493.0</v>
      </c>
      <c r="B494" s="149" t="s">
        <v>285</v>
      </c>
      <c r="C494" s="149" t="s">
        <v>17</v>
      </c>
      <c r="D494" s="149" t="s">
        <v>595</v>
      </c>
      <c r="E494" s="150" t="s">
        <v>1021</v>
      </c>
      <c r="F494" s="150"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94" s="149" t="s">
        <v>599</v>
      </c>
      <c r="H494" s="150" t="s">
        <v>1023</v>
      </c>
      <c r="I494" s="150" t="str">
        <f t="shared" si="2"/>
        <v>1r i 2n CA 8.2-Establir, de manera guiada, vincles argumentats entre els textos llegits i altres textos escrits, orals o multimodals i altres manifestacions artístiques en funció de temes, tòpics, estructures, llenguatge i valors ètics i estètics, mostrant la implicació i la resposta personal del lector en la lectura.</v>
      </c>
      <c r="J494" s="151">
        <v>32.0</v>
      </c>
    </row>
    <row r="495">
      <c r="A495" s="144">
        <v>494.0</v>
      </c>
      <c r="B495" s="152" t="s">
        <v>285</v>
      </c>
      <c r="C495" s="152" t="s">
        <v>17</v>
      </c>
      <c r="D495" s="152" t="s">
        <v>595</v>
      </c>
      <c r="E495" s="153" t="s">
        <v>1021</v>
      </c>
      <c r="F495" s="153"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95" s="152" t="s">
        <v>601</v>
      </c>
      <c r="H495" s="153" t="s">
        <v>1024</v>
      </c>
      <c r="I495" s="153" t="str">
        <f t="shared" si="2"/>
        <v>1r i 2n CA 8.3-Crear textos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v>
      </c>
      <c r="J495" s="154">
        <v>33.0</v>
      </c>
    </row>
    <row r="496">
      <c r="A496" s="139">
        <v>495.0</v>
      </c>
      <c r="B496" s="149" t="s">
        <v>285</v>
      </c>
      <c r="C496" s="149" t="s">
        <v>17</v>
      </c>
      <c r="D496" s="149" t="s">
        <v>595</v>
      </c>
      <c r="E496" s="150" t="s">
        <v>1021</v>
      </c>
      <c r="F496" s="150"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96" s="149" t="s">
        <v>607</v>
      </c>
      <c r="H496" s="150" t="s">
        <v>1025</v>
      </c>
      <c r="I496" s="150" t="str">
        <f t="shared" si="2"/>
        <v>3r i 4t CA 8.1-Explicar i argumentar la interpretació de les obres llegides a partir de l’anàlisi de les relacions internes dels seus elements constitutius amb el sentit de l’obra, i de les relacions externes del text amb el seu context sociohistòric, atesa la configuració i evolució dels gèneres i subgèneres literaris.</v>
      </c>
      <c r="J496" s="151">
        <v>34.0</v>
      </c>
    </row>
    <row r="497">
      <c r="A497" s="144">
        <v>496.0</v>
      </c>
      <c r="B497" s="152" t="s">
        <v>285</v>
      </c>
      <c r="C497" s="152" t="s">
        <v>17</v>
      </c>
      <c r="D497" s="152" t="s">
        <v>595</v>
      </c>
      <c r="E497" s="153" t="s">
        <v>1021</v>
      </c>
      <c r="F497" s="153"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97" s="152" t="s">
        <v>609</v>
      </c>
      <c r="H497" s="153" t="s">
        <v>1026</v>
      </c>
      <c r="I497" s="153" t="str">
        <f t="shared" si="2"/>
        <v>3r i 4t CA 8.2-Establir, de manera progressivament autònoma, vincles argumentats entre els textos llegits i altres textos escrits, orals o multimodals i altres manifestacions artístiques en funció de temes, tòpics, estructures, llenguatge i valors ètics i estètics, mostrant la implicació i la resposta personal del lector en la lectura.</v>
      </c>
      <c r="J497" s="148" t="s">
        <v>362</v>
      </c>
    </row>
    <row r="498">
      <c r="A498" s="139">
        <v>497.0</v>
      </c>
      <c r="B498" s="149" t="s">
        <v>285</v>
      </c>
      <c r="C498" s="149" t="s">
        <v>17</v>
      </c>
      <c r="D498" s="149" t="s">
        <v>595</v>
      </c>
      <c r="E498" s="150" t="s">
        <v>1021</v>
      </c>
      <c r="F498" s="150" t="str">
        <f t="shared" si="1"/>
        <v>C08-Llegir, interpretar i valorar obres o fragments literaris del patrimoni propi i universal, utilitzant un metallenguatge específic i mobilitzant l’experiència biogràfica i els coneixements literaris i culturals, per establir vincles entre textos diversos que permetin conformar un mapa cultural, eixamplar les possibilitats de gaudir de la literatura i crear textos d’intenció literària.</v>
      </c>
      <c r="G498" s="149" t="s">
        <v>611</v>
      </c>
      <c r="H498" s="150" t="s">
        <v>1027</v>
      </c>
      <c r="I498" s="150" t="str">
        <f t="shared" si="2"/>
        <v>3r i 4t CA 8.3-Crear textos personals o col·lectius amb intenció literària i consciència d’estil, en diferents suports i amb ajuda d’altres llenguatges artístics i audiovisuals, a partir de la lectura d’obres o fragments significatius en els quals s’utilitzin les convencions formals dels diversos gèneres i estils literaris.</v>
      </c>
      <c r="J498" s="143" t="s">
        <v>362</v>
      </c>
    </row>
    <row r="499">
      <c r="A499" s="144">
        <v>498.0</v>
      </c>
      <c r="B499" s="152" t="s">
        <v>285</v>
      </c>
      <c r="C499" s="152" t="s">
        <v>17</v>
      </c>
      <c r="D499" s="152" t="s">
        <v>615</v>
      </c>
      <c r="E499" s="153" t="s">
        <v>1028</v>
      </c>
      <c r="F499" s="153"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499" s="152" t="s">
        <v>617</v>
      </c>
      <c r="H499" s="153" t="s">
        <v>1029</v>
      </c>
      <c r="I499" s="153" t="str">
        <f t="shared" si="2"/>
        <v>1r i 2n CA 9.1-Revisar els propis textos de manera guiada i fer propostes de millora argumentant els canvis a partir de la reflexió metalingüística i amb un metallenguatge específic, i identificar i esmenar alguns problemes de comprensió i producció de textos utilitzant els coneixements explícits sobre la llengua i el seu ús.</v>
      </c>
      <c r="J499" s="154">
        <v>37.0</v>
      </c>
    </row>
    <row r="500">
      <c r="A500" s="139">
        <v>499.0</v>
      </c>
      <c r="B500" s="149" t="s">
        <v>285</v>
      </c>
      <c r="C500" s="149" t="s">
        <v>17</v>
      </c>
      <c r="D500" s="149" t="s">
        <v>615</v>
      </c>
      <c r="E500" s="150" t="s">
        <v>1028</v>
      </c>
      <c r="F500" s="150"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500" s="149" t="s">
        <v>619</v>
      </c>
      <c r="H500" s="150" t="s">
        <v>1030</v>
      </c>
      <c r="I500" s="150" t="str">
        <f t="shared" si="2"/>
        <v>1r i 2n CA 9.2-Explicar i argumentar la interrelació entre el propòsit comunicatiu i les eleccions lingüístiques de l’emissor, així com els seus efectes en el receptor, utilitzant el coneixement explícit de la llengua i un metallenguatge específic.</v>
      </c>
      <c r="J500" s="151">
        <v>38.0</v>
      </c>
    </row>
    <row r="501">
      <c r="A501" s="144">
        <v>500.0</v>
      </c>
      <c r="B501" s="152" t="s">
        <v>285</v>
      </c>
      <c r="C501" s="152" t="s">
        <v>17</v>
      </c>
      <c r="D501" s="152" t="s">
        <v>615</v>
      </c>
      <c r="E501" s="153" t="s">
        <v>1028</v>
      </c>
      <c r="F501" s="153"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501" s="152" t="s">
        <v>621</v>
      </c>
      <c r="H501" s="153" t="s">
        <v>1031</v>
      </c>
      <c r="I501" s="153" t="str">
        <f t="shared" si="2"/>
        <v>1r i 2n CA 9.3-Formular generalitzacions sobre aspectes bàsics del funcionament de la llengua a partir de l’experimentació, comparació i transformació d’enunciats, així com de la formulació d’hipòtesis i la cerca d’exemples, utilitzant un metallenguatge específic i consultant de manera guiada diccionaris, manuals i gramàtiques.</v>
      </c>
      <c r="J501" s="154">
        <v>39.0</v>
      </c>
    </row>
    <row r="502">
      <c r="A502" s="139">
        <v>501.0</v>
      </c>
      <c r="B502" s="149" t="s">
        <v>285</v>
      </c>
      <c r="C502" s="149" t="s">
        <v>17</v>
      </c>
      <c r="D502" s="149" t="s">
        <v>615</v>
      </c>
      <c r="E502" s="150" t="s">
        <v>1028</v>
      </c>
      <c r="F502" s="150"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502" s="149" t="s">
        <v>625</v>
      </c>
      <c r="H502" s="150" t="s">
        <v>1032</v>
      </c>
      <c r="I502" s="150" t="str">
        <f t="shared" si="2"/>
        <v>3r i 4t CA 9.1-Revisar els textos propis de manera progressivament autònoma i fer propostes de millora argumentant els canvis a partir de la reflexió metalingüística amb el metallenguatge específic, i identificar i esmenar alguns problemes de comprensió i producció de textos utilitzant els coneixements explícits sobre la llengua i el seu ús.</v>
      </c>
      <c r="J502" s="151">
        <v>40.0</v>
      </c>
    </row>
    <row r="503">
      <c r="A503" s="144">
        <v>502.0</v>
      </c>
      <c r="B503" s="152" t="s">
        <v>285</v>
      </c>
      <c r="C503" s="152" t="s">
        <v>17</v>
      </c>
      <c r="D503" s="152" t="s">
        <v>615</v>
      </c>
      <c r="E503" s="153" t="s">
        <v>1028</v>
      </c>
      <c r="F503" s="153"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503" s="152" t="s">
        <v>627</v>
      </c>
      <c r="H503" s="153" t="s">
        <v>1033</v>
      </c>
      <c r="I503" s="153" t="str">
        <f t="shared" si="2"/>
        <v>3r i 4t CA 9.2-Explicar i argumentar la interrelació entre el propòsit comunicatiu i les eleccions lingüístiques de l’emissor, així com els seus efectes en el receptor, utilitzant el coneixement explícit de la llengua i el metallenguatge específic.</v>
      </c>
      <c r="J503" s="154">
        <v>41.0</v>
      </c>
    </row>
    <row r="504">
      <c r="A504" s="139">
        <v>503.0</v>
      </c>
      <c r="B504" s="149" t="s">
        <v>285</v>
      </c>
      <c r="C504" s="149" t="s">
        <v>17</v>
      </c>
      <c r="D504" s="149" t="s">
        <v>615</v>
      </c>
      <c r="E504" s="150" t="s">
        <v>1028</v>
      </c>
      <c r="F504" s="150" t="str">
        <f t="shared" si="1"/>
        <v>C09-Mobilitzar el coneixement sobre l’estructura de la llengua i els seus usos i reflexionar de manera progressivament autònoma sobre les eleccions lingüístiques i discursives, amb la terminologia adequada, per desenvolupar la consciència lingüística, augmentar el repertori comunicatiu i millorar les destreses tant de producció oral i escrita com de recepció crítica.</v>
      </c>
      <c r="G504" s="149" t="s">
        <v>629</v>
      </c>
      <c r="H504" s="150" t="s">
        <v>1034</v>
      </c>
      <c r="I504" s="150" t="str">
        <f t="shared" si="2"/>
        <v>3r i 4t CA 9.3-Formular generalitzacions sobre alguns aspectes del funcionament de la llengua a partir de l’experimentació, comparació i transformació d’enunciats, així com de la formulació d’hipòtesis i la cerca d’exemples, utilitzant el metallenguatge específic i consultant de manera progressivament autònoma diccionaris, manuals i gramàtiques.</v>
      </c>
      <c r="J504" s="151">
        <v>42.0</v>
      </c>
    </row>
    <row r="505">
      <c r="A505" s="144">
        <v>504.0</v>
      </c>
      <c r="B505" s="152" t="s">
        <v>285</v>
      </c>
      <c r="C505" s="152" t="s">
        <v>17</v>
      </c>
      <c r="D505" s="145" t="s">
        <v>882</v>
      </c>
      <c r="E505" s="153" t="s">
        <v>1035</v>
      </c>
      <c r="F505" s="153"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505" s="145" t="s">
        <v>1036</v>
      </c>
      <c r="H505" s="153" t="s">
        <v>1037</v>
      </c>
      <c r="I505" s="153" t="str">
        <f t="shared" si="2"/>
        <v>1r i 2n CA 10.1-Identificar i rebutjar els usos discriminatoris de la llengua, els abusos de poder a través de la paraula i els usos manipuladors del llenguatge a partir de la reflexió i l’anàlisi dels elements lingüístics, textuals i discursius utilitzats, així com dels elements no verbals que regeixen la comunicació entre les persones.</v>
      </c>
      <c r="J505" s="148" t="s">
        <v>362</v>
      </c>
    </row>
    <row r="506">
      <c r="A506" s="139">
        <v>505.0</v>
      </c>
      <c r="B506" s="149" t="s">
        <v>285</v>
      </c>
      <c r="C506" s="149" t="s">
        <v>17</v>
      </c>
      <c r="D506" s="140" t="s">
        <v>882</v>
      </c>
      <c r="E506" s="150" t="s">
        <v>1035</v>
      </c>
      <c r="F506" s="150"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506" s="140" t="s">
        <v>1038</v>
      </c>
      <c r="H506" s="150" t="s">
        <v>1039</v>
      </c>
      <c r="I506" s="150" t="str">
        <f t="shared" si="2"/>
        <v>1r i 2n CA 10.2-Utilitzar estratègies per a la resolució dialogada dels conflictes i la cerca de consensos tant en l’àmbit personal com educatiu i social.</v>
      </c>
      <c r="J506" s="143" t="s">
        <v>362</v>
      </c>
    </row>
    <row r="507">
      <c r="A507" s="144">
        <v>506.0</v>
      </c>
      <c r="B507" s="152" t="s">
        <v>285</v>
      </c>
      <c r="C507" s="152" t="s">
        <v>17</v>
      </c>
      <c r="D507" s="145" t="s">
        <v>882</v>
      </c>
      <c r="E507" s="153" t="s">
        <v>1035</v>
      </c>
      <c r="F507" s="153"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507" s="145" t="s">
        <v>1040</v>
      </c>
      <c r="H507" s="153" t="s">
        <v>1041</v>
      </c>
      <c r="I507" s="153" t="str">
        <f t="shared" si="2"/>
        <v>3r i 4t CA 10.1-Identificar i rebutjar els usos discriminatoris de la llengua, els abusos de poder a través de la paraula i els usos manipuladors del llenguatge a partir de la reflexió i l’anàlisi dels elements lingüístics, textuals i discursius utilitzats, així com dels elements no verbals de la comunicació.</v>
      </c>
      <c r="J507" s="148" t="s">
        <v>362</v>
      </c>
    </row>
    <row r="508">
      <c r="A508" s="139">
        <v>507.0</v>
      </c>
      <c r="B508" s="149" t="s">
        <v>285</v>
      </c>
      <c r="C508" s="149" t="s">
        <v>17</v>
      </c>
      <c r="D508" s="140" t="s">
        <v>882</v>
      </c>
      <c r="E508" s="150" t="s">
        <v>1035</v>
      </c>
      <c r="F508" s="150"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508" s="140" t="s">
        <v>1042</v>
      </c>
      <c r="H508" s="150" t="s">
        <v>1043</v>
      </c>
      <c r="I508" s="150" t="str">
        <f t="shared" si="2"/>
        <v>3r i 4t CA 10.2-Utilitzar estratègies per a la resolució dialogada dels conflictes i la cerca de consensos, tant en l’àmbit personal com educatiu i social.</v>
      </c>
      <c r="J508" s="143" t="s">
        <v>362</v>
      </c>
    </row>
    <row r="509">
      <c r="A509" s="144">
        <v>508.0</v>
      </c>
      <c r="B509" s="152" t="s">
        <v>314</v>
      </c>
      <c r="C509" s="152" t="s">
        <v>313</v>
      </c>
      <c r="D509" s="152" t="s">
        <v>358</v>
      </c>
      <c r="E509" s="153" t="s">
        <v>1044</v>
      </c>
      <c r="F509" s="153"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509" s="152" t="s">
        <v>476</v>
      </c>
      <c r="H509" s="153" t="s">
        <v>1045</v>
      </c>
      <c r="I509" s="153" t="str">
        <f t="shared" si="2"/>
        <v>1r i 2n CA 1.1-Acceptar i adequar-se a la diversitat lingüística, cultural i artística pròpia de països on es parla la llengua estrangera com a font d’enriquiment personal, mostrant interès per compartir elements culturals i lingüístics que fomentin la sostenibilitat i la democràcia.</v>
      </c>
      <c r="J509" s="154">
        <v>333.0</v>
      </c>
    </row>
    <row r="510">
      <c r="A510" s="139">
        <v>509.0</v>
      </c>
      <c r="B510" s="149" t="s">
        <v>314</v>
      </c>
      <c r="C510" s="149" t="s">
        <v>313</v>
      </c>
      <c r="D510" s="149" t="s">
        <v>358</v>
      </c>
      <c r="E510" s="150" t="s">
        <v>1044</v>
      </c>
      <c r="F510" s="150"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510" s="149" t="s">
        <v>478</v>
      </c>
      <c r="H510" s="150" t="s">
        <v>1046</v>
      </c>
      <c r="I510" s="150" t="str">
        <f t="shared" si="2"/>
        <v>1r i 2n CA 1.2-Participar de manera empàtica i respectuosa en situacions interculturals, construint vincles entre les diferents llengües i cultures, rebutjant qualsevol tipus de discriminació, prejudici i estereotip en contextos comunicatius quotidians.</v>
      </c>
      <c r="J510" s="151">
        <v>334.0</v>
      </c>
    </row>
    <row r="511">
      <c r="A511" s="144">
        <v>510.0</v>
      </c>
      <c r="B511" s="152" t="s">
        <v>314</v>
      </c>
      <c r="C511" s="152" t="s">
        <v>313</v>
      </c>
      <c r="D511" s="152" t="s">
        <v>358</v>
      </c>
      <c r="E511" s="153" t="s">
        <v>1044</v>
      </c>
      <c r="F511" s="153"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511" s="152" t="s">
        <v>480</v>
      </c>
      <c r="H511" s="153" t="s">
        <v>1047</v>
      </c>
      <c r="I511" s="153" t="str">
        <f t="shared" si="2"/>
        <v>1r i 2n CA 1.3-Aplicar, de forma guiada, estratègies per explicar i apreciar la diversitat lingüística, cultural i artística.</v>
      </c>
      <c r="J511" s="154">
        <v>335.0</v>
      </c>
    </row>
    <row r="512">
      <c r="A512" s="139">
        <v>511.0</v>
      </c>
      <c r="B512" s="149" t="s">
        <v>314</v>
      </c>
      <c r="C512" s="149" t="s">
        <v>313</v>
      </c>
      <c r="D512" s="149" t="s">
        <v>358</v>
      </c>
      <c r="E512" s="150" t="s">
        <v>1044</v>
      </c>
      <c r="F512" s="150"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512" s="149" t="s">
        <v>484</v>
      </c>
      <c r="H512" s="150" t="s">
        <v>1045</v>
      </c>
      <c r="I512" s="150" t="str">
        <f t="shared" si="2"/>
        <v>3r i 4t CA 1.1-Acceptar i adequar-se a la diversitat lingüística, cultural i artística pròpia de països on es parla la llengua estrangera com a font d’enriquiment personal, mostrant interès per compartir elements culturals i lingüístics que fomentin la sostenibilitat i la democràcia.</v>
      </c>
      <c r="J512" s="151">
        <v>333.0</v>
      </c>
    </row>
    <row r="513">
      <c r="A513" s="144">
        <v>512.0</v>
      </c>
      <c r="B513" s="152" t="s">
        <v>314</v>
      </c>
      <c r="C513" s="152" t="s">
        <v>313</v>
      </c>
      <c r="D513" s="152" t="s">
        <v>358</v>
      </c>
      <c r="E513" s="153" t="s">
        <v>1044</v>
      </c>
      <c r="F513" s="153"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513" s="152" t="s">
        <v>486</v>
      </c>
      <c r="H513" s="153" t="s">
        <v>1046</v>
      </c>
      <c r="I513" s="153" t="str">
        <f t="shared" si="2"/>
        <v>3r i 4t CA 1.2-Participar de manera empàtica i respectuosa en situacions interculturals, construint vincles entre les diferents llengües i cultures, rebutjant qualsevol tipus de discriminació, prejudici i estereotip en contextos comunicatius quotidians.</v>
      </c>
      <c r="J513" s="154">
        <v>334.0</v>
      </c>
    </row>
    <row r="514">
      <c r="A514" s="139">
        <v>513.0</v>
      </c>
      <c r="B514" s="149" t="s">
        <v>314</v>
      </c>
      <c r="C514" s="149" t="s">
        <v>313</v>
      </c>
      <c r="D514" s="149" t="s">
        <v>358</v>
      </c>
      <c r="E514" s="150" t="s">
        <v>1044</v>
      </c>
      <c r="F514" s="150"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514" s="149" t="s">
        <v>488</v>
      </c>
      <c r="H514" s="150" t="s">
        <v>1047</v>
      </c>
      <c r="I514" s="150" t="str">
        <f t="shared" si="2"/>
        <v>3r i 4t CA 1.3-Aplicar, de forma guiada, estratègies per explicar i apreciar la diversitat lingüística, cultural i artística.</v>
      </c>
      <c r="J514" s="151">
        <v>335.0</v>
      </c>
    </row>
    <row r="515">
      <c r="A515" s="144">
        <v>514.0</v>
      </c>
      <c r="B515" s="152" t="s">
        <v>314</v>
      </c>
      <c r="C515" s="152" t="s">
        <v>313</v>
      </c>
      <c r="D515" s="152" t="s">
        <v>367</v>
      </c>
      <c r="E515" s="153" t="s">
        <v>1048</v>
      </c>
      <c r="F515" s="153"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515" s="152" t="s">
        <v>493</v>
      </c>
      <c r="H515" s="153" t="s">
        <v>1049</v>
      </c>
      <c r="I515" s="153" t="str">
        <f t="shared" si="2"/>
        <v>1r i 2n CA 2.1-Interpretar i analitzar el sentit global i la informació específica i explícita de textos orals i multimodals breus i senzills sobre temes freqüents i quotidians, de rellevància personal i pròxims a la seva experiència, propis dels àmbits de les relacions interpersonals, de l’aprenentatge, dels mitjans de comunicació i de la ficció, expressats de forma clara i en la llengua estàndard a través de diversos suports.</v>
      </c>
      <c r="J515" s="154">
        <v>339.0</v>
      </c>
    </row>
    <row r="516">
      <c r="A516" s="139">
        <v>515.0</v>
      </c>
      <c r="B516" s="149" t="s">
        <v>314</v>
      </c>
      <c r="C516" s="149" t="s">
        <v>313</v>
      </c>
      <c r="D516" s="149" t="s">
        <v>367</v>
      </c>
      <c r="E516" s="150" t="s">
        <v>1048</v>
      </c>
      <c r="F516" s="150"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516" s="149" t="s">
        <v>495</v>
      </c>
      <c r="H516" s="150" t="s">
        <v>1050</v>
      </c>
      <c r="I516" s="150" t="str">
        <f t="shared" si="2"/>
        <v>1r i 2n CA 2.2-Seleccionar, organitzar i aplicar de manera guiada les estratègies i els coneixements més adequats en situacions comunicatives quotidianes per comprendre el sentit general, la informació essencial i els detalls més rellevants dels textos; interpretar elements no verbals, i cercar i seleccionar informació.</v>
      </c>
      <c r="J516" s="151">
        <v>340.0</v>
      </c>
    </row>
    <row r="517">
      <c r="A517" s="144">
        <v>516.0</v>
      </c>
      <c r="B517" s="152" t="s">
        <v>314</v>
      </c>
      <c r="C517" s="152" t="s">
        <v>313</v>
      </c>
      <c r="D517" s="152" t="s">
        <v>367</v>
      </c>
      <c r="E517" s="153" t="s">
        <v>1048</v>
      </c>
      <c r="F517" s="153"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517" s="152" t="s">
        <v>503</v>
      </c>
      <c r="H517" s="153" t="s">
        <v>1051</v>
      </c>
      <c r="I517" s="153" t="str">
        <f t="shared" si="2"/>
        <v>3r i 4t CA 2.1-Extreure i analitzar el sentit global i les idees principals, i seleccionar informació pertinent de textos orals i multimodals sobre temes quotidians, de rellevància personal o d’interès públic propers a la seva experiència expressats de manera clara i en la llengua estàndard a través de diversos suports.</v>
      </c>
      <c r="J517" s="154">
        <v>341.0</v>
      </c>
    </row>
    <row r="518">
      <c r="A518" s="139">
        <v>517.0</v>
      </c>
      <c r="B518" s="149" t="s">
        <v>314</v>
      </c>
      <c r="C518" s="149" t="s">
        <v>313</v>
      </c>
      <c r="D518" s="149" t="s">
        <v>367</v>
      </c>
      <c r="E518" s="150" t="s">
        <v>1048</v>
      </c>
      <c r="F518" s="150"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518" s="149" t="s">
        <v>505</v>
      </c>
      <c r="H518" s="150" t="s">
        <v>1052</v>
      </c>
      <c r="I518" s="150" t="str">
        <f t="shared" si="2"/>
        <v>3r i 4t CA 2.2-Interpretar i valorar el contingut i els trets discursius de textos progressivament més complexos propis dels àmbits de les relacions interpersonals, dels mitjans de comunicació social i de l’aprenentatge, i també de textos literaris adequats al nivell de maduresa de l’alumnat.</v>
      </c>
      <c r="J518" s="151">
        <v>342.0</v>
      </c>
    </row>
    <row r="519">
      <c r="A519" s="144">
        <v>518.0</v>
      </c>
      <c r="B519" s="152" t="s">
        <v>314</v>
      </c>
      <c r="C519" s="152" t="s">
        <v>313</v>
      </c>
      <c r="D519" s="152" t="s">
        <v>367</v>
      </c>
      <c r="E519" s="153" t="s">
        <v>1048</v>
      </c>
      <c r="F519" s="153"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519" s="152" t="s">
        <v>507</v>
      </c>
      <c r="H519" s="153" t="s">
        <v>1053</v>
      </c>
      <c r="I519" s="153" t="str">
        <f t="shared" si="2"/>
        <v>3r i 4t CA 2.3-Seleccionar, organitzar i aplicar les estratègies i els coneixements més adequats en cada situació comunicativa per comprendre el sentit general, la informació essencial i els detalls més rellevants dels textos; inferir significats i interpretar elements no verbals, i cercar, seleccionar i gestionar informació veraç.</v>
      </c>
      <c r="J519" s="148" t="s">
        <v>362</v>
      </c>
    </row>
    <row r="520">
      <c r="A520" s="139">
        <v>519.0</v>
      </c>
      <c r="B520" s="149" t="s">
        <v>314</v>
      </c>
      <c r="C520" s="149" t="s">
        <v>313</v>
      </c>
      <c r="D520" s="149" t="s">
        <v>373</v>
      </c>
      <c r="E520" s="150" t="s">
        <v>1054</v>
      </c>
      <c r="F520" s="150"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520" s="149" t="s">
        <v>512</v>
      </c>
      <c r="H520" s="150" t="s">
        <v>1055</v>
      </c>
      <c r="I520" s="150" t="str">
        <f t="shared" si="2"/>
        <v>1r i 2n CA 3.1-Expressar oralment textos breus, senzills, estructurats, comprensibles i adequats a la situació comunicativa sobre temes quotidians i freqüents, de rellevància per a l’alumnat, per tal de descriure, narrar i informar sobre temes concrets, en diferents suports, utilitzant de forma guiada recursos verbals i no verbals, així com estratègies de planificació i control de la producció.</v>
      </c>
      <c r="J520" s="151">
        <v>344.0</v>
      </c>
    </row>
    <row r="521">
      <c r="A521" s="144">
        <v>520.0</v>
      </c>
      <c r="B521" s="152" t="s">
        <v>314</v>
      </c>
      <c r="C521" s="152" t="s">
        <v>313</v>
      </c>
      <c r="D521" s="152" t="s">
        <v>373</v>
      </c>
      <c r="E521" s="153" t="s">
        <v>1054</v>
      </c>
      <c r="F521" s="153"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521" s="152" t="s">
        <v>514</v>
      </c>
      <c r="H521" s="153" t="s">
        <v>1056</v>
      </c>
      <c r="I521" s="153" t="str">
        <f t="shared" si="2"/>
        <v>1r i 2n CA 3.2-Aplicar de forma guiada coneixements i estratègies per planificar, produir i revisar textos comprensibles, coherents i adequats a les intencions comunicatives, les característiques contextuals i la tipologia textual, amb ajuda dels recursos físics o digitals més adequats en funció de la tasca i les necessitats de cada moment, tenint en compte el destinatari del text.</v>
      </c>
      <c r="J521" s="154">
        <v>345.0</v>
      </c>
    </row>
    <row r="522">
      <c r="A522" s="139">
        <v>521.0</v>
      </c>
      <c r="B522" s="149" t="s">
        <v>314</v>
      </c>
      <c r="C522" s="149" t="s">
        <v>313</v>
      </c>
      <c r="D522" s="149" t="s">
        <v>373</v>
      </c>
      <c r="E522" s="150" t="s">
        <v>1054</v>
      </c>
      <c r="F522" s="150"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522" s="149" t="s">
        <v>516</v>
      </c>
      <c r="H522" s="150" t="s">
        <v>1057</v>
      </c>
      <c r="I522" s="150" t="str">
        <f t="shared" si="2"/>
        <v>1r i 2n CA 3.3-Participar en situacions interactives breus i senzilles sobre temes quotidians, de rellevància personal i pròxims a la seva experiència, a través de diversos suports, utilitzant recursos com ara la repetició, el ritme pausat o el llenguatge no verbal, i mostrant empatia i respecte per la cortesia lingüística i l’etiqueta digital, així com per les diferents necessitats, idees, inquietuds, iniciatives i motivacions dels interlocutors.</v>
      </c>
      <c r="J522" s="151">
        <v>346.0</v>
      </c>
    </row>
    <row r="523">
      <c r="A523" s="144">
        <v>522.0</v>
      </c>
      <c r="B523" s="152" t="s">
        <v>314</v>
      </c>
      <c r="C523" s="152" t="s">
        <v>313</v>
      </c>
      <c r="D523" s="152" t="s">
        <v>373</v>
      </c>
      <c r="E523" s="153" t="s">
        <v>1054</v>
      </c>
      <c r="F523" s="153"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523" s="152" t="s">
        <v>518</v>
      </c>
      <c r="H523" s="153" t="s">
        <v>1058</v>
      </c>
      <c r="I523" s="153" t="str">
        <f t="shared" si="2"/>
        <v>1r i 2n CA 3.4-Utilitzar, de forma guiada i en entorns propers, estratègies adequades per iniciar, mantenir i acabar la comunicació, prendre i cedir la paraula, sol·licitar i formular aclariments i explicacions.</v>
      </c>
      <c r="J523" s="154">
        <v>347.0</v>
      </c>
    </row>
    <row r="524">
      <c r="A524" s="139">
        <v>523.0</v>
      </c>
      <c r="B524" s="149" t="s">
        <v>314</v>
      </c>
      <c r="C524" s="149" t="s">
        <v>313</v>
      </c>
      <c r="D524" s="149" t="s">
        <v>373</v>
      </c>
      <c r="E524" s="150" t="s">
        <v>1054</v>
      </c>
      <c r="F524" s="150"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524" s="149" t="s">
        <v>522</v>
      </c>
      <c r="H524" s="150" t="s">
        <v>1059</v>
      </c>
      <c r="I524" s="150" t="str">
        <f t="shared" si="2"/>
        <v>3r i 4t CA 3.1-Expressar oralment textos senzills, estructurats, comprensibles, coherents i adequats a la situació comunicativa sobre temes quotidians, de rellevància personal o d’interès públic proper a la seva experiència, per tal de descriure, narrar, argumentar i informar, en diferents suports, utilitzant recursos verbals i no verbals, així com estratègies de planificació, control, compensació i cooperació.</v>
      </c>
      <c r="J524" s="151">
        <v>348.0</v>
      </c>
    </row>
    <row r="525">
      <c r="A525" s="144">
        <v>524.0</v>
      </c>
      <c r="B525" s="152" t="s">
        <v>314</v>
      </c>
      <c r="C525" s="152" t="s">
        <v>313</v>
      </c>
      <c r="D525" s="152" t="s">
        <v>373</v>
      </c>
      <c r="E525" s="153" t="s">
        <v>1054</v>
      </c>
      <c r="F525" s="153"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525" s="152" t="s">
        <v>524</v>
      </c>
      <c r="H525" s="153" t="s">
        <v>1060</v>
      </c>
      <c r="I525" s="153" t="str">
        <f t="shared" si="2"/>
        <v>3r i 4t CA 3.2-Aplicar coneixements i estratègies per planificar, produir, revisar i cooperar en l’elaboració de textos coherents, cohesionats i adequats a les intencions comunicatives, les característiques contextuals, els aspectes socioculturals i la tipologia textual, usant els recursos físics o digitals més adequats en funció de la tasca i de les necessitats de l’audiència o el destinatari del text.</v>
      </c>
      <c r="J525" s="154">
        <v>349.0</v>
      </c>
    </row>
    <row r="526">
      <c r="A526" s="139">
        <v>525.0</v>
      </c>
      <c r="B526" s="149" t="s">
        <v>314</v>
      </c>
      <c r="C526" s="149" t="s">
        <v>313</v>
      </c>
      <c r="D526" s="149" t="s">
        <v>373</v>
      </c>
      <c r="E526" s="150" t="s">
        <v>1054</v>
      </c>
      <c r="F526" s="150"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526" s="149" t="s">
        <v>526</v>
      </c>
      <c r="H526" s="150" t="s">
        <v>1061</v>
      </c>
      <c r="I526" s="150" t="str">
        <f t="shared" si="2"/>
        <v>3r i 4t CA 3.3-Participar i col·laborar activament, a través de diversos suports, en situacions interactives sobre temes quotidians, de rellevància personal o d’interès públic propers a la seva experiència, mostrant iniciativa, empatia i respecte per la cortesia lingüística i l’etiqueta digital, així com per les diferents necessitats, idees, inquietuds, iniciatives i motivacions dels interlocutors.</v>
      </c>
      <c r="J526" s="151">
        <v>350.0</v>
      </c>
    </row>
    <row r="527">
      <c r="A527" s="144">
        <v>526.0</v>
      </c>
      <c r="B527" s="152" t="s">
        <v>314</v>
      </c>
      <c r="C527" s="152" t="s">
        <v>313</v>
      </c>
      <c r="D527" s="152" t="s">
        <v>373</v>
      </c>
      <c r="E527" s="153" t="s">
        <v>1054</v>
      </c>
      <c r="F527" s="153"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527" s="152" t="s">
        <v>664</v>
      </c>
      <c r="H527" s="153" t="s">
        <v>1062</v>
      </c>
      <c r="I527" s="153" t="str">
        <f t="shared" si="2"/>
        <v>3r i 4t CA 3.4-Utilitzar estratègies adequades per iniciar, mantenir i acabar la comunicació, prendre i cedir la paraula, sol·licitar i formular aclariments i explicacions, reformular, comparar i contrastar, resumir, col·laborar, debatre, resoldre problemes i gestionar situacions compromeses.</v>
      </c>
      <c r="J527" s="154">
        <v>351.0</v>
      </c>
    </row>
    <row r="528">
      <c r="A528" s="139">
        <v>527.0</v>
      </c>
      <c r="B528" s="149" t="s">
        <v>314</v>
      </c>
      <c r="C528" s="149" t="s">
        <v>313</v>
      </c>
      <c r="D528" s="149" t="s">
        <v>381</v>
      </c>
      <c r="E528" s="150" t="s">
        <v>1063</v>
      </c>
      <c r="F528" s="150" t="str">
        <f t="shared" si="1"/>
        <v>C04-Comprendre,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v>
      </c>
      <c r="G528" s="149" t="s">
        <v>529</v>
      </c>
      <c r="H528" s="150" t="s">
        <v>1064</v>
      </c>
      <c r="I528" s="150" t="str">
        <f t="shared" si="2"/>
        <v>1r i 2n CA 4.1-Comprendre i interpretar el sentit global, l’estructura, la informació més rellevant i la intenció de l’emissor de textos escrits i multimodals senzills de diferents àmbits que responguin a diferents propòsits de lectura, realitzant les inferències necessàries.</v>
      </c>
      <c r="J528" s="151">
        <v>352.0</v>
      </c>
    </row>
    <row r="529">
      <c r="A529" s="144">
        <v>528.0</v>
      </c>
      <c r="B529" s="152" t="s">
        <v>314</v>
      </c>
      <c r="C529" s="152" t="s">
        <v>313</v>
      </c>
      <c r="D529" s="152" t="s">
        <v>381</v>
      </c>
      <c r="E529" s="153" t="s">
        <v>1063</v>
      </c>
      <c r="F529" s="153" t="str">
        <f t="shared" si="1"/>
        <v>C04-Comprendre,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v>
      </c>
      <c r="G529" s="152" t="s">
        <v>531</v>
      </c>
      <c r="H529" s="153" t="s">
        <v>1065</v>
      </c>
      <c r="I529" s="153" t="str">
        <f t="shared" si="2"/>
        <v>1r i 2n CA 4.2-Valorar la forma i el contingut de textos senzills avaluant-ne la qualitat, la fiabilitat i la idoneïtat de canal utilitzat, així com l’eficàcia dels procediments comunicatius emprats.</v>
      </c>
      <c r="J529" s="154">
        <v>353.0</v>
      </c>
    </row>
    <row r="530">
      <c r="A530" s="139">
        <v>529.0</v>
      </c>
      <c r="B530" s="149" t="s">
        <v>314</v>
      </c>
      <c r="C530" s="149" t="s">
        <v>313</v>
      </c>
      <c r="D530" s="149" t="s">
        <v>381</v>
      </c>
      <c r="E530" s="150" t="s">
        <v>1063</v>
      </c>
      <c r="F530" s="150" t="str">
        <f t="shared" si="1"/>
        <v>C04-Comprendre,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v>
      </c>
      <c r="G530" s="149" t="s">
        <v>535</v>
      </c>
      <c r="H530" s="150" t="s">
        <v>1066</v>
      </c>
      <c r="I530" s="150" t="str">
        <f t="shared" si="2"/>
        <v>3r i 4t CA 4.1-Comprendre i interpretar el sentit global, l’estructura, la informació més rellevant i la intenció de l’emissor de textos escrits i multimodals de certa complexitat, que responguin a diferents propòsits de lectura, realitzant les inferències necessàries.</v>
      </c>
      <c r="J530" s="151">
        <v>354.0</v>
      </c>
    </row>
    <row r="531">
      <c r="A531" s="144">
        <v>530.0</v>
      </c>
      <c r="B531" s="152" t="s">
        <v>314</v>
      </c>
      <c r="C531" s="152" t="s">
        <v>313</v>
      </c>
      <c r="D531" s="152" t="s">
        <v>381</v>
      </c>
      <c r="E531" s="153" t="s">
        <v>1063</v>
      </c>
      <c r="F531" s="153" t="str">
        <f t="shared" si="1"/>
        <v>C04-Comprendre,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v>
      </c>
      <c r="G531" s="152" t="s">
        <v>537</v>
      </c>
      <c r="H531" s="153" t="s">
        <v>1067</v>
      </c>
      <c r="I531" s="153" t="str">
        <f t="shared" si="2"/>
        <v>3r i 4t CA 4.2-Valorar críticament el contingut i la forma de textos de certa complexitat, avaluant-ne la qualitat, la fiabilitat i la idoneïtat de canal utilitzat, així com l’eficàcia dels procediments lingüístics emprats.</v>
      </c>
      <c r="J531" s="154">
        <v>355.0</v>
      </c>
    </row>
    <row r="532">
      <c r="A532" s="139">
        <v>531.0</v>
      </c>
      <c r="B532" s="149" t="s">
        <v>314</v>
      </c>
      <c r="C532" s="149" t="s">
        <v>313</v>
      </c>
      <c r="D532" s="149" t="s">
        <v>431</v>
      </c>
      <c r="E532" s="150" t="s">
        <v>1068</v>
      </c>
      <c r="F532" s="150"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532" s="149" t="s">
        <v>542</v>
      </c>
      <c r="H532" s="150" t="s">
        <v>1069</v>
      </c>
      <c r="I532" s="150" t="str">
        <f t="shared" si="2"/>
        <v>1r i 2n CA 5.1-Organitzar i redactar textos breus i comprensibles, amb claredat, coherència, cohesió i adequació a la situació comunicativa proposada, seguint pautes establertes, a través d’eines analògiques i digitals, sobre assumptes quotidians i freqüents, de rellevància per a l’alumnat i pròxims a la seva experiència.</v>
      </c>
      <c r="J532" s="151">
        <v>356.0</v>
      </c>
    </row>
    <row r="533">
      <c r="A533" s="144">
        <v>532.0</v>
      </c>
      <c r="B533" s="152" t="s">
        <v>314</v>
      </c>
      <c r="C533" s="152" t="s">
        <v>313</v>
      </c>
      <c r="D533" s="152" t="s">
        <v>431</v>
      </c>
      <c r="E533" s="153" t="s">
        <v>1068</v>
      </c>
      <c r="F533" s="153"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533" s="152" t="s">
        <v>544</v>
      </c>
      <c r="H533" s="153" t="s">
        <v>1070</v>
      </c>
      <c r="I533" s="153" t="str">
        <f t="shared" si="2"/>
        <v>1r i 2n CA 5.2-Aplicar de forma guiada coneixements i estratègies per planificar, produir i revisar textos comprensibles, coherents i adequats a les intencions comunicatives, les característiques contextuals i la tipologia textual, usant, de manera progressivament autònoma, els recursos físics o digitals més adequats en funció de la tasca i les necessitats de cada moment, tenint en compte la persona a qui va dirigit el text.</v>
      </c>
      <c r="J533" s="154">
        <v>357.0</v>
      </c>
    </row>
    <row r="534">
      <c r="A534" s="139">
        <v>533.0</v>
      </c>
      <c r="B534" s="149" t="s">
        <v>314</v>
      </c>
      <c r="C534" s="149" t="s">
        <v>313</v>
      </c>
      <c r="D534" s="149" t="s">
        <v>431</v>
      </c>
      <c r="E534" s="150" t="s">
        <v>1068</v>
      </c>
      <c r="F534" s="150"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534" s="149" t="s">
        <v>550</v>
      </c>
      <c r="H534" s="150" t="s">
        <v>1071</v>
      </c>
      <c r="I534" s="150" t="str">
        <f t="shared" si="2"/>
        <v>3r i 4t CA 5.1-Redactar i difondre textos d’extensió mitjana amb acceptable claredat, coherència, cohesió, correcció i adequació a la situació comunicativa proposada, a la tipologia textual i a les eines analògiques i digitals utilitzades, sobre assumptes quotidians, de rellevància personal o d’interès públic pròxims a la seva experiència, respectant la propietat intel·lectual i evitant el plagi.</v>
      </c>
      <c r="J534" s="151">
        <v>358.0</v>
      </c>
    </row>
    <row r="535">
      <c r="A535" s="144">
        <v>534.0</v>
      </c>
      <c r="B535" s="152" t="s">
        <v>314</v>
      </c>
      <c r="C535" s="152" t="s">
        <v>313</v>
      </c>
      <c r="D535" s="152" t="s">
        <v>431</v>
      </c>
      <c r="E535" s="153" t="s">
        <v>1068</v>
      </c>
      <c r="F535" s="153"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535" s="152" t="s">
        <v>552</v>
      </c>
      <c r="H535" s="153" t="s">
        <v>1072</v>
      </c>
      <c r="I535" s="153" t="str">
        <f t="shared" si="2"/>
        <v>3r i 4t CA 5.2-Aplicar coneixements i estratègies per a planificar, produir, revisar i cooperar en l’elaboració de textos coherents, cohesionats i adequats a les intencions comunicatives, les característiques contextuals, els aspectes socioculturals i la tipologia textual, usant els recursos físics o digitals més adequats en funció de la tasca i de les necessitats de l’audiència o del lector potencial a qui s’adreça el text.</v>
      </c>
      <c r="J535" s="154">
        <v>359.0</v>
      </c>
    </row>
    <row r="536">
      <c r="A536" s="139">
        <v>535.0</v>
      </c>
      <c r="B536" s="149" t="s">
        <v>314</v>
      </c>
      <c r="C536" s="149" t="s">
        <v>313</v>
      </c>
      <c r="D536" s="149" t="s">
        <v>457</v>
      </c>
      <c r="E536" s="150" t="s">
        <v>1010</v>
      </c>
      <c r="F536"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536" s="149" t="s">
        <v>559</v>
      </c>
      <c r="H536" s="150" t="s">
        <v>1011</v>
      </c>
      <c r="I536" s="150" t="str">
        <f t="shared" si="2"/>
        <v>1r i 2n CA 6.1-Aplicar estratègies de cerca d’informació (localització, selecció i contrast), en diferents fonts, incloses les digitals, calibrant-ne la fiabilitat i pertinència en funció dels objectius de lectura, sobre temes d’interès acadèmic, personal, ecològic i social, de forma progressivament autònoma, a la xarxa i a les biblioteques, valorant críticament el resultat de la cerca.</v>
      </c>
      <c r="J536" s="151">
        <v>21.0</v>
      </c>
    </row>
    <row r="537">
      <c r="A537" s="144">
        <v>536.0</v>
      </c>
      <c r="B537" s="152" t="s">
        <v>314</v>
      </c>
      <c r="C537" s="152" t="s">
        <v>313</v>
      </c>
      <c r="D537" s="152" t="s">
        <v>457</v>
      </c>
      <c r="E537" s="153" t="s">
        <v>1010</v>
      </c>
      <c r="F537"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537" s="152" t="s">
        <v>561</v>
      </c>
      <c r="H537" s="153" t="s">
        <v>1073</v>
      </c>
      <c r="I537" s="153" t="str">
        <f t="shared" si="2"/>
        <v>1r i 2n CA 6.2-Elaborar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v>
      </c>
      <c r="J537" s="154">
        <v>22.0</v>
      </c>
    </row>
    <row r="538">
      <c r="A538" s="139">
        <v>537.0</v>
      </c>
      <c r="B538" s="149" t="s">
        <v>314</v>
      </c>
      <c r="C538" s="149" t="s">
        <v>313</v>
      </c>
      <c r="D538" s="149" t="s">
        <v>457</v>
      </c>
      <c r="E538" s="150" t="s">
        <v>1010</v>
      </c>
      <c r="F538"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538" s="149" t="s">
        <v>563</v>
      </c>
      <c r="H538" s="150" t="s">
        <v>1013</v>
      </c>
      <c r="I538" s="150" t="str">
        <f t="shared" si="2"/>
        <v>1r i 2n CA 6.3-Adoptar hàbits d’ús crític, segur, sostenible i saludable de les tecnologies digitals en relació amb la cerca i la comunicació de la informació.</v>
      </c>
      <c r="J538" s="151">
        <v>23.0</v>
      </c>
    </row>
    <row r="539">
      <c r="A539" s="144">
        <v>538.0</v>
      </c>
      <c r="B539" s="152" t="s">
        <v>314</v>
      </c>
      <c r="C539" s="152" t="s">
        <v>313</v>
      </c>
      <c r="D539" s="152" t="s">
        <v>457</v>
      </c>
      <c r="E539" s="153" t="s">
        <v>1010</v>
      </c>
      <c r="F539"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539" s="152" t="s">
        <v>567</v>
      </c>
      <c r="H539" s="153" t="s">
        <v>1014</v>
      </c>
      <c r="I539" s="153" t="str">
        <f t="shared" si="2"/>
        <v>3r i 4t CA 6.1-Aplicar estratègies de cerca d’informació (localització, selecció i contrast), en diferents fonts, incloses les digitals, calibrant-ne la fiabilitat i pertinència en funció dels objectius de lectura, sobre temes d’interès acadèmic, personal, ecològic i social, de forma autònoma, a la xarxa i a la biblioteca, valorant críticament el resultat de la cerca.</v>
      </c>
      <c r="J539" s="154">
        <v>24.0</v>
      </c>
    </row>
    <row r="540">
      <c r="A540" s="139">
        <v>539.0</v>
      </c>
      <c r="B540" s="149" t="s">
        <v>314</v>
      </c>
      <c r="C540" s="149" t="s">
        <v>313</v>
      </c>
      <c r="D540" s="149" t="s">
        <v>457</v>
      </c>
      <c r="E540" s="150" t="s">
        <v>1010</v>
      </c>
      <c r="F540" s="150"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540" s="149" t="s">
        <v>569</v>
      </c>
      <c r="H540" s="150" t="s">
        <v>1074</v>
      </c>
      <c r="I540" s="150" t="str">
        <f t="shared" si="2"/>
        <v>3r i 4t CA 6.2-Elaborar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v>
      </c>
      <c r="J540" s="151">
        <v>364.0</v>
      </c>
    </row>
    <row r="541">
      <c r="A541" s="144">
        <v>540.0</v>
      </c>
      <c r="B541" s="152" t="s">
        <v>314</v>
      </c>
      <c r="C541" s="152" t="s">
        <v>313</v>
      </c>
      <c r="D541" s="152" t="s">
        <v>457</v>
      </c>
      <c r="E541" s="153" t="s">
        <v>1010</v>
      </c>
      <c r="F541" s="153"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541" s="152" t="s">
        <v>571</v>
      </c>
      <c r="H541" s="153" t="s">
        <v>1013</v>
      </c>
      <c r="I541" s="153" t="str">
        <f t="shared" si="2"/>
        <v>3r i 4t CA 6.3-Adoptar hàbits d’ús crític, segur, sostenible i saludable de les tecnologies digitals en relació amb la cerca i la comunicació de la informació.</v>
      </c>
      <c r="J541" s="154">
        <v>23.0</v>
      </c>
    </row>
    <row r="542">
      <c r="A542" s="139">
        <v>541.0</v>
      </c>
      <c r="B542" s="149" t="s">
        <v>314</v>
      </c>
      <c r="C542" s="149" t="s">
        <v>313</v>
      </c>
      <c r="D542" s="149" t="s">
        <v>575</v>
      </c>
      <c r="E542" s="150" t="s">
        <v>1075</v>
      </c>
      <c r="F542" s="150"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542" s="149" t="s">
        <v>577</v>
      </c>
      <c r="H542" s="150" t="s">
        <v>1076</v>
      </c>
      <c r="I542" s="150" t="str">
        <f t="shared" si="2"/>
        <v>1r i 2n CA 7.1-Triar i llegir textos i obres prèviament seleccionats a partir dels propis gustos, interessos i necessitats per crear el propi itinerari lector.</v>
      </c>
      <c r="J542" s="151">
        <v>366.0</v>
      </c>
    </row>
    <row r="543">
      <c r="A543" s="144">
        <v>542.0</v>
      </c>
      <c r="B543" s="152" t="s">
        <v>314</v>
      </c>
      <c r="C543" s="152" t="s">
        <v>313</v>
      </c>
      <c r="D543" s="152" t="s">
        <v>575</v>
      </c>
      <c r="E543" s="153" t="s">
        <v>1075</v>
      </c>
      <c r="F543" s="153"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543" s="152" t="s">
        <v>579</v>
      </c>
      <c r="H543" s="153" t="s">
        <v>1077</v>
      </c>
      <c r="I543" s="153" t="str">
        <f t="shared" si="2"/>
        <v>1r i 2n CA 7.2-Compartir l’experiència de lectura en suports diversos tot relacionant el sentit de l’obra amb la pròpia experiència biogràfica i lectora.</v>
      </c>
      <c r="J543" s="154">
        <v>367.0</v>
      </c>
    </row>
    <row r="544">
      <c r="A544" s="139">
        <v>543.0</v>
      </c>
      <c r="B544" s="149" t="s">
        <v>314</v>
      </c>
      <c r="C544" s="149" t="s">
        <v>313</v>
      </c>
      <c r="D544" s="149" t="s">
        <v>575</v>
      </c>
      <c r="E544" s="150" t="s">
        <v>1075</v>
      </c>
      <c r="F544" s="150"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544" s="149" t="s">
        <v>585</v>
      </c>
      <c r="H544" s="150" t="s">
        <v>1019</v>
      </c>
      <c r="I544" s="150" t="str">
        <f t="shared" si="2"/>
        <v>3r i 4t CA 7.1-Llegir de manera autònoma textos i obres seleccionats en funció dels propis gustos, interessos i necessitats, i deixar constància del progrés del propi itinerari lector i cultural explicant els criteris de selecció de les lectures, les formes d’accés a la cultura literària i l’experiència de lectura.</v>
      </c>
      <c r="J544" s="151">
        <v>368.0</v>
      </c>
    </row>
    <row r="545">
      <c r="A545" s="144">
        <v>544.0</v>
      </c>
      <c r="B545" s="152" t="s">
        <v>314</v>
      </c>
      <c r="C545" s="152" t="s">
        <v>313</v>
      </c>
      <c r="D545" s="152" t="s">
        <v>575</v>
      </c>
      <c r="E545" s="153" t="s">
        <v>1075</v>
      </c>
      <c r="F545" s="153"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545" s="152" t="s">
        <v>587</v>
      </c>
      <c r="H545" s="153" t="s">
        <v>1078</v>
      </c>
      <c r="I545" s="153" t="str">
        <f t="shared" si="2"/>
        <v>3r i 4t CA 7.2-Compartir l’experiència de lectura en suports diversos tot relacionant el sentit de l’obra amb la pròpia experiència biogràfica, lectora i cultural.</v>
      </c>
      <c r="J545" s="154">
        <v>369.0</v>
      </c>
    </row>
    <row r="546">
      <c r="A546" s="139">
        <v>545.0</v>
      </c>
      <c r="B546" s="149" t="s">
        <v>314</v>
      </c>
      <c r="C546" s="149" t="s">
        <v>313</v>
      </c>
      <c r="D546" s="149" t="s">
        <v>595</v>
      </c>
      <c r="E546" s="150" t="s">
        <v>1079</v>
      </c>
      <c r="F546" s="150" t="str">
        <f t="shared" si="1"/>
        <v>C08-Mediar entre diferents llengües, fent servir estratègies i coneixements senzills orientats a explicar conceptes o simplificar missatges, per transmetre informació de manera eficaç, clara i responsable.</v>
      </c>
      <c r="G546" s="149" t="s">
        <v>597</v>
      </c>
      <c r="H546" s="150" t="s">
        <v>1080</v>
      </c>
      <c r="I546" s="150" t="str">
        <f t="shared" si="2"/>
        <v>1r i 2n CA 8.1-Inferir i explicar textos, conceptes i comunicacions breus i senzilles en situacions de diversitat lingüística, social i cultural, mostrant respecte i empatia per les i els interlocutors i per les llengües emprades, i interès per participar en la solució de problemes d’intercomprensió i d’entesa en l’entorn proper.</v>
      </c>
      <c r="J546" s="151">
        <v>370.0</v>
      </c>
    </row>
    <row r="547">
      <c r="A547" s="144">
        <v>546.0</v>
      </c>
      <c r="B547" s="152" t="s">
        <v>314</v>
      </c>
      <c r="C547" s="152" t="s">
        <v>313</v>
      </c>
      <c r="D547" s="152" t="s">
        <v>595</v>
      </c>
      <c r="E547" s="153" t="s">
        <v>1079</v>
      </c>
      <c r="F547" s="153" t="str">
        <f t="shared" si="1"/>
        <v>C08-Mediar entre diferents llengües, fent servir estratègies i coneixements senzills orientats a explicar conceptes o simplificar missatges, per transmetre informació de manera eficaç, clara i responsable.</v>
      </c>
      <c r="G547" s="152" t="s">
        <v>599</v>
      </c>
      <c r="H547" s="153" t="s">
        <v>1081</v>
      </c>
      <c r="I547" s="153" t="str">
        <f t="shared" si="2"/>
        <v>1r i 2n CA 8.2-Aplicar, de forma guiada, estratègies que ajudin a crear ponts i facilitin la comprensió i producció d’informació i la comunicació, adequades a les intencions comunicatives, utilitzant recursos i suports físics o digitals en funció de les necessitats de cada moment.</v>
      </c>
      <c r="J547" s="154">
        <v>371.0</v>
      </c>
    </row>
    <row r="548">
      <c r="A548" s="139">
        <v>547.0</v>
      </c>
      <c r="B548" s="149" t="s">
        <v>314</v>
      </c>
      <c r="C548" s="149" t="s">
        <v>313</v>
      </c>
      <c r="D548" s="149" t="s">
        <v>595</v>
      </c>
      <c r="E548" s="150" t="s">
        <v>1079</v>
      </c>
      <c r="F548" s="150" t="str">
        <f t="shared" si="1"/>
        <v>C08-Mediar entre diferents llengües, fent servir estratègies i coneixements senzills orientats a explicar conceptes o simplificar missatges, per transmetre informació de manera eficaç, clara i responsable.</v>
      </c>
      <c r="G548" s="149" t="s">
        <v>607</v>
      </c>
      <c r="H548" s="150" t="s">
        <v>1082</v>
      </c>
      <c r="I548" s="150" t="str">
        <f t="shared" si="2"/>
        <v>3r i 4t CA 8.1-Inferir i explicar textos, conceptes i comunicacions breus i senzilles en situacions de diversitat lingüística, social i cultural, mostrant respecte i empatia per les i els interlocutors i per les llengües emprades, i participant en la solució de problemes d’intercomprensió i d’entesa en l’entorn.</v>
      </c>
      <c r="J548" s="151">
        <v>372.0</v>
      </c>
    </row>
    <row r="549">
      <c r="A549" s="144">
        <v>548.0</v>
      </c>
      <c r="B549" s="152" t="s">
        <v>314</v>
      </c>
      <c r="C549" s="152" t="s">
        <v>313</v>
      </c>
      <c r="D549" s="152" t="s">
        <v>595</v>
      </c>
      <c r="E549" s="153" t="s">
        <v>1079</v>
      </c>
      <c r="F549" s="153" t="str">
        <f t="shared" si="1"/>
        <v>C08-Mediar entre diferents llengües, fent servir estratègies i coneixements senzills orientats a explicar conceptes o simplificar missatges, per transmetre informació de manera eficaç, clara i responsable.</v>
      </c>
      <c r="G549" s="152" t="s">
        <v>609</v>
      </c>
      <c r="H549" s="153" t="s">
        <v>1083</v>
      </c>
      <c r="I549" s="153" t="str">
        <f t="shared" si="2"/>
        <v>3r i 4t CA 8.2-Aplicar estratègies que ajudin a crear ponts, facilitin la comunicació i serveixin per explicar i simplificar textos, conceptes i missatges, i que siguin adequades a les intencions comunicatives, les característiques contextuals i la tipologia textual, usant recursos i suports físics o digitals en funció de les necessitats de cada moment.</v>
      </c>
      <c r="J549" s="154">
        <v>373.0</v>
      </c>
    </row>
    <row r="550">
      <c r="A550" s="139">
        <v>549.0</v>
      </c>
      <c r="B550" s="149" t="s">
        <v>314</v>
      </c>
      <c r="C550" s="149" t="s">
        <v>313</v>
      </c>
      <c r="D550" s="149" t="s">
        <v>615</v>
      </c>
      <c r="E550" s="150" t="s">
        <v>1084</v>
      </c>
      <c r="F550" s="150"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550" s="149" t="s">
        <v>617</v>
      </c>
      <c r="H550" s="150" t="s">
        <v>1085</v>
      </c>
      <c r="I550" s="150" t="str">
        <f t="shared" si="2"/>
        <v>1r i 2n CA 9.1-Comparar i contrastar les similituds i diferències entre diferents llengües reflexionant de manera progressivament autònoma sobre el seu funcionament.</v>
      </c>
      <c r="J550" s="151">
        <v>374.0</v>
      </c>
    </row>
    <row r="551">
      <c r="A551" s="144">
        <v>550.0</v>
      </c>
      <c r="B551" s="152" t="s">
        <v>314</v>
      </c>
      <c r="C551" s="152" t="s">
        <v>313</v>
      </c>
      <c r="D551" s="152" t="s">
        <v>615</v>
      </c>
      <c r="E551" s="153" t="s">
        <v>1084</v>
      </c>
      <c r="F551" s="153"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551" s="152" t="s">
        <v>619</v>
      </c>
      <c r="H551" s="153" t="s">
        <v>1086</v>
      </c>
      <c r="I551" s="153" t="str">
        <f t="shared" si="2"/>
        <v>1r i 2n CA 9.2-Utilitzar i diferenciar els coneixements i estratègies de millora de la pròpia capacitat de comunicar i d’aprendre la llengua estrangera, amb suport d’altres participants i de suports analògics i digitals.</v>
      </c>
      <c r="J551" s="154">
        <v>375.0</v>
      </c>
    </row>
    <row r="552">
      <c r="A552" s="139">
        <v>551.0</v>
      </c>
      <c r="B552" s="149" t="s">
        <v>314</v>
      </c>
      <c r="C552" s="149" t="s">
        <v>313</v>
      </c>
      <c r="D552" s="149" t="s">
        <v>615</v>
      </c>
      <c r="E552" s="150" t="s">
        <v>1084</v>
      </c>
      <c r="F552" s="150"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552" s="149" t="s">
        <v>621</v>
      </c>
      <c r="H552" s="150" t="s">
        <v>1087</v>
      </c>
      <c r="I552" s="150" t="str">
        <f t="shared" si="2"/>
        <v>1r i 2n CA 9.3-Identificar i registrar, seguint models, els progressos i dificultats d’aprenentatge de la llengua estrangera, seleccionant de forma guiada les estratègies més eficaces per superar aquestes dificultats i progressar en el seu aprenentatge, realitzant activitats d’autoavaluació i coavaluació, fent-los explícits i compartint-los.</v>
      </c>
      <c r="J552" s="151">
        <v>376.0</v>
      </c>
    </row>
    <row r="553">
      <c r="A553" s="144">
        <v>552.0</v>
      </c>
      <c r="B553" s="152" t="s">
        <v>314</v>
      </c>
      <c r="C553" s="152" t="s">
        <v>313</v>
      </c>
      <c r="D553" s="152" t="s">
        <v>615</v>
      </c>
      <c r="E553" s="153" t="s">
        <v>1084</v>
      </c>
      <c r="F553" s="153"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553" s="152" t="s">
        <v>625</v>
      </c>
      <c r="H553" s="153" t="s">
        <v>1088</v>
      </c>
      <c r="I553" s="153" t="str">
        <f t="shared" si="2"/>
        <v>3r i 4t CA 9.1-Comparar i argumentar les similituds i diferències entre diferents llengües reflexionant de manera progressivament autònoma sobre el seu funcionament.</v>
      </c>
      <c r="J553" s="154">
        <v>377.0</v>
      </c>
    </row>
    <row r="554">
      <c r="A554" s="139">
        <v>553.0</v>
      </c>
      <c r="B554" s="149" t="s">
        <v>314</v>
      </c>
      <c r="C554" s="149" t="s">
        <v>313</v>
      </c>
      <c r="D554" s="149" t="s">
        <v>615</v>
      </c>
      <c r="E554" s="150" t="s">
        <v>1084</v>
      </c>
      <c r="F554" s="150"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554" s="149" t="s">
        <v>627</v>
      </c>
      <c r="H554" s="150" t="s">
        <v>1089</v>
      </c>
      <c r="I554" s="150" t="str">
        <f t="shared" si="2"/>
        <v>3r i 4t CA 9.2-Utilitzar de forma creativa estratègies i coneixements de millora de la pròpia capacitat de comunicar i d’aprendre la llengua estrangera, amb suport d’altres participants i de suports analògics i digitals.</v>
      </c>
      <c r="J554" s="151">
        <v>378.0</v>
      </c>
    </row>
    <row r="555">
      <c r="A555" s="144">
        <v>554.0</v>
      </c>
      <c r="B555" s="152" t="s">
        <v>314</v>
      </c>
      <c r="C555" s="152" t="s">
        <v>313</v>
      </c>
      <c r="D555" s="152" t="s">
        <v>615</v>
      </c>
      <c r="E555" s="153" t="s">
        <v>1084</v>
      </c>
      <c r="F555" s="153"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555" s="152" t="s">
        <v>629</v>
      </c>
      <c r="H555" s="153" t="s">
        <v>1090</v>
      </c>
      <c r="I555" s="153" t="str">
        <f t="shared" si="2"/>
        <v>3r i 4t CA 9.3-Registrar i reflexionar sobre els progressos i dificultats d’aprenentatge de la llengua estrangera, seleccionant les estratègies més eficaces per superar aquestes dificultats i consolidar el seu aprenentatge, realitzant activitats de planificació del propi aprenentatge, autoavaluació i coavaluació, fent-los explícits i compartint-los.</v>
      </c>
      <c r="J555" s="154">
        <v>379.0</v>
      </c>
    </row>
    <row r="556">
      <c r="A556" s="139">
        <v>555.0</v>
      </c>
      <c r="B556" s="149" t="s">
        <v>314</v>
      </c>
      <c r="C556" s="149" t="s">
        <v>313</v>
      </c>
      <c r="D556" s="140" t="s">
        <v>882</v>
      </c>
      <c r="E556" s="150" t="s">
        <v>1035</v>
      </c>
      <c r="F556" s="150"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556" s="140" t="s">
        <v>1036</v>
      </c>
      <c r="H556" s="150" t="s">
        <v>1037</v>
      </c>
      <c r="I556" s="150" t="str">
        <f t="shared" si="2"/>
        <v>1r i 2n CA 10.1-Identificar i rebutjar els usos discriminatoris de la llengua, els abusos de poder a través de la paraula i els usos manipuladors del llenguatge a partir de la reflexió i l’anàlisi dels elements lingüístics, textuals i discursius utilitzats, així com dels elements no verbals que regeixen la comunicació entre les persones.</v>
      </c>
      <c r="J556" s="143" t="s">
        <v>362</v>
      </c>
    </row>
    <row r="557">
      <c r="A557" s="144">
        <v>556.0</v>
      </c>
      <c r="B557" s="152" t="s">
        <v>314</v>
      </c>
      <c r="C557" s="152" t="s">
        <v>313</v>
      </c>
      <c r="D557" s="145" t="s">
        <v>882</v>
      </c>
      <c r="E557" s="153" t="s">
        <v>1035</v>
      </c>
      <c r="F557" s="153"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557" s="145" t="s">
        <v>1038</v>
      </c>
      <c r="H557" s="153" t="s">
        <v>1091</v>
      </c>
      <c r="I557" s="153" t="str">
        <f t="shared" si="2"/>
        <v>1r i 2n CA 10.2-Utilitzar estratègies per a la resolució dialogada dels conflictes i la recerca de consensos tant en l’àmbit personal com educatiu i social.</v>
      </c>
      <c r="J557" s="148" t="s">
        <v>362</v>
      </c>
    </row>
    <row r="558">
      <c r="A558" s="139">
        <v>557.0</v>
      </c>
      <c r="B558" s="149" t="s">
        <v>314</v>
      </c>
      <c r="C558" s="149" t="s">
        <v>313</v>
      </c>
      <c r="D558" s="140" t="s">
        <v>882</v>
      </c>
      <c r="E558" s="150" t="s">
        <v>1035</v>
      </c>
      <c r="F558" s="150"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558" s="140" t="s">
        <v>1040</v>
      </c>
      <c r="H558" s="150" t="s">
        <v>1041</v>
      </c>
      <c r="I558" s="150" t="str">
        <f t="shared" si="2"/>
        <v>3r i 4t CA 10.1-Identificar i rebutjar els usos discriminatoris de la llengua, els abusos de poder a través de la paraula i els usos manipuladors del llenguatge a partir de la reflexió i l’anàlisi dels elements lingüístics, textuals i discursius utilitzats, així com dels elements no verbals de la comunicació.</v>
      </c>
      <c r="J558" s="143" t="s">
        <v>362</v>
      </c>
    </row>
    <row r="559">
      <c r="A559" s="144">
        <v>558.0</v>
      </c>
      <c r="B559" s="152" t="s">
        <v>314</v>
      </c>
      <c r="C559" s="152" t="s">
        <v>313</v>
      </c>
      <c r="D559" s="145" t="s">
        <v>882</v>
      </c>
      <c r="E559" s="153" t="s">
        <v>1035</v>
      </c>
      <c r="F559" s="153"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559" s="145" t="s">
        <v>1042</v>
      </c>
      <c r="H559" s="153" t="s">
        <v>1092</v>
      </c>
      <c r="I559" s="153" t="str">
        <f t="shared" si="2"/>
        <v>3r i 4t CA 10.2-Utilitzar estratègies per a la resolució dialogada dels conflictes i la recerca de consensos, tant en l’àmbit personal com educatiu i social.</v>
      </c>
      <c r="J559" s="148" t="s">
        <v>362</v>
      </c>
    </row>
    <row r="560">
      <c r="A560" s="139">
        <v>559.0</v>
      </c>
      <c r="B560" s="149" t="s">
        <v>318</v>
      </c>
      <c r="C560" s="149" t="s">
        <v>317</v>
      </c>
      <c r="D560" s="149" t="s">
        <v>358</v>
      </c>
      <c r="E560" s="150" t="s">
        <v>1093</v>
      </c>
      <c r="F560" s="150" t="str">
        <f t="shared" si="1"/>
        <v>C01-Interpretar, modelitzar i resoldre situacions de la vida quotidiana, pròpies de les matemàtiques i d’altres àmbits del coneixement aplicant diferents estratègies i formes de raonament per explorar procediments i obtenir solucions.</v>
      </c>
      <c r="G560" s="149" t="s">
        <v>388</v>
      </c>
      <c r="H560" s="150" t="s">
        <v>1094</v>
      </c>
      <c r="I560" s="150" t="str">
        <f t="shared" si="2"/>
        <v>1r, 2n i 3r CA 1.1-Interpretar problemes matemàtics organitzant-ne la informació donada i comprenent les preguntes formulades.</v>
      </c>
      <c r="J560" s="151">
        <v>384.0</v>
      </c>
    </row>
    <row r="561">
      <c r="A561" s="144">
        <v>560.0</v>
      </c>
      <c r="B561" s="152" t="s">
        <v>318</v>
      </c>
      <c r="C561" s="152" t="s">
        <v>317</v>
      </c>
      <c r="D561" s="152" t="s">
        <v>358</v>
      </c>
      <c r="E561" s="153" t="s">
        <v>1093</v>
      </c>
      <c r="F561" s="153" t="str">
        <f t="shared" si="1"/>
        <v>C01-Interpretar, modelitzar i resoldre situacions de la vida quotidiana, pròpies de les matemàtiques i d’altres àmbits del coneixement aplicant diferents estratègies i formes de raonament per explorar procediments i obtenir solucions.</v>
      </c>
      <c r="G561" s="152" t="s">
        <v>390</v>
      </c>
      <c r="H561" s="153" t="s">
        <v>1095</v>
      </c>
      <c r="I561" s="153" t="str">
        <f t="shared" si="2"/>
        <v>1r, 2n i 3r CA 1.2-Elaborar representacions matemàtiques eficaces, amb recursos manipulables, gràfics i digitals, que condueixin a la comprensió i resolució de problemes i situacions de la vida quotidiana.</v>
      </c>
      <c r="J561" s="154">
        <v>385.0</v>
      </c>
    </row>
    <row r="562">
      <c r="A562" s="139">
        <v>561.0</v>
      </c>
      <c r="B562" s="149" t="s">
        <v>318</v>
      </c>
      <c r="C562" s="149" t="s">
        <v>317</v>
      </c>
      <c r="D562" s="149" t="s">
        <v>358</v>
      </c>
      <c r="E562" s="150" t="s">
        <v>1093</v>
      </c>
      <c r="F562" s="150" t="str">
        <f t="shared" si="1"/>
        <v>C01-Interpretar, modelitzar i resoldre situacions de la vida quotidiana, pròpies de les matemàtiques i d’altres àmbits del coneixement aplicant diferents estratègies i formes de raonament per explorar procediments i obtenir solucions.</v>
      </c>
      <c r="G562" s="149" t="s">
        <v>392</v>
      </c>
      <c r="H562" s="150" t="s">
        <v>1096</v>
      </c>
      <c r="I562" s="150" t="str">
        <f t="shared" si="2"/>
        <v>1r, 2n i 3r CA 1.3-Analitzar i seleccionar eines i estratègies elaborades valorant-ne i contrastant-ne l’eficàcia i idoneïtat de manera raonada en la resolució de problemes.</v>
      </c>
      <c r="J562" s="151">
        <v>386.0</v>
      </c>
    </row>
    <row r="563">
      <c r="A563" s="144">
        <v>562.0</v>
      </c>
      <c r="B563" s="152" t="s">
        <v>318</v>
      </c>
      <c r="C563" s="152" t="s">
        <v>317</v>
      </c>
      <c r="D563" s="152" t="s">
        <v>358</v>
      </c>
      <c r="E563" s="153" t="s">
        <v>1093</v>
      </c>
      <c r="F563" s="153" t="str">
        <f t="shared" si="1"/>
        <v>C01-Interpretar, modelitzar i resoldre situacions de la vida quotidiana, pròpies de les matemàtiques i d’altres àmbits del coneixement aplicant diferents estratègies i formes de raonament per explorar procediments i obtenir solucions.</v>
      </c>
      <c r="G563" s="152" t="s">
        <v>789</v>
      </c>
      <c r="H563" s="153" t="s">
        <v>1097</v>
      </c>
      <c r="I563" s="153" t="str">
        <f t="shared" si="2"/>
        <v>1r, 2n i 3r CA 1.4-Obtenir solucions matemàtiques d’un problema mobilitzant els coneixements necessaris i discriminant l’existència o no d’una o més solucions d’un problema.</v>
      </c>
      <c r="J563" s="154">
        <v>387.0</v>
      </c>
    </row>
    <row r="564">
      <c r="A564" s="139">
        <v>563.0</v>
      </c>
      <c r="B564" s="149" t="s">
        <v>318</v>
      </c>
      <c r="C564" s="149" t="s">
        <v>317</v>
      </c>
      <c r="D564" s="149" t="s">
        <v>358</v>
      </c>
      <c r="E564" s="150" t="s">
        <v>1093</v>
      </c>
      <c r="F564" s="150" t="str">
        <f t="shared" si="1"/>
        <v>C01-Interpretar, modelitzar i resoldre situacions de la vida quotidiana, pròpies de les matemàtiques i d’altres àmbits del coneixement aplicant diferents estratègies i formes de raonament per explorar procediments i obtenir solucions.</v>
      </c>
      <c r="G564" s="149" t="s">
        <v>360</v>
      </c>
      <c r="H564" s="150" t="s">
        <v>1094</v>
      </c>
      <c r="I564" s="150" t="str">
        <f t="shared" si="2"/>
        <v>4t CA 1.1-Interpretar problemes matemàtics organitzant-ne la informació donada i comprenent les preguntes formulades.</v>
      </c>
      <c r="J564" s="151">
        <v>384.0</v>
      </c>
    </row>
    <row r="565">
      <c r="A565" s="144">
        <v>564.0</v>
      </c>
      <c r="B565" s="152" t="s">
        <v>318</v>
      </c>
      <c r="C565" s="152" t="s">
        <v>317</v>
      </c>
      <c r="D565" s="152" t="s">
        <v>358</v>
      </c>
      <c r="E565" s="153" t="s">
        <v>1093</v>
      </c>
      <c r="F565" s="153" t="str">
        <f t="shared" si="1"/>
        <v>C01-Interpretar, modelitzar i resoldre situacions de la vida quotidiana, pròpies de les matemàtiques i d’altres àmbits del coneixement aplicant diferents estratègies i formes de raonament per explorar procediments i obtenir solucions.</v>
      </c>
      <c r="G565" s="152" t="s">
        <v>363</v>
      </c>
      <c r="H565" s="153" t="s">
        <v>1095</v>
      </c>
      <c r="I565" s="153" t="str">
        <f t="shared" si="2"/>
        <v>4t CA 1.2-Elaborar representacions matemàtiques eficaces, amb recursos manipulables, gràfics i digitals, que condueixin a la comprensió i resolució de problemes i situacions de la vida quotidiana.</v>
      </c>
      <c r="J565" s="154">
        <v>385.0</v>
      </c>
    </row>
    <row r="566">
      <c r="A566" s="139">
        <v>565.0</v>
      </c>
      <c r="B566" s="149" t="s">
        <v>318</v>
      </c>
      <c r="C566" s="149" t="s">
        <v>317</v>
      </c>
      <c r="D566" s="149" t="s">
        <v>358</v>
      </c>
      <c r="E566" s="150" t="s">
        <v>1093</v>
      </c>
      <c r="F566" s="150" t="str">
        <f t="shared" si="1"/>
        <v>C01-Interpretar, modelitzar i resoldre situacions de la vida quotidiana, pròpies de les matemàtiques i d’altres àmbits del coneixement aplicant diferents estratègies i formes de raonament per explorar procediments i obtenir solucions.</v>
      </c>
      <c r="G566" s="149" t="s">
        <v>365</v>
      </c>
      <c r="H566" s="150" t="s">
        <v>1096</v>
      </c>
      <c r="I566" s="150" t="str">
        <f t="shared" si="2"/>
        <v>4t CA 1.3-Analitzar i seleccionar eines i estratègies elaborades valorant-ne i contrastant-ne l’eficàcia i idoneïtat de manera raonada en la resolució de problemes.</v>
      </c>
      <c r="J566" s="151">
        <v>386.0</v>
      </c>
    </row>
    <row r="567">
      <c r="A567" s="144">
        <v>566.0</v>
      </c>
      <c r="B567" s="152" t="s">
        <v>318</v>
      </c>
      <c r="C567" s="152" t="s">
        <v>317</v>
      </c>
      <c r="D567" s="152" t="s">
        <v>358</v>
      </c>
      <c r="E567" s="153" t="s">
        <v>1093</v>
      </c>
      <c r="F567" s="153" t="str">
        <f t="shared" si="1"/>
        <v>C01-Interpretar, modelitzar i resoldre situacions de la vida quotidiana, pròpies de les matemàtiques i d’altres àmbits del coneixement aplicant diferents estratègies i formes de raonament per explorar procediments i obtenir solucions.</v>
      </c>
      <c r="G567" s="152" t="s">
        <v>674</v>
      </c>
      <c r="H567" s="153" t="s">
        <v>1097</v>
      </c>
      <c r="I567" s="153" t="str">
        <f t="shared" si="2"/>
        <v>4t CA 1.4-Obtenir solucions matemàtiques d’un problema mobilitzant els coneixements necessaris i discriminant l’existència o no d’una o més solucions d’un problema.</v>
      </c>
      <c r="J567" s="154">
        <v>387.0</v>
      </c>
    </row>
    <row r="568">
      <c r="A568" s="139">
        <v>567.0</v>
      </c>
      <c r="B568" s="149" t="s">
        <v>318</v>
      </c>
      <c r="C568" s="149" t="s">
        <v>317</v>
      </c>
      <c r="D568" s="149" t="s">
        <v>367</v>
      </c>
      <c r="E568" s="150" t="s">
        <v>1098</v>
      </c>
      <c r="F568" s="150" t="str">
        <f t="shared" si="1"/>
        <v>C02-Argumentar la idoneïtat de les solucions d’un problema, avaluant les respostes obtingudes a través del raonament i la lògica matemàtica, per verificar la seva validesa i generar noves preguntes i reptes.</v>
      </c>
      <c r="G568" s="149" t="s">
        <v>398</v>
      </c>
      <c r="H568" s="150" t="s">
        <v>1099</v>
      </c>
      <c r="I568" s="150" t="str">
        <f t="shared" si="2"/>
        <v>1r, 2n i 3r CA 2.1-Construir i expressar amb coherència idees i raonaments que permetin justificar la validesa de les solucions, processos i conclusions des de diferents perspectives (de gènere, de sostenibilitat, de consum responsable...).</v>
      </c>
      <c r="J568" s="151">
        <v>392.0</v>
      </c>
    </row>
    <row r="569">
      <c r="A569" s="144">
        <v>568.0</v>
      </c>
      <c r="B569" s="152" t="s">
        <v>318</v>
      </c>
      <c r="C569" s="152" t="s">
        <v>317</v>
      </c>
      <c r="D569" s="152" t="s">
        <v>367</v>
      </c>
      <c r="E569" s="153" t="s">
        <v>1098</v>
      </c>
      <c r="F569" s="153" t="str">
        <f t="shared" si="1"/>
        <v>C02-Argumentar la idoneïtat de les solucions d’un problema, avaluant les respostes obtingudes a través del raonament i la lògica matemàtica, per verificar la seva validesa i generar noves preguntes i reptes.</v>
      </c>
      <c r="G569" s="152" t="s">
        <v>400</v>
      </c>
      <c r="H569" s="153" t="s">
        <v>1100</v>
      </c>
      <c r="I569" s="153" t="str">
        <f t="shared" si="2"/>
        <v>1r, 2n i 3r CA 2.2-Generar preguntes a partir d’arguments matemàtics que permetin plantejar nous reptes relacionats amb el problema resolt.</v>
      </c>
      <c r="J569" s="154">
        <v>393.0</v>
      </c>
    </row>
    <row r="570">
      <c r="A570" s="139">
        <v>569.0</v>
      </c>
      <c r="B570" s="149" t="s">
        <v>318</v>
      </c>
      <c r="C570" s="149" t="s">
        <v>317</v>
      </c>
      <c r="D570" s="149" t="s">
        <v>367</v>
      </c>
      <c r="E570" s="150" t="s">
        <v>1098</v>
      </c>
      <c r="F570" s="150" t="str">
        <f t="shared" si="1"/>
        <v>C02-Argumentar la idoneïtat de les solucions d’un problema, avaluant les respostes obtingudes a través del raonament i la lògica matemàtica, per verificar la seva validesa i generar noves preguntes i reptes.</v>
      </c>
      <c r="G570" s="149" t="s">
        <v>369</v>
      </c>
      <c r="H570" s="150" t="s">
        <v>1099</v>
      </c>
      <c r="I570" s="150" t="str">
        <f t="shared" si="2"/>
        <v>4t CA 2.1-Construir i expressar amb coherència idees i raonaments que permetin justificar la validesa de les solucions, processos i conclusions des de diferents perspectives (de gènere, de sostenibilitat, de consum responsable...).</v>
      </c>
      <c r="J570" s="151">
        <v>392.0</v>
      </c>
    </row>
    <row r="571">
      <c r="A571" s="144">
        <v>570.0</v>
      </c>
      <c r="B571" s="152" t="s">
        <v>318</v>
      </c>
      <c r="C571" s="152" t="s">
        <v>317</v>
      </c>
      <c r="D571" s="152" t="s">
        <v>367</v>
      </c>
      <c r="E571" s="153" t="s">
        <v>1098</v>
      </c>
      <c r="F571" s="153" t="str">
        <f t="shared" si="1"/>
        <v>C02-Argumentar la idoneïtat de les solucions d’un problema, avaluant les respostes obtingudes a través del raonament i la lògica matemàtica, per verificar la seva validesa i generar noves preguntes i reptes.</v>
      </c>
      <c r="G571" s="152" t="s">
        <v>371</v>
      </c>
      <c r="H571" s="153" t="s">
        <v>1100</v>
      </c>
      <c r="I571" s="153" t="str">
        <f t="shared" si="2"/>
        <v>4t CA 2.2-Generar preguntes a partir d’arguments matemàtics que permetin plantejar nous reptes relacionats amb el problema resolt.</v>
      </c>
      <c r="J571" s="154">
        <v>393.0</v>
      </c>
    </row>
    <row r="572">
      <c r="A572" s="139">
        <v>571.0</v>
      </c>
      <c r="B572" s="149" t="s">
        <v>318</v>
      </c>
      <c r="C572" s="149" t="s">
        <v>317</v>
      </c>
      <c r="D572" s="149" t="s">
        <v>373</v>
      </c>
      <c r="E572" s="150" t="s">
        <v>1101</v>
      </c>
      <c r="F572" s="150" t="str">
        <f t="shared" si="1"/>
        <v>C03-Formular conjectures senzilles o problemes, utilitzant el raonament i l’argumentació, la creativitat i les eines tecnològiques, per integrar i generar nou coneixement matemàtic.</v>
      </c>
      <c r="G572" s="149" t="s">
        <v>405</v>
      </c>
      <c r="H572" s="150" t="s">
        <v>1102</v>
      </c>
      <c r="I572" s="150" t="str">
        <f t="shared" si="2"/>
        <v>1r, 2n i 3r CA 3.1-Plantejar preguntes en contextos diversos que es puguin respondre a través del coneixement matemàtic.</v>
      </c>
      <c r="J572" s="151">
        <v>396.0</v>
      </c>
    </row>
    <row r="573">
      <c r="A573" s="144">
        <v>572.0</v>
      </c>
      <c r="B573" s="152" t="s">
        <v>318</v>
      </c>
      <c r="C573" s="152" t="s">
        <v>317</v>
      </c>
      <c r="D573" s="152" t="s">
        <v>373</v>
      </c>
      <c r="E573" s="153" t="s">
        <v>1101</v>
      </c>
      <c r="F573" s="153" t="str">
        <f t="shared" si="1"/>
        <v>C03-Formular conjectures senzilles o problemes, utilitzant el raonament i l’argumentació, la creativitat i les eines tecnològiques, per integrar i generar nou coneixement matemàtic.</v>
      </c>
      <c r="G573" s="152" t="s">
        <v>407</v>
      </c>
      <c r="H573" s="153" t="s">
        <v>1103</v>
      </c>
      <c r="I573" s="153" t="str">
        <f t="shared" si="2"/>
        <v>1r, 2n i 3r CA 3.2-Fer conjectures matemàtiques senzilles de manera autònoma i raonada en un context en què l’alumne/a tingui llibertat creativa fent ús, si cal, d’eines tecnològiques (llenguatges de programació, fulls de càlcul, GeoGebra, fotografia matemàtica, vídeo, etc.).</v>
      </c>
      <c r="J573" s="154">
        <v>397.0</v>
      </c>
    </row>
    <row r="574">
      <c r="A574" s="139">
        <v>573.0</v>
      </c>
      <c r="B574" s="149" t="s">
        <v>318</v>
      </c>
      <c r="C574" s="149" t="s">
        <v>317</v>
      </c>
      <c r="D574" s="149" t="s">
        <v>373</v>
      </c>
      <c r="E574" s="150" t="s">
        <v>1101</v>
      </c>
      <c r="F574" s="150" t="str">
        <f t="shared" si="1"/>
        <v>C03-Formular conjectures senzilles o problemes, utilitzant el raonament i l’argumentació, la creativitat i les eines tecnològiques, per integrar i generar nou coneixement matemàtic.</v>
      </c>
      <c r="G574" s="149" t="s">
        <v>409</v>
      </c>
      <c r="H574" s="150" t="s">
        <v>1104</v>
      </c>
      <c r="I574" s="150" t="str">
        <f t="shared" si="2"/>
        <v>1r, 2n i 3r CA 3.3-Proposar problemes de manera autònoma, creativa i raonada en un context.</v>
      </c>
      <c r="J574" s="151">
        <v>398.0</v>
      </c>
    </row>
    <row r="575">
      <c r="A575" s="144">
        <v>574.0</v>
      </c>
      <c r="B575" s="152" t="s">
        <v>318</v>
      </c>
      <c r="C575" s="152" t="s">
        <v>317</v>
      </c>
      <c r="D575" s="152" t="s">
        <v>373</v>
      </c>
      <c r="E575" s="153" t="s">
        <v>1101</v>
      </c>
      <c r="F575" s="153" t="str">
        <f t="shared" si="1"/>
        <v>C03-Formular conjectures senzilles o problemes, utilitzant el raonament i l’argumentació, la creativitat i les eines tecnològiques, per integrar i generar nou coneixement matemàtic.</v>
      </c>
      <c r="G575" s="152" t="s">
        <v>375</v>
      </c>
      <c r="H575" s="153" t="s">
        <v>1102</v>
      </c>
      <c r="I575" s="153" t="str">
        <f t="shared" si="2"/>
        <v>4t CA 3.1-Plantejar preguntes en contextos diversos que es puguin respondre a través del coneixement matemàtic.</v>
      </c>
      <c r="J575" s="154">
        <v>396.0</v>
      </c>
    </row>
    <row r="576">
      <c r="A576" s="139">
        <v>575.0</v>
      </c>
      <c r="B576" s="149" t="s">
        <v>318</v>
      </c>
      <c r="C576" s="149" t="s">
        <v>317</v>
      </c>
      <c r="D576" s="149" t="s">
        <v>373</v>
      </c>
      <c r="E576" s="150" t="s">
        <v>1101</v>
      </c>
      <c r="F576" s="150" t="str">
        <f t="shared" si="1"/>
        <v>C03-Formular conjectures senzilles o problemes, utilitzant el raonament i l’argumentació, la creativitat i les eines tecnològiques, per integrar i generar nou coneixement matemàtic.</v>
      </c>
      <c r="G576" s="149" t="s">
        <v>377</v>
      </c>
      <c r="H576" s="150" t="s">
        <v>1103</v>
      </c>
      <c r="I576" s="150" t="str">
        <f t="shared" si="2"/>
        <v>4t CA 3.2-Fer conjectures matemàtiques senzilles de manera autònoma i raonada en un context en què l’alumne/a tingui llibertat creativa fent ús, si cal, d’eines tecnològiques (llenguatges de programació, fulls de càlcul, GeoGebra, fotografia matemàtica, vídeo, etc.).</v>
      </c>
      <c r="J576" s="151">
        <v>397.0</v>
      </c>
    </row>
    <row r="577">
      <c r="A577" s="144">
        <v>576.0</v>
      </c>
      <c r="B577" s="152" t="s">
        <v>318</v>
      </c>
      <c r="C577" s="152" t="s">
        <v>317</v>
      </c>
      <c r="D577" s="152" t="s">
        <v>373</v>
      </c>
      <c r="E577" s="153" t="s">
        <v>1101</v>
      </c>
      <c r="F577" s="153" t="str">
        <f t="shared" si="1"/>
        <v>C03-Formular conjectures senzilles o problemes, utilitzant el raonament i l’argumentació, la creativitat i les eines tecnològiques, per integrar i generar nou coneixement matemàtic.</v>
      </c>
      <c r="G577" s="152" t="s">
        <v>379</v>
      </c>
      <c r="H577" s="153" t="s">
        <v>1104</v>
      </c>
      <c r="I577" s="153" t="str">
        <f t="shared" si="2"/>
        <v>4t CA 3.3-Proposar problemes de manera autònoma, creativa i raonada en un context.</v>
      </c>
      <c r="J577" s="154">
        <v>398.0</v>
      </c>
    </row>
    <row r="578">
      <c r="A578" s="139">
        <v>577.0</v>
      </c>
      <c r="B578" s="149" t="s">
        <v>318</v>
      </c>
      <c r="C578" s="149" t="s">
        <v>317</v>
      </c>
      <c r="D578" s="149" t="s">
        <v>381</v>
      </c>
      <c r="E578" s="150" t="s">
        <v>1105</v>
      </c>
      <c r="F578" s="150" t="str">
        <f t="shared" si="1"/>
        <v>C04-Utilitzar el pensament computacional, organitzant dades, descomponent en parts, reconeixement patrons, interpretant, modificant, generalitzant i creant algoritmes per modelitzar situacions i resoldre problemes de forma eficient.</v>
      </c>
      <c r="G578" s="149" t="s">
        <v>426</v>
      </c>
      <c r="H578" s="150" t="s">
        <v>1106</v>
      </c>
      <c r="I578" s="150" t="str">
        <f t="shared" si="2"/>
        <v>1r, 2n i 3r CA 4.1-Descompondre un problema o situació de la vida quotidiana en diferents parts, abordant-les d’una en una per poder trobar la solució global amb dispositius digitals.</v>
      </c>
      <c r="J578" s="151">
        <v>402.0</v>
      </c>
    </row>
    <row r="579">
      <c r="A579" s="144">
        <v>578.0</v>
      </c>
      <c r="B579" s="152" t="s">
        <v>318</v>
      </c>
      <c r="C579" s="152" t="s">
        <v>317</v>
      </c>
      <c r="D579" s="152" t="s">
        <v>381</v>
      </c>
      <c r="E579" s="153" t="s">
        <v>1105</v>
      </c>
      <c r="F579" s="153" t="str">
        <f t="shared" si="1"/>
        <v>C04-Utilitzar el pensament computacional, organitzant dades, descomponent en parts, reconeixement patrons, interpretant, modificant, generalitzant i creant algoritmes per modelitzar situacions i resoldre problemes de forma eficient.</v>
      </c>
      <c r="G579" s="152" t="s">
        <v>428</v>
      </c>
      <c r="H579" s="153" t="s">
        <v>1107</v>
      </c>
      <c r="I579" s="153" t="str">
        <f t="shared" si="2"/>
        <v>1r, 2n i 3r CA 4.2-Reconèixer patrons, similituds i tendències en els problemes o situacions que es volen solucionar.</v>
      </c>
      <c r="J579" s="154">
        <v>403.0</v>
      </c>
    </row>
    <row r="580">
      <c r="A580" s="139">
        <v>579.0</v>
      </c>
      <c r="B580" s="149" t="s">
        <v>318</v>
      </c>
      <c r="C580" s="149" t="s">
        <v>317</v>
      </c>
      <c r="D580" s="149" t="s">
        <v>381</v>
      </c>
      <c r="E580" s="150" t="s">
        <v>1105</v>
      </c>
      <c r="F580" s="150" t="str">
        <f t="shared" si="1"/>
        <v>C04-Utilitzar el pensament computacional, organitzant dades, descomponent en parts, reconeixement patrons, interpretant, modificant, generalitzant i creant algoritmes per modelitzar situacions i resoldre problemes de forma eficient.</v>
      </c>
      <c r="G580" s="149" t="s">
        <v>849</v>
      </c>
      <c r="H580" s="150" t="s">
        <v>1108</v>
      </c>
      <c r="I580" s="150" t="str">
        <f t="shared" si="2"/>
        <v>1r, 2n i 3r CA 4.3-Trobar els principis que generen els patrons d’un problema descartant les dades irrellevants tot identificant les parts més importants.</v>
      </c>
      <c r="J580" s="151">
        <v>404.0</v>
      </c>
    </row>
    <row r="581">
      <c r="A581" s="144">
        <v>580.0</v>
      </c>
      <c r="B581" s="152" t="s">
        <v>318</v>
      </c>
      <c r="C581" s="152" t="s">
        <v>317</v>
      </c>
      <c r="D581" s="152" t="s">
        <v>381</v>
      </c>
      <c r="E581" s="153" t="s">
        <v>1105</v>
      </c>
      <c r="F581" s="153" t="str">
        <f t="shared" si="1"/>
        <v>C04-Utilitzar el pensament computacional, organitzant dades, descomponent en parts, reconeixement patrons, interpretant, modificant, generalitzant i creant algoritmes per modelitzar situacions i resoldre problemes de forma eficient.</v>
      </c>
      <c r="G581" s="152" t="s">
        <v>1109</v>
      </c>
      <c r="H581" s="153" t="s">
        <v>1110</v>
      </c>
      <c r="I581" s="153" t="str">
        <f t="shared" si="2"/>
        <v>1r, 2n i 3r CA 4.4-Generar instruccions pas a pas per resoldre un problema i d’altres similars provant i duent a terme possibles solucions amb dispositius digitals.</v>
      </c>
      <c r="J581" s="154">
        <v>405.0</v>
      </c>
    </row>
    <row r="582">
      <c r="A582" s="139">
        <v>581.0</v>
      </c>
      <c r="B582" s="149" t="s">
        <v>318</v>
      </c>
      <c r="C582" s="149" t="s">
        <v>317</v>
      </c>
      <c r="D582" s="149" t="s">
        <v>381</v>
      </c>
      <c r="E582" s="150" t="s">
        <v>1105</v>
      </c>
      <c r="F582" s="150" t="str">
        <f t="shared" si="1"/>
        <v>C04-Utilitzar el pensament computacional, organitzant dades, descomponent en parts, reconeixement patrons, interpretant, modificant, generalitzant i creant algoritmes per modelitzar situacions i resoldre problemes de forma eficient.</v>
      </c>
      <c r="G582" s="149" t="s">
        <v>383</v>
      </c>
      <c r="H582" s="150" t="s">
        <v>1106</v>
      </c>
      <c r="I582" s="150" t="str">
        <f t="shared" si="2"/>
        <v>4t CA 4.1-Descompondre un problema o situació de la vida quotidiana en diferents parts, abordant-les d’una en una per poder trobar la solució global amb dispositius digitals.</v>
      </c>
      <c r="J582" s="151">
        <v>402.0</v>
      </c>
    </row>
    <row r="583">
      <c r="A583" s="144">
        <v>582.0</v>
      </c>
      <c r="B583" s="152" t="s">
        <v>318</v>
      </c>
      <c r="C583" s="152" t="s">
        <v>317</v>
      </c>
      <c r="D583" s="152" t="s">
        <v>381</v>
      </c>
      <c r="E583" s="153" t="s">
        <v>1105</v>
      </c>
      <c r="F583" s="153" t="str">
        <f t="shared" si="1"/>
        <v>C04-Utilitzar el pensament computacional, organitzant dades, descomponent en parts, reconeixement patrons, interpretant, modificant, generalitzant i creant algoritmes per modelitzar situacions i resoldre problemes de forma eficient.</v>
      </c>
      <c r="G583" s="152" t="s">
        <v>385</v>
      </c>
      <c r="H583" s="153" t="s">
        <v>1107</v>
      </c>
      <c r="I583" s="153" t="str">
        <f t="shared" si="2"/>
        <v>4t CA 4.2-Reconèixer patrons, similituds i tendències en els problemes o situacions que es volen solucionar.</v>
      </c>
      <c r="J583" s="154">
        <v>403.0</v>
      </c>
    </row>
    <row r="584">
      <c r="A584" s="139">
        <v>583.0</v>
      </c>
      <c r="B584" s="149" t="s">
        <v>318</v>
      </c>
      <c r="C584" s="149" t="s">
        <v>317</v>
      </c>
      <c r="D584" s="149" t="s">
        <v>381</v>
      </c>
      <c r="E584" s="150" t="s">
        <v>1105</v>
      </c>
      <c r="F584" s="150" t="str">
        <f t="shared" si="1"/>
        <v>C04-Utilitzar el pensament computacional, organitzant dades, descomponent en parts, reconeixement patrons, interpretant, modificant, generalitzant i creant algoritmes per modelitzar situacions i resoldre problemes de forma eficient.</v>
      </c>
      <c r="G584" s="149" t="s">
        <v>650</v>
      </c>
      <c r="H584" s="150" t="s">
        <v>1108</v>
      </c>
      <c r="I584" s="150" t="str">
        <f t="shared" si="2"/>
        <v>4t CA 4.3-Trobar els principis que generen els patrons d’un problema descartant les dades irrellevants tot identificant les parts més importants.</v>
      </c>
      <c r="J584" s="151">
        <v>404.0</v>
      </c>
    </row>
    <row r="585">
      <c r="A585" s="144">
        <v>584.0</v>
      </c>
      <c r="B585" s="152" t="s">
        <v>318</v>
      </c>
      <c r="C585" s="152" t="s">
        <v>317</v>
      </c>
      <c r="D585" s="152" t="s">
        <v>381</v>
      </c>
      <c r="E585" s="153" t="s">
        <v>1105</v>
      </c>
      <c r="F585" s="153" t="str">
        <f t="shared" si="1"/>
        <v>C04-Utilitzar el pensament computacional, organitzant dades, descomponent en parts, reconeixement patrons, interpretant, modificant, generalitzant i creant algoritmes per modelitzar situacions i resoldre problemes de forma eficient.</v>
      </c>
      <c r="G585" s="152" t="s">
        <v>693</v>
      </c>
      <c r="H585" s="153" t="s">
        <v>1110</v>
      </c>
      <c r="I585" s="153" t="str">
        <f t="shared" si="2"/>
        <v>4t CA 4.4-Generar instruccions pas a pas per resoldre un problema i d’altres similars provant i duent a terme possibles solucions amb dispositius digitals.</v>
      </c>
      <c r="J585" s="154">
        <v>405.0</v>
      </c>
    </row>
    <row r="586">
      <c r="A586" s="139">
        <v>585.0</v>
      </c>
      <c r="B586" s="149" t="s">
        <v>318</v>
      </c>
      <c r="C586" s="149" t="s">
        <v>317</v>
      </c>
      <c r="D586" s="149" t="s">
        <v>431</v>
      </c>
      <c r="E586" s="150" t="s">
        <v>1111</v>
      </c>
      <c r="F586" s="150" t="str">
        <f t="shared" si="1"/>
        <v>C05-Connectar diferents elements matemàtics relacionant conceptes, procediments, arguments i models per desenvolupar una visió de les matemàtiques com un tot integrat.</v>
      </c>
      <c r="G586" s="149" t="s">
        <v>433</v>
      </c>
      <c r="H586" s="150" t="s">
        <v>1112</v>
      </c>
      <c r="I586" s="150" t="str">
        <f t="shared" si="2"/>
        <v>1r, 2n i 3r CA 5.1-Identificar i usar les connexions entre diferents representacions d’un mateix concepte matemàtic quan s’extreu informació d’una d’aquestes per aplicar-la a l’altra.</v>
      </c>
      <c r="J586" s="151">
        <v>410.0</v>
      </c>
    </row>
    <row r="587">
      <c r="A587" s="144">
        <v>586.0</v>
      </c>
      <c r="B587" s="152" t="s">
        <v>318</v>
      </c>
      <c r="C587" s="152" t="s">
        <v>317</v>
      </c>
      <c r="D587" s="152" t="s">
        <v>431</v>
      </c>
      <c r="E587" s="153" t="s">
        <v>1111</v>
      </c>
      <c r="F587" s="153" t="str">
        <f t="shared" si="1"/>
        <v>C05-Connectar diferents elements matemàtics relacionant conceptes, procediments, arguments i models per desenvolupar una visió de les matemàtiques com un tot integrat.</v>
      </c>
      <c r="G587" s="152" t="s">
        <v>435</v>
      </c>
      <c r="H587" s="153" t="s">
        <v>1113</v>
      </c>
      <c r="I587" s="153" t="str">
        <f t="shared" si="2"/>
        <v>1r, 2n i 3r CA 5.2-Reconèixer i relacionar connexions entre diferents conceptes i coneixements matemàtics a través de situacions de la vida quotidiana per treure’n conclusions i tenir una visió integrada de les matemàtiques.</v>
      </c>
      <c r="J587" s="154">
        <v>411.0</v>
      </c>
    </row>
    <row r="588">
      <c r="A588" s="139">
        <v>587.0</v>
      </c>
      <c r="B588" s="149" t="s">
        <v>318</v>
      </c>
      <c r="C588" s="149" t="s">
        <v>317</v>
      </c>
      <c r="D588" s="149" t="s">
        <v>431</v>
      </c>
      <c r="E588" s="150" t="s">
        <v>1111</v>
      </c>
      <c r="F588" s="150" t="str">
        <f t="shared" si="1"/>
        <v>C05-Connectar diferents elements matemàtics relacionant conceptes, procediments, arguments i models per desenvolupar una visió de les matemàtiques com un tot integrat.</v>
      </c>
      <c r="G588" s="149" t="s">
        <v>445</v>
      </c>
      <c r="H588" s="150" t="s">
        <v>1112</v>
      </c>
      <c r="I588" s="150" t="str">
        <f t="shared" si="2"/>
        <v>4t CA 5.1-Identificar i usar les connexions entre diferents representacions d’un mateix concepte matemàtic quan s’extreu informació d’una d’aquestes per aplicar-la a l’altra.</v>
      </c>
      <c r="J588" s="151">
        <v>410.0</v>
      </c>
    </row>
    <row r="589">
      <c r="A589" s="144">
        <v>588.0</v>
      </c>
      <c r="B589" s="152" t="s">
        <v>318</v>
      </c>
      <c r="C589" s="152" t="s">
        <v>317</v>
      </c>
      <c r="D589" s="152" t="s">
        <v>431</v>
      </c>
      <c r="E589" s="153" t="s">
        <v>1111</v>
      </c>
      <c r="F589" s="153" t="str">
        <f t="shared" si="1"/>
        <v>C05-Connectar diferents elements matemàtics relacionant conceptes, procediments, arguments i models per desenvolupar una visió de les matemàtiques com un tot integrat.</v>
      </c>
      <c r="G589" s="152" t="s">
        <v>447</v>
      </c>
      <c r="H589" s="153" t="s">
        <v>1113</v>
      </c>
      <c r="I589" s="153" t="str">
        <f t="shared" si="2"/>
        <v>4t CA 5.2-Reconèixer i relacionar connexions entre diferents conceptes i coneixements matemàtics a través de situacions de la vida quotidiana per treure’n conclusions i tenir una visió integrada de les matemàtiques.</v>
      </c>
      <c r="J589" s="154">
        <v>411.0</v>
      </c>
    </row>
    <row r="590">
      <c r="A590" s="139">
        <v>589.0</v>
      </c>
      <c r="B590" s="149" t="s">
        <v>318</v>
      </c>
      <c r="C590" s="149" t="s">
        <v>317</v>
      </c>
      <c r="D590" s="149" t="s">
        <v>457</v>
      </c>
      <c r="E590" s="150" t="s">
        <v>1114</v>
      </c>
      <c r="F590" s="150" t="str">
        <f t="shared" si="1"/>
        <v>C06-Vincular i contextualitzar les matemàtiques amb altres àrees de coneixement, interrelacionant conceptes i procediments, per resoldre problemes i desenvolupar la capacitat crítica, creativa i innovadora en situacions diverses.</v>
      </c>
      <c r="G590" s="149" t="s">
        <v>459</v>
      </c>
      <c r="H590" s="150" t="s">
        <v>1115</v>
      </c>
      <c r="I590" s="150" t="str">
        <f t="shared" si="2"/>
        <v>1r, 2n i 3r CA 6.1-Reconèixer i utilitzar les matemàtiques presents en la vida quotidiana usant els processos inherents a la investigació científica i matemàtica: inferir, mesurar, comunicar, classificar, predir…, en situacions susceptibles de ser abordades en termes matemàtics.</v>
      </c>
      <c r="J590" s="151">
        <v>414.0</v>
      </c>
    </row>
    <row r="591">
      <c r="A591" s="144">
        <v>590.0</v>
      </c>
      <c r="B591" s="152" t="s">
        <v>318</v>
      </c>
      <c r="C591" s="152" t="s">
        <v>317</v>
      </c>
      <c r="D591" s="152" t="s">
        <v>457</v>
      </c>
      <c r="E591" s="153" t="s">
        <v>1114</v>
      </c>
      <c r="F591" s="153" t="str">
        <f t="shared" si="1"/>
        <v>C06-Vincular i contextualitzar les matemàtiques amb altres àrees de coneixement, interrelacionant conceptes i procediments, per resoldre problemes i desenvolupar la capacitat crítica, creativa i innovadora en situacions diverses.</v>
      </c>
      <c r="G591" s="152" t="s">
        <v>461</v>
      </c>
      <c r="H591" s="153" t="s">
        <v>1116</v>
      </c>
      <c r="I591" s="153" t="str">
        <f t="shared" si="2"/>
        <v>1r, 2n i 3r CA 6.2-Reconèixer i utilitzar les connexions entre les matemàtiques i altres matèries, en situacions susceptibles de ser abordades en termes matemàtics.</v>
      </c>
      <c r="J591" s="154">
        <v>415.0</v>
      </c>
    </row>
    <row r="592">
      <c r="A592" s="139">
        <v>591.0</v>
      </c>
      <c r="B592" s="149" t="s">
        <v>318</v>
      </c>
      <c r="C592" s="149" t="s">
        <v>317</v>
      </c>
      <c r="D592" s="149" t="s">
        <v>457</v>
      </c>
      <c r="E592" s="150" t="s">
        <v>1114</v>
      </c>
      <c r="F592" s="150" t="str">
        <f t="shared" si="1"/>
        <v>C06-Vincular i contextualitzar les matemàtiques amb altres àrees de coneixement, interrelacionant conceptes i procediments, per resoldre problemes i desenvolupar la capacitat crítica, creativa i innovadora en situacions diverses.</v>
      </c>
      <c r="G592" s="149" t="s">
        <v>463</v>
      </c>
      <c r="H592" s="150" t="s">
        <v>1117</v>
      </c>
      <c r="I592" s="150" t="str">
        <f t="shared" si="2"/>
        <v>1r, 2n i 3r CA 6.3-Identificar i valorar l’aportació actual i històrica de les matemàtiques al progrés de la humanitat, també des d’una perspectiva de gènere, davant dels reptes que planteja la societat actual.</v>
      </c>
      <c r="J592" s="143" t="s">
        <v>362</v>
      </c>
    </row>
    <row r="593">
      <c r="A593" s="144">
        <v>592.0</v>
      </c>
      <c r="B593" s="152" t="s">
        <v>318</v>
      </c>
      <c r="C593" s="152" t="s">
        <v>317</v>
      </c>
      <c r="D593" s="152" t="s">
        <v>457</v>
      </c>
      <c r="E593" s="153" t="s">
        <v>1114</v>
      </c>
      <c r="F593" s="153" t="str">
        <f t="shared" si="1"/>
        <v>C06-Vincular i contextualitzar les matemàtiques amb altres àrees de coneixement, interrelacionant conceptes i procediments, per resoldre problemes i desenvolupar la capacitat crítica, creativa i innovadora en situacions diverses.</v>
      </c>
      <c r="G593" s="152" t="s">
        <v>813</v>
      </c>
      <c r="H593" s="153" t="s">
        <v>1118</v>
      </c>
      <c r="I593" s="153" t="str">
        <f t="shared" si="2"/>
        <v>1r, 2n i 3r CA 6.4-Desenvolupar l’esperit crític i el potencial creatiu de la matemàtica argumentant propostes innovadores en contextos científics, tecnològics, socials, artístics i culturals.</v>
      </c>
      <c r="J593" s="154">
        <v>417.0</v>
      </c>
    </row>
    <row r="594">
      <c r="A594" s="139">
        <v>593.0</v>
      </c>
      <c r="B594" s="149" t="s">
        <v>318</v>
      </c>
      <c r="C594" s="149" t="s">
        <v>317</v>
      </c>
      <c r="D594" s="149" t="s">
        <v>457</v>
      </c>
      <c r="E594" s="150" t="s">
        <v>1114</v>
      </c>
      <c r="F594" s="150" t="str">
        <f t="shared" si="1"/>
        <v>C06-Vincular i contextualitzar les matemàtiques amb altres àrees de coneixement, interrelacionant conceptes i procediments, per resoldre problemes i desenvolupar la capacitat crítica, creativa i innovadora en situacions diverses.</v>
      </c>
      <c r="G594" s="149" t="s">
        <v>465</v>
      </c>
      <c r="H594" s="150" t="s">
        <v>1115</v>
      </c>
      <c r="I594" s="150" t="str">
        <f t="shared" si="2"/>
        <v>4t CA 6.1-Reconèixer i utilitzar les matemàtiques presents en la vida quotidiana usant els processos inherents a la investigació científica i matemàtica: inferir, mesurar, comunicar, classificar, predir…, en situacions susceptibles de ser abordades en termes matemàtics.</v>
      </c>
      <c r="J594" s="151">
        <v>414.0</v>
      </c>
    </row>
    <row r="595">
      <c r="A595" s="144">
        <v>594.0</v>
      </c>
      <c r="B595" s="152" t="s">
        <v>318</v>
      </c>
      <c r="C595" s="152" t="s">
        <v>317</v>
      </c>
      <c r="D595" s="152" t="s">
        <v>457</v>
      </c>
      <c r="E595" s="153" t="s">
        <v>1114</v>
      </c>
      <c r="F595" s="153" t="str">
        <f t="shared" si="1"/>
        <v>C06-Vincular i contextualitzar les matemàtiques amb altres àrees de coneixement, interrelacionant conceptes i procediments, per resoldre problemes i desenvolupar la capacitat crítica, creativa i innovadora en situacions diverses.</v>
      </c>
      <c r="G595" s="152" t="s">
        <v>467</v>
      </c>
      <c r="H595" s="153" t="s">
        <v>1116</v>
      </c>
      <c r="I595" s="153" t="str">
        <f t="shared" si="2"/>
        <v>4t CA 6.2-Reconèixer i utilitzar les connexions entre les matemàtiques i altres matèries, en situacions susceptibles de ser abordades en termes matemàtics.</v>
      </c>
      <c r="J595" s="154">
        <v>415.0</v>
      </c>
    </row>
    <row r="596">
      <c r="A596" s="139">
        <v>595.0</v>
      </c>
      <c r="B596" s="149" t="s">
        <v>318</v>
      </c>
      <c r="C596" s="149" t="s">
        <v>317</v>
      </c>
      <c r="D596" s="149" t="s">
        <v>457</v>
      </c>
      <c r="E596" s="150" t="s">
        <v>1114</v>
      </c>
      <c r="F596" s="150" t="str">
        <f t="shared" si="1"/>
        <v>C06-Vincular i contextualitzar les matemàtiques amb altres àrees de coneixement, interrelacionant conceptes i procediments, per resoldre problemes i desenvolupar la capacitat crítica, creativa i innovadora en situacions diverses.</v>
      </c>
      <c r="G596" s="149" t="s">
        <v>469</v>
      </c>
      <c r="H596" s="150" t="s">
        <v>1117</v>
      </c>
      <c r="I596" s="150" t="str">
        <f t="shared" si="2"/>
        <v>4t CA 6.3-Identificar i valorar l’aportació actual i històrica de les matemàtiques al progrés de la humanitat, també des d’una perspectiva de gènere, davant dels reptes que planteja la societat actual.</v>
      </c>
      <c r="J596" s="143" t="s">
        <v>362</v>
      </c>
    </row>
    <row r="597">
      <c r="A597" s="144">
        <v>596.0</v>
      </c>
      <c r="B597" s="152" t="s">
        <v>318</v>
      </c>
      <c r="C597" s="152" t="s">
        <v>317</v>
      </c>
      <c r="D597" s="152" t="s">
        <v>457</v>
      </c>
      <c r="E597" s="153" t="s">
        <v>1114</v>
      </c>
      <c r="F597" s="153" t="str">
        <f t="shared" si="1"/>
        <v>C06-Vincular i contextualitzar les matemàtiques amb altres àrees de coneixement, interrelacionant conceptes i procediments, per resoldre problemes i desenvolupar la capacitat crítica, creativa i innovadora en situacions diverses.</v>
      </c>
      <c r="G597" s="152" t="s">
        <v>471</v>
      </c>
      <c r="H597" s="153" t="s">
        <v>1118</v>
      </c>
      <c r="I597" s="153" t="str">
        <f t="shared" si="2"/>
        <v>4t CA 6.4-Desenvolupar l’esperit crític i el potencial creatiu de la matemàtica argumentant propostes innovadores en contextos científics, tecnològics, socials, artístics i culturals.</v>
      </c>
      <c r="J597" s="154">
        <v>417.0</v>
      </c>
    </row>
    <row r="598">
      <c r="A598" s="139">
        <v>597.0</v>
      </c>
      <c r="B598" s="149" t="s">
        <v>318</v>
      </c>
      <c r="C598" s="149" t="s">
        <v>317</v>
      </c>
      <c r="D598" s="149" t="s">
        <v>575</v>
      </c>
      <c r="E598" s="150" t="s">
        <v>1119</v>
      </c>
      <c r="F598" s="150" t="str">
        <f t="shared" si="1"/>
        <v>C07-Comunicar i representar, de forma individual i col·lectiva, conceptes, procediments i resultats matemàtics usant el llenguatge oral, escrit, gràfic, multimodal i la terminologia matemàtica apropiada, per donar significat i permanència a les idees matemàtiques.</v>
      </c>
      <c r="G598" s="149" t="s">
        <v>1120</v>
      </c>
      <c r="H598" s="150" t="s">
        <v>1121</v>
      </c>
      <c r="I598" s="150" t="str">
        <f t="shared" si="2"/>
        <v>1r, 2n i 3r CA 7.1-Comunicar informació de manera organitzada, utilitzant el llenguatge matemàtic adequat, oralment i per escrit, per a descriure, explicar justificar raonaments, procediments i conclusions.</v>
      </c>
      <c r="J598" s="151">
        <v>422.0</v>
      </c>
    </row>
    <row r="599">
      <c r="A599" s="144">
        <v>598.0</v>
      </c>
      <c r="B599" s="152" t="s">
        <v>318</v>
      </c>
      <c r="C599" s="152" t="s">
        <v>317</v>
      </c>
      <c r="D599" s="152" t="s">
        <v>575</v>
      </c>
      <c r="E599" s="153" t="s">
        <v>1119</v>
      </c>
      <c r="F599" s="153" t="str">
        <f t="shared" si="1"/>
        <v>C07-Comunicar i representar, de forma individual i col·lectiva, conceptes, procediments i resultats matemàtics usant el llenguatge oral, escrit, gràfic, multimodal i la terminologia matemàtica apropiada, per donar significat i permanència a les idees matemàtiques.</v>
      </c>
      <c r="G599" s="152" t="s">
        <v>1122</v>
      </c>
      <c r="H599" s="153" t="s">
        <v>1123</v>
      </c>
      <c r="I599" s="153" t="str">
        <f t="shared" si="2"/>
        <v>1r, 2n i 3r CA 7.2-Representar conceptes, procediments i resultats matemàtics amb claredat, utilitzant diferents eines i formes d’expressió, com per exemple a través del dibuix, la fotografia, els vídeos, les obres visuals i musicals, per visualitzar idees i estructurar processos matemàtics.</v>
      </c>
      <c r="J599" s="154">
        <v>423.0</v>
      </c>
    </row>
    <row r="600">
      <c r="A600" s="139">
        <v>599.0</v>
      </c>
      <c r="B600" s="149" t="s">
        <v>318</v>
      </c>
      <c r="C600" s="149" t="s">
        <v>317</v>
      </c>
      <c r="D600" s="149" t="s">
        <v>575</v>
      </c>
      <c r="E600" s="150" t="s">
        <v>1119</v>
      </c>
      <c r="F600" s="150" t="str">
        <f t="shared" si="1"/>
        <v>C07-Comunicar i representar, de forma individual i col·lectiva, conceptes, procediments i resultats matemàtics usant el llenguatge oral, escrit, gràfic, multimodal i la terminologia matemàtica apropiada, per donar significat i permanència a les idees matemàtiques.</v>
      </c>
      <c r="G600" s="149" t="s">
        <v>1124</v>
      </c>
      <c r="H600" s="150" t="s">
        <v>1125</v>
      </c>
      <c r="I600" s="150" t="str">
        <f t="shared" si="2"/>
        <v>1r, 2n i 3r CA 7.3-Dialogar entre iguals i debatre idees matemàtiques per descriure, explicar i justificar raonaments, processos i conclusions.</v>
      </c>
      <c r="J600" s="151">
        <v>424.0</v>
      </c>
    </row>
    <row r="601">
      <c r="A601" s="144">
        <v>600.0</v>
      </c>
      <c r="B601" s="152" t="s">
        <v>318</v>
      </c>
      <c r="C601" s="152" t="s">
        <v>317</v>
      </c>
      <c r="D601" s="152" t="s">
        <v>575</v>
      </c>
      <c r="E601" s="153" t="s">
        <v>1119</v>
      </c>
      <c r="F601" s="153" t="str">
        <f t="shared" si="1"/>
        <v>C07-Comunicar i representar, de forma individual i col·lectiva, conceptes, procediments i resultats matemàtics usant el llenguatge oral, escrit, gràfic, multimodal i la terminologia matemàtica apropiada, per donar significat i permanència a les idees matemàtiques.</v>
      </c>
      <c r="G601" s="152" t="s">
        <v>862</v>
      </c>
      <c r="H601" s="153" t="s">
        <v>1121</v>
      </c>
      <c r="I601" s="153" t="str">
        <f t="shared" si="2"/>
        <v>4t CA 7.1-Comunicar informació de manera organitzada, utilitzant el llenguatge matemàtic adequat, oralment i per escrit, per a descriure, explicar justificar raonaments, procediments i conclusions.</v>
      </c>
      <c r="J601" s="154">
        <v>422.0</v>
      </c>
    </row>
    <row r="602">
      <c r="A602" s="139">
        <v>601.0</v>
      </c>
      <c r="B602" s="149" t="s">
        <v>318</v>
      </c>
      <c r="C602" s="149" t="s">
        <v>317</v>
      </c>
      <c r="D602" s="149" t="s">
        <v>575</v>
      </c>
      <c r="E602" s="150" t="s">
        <v>1119</v>
      </c>
      <c r="F602" s="150" t="str">
        <f t="shared" si="1"/>
        <v>C07-Comunicar i representar, de forma individual i col·lectiva, conceptes, procediments i resultats matemàtics usant el llenguatge oral, escrit, gràfic, multimodal i la terminologia matemàtica apropiada, per donar significat i permanència a les idees matemàtiques.</v>
      </c>
      <c r="G602" s="149" t="s">
        <v>864</v>
      </c>
      <c r="H602" s="150" t="s">
        <v>1123</v>
      </c>
      <c r="I602" s="150" t="str">
        <f t="shared" si="2"/>
        <v>4t CA 7.2-Representar conceptes, procediments i resultats matemàtics amb claredat, utilitzant diferents eines i formes d’expressió, com per exemple a través del dibuix, la fotografia, els vídeos, les obres visuals i musicals, per visualitzar idees i estructurar processos matemàtics.</v>
      </c>
      <c r="J602" s="151">
        <v>423.0</v>
      </c>
    </row>
    <row r="603">
      <c r="A603" s="144">
        <v>602.0</v>
      </c>
      <c r="B603" s="152" t="s">
        <v>318</v>
      </c>
      <c r="C603" s="152" t="s">
        <v>317</v>
      </c>
      <c r="D603" s="152" t="s">
        <v>575</v>
      </c>
      <c r="E603" s="153" t="s">
        <v>1119</v>
      </c>
      <c r="F603" s="153" t="str">
        <f t="shared" si="1"/>
        <v>C07-Comunicar i representar, de forma individual i col·lectiva, conceptes, procediments i resultats matemàtics usant el llenguatge oral, escrit, gràfic, multimodal i la terminologia matemàtica apropiada, per donar significat i permanència a les idees matemàtiques.</v>
      </c>
      <c r="G603" s="152" t="s">
        <v>866</v>
      </c>
      <c r="H603" s="153" t="s">
        <v>1125</v>
      </c>
      <c r="I603" s="153" t="str">
        <f t="shared" si="2"/>
        <v>4t CA 7.3-Dialogar entre iguals i debatre idees matemàtiques per descriure, explicar i justificar raonaments, processos i conclusions.</v>
      </c>
      <c r="J603" s="154">
        <v>424.0</v>
      </c>
    </row>
    <row r="604">
      <c r="A604" s="139">
        <v>603.0</v>
      </c>
      <c r="B604" s="149" t="s">
        <v>318</v>
      </c>
      <c r="C604" s="149" t="s">
        <v>317</v>
      </c>
      <c r="D604" s="149" t="s">
        <v>595</v>
      </c>
      <c r="E604" s="150" t="s">
        <v>1126</v>
      </c>
      <c r="F604" s="150" t="str">
        <f t="shared" si="1"/>
        <v>C08-Desenvolupar destreses personals, com l’autoregulació, que ajudin a identificar i gestionar emocions, aprenent de l’error i afrontant les situacions d’incertesa com una oportunitat, per perseverar i gaudir del procés d’aprendre matemàtiques.</v>
      </c>
      <c r="G604" s="149" t="s">
        <v>1127</v>
      </c>
      <c r="H604" s="150" t="s">
        <v>1128</v>
      </c>
      <c r="I604" s="150" t="str">
        <f t="shared" si="2"/>
        <v>1r, 2n i 3r CA 8.1-Gestionar les pròpies emocions i desenvolupar l’autoconfiança per encarar nous reptes matemàtics perseverant en la seva resolució en qualsevol situació d’aprenentatge proposada.</v>
      </c>
      <c r="J604" s="151">
        <v>428.0</v>
      </c>
    </row>
    <row r="605">
      <c r="A605" s="144">
        <v>604.0</v>
      </c>
      <c r="B605" s="152" t="s">
        <v>318</v>
      </c>
      <c r="C605" s="152" t="s">
        <v>317</v>
      </c>
      <c r="D605" s="152" t="s">
        <v>595</v>
      </c>
      <c r="E605" s="153" t="s">
        <v>1126</v>
      </c>
      <c r="F605" s="153" t="str">
        <f t="shared" si="1"/>
        <v>C08-Desenvolupar destreses personals, com l’autoregulació, que ajudin a identificar i gestionar emocions, aprenent de l’error i afrontant les situacions d’incertesa com una oportunitat, per perseverar i gaudir del procés d’aprendre matemàtiques.</v>
      </c>
      <c r="G605" s="152" t="s">
        <v>1129</v>
      </c>
      <c r="H605" s="153" t="s">
        <v>1130</v>
      </c>
      <c r="I605" s="153" t="str">
        <f t="shared" si="2"/>
        <v>1r, 2n i 3r CA 8.2-Tenir consciència que s’està aprenent i de com s’està aprenent en qualsevol situació d’aprenentatge proposada.</v>
      </c>
      <c r="J605" s="154">
        <v>429.0</v>
      </c>
    </row>
    <row r="606">
      <c r="A606" s="139">
        <v>605.0</v>
      </c>
      <c r="B606" s="149" t="s">
        <v>318</v>
      </c>
      <c r="C606" s="149" t="s">
        <v>317</v>
      </c>
      <c r="D606" s="149" t="s">
        <v>595</v>
      </c>
      <c r="E606" s="150" t="s">
        <v>1126</v>
      </c>
      <c r="F606" s="150" t="str">
        <f t="shared" si="1"/>
        <v>C08-Desenvolupar destreses personals, com l’autoregulació, que ajudin a identificar i gestionar emocions, aprenent de l’error i afrontant les situacions d’incertesa com una oportunitat, per perseverar i gaudir del procés d’aprendre matemàtiques.</v>
      </c>
      <c r="G606" s="149" t="s">
        <v>1131</v>
      </c>
      <c r="H606" s="150" t="s">
        <v>1132</v>
      </c>
      <c r="I606" s="150" t="str">
        <f t="shared" si="2"/>
        <v>1r, 2n i 3r CA 8.3-Identificar els errors propis i expressar de manera raonada quin és el motiu que els provoquen (conceptuals, de procediment, d’estratègia...), en la resolució de reptes o problemes, perseverant en la seva resolució.</v>
      </c>
      <c r="J606" s="151">
        <v>430.0</v>
      </c>
    </row>
    <row r="607">
      <c r="A607" s="144">
        <v>606.0</v>
      </c>
      <c r="B607" s="152" t="s">
        <v>318</v>
      </c>
      <c r="C607" s="152" t="s">
        <v>317</v>
      </c>
      <c r="D607" s="152" t="s">
        <v>595</v>
      </c>
      <c r="E607" s="153" t="s">
        <v>1126</v>
      </c>
      <c r="F607" s="153" t="str">
        <f t="shared" si="1"/>
        <v>C08-Desenvolupar destreses personals, com l’autoregulació, que ajudin a identificar i gestionar emocions, aprenent de l’error i afrontant les situacions d’incertesa com una oportunitat, per perseverar i gaudir del procés d’aprendre matemàtiques.</v>
      </c>
      <c r="G607" s="152" t="s">
        <v>1133</v>
      </c>
      <c r="H607" s="153" t="s">
        <v>1134</v>
      </c>
      <c r="I607" s="153" t="str">
        <f t="shared" si="2"/>
        <v>1r, 2n i 3r CA 8.4-Participar de la pròpia avaluació gestionant estratègies que ajudin a superar les dificultats, en la revisió de les produccions realitzades.</v>
      </c>
      <c r="J607" s="154">
        <v>431.0</v>
      </c>
    </row>
    <row r="608">
      <c r="A608" s="139">
        <v>607.0</v>
      </c>
      <c r="B608" s="149" t="s">
        <v>318</v>
      </c>
      <c r="C608" s="149" t="s">
        <v>317</v>
      </c>
      <c r="D608" s="149" t="s">
        <v>595</v>
      </c>
      <c r="E608" s="150" t="s">
        <v>1126</v>
      </c>
      <c r="F608" s="150" t="str">
        <f t="shared" si="1"/>
        <v>C08-Desenvolupar destreses personals, com l’autoregulació, que ajudin a identificar i gestionar emocions, aprenent de l’error i afrontant les situacions d’incertesa com una oportunitat, per perseverar i gaudir del procés d’aprendre matemàtiques.</v>
      </c>
      <c r="G608" s="149" t="s">
        <v>1135</v>
      </c>
      <c r="H608" s="150" t="s">
        <v>1136</v>
      </c>
      <c r="I608" s="150" t="str">
        <f t="shared" si="2"/>
        <v>1r, 2n i 3r CA 8.5-Apreciar el potencial creatiu de la matemàtica així com la seva capacitat de generar harmonia i bellesa, en les creacions i produccions realitzades.</v>
      </c>
      <c r="J608" s="151">
        <v>432.0</v>
      </c>
    </row>
    <row r="609">
      <c r="A609" s="144">
        <v>608.0</v>
      </c>
      <c r="B609" s="152" t="s">
        <v>318</v>
      </c>
      <c r="C609" s="152" t="s">
        <v>317</v>
      </c>
      <c r="D609" s="152" t="s">
        <v>595</v>
      </c>
      <c r="E609" s="153" t="s">
        <v>1126</v>
      </c>
      <c r="F609" s="153" t="str">
        <f t="shared" si="1"/>
        <v>C08-Desenvolupar destreses personals, com l’autoregulació, que ajudin a identificar i gestionar emocions, aprenent de l’error i afrontant les situacions d’incertesa com una oportunitat, per perseverar i gaudir del procés d’aprendre matemàtiques.</v>
      </c>
      <c r="G609" s="152" t="s">
        <v>869</v>
      </c>
      <c r="H609" s="153" t="s">
        <v>1128</v>
      </c>
      <c r="I609" s="153" t="str">
        <f t="shared" si="2"/>
        <v>4t CA 8.1-Gestionar les pròpies emocions i desenvolupar l’autoconfiança per encarar nous reptes matemàtics perseverant en la seva resolució en qualsevol situació d’aprenentatge proposada.</v>
      </c>
      <c r="J609" s="154">
        <v>428.0</v>
      </c>
    </row>
    <row r="610">
      <c r="A610" s="139">
        <v>609.0</v>
      </c>
      <c r="B610" s="149" t="s">
        <v>318</v>
      </c>
      <c r="C610" s="149" t="s">
        <v>317</v>
      </c>
      <c r="D610" s="149" t="s">
        <v>595</v>
      </c>
      <c r="E610" s="150" t="s">
        <v>1126</v>
      </c>
      <c r="F610" s="150" t="str">
        <f t="shared" si="1"/>
        <v>C08-Desenvolupar destreses personals, com l’autoregulació, que ajudin a identificar i gestionar emocions, aprenent de l’error i afrontant les situacions d’incertesa com una oportunitat, per perseverar i gaudir del procés d’aprendre matemàtiques.</v>
      </c>
      <c r="G610" s="149" t="s">
        <v>871</v>
      </c>
      <c r="H610" s="150" t="s">
        <v>1130</v>
      </c>
      <c r="I610" s="150" t="str">
        <f t="shared" si="2"/>
        <v>4t CA 8.2-Tenir consciència que s’està aprenent i de com s’està aprenent en qualsevol situació d’aprenentatge proposada.</v>
      </c>
      <c r="J610" s="151">
        <v>429.0</v>
      </c>
    </row>
    <row r="611">
      <c r="A611" s="144">
        <v>610.0</v>
      </c>
      <c r="B611" s="152" t="s">
        <v>318</v>
      </c>
      <c r="C611" s="152" t="s">
        <v>317</v>
      </c>
      <c r="D611" s="152" t="s">
        <v>595</v>
      </c>
      <c r="E611" s="153" t="s">
        <v>1126</v>
      </c>
      <c r="F611" s="153" t="str">
        <f t="shared" si="1"/>
        <v>C08-Desenvolupar destreses personals, com l’autoregulació, que ajudin a identificar i gestionar emocions, aprenent de l’error i afrontant les situacions d’incertesa com una oportunitat, per perseverar i gaudir del procés d’aprendre matemàtiques.</v>
      </c>
      <c r="G611" s="152" t="s">
        <v>873</v>
      </c>
      <c r="H611" s="153" t="s">
        <v>1132</v>
      </c>
      <c r="I611" s="153" t="str">
        <f t="shared" si="2"/>
        <v>4t CA 8.3-Identificar els errors propis i expressar de manera raonada quin és el motiu que els provoquen (conceptuals, de procediment, d’estratègia...), en la resolució de reptes o problemes, perseverant en la seva resolució.</v>
      </c>
      <c r="J611" s="154">
        <v>430.0</v>
      </c>
    </row>
    <row r="612">
      <c r="A612" s="139">
        <v>611.0</v>
      </c>
      <c r="B612" s="149" t="s">
        <v>318</v>
      </c>
      <c r="C612" s="149" t="s">
        <v>317</v>
      </c>
      <c r="D612" s="149" t="s">
        <v>595</v>
      </c>
      <c r="E612" s="150" t="s">
        <v>1126</v>
      </c>
      <c r="F612" s="150" t="str">
        <f t="shared" si="1"/>
        <v>C08-Desenvolupar destreses personals, com l’autoregulació, que ajudin a identificar i gestionar emocions, aprenent de l’error i afrontant les situacions d’incertesa com una oportunitat, per perseverar i gaudir del procés d’aprendre matemàtiques.</v>
      </c>
      <c r="G612" s="149" t="s">
        <v>1137</v>
      </c>
      <c r="H612" s="150" t="s">
        <v>1134</v>
      </c>
      <c r="I612" s="150" t="str">
        <f t="shared" si="2"/>
        <v>4t CA 8.4-Participar de la pròpia avaluació gestionant estratègies que ajudin a superar les dificultats, en la revisió de les produccions realitzades.</v>
      </c>
      <c r="J612" s="151">
        <v>431.0</v>
      </c>
    </row>
    <row r="613">
      <c r="A613" s="144">
        <v>612.0</v>
      </c>
      <c r="B613" s="152" t="s">
        <v>318</v>
      </c>
      <c r="C613" s="152" t="s">
        <v>317</v>
      </c>
      <c r="D613" s="152" t="s">
        <v>595</v>
      </c>
      <c r="E613" s="153" t="s">
        <v>1126</v>
      </c>
      <c r="F613" s="153" t="str">
        <f t="shared" si="1"/>
        <v>C08-Desenvolupar destreses personals, com l’autoregulació, que ajudin a identificar i gestionar emocions, aprenent de l’error i afrontant les situacions d’incertesa com una oportunitat, per perseverar i gaudir del procés d’aprendre matemàtiques.</v>
      </c>
      <c r="G613" s="152" t="s">
        <v>1138</v>
      </c>
      <c r="H613" s="153" t="s">
        <v>1136</v>
      </c>
      <c r="I613" s="153" t="str">
        <f t="shared" si="2"/>
        <v>4t CA 8.5-Apreciar el potencial creatiu de la matemàtica així com la seva capacitat de generar harmonia i bellesa, en les creacions i produccions realitzades.</v>
      </c>
      <c r="J613" s="154">
        <v>432.0</v>
      </c>
    </row>
    <row r="614">
      <c r="A614" s="139">
        <v>613.0</v>
      </c>
      <c r="B614" s="149" t="s">
        <v>318</v>
      </c>
      <c r="C614" s="149" t="s">
        <v>317</v>
      </c>
      <c r="D614" s="149" t="s">
        <v>615</v>
      </c>
      <c r="E614" s="150" t="s">
        <v>1139</v>
      </c>
      <c r="F614" s="150" t="str">
        <f t="shared" si="1"/>
        <v>C09-Desenvolupar destreses socials, com la cooperació, participant activament en equips de treball inclusius reconeixent la diversitat i el valor de les aportacions dels altres, per compartir i construir coneixement de matemàtic de manera col·lectiva.</v>
      </c>
      <c r="G614" s="149" t="s">
        <v>1140</v>
      </c>
      <c r="H614" s="150" t="s">
        <v>1141</v>
      </c>
      <c r="I614" s="150" t="str">
        <f t="shared" si="2"/>
        <v>1r, 2n i 3r CA 9.1-Cooperar en el treball en equip tant en entorns presencials com virtuals, escoltant els altres i valorant les seves aportacions, respectant la perspectiva de gènere, en situacions en què es comparteixi i construeixi coneixement de manera conjunta.</v>
      </c>
      <c r="J614" s="151">
        <v>438.0</v>
      </c>
    </row>
    <row r="615">
      <c r="A615" s="144">
        <v>614.0</v>
      </c>
      <c r="B615" s="152" t="s">
        <v>318</v>
      </c>
      <c r="C615" s="152" t="s">
        <v>317</v>
      </c>
      <c r="D615" s="152" t="s">
        <v>615</v>
      </c>
      <c r="E615" s="153" t="s">
        <v>1139</v>
      </c>
      <c r="F615" s="153" t="str">
        <f t="shared" si="1"/>
        <v>C09-Desenvolupar destreses socials, com la cooperació, participant activament en equips de treball inclusius reconeixent la diversitat i el valor de les aportacions dels altres, per compartir i construir coneixement de matemàtic de manera col·lectiva.</v>
      </c>
      <c r="G615" s="152" t="s">
        <v>1142</v>
      </c>
      <c r="H615" s="153" t="s">
        <v>1143</v>
      </c>
      <c r="I615" s="153" t="str">
        <f t="shared" si="2"/>
        <v>1r, 2n i 3r CA 9.2-Col·laborar activament amb els altres, arribant a acords i complint-los, per assolir els objectius del grup relatius a la construcció del coneixement matemàtic, valorant l’èxit col·lectiu com una estratègia de millora personal.</v>
      </c>
      <c r="J615" s="154">
        <v>439.0</v>
      </c>
    </row>
    <row r="616">
      <c r="A616" s="139">
        <v>615.0</v>
      </c>
      <c r="B616" s="149" t="s">
        <v>318</v>
      </c>
      <c r="C616" s="149" t="s">
        <v>317</v>
      </c>
      <c r="D616" s="149" t="s">
        <v>615</v>
      </c>
      <c r="E616" s="150" t="s">
        <v>1139</v>
      </c>
      <c r="F616" s="150" t="str">
        <f t="shared" si="1"/>
        <v>C09-Desenvolupar destreses socials, com la cooperació, participant activament en equips de treball inclusius reconeixent la diversitat i el valor de les aportacions dels altres, per compartir i construir coneixement de matemàtic de manera col·lectiva.</v>
      </c>
      <c r="G616" s="149" t="s">
        <v>1144</v>
      </c>
      <c r="H616" s="150" t="s">
        <v>1145</v>
      </c>
      <c r="I616" s="150" t="str">
        <f t="shared" si="2"/>
        <v>1r, 2n i 3r CA 9.3-Equilibrar les necessitats personals amb les del grup, des de l’empatia i el respecte, reconeixent la diversitat i el valor de les aportacions dels altres per generar nou aprenentatge matemàtic, tant individual com col·lectiu.</v>
      </c>
      <c r="J616" s="143" t="s">
        <v>362</v>
      </c>
    </row>
    <row r="617">
      <c r="A617" s="144">
        <v>616.0</v>
      </c>
      <c r="B617" s="152" t="s">
        <v>318</v>
      </c>
      <c r="C617" s="152" t="s">
        <v>317</v>
      </c>
      <c r="D617" s="152" t="s">
        <v>615</v>
      </c>
      <c r="E617" s="153" t="s">
        <v>1139</v>
      </c>
      <c r="F617" s="153" t="str">
        <f t="shared" si="1"/>
        <v>C09-Desenvolupar destreses socials, com la cooperació, participant activament en equips de treball inclusius reconeixent la diversitat i el valor de les aportacions dels altres, per compartir i construir coneixement de matemàtic de manera col·lectiva.</v>
      </c>
      <c r="G617" s="152" t="s">
        <v>1146</v>
      </c>
      <c r="H617" s="153" t="s">
        <v>1147</v>
      </c>
      <c r="I617" s="153" t="str">
        <f t="shared" si="2"/>
        <v>1r, 2n i 3r CA 9.4-Ajudar a identificar errors i dificultats d’aprenentatge de les companyes i companys fent aportacions constructives i concretes que puguin ajudar a superar-los i a millorar.</v>
      </c>
      <c r="J617" s="148" t="s">
        <v>362</v>
      </c>
    </row>
    <row r="618">
      <c r="A618" s="139">
        <v>617.0</v>
      </c>
      <c r="B618" s="149" t="s">
        <v>318</v>
      </c>
      <c r="C618" s="149" t="s">
        <v>317</v>
      </c>
      <c r="D618" s="149" t="s">
        <v>615</v>
      </c>
      <c r="E618" s="150" t="s">
        <v>1139</v>
      </c>
      <c r="F618" s="150" t="str">
        <f t="shared" si="1"/>
        <v>C09-Desenvolupar destreses socials, com la cooperació, participant activament en equips de treball inclusius reconeixent la diversitat i el valor de les aportacions dels altres, per compartir i construir coneixement de matemàtic de manera col·lectiva.</v>
      </c>
      <c r="G618" s="149" t="s">
        <v>876</v>
      </c>
      <c r="H618" s="150" t="s">
        <v>1141</v>
      </c>
      <c r="I618" s="150" t="str">
        <f t="shared" si="2"/>
        <v>4t CA 9.1-Cooperar en el treball en equip tant en entorns presencials com virtuals, escoltant els altres i valorant les seves aportacions, respectant la perspectiva de gènere, en situacions en què es comparteixi i construeixi coneixement de manera conjunta.</v>
      </c>
      <c r="J618" s="151">
        <v>438.0</v>
      </c>
    </row>
    <row r="619">
      <c r="A619" s="144">
        <v>618.0</v>
      </c>
      <c r="B619" s="152" t="s">
        <v>318</v>
      </c>
      <c r="C619" s="152" t="s">
        <v>317</v>
      </c>
      <c r="D619" s="152" t="s">
        <v>615</v>
      </c>
      <c r="E619" s="153" t="s">
        <v>1139</v>
      </c>
      <c r="F619" s="153" t="str">
        <f t="shared" si="1"/>
        <v>C09-Desenvolupar destreses socials, com la cooperació, participant activament en equips de treball inclusius reconeixent la diversitat i el valor de les aportacions dels altres, per compartir i construir coneixement de matemàtic de manera col·lectiva.</v>
      </c>
      <c r="G619" s="152" t="s">
        <v>878</v>
      </c>
      <c r="H619" s="153" t="s">
        <v>1143</v>
      </c>
      <c r="I619" s="153" t="str">
        <f t="shared" si="2"/>
        <v>4t CA 9.2-Col·laborar activament amb els altres, arribant a acords i complint-los, per assolir els objectius del grup relatius a la construcció del coneixement matemàtic, valorant l’èxit col·lectiu com una estratègia de millora personal.</v>
      </c>
      <c r="J619" s="154">
        <v>439.0</v>
      </c>
    </row>
    <row r="620">
      <c r="A620" s="139">
        <v>619.0</v>
      </c>
      <c r="B620" s="149" t="s">
        <v>318</v>
      </c>
      <c r="C620" s="149" t="s">
        <v>317</v>
      </c>
      <c r="D620" s="149" t="s">
        <v>615</v>
      </c>
      <c r="E620" s="150" t="s">
        <v>1139</v>
      </c>
      <c r="F620" s="150" t="str">
        <f t="shared" si="1"/>
        <v>C09-Desenvolupar destreses socials, com la cooperació, participant activament en equips de treball inclusius reconeixent la diversitat i el valor de les aportacions dels altres, per compartir i construir coneixement de matemàtic de manera col·lectiva.</v>
      </c>
      <c r="G620" s="149" t="s">
        <v>880</v>
      </c>
      <c r="H620" s="150" t="s">
        <v>1145</v>
      </c>
      <c r="I620" s="150" t="str">
        <f t="shared" si="2"/>
        <v>4t CA 9.3-Equilibrar les necessitats personals amb les del grup, des de l’empatia i el respecte, reconeixent la diversitat i el valor de les aportacions dels altres per generar nou aprenentatge matemàtic, tant individual com col·lectiu.</v>
      </c>
      <c r="J620" s="143" t="s">
        <v>362</v>
      </c>
    </row>
    <row r="621">
      <c r="A621" s="144">
        <v>620.0</v>
      </c>
      <c r="B621" s="152" t="s">
        <v>318</v>
      </c>
      <c r="C621" s="152" t="s">
        <v>317</v>
      </c>
      <c r="D621" s="152" t="s">
        <v>615</v>
      </c>
      <c r="E621" s="153" t="s">
        <v>1139</v>
      </c>
      <c r="F621" s="153" t="str">
        <f t="shared" si="1"/>
        <v>C09-Desenvolupar destreses socials, com la cooperació, participant activament en equips de treball inclusius reconeixent la diversitat i el valor de les aportacions dels altres, per compartir i construir coneixement de matemàtic de manera col·lectiva.</v>
      </c>
      <c r="G621" s="152" t="s">
        <v>1148</v>
      </c>
      <c r="H621" s="153" t="s">
        <v>1147</v>
      </c>
      <c r="I621" s="153" t="str">
        <f t="shared" si="2"/>
        <v>4t CA 9.4-Ajudar a identificar errors i dificultats d’aprenentatge de les companyes i companys fent aportacions constructives i concretes que puguin ajudar a superar-los i a millorar.</v>
      </c>
      <c r="J621" s="148" t="s">
        <v>362</v>
      </c>
    </row>
    <row r="622">
      <c r="A622" s="139">
        <v>621.0</v>
      </c>
      <c r="B622" s="149" t="s">
        <v>338</v>
      </c>
      <c r="C622" s="149" t="s">
        <v>337</v>
      </c>
      <c r="D622" s="149" t="s">
        <v>358</v>
      </c>
      <c r="E622" s="150" t="s">
        <v>1149</v>
      </c>
      <c r="F622" s="150" t="str">
        <f t="shared" si="1"/>
        <v>C01-Analitzar produccions musicals a través de l’escolta activa, la identificació d’elements i la reflexió per entendre’n l’evolució i funcions dins la cultura.</v>
      </c>
      <c r="G622" s="140" t="s">
        <v>388</v>
      </c>
      <c r="H622" s="150" t="s">
        <v>1150</v>
      </c>
      <c r="I622" s="150" t="str">
        <f t="shared" si="2"/>
        <v>1r, 2n i 3r CA 1.1-Identificar els factors històrics, culturals i socials que envolten determinades produccions musicals, comprenent-ne les característiques i la funció a través de l’anàlisi d’exemples, amb una actitud oberta i respectuosa.</v>
      </c>
      <c r="J622" s="143" t="s">
        <v>362</v>
      </c>
    </row>
    <row r="623">
      <c r="A623" s="144">
        <v>622.0</v>
      </c>
      <c r="B623" s="152" t="s">
        <v>338</v>
      </c>
      <c r="C623" s="152" t="s">
        <v>337</v>
      </c>
      <c r="D623" s="152" t="s">
        <v>358</v>
      </c>
      <c r="E623" s="153" t="s">
        <v>1149</v>
      </c>
      <c r="F623" s="153" t="str">
        <f t="shared" si="1"/>
        <v>C01-Analitzar produccions musicals a través de l’escolta activa, la identificació d’elements i la reflexió per entendre’n l’evolució i funcions dins la cultura.</v>
      </c>
      <c r="G623" s="145" t="s">
        <v>390</v>
      </c>
      <c r="H623" s="153" t="s">
        <v>1151</v>
      </c>
      <c r="I623" s="153" t="str">
        <f t="shared" si="2"/>
        <v>1r, 2n i 3r CA 1.2-Identificar les característiques, elements i tècniques de diferents propostes musicals de la nostra cultura i d’altres, a través de diferents suports audiovisuals, evidenciant una actitud d’obertura, interès i respecte.</v>
      </c>
      <c r="J623" s="154">
        <v>447.0</v>
      </c>
    </row>
    <row r="624">
      <c r="A624" s="139">
        <v>623.0</v>
      </c>
      <c r="B624" s="149" t="s">
        <v>338</v>
      </c>
      <c r="C624" s="149" t="s">
        <v>337</v>
      </c>
      <c r="D624" s="149" t="s">
        <v>358</v>
      </c>
      <c r="E624" s="150" t="s">
        <v>1149</v>
      </c>
      <c r="F624" s="150" t="str">
        <f t="shared" si="1"/>
        <v>C01-Analitzar produccions musicals a través de l’escolta activa, la identificació d’elements i la reflexió per entendre’n l’evolució i funcions dins la cultura.</v>
      </c>
      <c r="G624" s="140" t="s">
        <v>392</v>
      </c>
      <c r="H624" s="150" t="s">
        <v>1152</v>
      </c>
      <c r="I624" s="150" t="str">
        <f t="shared" si="2"/>
        <v>1r, 2n i 3r CA 1.3-Expressar l’opinió personal i les emocions experimentades, de manera respectuosa i crítica sobre exemples de músiques estudiades a través de l’audició, visionat o l’assistència a esdeveniments musicals.</v>
      </c>
      <c r="J624" s="151">
        <v>448.0</v>
      </c>
    </row>
    <row r="625">
      <c r="A625" s="144">
        <v>624.0</v>
      </c>
      <c r="B625" s="152" t="s">
        <v>338</v>
      </c>
      <c r="C625" s="152" t="s">
        <v>337</v>
      </c>
      <c r="D625" s="152" t="s">
        <v>367</v>
      </c>
      <c r="E625" s="153" t="s">
        <v>1153</v>
      </c>
      <c r="F625" s="153" t="str">
        <f t="shared" si="1"/>
        <v>C02-Expressar-se musicalment a través d’improvisacions vocals o instrumentals tenint en compte les emocions que provoquen i per desenvolupar la creativitat amb una actitud col·laborativa.</v>
      </c>
      <c r="G625" s="145" t="s">
        <v>398</v>
      </c>
      <c r="H625" s="153" t="s">
        <v>1154</v>
      </c>
      <c r="I625" s="153" t="str">
        <f t="shared" si="2"/>
        <v>1r, 2n i 3r CA 2.1-Improvisar lliurement o a partir de pautes guiades, individuals o grupals, utilitzant el cos, la veu o els instruments i desenvolupant la creativitat i l’autoconfiança.</v>
      </c>
      <c r="J625" s="154">
        <v>449.0</v>
      </c>
    </row>
    <row r="626">
      <c r="A626" s="139">
        <v>625.0</v>
      </c>
      <c r="B626" s="149" t="s">
        <v>338</v>
      </c>
      <c r="C626" s="149" t="s">
        <v>337</v>
      </c>
      <c r="D626" s="149" t="s">
        <v>367</v>
      </c>
      <c r="E626" s="150" t="s">
        <v>1153</v>
      </c>
      <c r="F626" s="150" t="str">
        <f t="shared" si="1"/>
        <v>C02-Expressar-se musicalment a través d’improvisacions vocals o instrumentals tenint en compte les emocions que provoquen i per desenvolupar la creativitat amb una actitud col·laborativa.</v>
      </c>
      <c r="G626" s="140" t="s">
        <v>400</v>
      </c>
      <c r="H626" s="150" t="s">
        <v>1155</v>
      </c>
      <c r="I626" s="150" t="str">
        <f t="shared" si="2"/>
        <v>1r, 2n i 3r CA 2.2-Mostrar habilitats musicals individuals i grupals a través de la interpretació, enfortint l’autoestima i la consciència col·lectiva.</v>
      </c>
      <c r="J626" s="151">
        <v>450.0</v>
      </c>
    </row>
    <row r="627">
      <c r="A627" s="144">
        <v>626.0</v>
      </c>
      <c r="B627" s="152" t="s">
        <v>338</v>
      </c>
      <c r="C627" s="152" t="s">
        <v>337</v>
      </c>
      <c r="D627" s="152" t="s">
        <v>373</v>
      </c>
      <c r="E627" s="153" t="s">
        <v>1156</v>
      </c>
      <c r="F627" s="153" t="str">
        <f t="shared" si="1"/>
        <v>C03-Interpretar a través de la veu, els instruments i la dansa per explorar les possibilitats creatives, expressives i emocionals i desenvolupar l’autoestima.</v>
      </c>
      <c r="G627" s="145" t="s">
        <v>405</v>
      </c>
      <c r="H627" s="153" t="s">
        <v>1157</v>
      </c>
      <c r="I627" s="153" t="str">
        <f t="shared" si="2"/>
        <v>1r, 2n i 3r CA 3.1-Utilitzar tècniques d’interpretació musical i corporal per al desenvolupament de les destreses musicals, potenciant l’expressió d’emocions i la seguretat en si mateix/a.</v>
      </c>
      <c r="J627" s="154">
        <v>451.0</v>
      </c>
    </row>
    <row r="628">
      <c r="A628" s="139">
        <v>627.0</v>
      </c>
      <c r="B628" s="149" t="s">
        <v>338</v>
      </c>
      <c r="C628" s="149" t="s">
        <v>337</v>
      </c>
      <c r="D628" s="149" t="s">
        <v>373</v>
      </c>
      <c r="E628" s="150" t="s">
        <v>1156</v>
      </c>
      <c r="F628" s="150" t="str">
        <f t="shared" si="1"/>
        <v>C03-Interpretar a través de la veu, els instruments i la dansa per explorar les possibilitats creatives, expressives i emocionals i desenvolupar l’autoestima.</v>
      </c>
      <c r="G628" s="140" t="s">
        <v>407</v>
      </c>
      <c r="H628" s="150" t="s">
        <v>1158</v>
      </c>
      <c r="I628" s="150" t="str">
        <f t="shared" si="2"/>
        <v>1r, 2n i 3r CA 3.2-Mostrar iniciativa en els processos creatius participant com a intèrpret en actuacions i manifestacions musicals i escèniques dins i/o fora de centre.</v>
      </c>
      <c r="J628" s="151">
        <v>452.0</v>
      </c>
    </row>
    <row r="629">
      <c r="A629" s="144">
        <v>628.0</v>
      </c>
      <c r="B629" s="152" t="s">
        <v>338</v>
      </c>
      <c r="C629" s="152" t="s">
        <v>337</v>
      </c>
      <c r="D629" s="152" t="s">
        <v>373</v>
      </c>
      <c r="E629" s="153" t="s">
        <v>1156</v>
      </c>
      <c r="F629" s="153" t="str">
        <f t="shared" si="1"/>
        <v>C03-Interpretar a través de la veu, els instruments i la dansa per explorar les possibilitats creatives, expressives i emocionals i desenvolupar l’autoestima.</v>
      </c>
      <c r="G629" s="145" t="s">
        <v>409</v>
      </c>
      <c r="H629" s="153" t="s">
        <v>1159</v>
      </c>
      <c r="I629" s="153" t="str">
        <f t="shared" si="2"/>
        <v>1r, 2n i 3r CA 3.3-Aplicar tècniques d’interpretació musical i de moviment en audicions i concerts a l’aula i fora, desenvolupant la creativitat i el respecte cap als altres.</v>
      </c>
      <c r="J629" s="154">
        <v>453.0</v>
      </c>
    </row>
    <row r="630">
      <c r="A630" s="139">
        <v>629.0</v>
      </c>
      <c r="B630" s="149" t="s">
        <v>338</v>
      </c>
      <c r="C630" s="149" t="s">
        <v>337</v>
      </c>
      <c r="D630" s="149" t="s">
        <v>381</v>
      </c>
      <c r="E630" s="150" t="s">
        <v>1160</v>
      </c>
      <c r="F630" s="150" t="str">
        <f t="shared" si="1"/>
        <v>C04-Crear projectes musicals a través de la veu, els instruments i el cos amb el suport de les eines tecnològiques per desenvolupar oportunitats personals, socials i professionals de forma inclusiva.</v>
      </c>
      <c r="G630" s="140" t="s">
        <v>426</v>
      </c>
      <c r="H630" s="150" t="s">
        <v>1161</v>
      </c>
      <c r="I630" s="150" t="str">
        <f t="shared" si="2"/>
        <v>1r, 2n i 3r CA 4.1-Crear composicions bàsiques vocals, instrumentals, coreogràfiques i multidisciplinàries de manera individual i/o col·laborativa, mostrant respecte a idees, emocions i sentiments del grup.</v>
      </c>
      <c r="J630" s="151">
        <v>454.0</v>
      </c>
    </row>
    <row r="631">
      <c r="A631" s="144">
        <v>630.0</v>
      </c>
      <c r="B631" s="152" t="s">
        <v>338</v>
      </c>
      <c r="C631" s="152" t="s">
        <v>337</v>
      </c>
      <c r="D631" s="152" t="s">
        <v>381</v>
      </c>
      <c r="E631" s="153" t="s">
        <v>1160</v>
      </c>
      <c r="F631" s="153" t="str">
        <f t="shared" si="1"/>
        <v>C04-Crear projectes musicals a través de la veu, els instruments i el cos amb el suport de les eines tecnològiques per desenvolupar oportunitats personals, socials i professionals de forma inclusiva.</v>
      </c>
      <c r="G631" s="145" t="s">
        <v>428</v>
      </c>
      <c r="H631" s="153" t="s">
        <v>1162</v>
      </c>
      <c r="I631" s="153" t="str">
        <f t="shared" si="2"/>
        <v>1r, 2n i 3r CA 4.2-Organitzar produccions que utilitzin la veu, el cos, els instruments i/o les eines digitals per al desenvolupament de projectes musicals, amb actitud inclusiva i cohesionadora, tenint en compte les oportunitats personals, socials i professionals.</v>
      </c>
      <c r="J631" s="154">
        <v>455.0</v>
      </c>
    </row>
    <row r="632">
      <c r="A632" s="139">
        <v>631.0</v>
      </c>
      <c r="B632" s="140" t="s">
        <v>340</v>
      </c>
      <c r="C632" s="140" t="s">
        <v>339</v>
      </c>
      <c r="D632" s="141" t="s">
        <v>358</v>
      </c>
      <c r="E632" s="149"/>
      <c r="F632" s="150" t="str">
        <f t="shared" si="1"/>
        <v>C01-</v>
      </c>
      <c r="G632" s="149"/>
      <c r="H632" s="149"/>
      <c r="I632" s="150" t="str">
        <f t="shared" si="2"/>
        <v>-</v>
      </c>
      <c r="J632" s="156" t="s">
        <v>362</v>
      </c>
    </row>
    <row r="633">
      <c r="A633" s="144">
        <v>632.0</v>
      </c>
      <c r="B633" s="145" t="s">
        <v>340</v>
      </c>
      <c r="C633" s="145" t="s">
        <v>339</v>
      </c>
      <c r="D633" s="146" t="s">
        <v>367</v>
      </c>
      <c r="E633" s="152"/>
      <c r="F633" s="153" t="str">
        <f t="shared" si="1"/>
        <v>C02-</v>
      </c>
      <c r="G633" s="152"/>
      <c r="H633" s="152"/>
      <c r="I633" s="153" t="str">
        <f t="shared" si="2"/>
        <v>-</v>
      </c>
      <c r="J633" s="157" t="s">
        <v>362</v>
      </c>
    </row>
    <row r="634">
      <c r="A634" s="139">
        <v>633.0</v>
      </c>
      <c r="B634" s="140" t="s">
        <v>340</v>
      </c>
      <c r="C634" s="140" t="s">
        <v>339</v>
      </c>
      <c r="D634" s="141" t="s">
        <v>373</v>
      </c>
      <c r="E634" s="149"/>
      <c r="F634" s="150" t="str">
        <f t="shared" si="1"/>
        <v>C03-</v>
      </c>
      <c r="G634" s="149"/>
      <c r="H634" s="149"/>
      <c r="I634" s="150" t="str">
        <f t="shared" si="2"/>
        <v>-</v>
      </c>
      <c r="J634" s="156" t="s">
        <v>362</v>
      </c>
    </row>
    <row r="635">
      <c r="A635" s="144">
        <v>634.0</v>
      </c>
      <c r="B635" s="145" t="s">
        <v>340</v>
      </c>
      <c r="C635" s="145" t="s">
        <v>339</v>
      </c>
      <c r="D635" s="146" t="s">
        <v>381</v>
      </c>
      <c r="E635" s="152"/>
      <c r="F635" s="153" t="str">
        <f t="shared" si="1"/>
        <v>C04-</v>
      </c>
      <c r="G635" s="152"/>
      <c r="H635" s="152"/>
      <c r="I635" s="153" t="str">
        <f t="shared" si="2"/>
        <v>-</v>
      </c>
      <c r="J635" s="157" t="s">
        <v>362</v>
      </c>
    </row>
    <row r="636">
      <c r="A636" s="139">
        <v>635.0</v>
      </c>
      <c r="B636" s="140" t="s">
        <v>340</v>
      </c>
      <c r="C636" s="140" t="s">
        <v>339</v>
      </c>
      <c r="D636" s="141" t="s">
        <v>431</v>
      </c>
      <c r="E636" s="149"/>
      <c r="F636" s="150" t="str">
        <f t="shared" si="1"/>
        <v>C05-</v>
      </c>
      <c r="G636" s="149"/>
      <c r="H636" s="149"/>
      <c r="I636" s="150" t="str">
        <f t="shared" si="2"/>
        <v>-</v>
      </c>
      <c r="J636" s="156" t="s">
        <v>362</v>
      </c>
    </row>
    <row r="637">
      <c r="A637" s="144">
        <v>636.0</v>
      </c>
      <c r="B637" s="145" t="s">
        <v>340</v>
      </c>
      <c r="C637" s="145" t="s">
        <v>339</v>
      </c>
      <c r="D637" s="146" t="s">
        <v>457</v>
      </c>
      <c r="E637" s="152"/>
      <c r="F637" s="153" t="str">
        <f t="shared" si="1"/>
        <v>C06-</v>
      </c>
      <c r="G637" s="152"/>
      <c r="H637" s="152"/>
      <c r="I637" s="153" t="str">
        <f t="shared" si="2"/>
        <v>-</v>
      </c>
      <c r="J637" s="157" t="s">
        <v>362</v>
      </c>
    </row>
    <row r="638">
      <c r="A638" s="139">
        <v>637.0</v>
      </c>
      <c r="B638" s="140" t="s">
        <v>1163</v>
      </c>
      <c r="C638" s="142" t="s">
        <v>1164</v>
      </c>
      <c r="D638" s="140" t="s">
        <v>358</v>
      </c>
      <c r="E638" s="142" t="s">
        <v>1165</v>
      </c>
      <c r="F638" s="142" t="str">
        <f t="shared" si="1"/>
        <v>C01-Identificar, valorar i expressar els elements clau de la dignitat i identitat personal a través de la interpretació de biografies significatives, per a assumir la pròpia dignitat i acceptar la identitat personal, respectar la dels altres, i desenvolupar amb llibertat un projecte de vida amb sentit.</v>
      </c>
      <c r="G638" s="140" t="s">
        <v>476</v>
      </c>
      <c r="H638" s="142" t="s">
        <v>1166</v>
      </c>
      <c r="I638" s="142" t="str">
        <f t="shared" si="2"/>
        <v>1r i 2n CA 1.1-Descriure i acceptar els trets i dimensions fonamentals de la identitat personal, analitzant relats bíblics de vocació i missió, així com altres biografies significatives.</v>
      </c>
      <c r="J638" s="143" t="s">
        <v>362</v>
      </c>
    </row>
    <row r="639">
      <c r="A639" s="144">
        <v>638.0</v>
      </c>
      <c r="B639" s="145" t="s">
        <v>1163</v>
      </c>
      <c r="C639" s="147" t="s">
        <v>1164</v>
      </c>
      <c r="D639" s="145" t="s">
        <v>358</v>
      </c>
      <c r="E639" s="147" t="s">
        <v>1165</v>
      </c>
      <c r="F639" s="147" t="str">
        <f t="shared" si="1"/>
        <v>C01-Identificar, valorar i expressar els elements clau de la dignitat i identitat personal a través de la interpretació de biografies significatives, per a assumir la pròpia dignitat i acceptar la identitat personal, respectar la dels altres, i desenvolupar amb llibertat un projecte de vida amb sentit.</v>
      </c>
      <c r="G639" s="145" t="s">
        <v>478</v>
      </c>
      <c r="H639" s="147" t="s">
        <v>1167</v>
      </c>
      <c r="I639" s="147" t="str">
        <f t="shared" si="2"/>
        <v>1r i 2n CA 1.2-Identificar les característiques de la visió bíblica sobre l'ésser humà, relacionant-la amb la dignitat personal, reconeixent-la en els altres.</v>
      </c>
      <c r="J639" s="148" t="s">
        <v>362</v>
      </c>
    </row>
    <row r="640">
      <c r="A640" s="139">
        <v>639.0</v>
      </c>
      <c r="B640" s="140" t="s">
        <v>1163</v>
      </c>
      <c r="C640" s="142" t="s">
        <v>1164</v>
      </c>
      <c r="D640" s="140" t="s">
        <v>358</v>
      </c>
      <c r="E640" s="142" t="s">
        <v>1165</v>
      </c>
      <c r="F640" s="142" t="str">
        <f t="shared" si="1"/>
        <v>C01-Identificar, valorar i expressar els elements clau de la dignitat i identitat personal a través de la interpretació de biografies significatives, per a assumir la pròpia dignitat i acceptar la identitat personal, respectar la dels altres, i desenvolupar amb llibertat un projecte de vida amb sentit.</v>
      </c>
      <c r="G640" s="140" t="s">
        <v>484</v>
      </c>
      <c r="H640" s="142" t="s">
        <v>1168</v>
      </c>
      <c r="I640" s="142" t="str">
        <f t="shared" si="2"/>
        <v>3r i 4t CA 1.1-Reconèixer els trets essencials de l'antropologia cristiana, relacionant-los amb els drets fonamentals i la defensa de la dignitat humana, verificant-los en situacions globals.</v>
      </c>
      <c r="J640" s="143" t="s">
        <v>362</v>
      </c>
    </row>
    <row r="641">
      <c r="A641" s="144">
        <v>640.0</v>
      </c>
      <c r="B641" s="145" t="s">
        <v>1163</v>
      </c>
      <c r="C641" s="147" t="s">
        <v>1164</v>
      </c>
      <c r="D641" s="145" t="s">
        <v>358</v>
      </c>
      <c r="E641" s="147" t="s">
        <v>1165</v>
      </c>
      <c r="F641" s="147" t="str">
        <f t="shared" si="1"/>
        <v>C01-Identificar, valorar i expressar els elements clau de la dignitat i identitat personal a través de la interpretació de biografies significatives, per a assumir la pròpia dignitat i acceptar la identitat personal, respectar la dels altres, i desenvolupar amb llibertat un projecte de vida amb sentit.</v>
      </c>
      <c r="G641" s="145" t="s">
        <v>486</v>
      </c>
      <c r="H641" s="147" t="s">
        <v>1169</v>
      </c>
      <c r="I641" s="147" t="str">
        <f t="shared" si="2"/>
        <v>3r i 4t CA 1.2-Formular un projecte personal de vida amb sentit que respongui a valors de cura pròpia, dels altres i de la naturalesa, respectant els dels altres, prenent com a referència a Jesucrist, sent capaç de modular aquestes opcions en situacions vitals complexes.</v>
      </c>
      <c r="J641" s="148" t="s">
        <v>362</v>
      </c>
    </row>
    <row r="642">
      <c r="A642" s="139">
        <v>641.0</v>
      </c>
      <c r="B642" s="140" t="s">
        <v>1163</v>
      </c>
      <c r="C642" s="142" t="s">
        <v>1164</v>
      </c>
      <c r="D642" s="140" t="s">
        <v>367</v>
      </c>
      <c r="E642" s="142" t="s">
        <v>1170</v>
      </c>
      <c r="F642" s="142" t="str">
        <f t="shared" si="1"/>
        <v>C02-Valorar la condició relacional de l'ésser humà, desenvolupant destreses i actituds socials orientades a la justícia i a la millora de la convivència tenint en compte el magisteri social de l'Església, per a aprendre a viure amb els altres i contribuir a la fraternitat universal i la sostenibilitat del planeta.</v>
      </c>
      <c r="G642" s="140" t="s">
        <v>493</v>
      </c>
      <c r="H642" s="142" t="s">
        <v>1171</v>
      </c>
      <c r="I642" s="142" t="str">
        <f t="shared" si="2"/>
        <v>1r i 2n CA 2.1-Adquirir habilitats i actituds de relació amb els altres, posant en pràctica estratègies efectives de reflexió i de comunicació, d'ajuda mútua, de participació i d'inclusió, orientades a la millora de la convivència en la família i a l'escola com a expressió de la fraternitat universal.</v>
      </c>
      <c r="J642" s="143" t="s">
        <v>362</v>
      </c>
    </row>
    <row r="643">
      <c r="A643" s="144">
        <v>642.0</v>
      </c>
      <c r="B643" s="145" t="s">
        <v>1163</v>
      </c>
      <c r="C643" s="147" t="s">
        <v>1164</v>
      </c>
      <c r="D643" s="145" t="s">
        <v>367</v>
      </c>
      <c r="E643" s="147" t="s">
        <v>1170</v>
      </c>
      <c r="F643" s="147" t="str">
        <f t="shared" si="1"/>
        <v>C02-Valorar la condició relacional de l'ésser humà, desenvolupant destreses i actituds socials orientades a la justícia i a la millora de la convivència tenint en compte el magisteri social de l'Església, per a aprendre a viure amb els altres i contribuir a la fraternitat universal i la sostenibilitat del planeta.</v>
      </c>
      <c r="G643" s="145" t="s">
        <v>495</v>
      </c>
      <c r="H643" s="147" t="s">
        <v>1172</v>
      </c>
      <c r="I643" s="147" t="str">
        <f t="shared" si="2"/>
        <v>1r i 2n CA 2.2-Desenvolupar empatia i reconeixement de la diversitat personal i social, inspirant-se en el ser relacional de Déu, manifestat en la història de la salvació.</v>
      </c>
      <c r="J643" s="148" t="s">
        <v>362</v>
      </c>
    </row>
    <row r="644">
      <c r="A644" s="139">
        <v>643.0</v>
      </c>
      <c r="B644" s="140" t="s">
        <v>1163</v>
      </c>
      <c r="C644" s="142" t="s">
        <v>1164</v>
      </c>
      <c r="D644" s="140" t="s">
        <v>367</v>
      </c>
      <c r="E644" s="142" t="s">
        <v>1170</v>
      </c>
      <c r="F644" s="142" t="str">
        <f t="shared" si="1"/>
        <v>C02-Valorar la condició relacional de l'ésser humà, desenvolupant destreses i actituds socials orientades a la justícia i a la millora de la convivència tenint en compte el magisteri social de l'Església, per a aprendre a viure amb els altres i contribuir a la fraternitat universal i la sostenibilitat del planeta.</v>
      </c>
      <c r="G644" s="140" t="s">
        <v>503</v>
      </c>
      <c r="H644" s="142" t="s">
        <v>1173</v>
      </c>
      <c r="I644" s="142" t="str">
        <f t="shared" si="2"/>
        <v>3r i 4t CA 2.1-Assumir valors i actituds de cura personal, dels altres, de la naturalesa i dels espais comuns, afavorint actituds de respecte, gratuïtat, reconciliació, inclusió social i sostenibilitat.</v>
      </c>
      <c r="J644" s="143" t="s">
        <v>362</v>
      </c>
    </row>
    <row r="645">
      <c r="A645" s="144">
        <v>644.0</v>
      </c>
      <c r="B645" s="145" t="s">
        <v>1163</v>
      </c>
      <c r="C645" s="147" t="s">
        <v>1164</v>
      </c>
      <c r="D645" s="145" t="s">
        <v>367</v>
      </c>
      <c r="E645" s="147" t="s">
        <v>1170</v>
      </c>
      <c r="F645" s="147" t="str">
        <f t="shared" si="1"/>
        <v>C02-Valorar la condició relacional de l'ésser humà, desenvolupant destreses i actituds socials orientades a la justícia i a la millora de la convivència tenint en compte el magisteri social de l'Església, per a aprendre a viure amb els altres i contribuir a la fraternitat universal i la sostenibilitat del planeta.</v>
      </c>
      <c r="G645" s="145" t="s">
        <v>505</v>
      </c>
      <c r="H645" s="147" t="s">
        <v>1174</v>
      </c>
      <c r="I645" s="147" t="str">
        <f t="shared" si="2"/>
        <v>3r i 4t CA 2.2-Cooperar a la construcció de societats justes i democràtiques, enfortint vincles socials i intergeneracionals, i les relacions en models d'interdependència, analitzant la realitat, tenint en compte els principis i valors del magisteri social de l'Església i promovent el desenvolupament humà integral.</v>
      </c>
      <c r="J645" s="148" t="s">
        <v>362</v>
      </c>
    </row>
    <row r="646">
      <c r="A646" s="139">
        <v>645.0</v>
      </c>
      <c r="B646" s="140" t="s">
        <v>1163</v>
      </c>
      <c r="C646" s="142" t="s">
        <v>1164</v>
      </c>
      <c r="D646" s="140" t="s">
        <v>373</v>
      </c>
      <c r="E646" s="142" t="s">
        <v>1175</v>
      </c>
      <c r="F646" s="142" t="str">
        <f t="shared" si="1"/>
        <v>C03-Assumir els desafiaments de la humanitat des d'una perspectiva inclusiva reconeixent les necessitats individuals i socials, destriant-los amb les claus del “Regne de Déu”, per a implicar-se personal i professionalment en la transformació social i l'assoliment del bé comú.</v>
      </c>
      <c r="G646" s="140" t="s">
        <v>512</v>
      </c>
      <c r="H646" s="142" t="s">
        <v>1176</v>
      </c>
      <c r="I646" s="142" t="str">
        <f t="shared" si="2"/>
        <v>1r i 2n CA 3.1-Generar actituds de justícia i solidaritat, respectant la diversitat i prenent consciència de la responsabilitat compartida i la comuna pertinença, en l'horitzó del Regne de Déu.</v>
      </c>
      <c r="J646" s="143" t="s">
        <v>362</v>
      </c>
    </row>
    <row r="647">
      <c r="A647" s="144">
        <v>646.0</v>
      </c>
      <c r="B647" s="145" t="s">
        <v>1163</v>
      </c>
      <c r="C647" s="147" t="s">
        <v>1164</v>
      </c>
      <c r="D647" s="145" t="s">
        <v>373</v>
      </c>
      <c r="E647" s="147" t="s">
        <v>1175</v>
      </c>
      <c r="F647" s="147" t="str">
        <f t="shared" si="1"/>
        <v>C03-Assumir els desafiaments de la humanitat des d'una perspectiva inclusiva reconeixent les necessitats individuals i socials, destriant-los amb les claus del “Regne de Déu”, per a implicar-se personal i professionalment en la transformació social i l'assoliment del bé comú.</v>
      </c>
      <c r="G647" s="145" t="s">
        <v>514</v>
      </c>
      <c r="H647" s="147" t="s">
        <v>1177</v>
      </c>
      <c r="I647" s="147" t="str">
        <f t="shared" si="2"/>
        <v>1r i 2n CA 3.2-Analitzar les necessitats socials, identificant les situacions d'injustícia, violència i discriminació, amb les seves causes, destriant-les segons el projecte del Regne de Déu, implicant-se en propostes de transformació social.</v>
      </c>
      <c r="J647" s="148" t="s">
        <v>362</v>
      </c>
    </row>
    <row r="648">
      <c r="A648" s="139">
        <v>647.0</v>
      </c>
      <c r="B648" s="140" t="s">
        <v>1163</v>
      </c>
      <c r="C648" s="142" t="s">
        <v>1164</v>
      </c>
      <c r="D648" s="140" t="s">
        <v>373</v>
      </c>
      <c r="E648" s="142" t="s">
        <v>1175</v>
      </c>
      <c r="F648" s="142" t="str">
        <f t="shared" si="1"/>
        <v>C03-Assumir els desafiaments de la humanitat des d'una perspectiva inclusiva reconeixent les necessitats individuals i socials, destriant-los amb les claus del “Regne de Déu”, per a implicar-se personal i professionalment en la transformació social i l'assoliment del bé comú.</v>
      </c>
      <c r="G648" s="140" t="s">
        <v>522</v>
      </c>
      <c r="H648" s="142" t="s">
        <v>1178</v>
      </c>
      <c r="I648" s="142" t="str">
        <f t="shared" si="2"/>
        <v>3r i 4t CA 3.1-Cooperar activament en projectes de cura i responsabilitat cap al bé comú, inspirats en la perspectiva cristiana, participant en accions de millora de l'entorn i en el plantejament de les opcions professionals.</v>
      </c>
      <c r="J648" s="143" t="s">
        <v>362</v>
      </c>
    </row>
    <row r="649">
      <c r="A649" s="144">
        <v>648.0</v>
      </c>
      <c r="B649" s="145" t="s">
        <v>1163</v>
      </c>
      <c r="C649" s="147" t="s">
        <v>1164</v>
      </c>
      <c r="D649" s="145" t="s">
        <v>373</v>
      </c>
      <c r="E649" s="147" t="s">
        <v>1175</v>
      </c>
      <c r="F649" s="147" t="str">
        <f t="shared" si="1"/>
        <v>C03-Assumir els desafiaments de la humanitat des d'una perspectiva inclusiva reconeixent les necessitats individuals i socials, destriant-los amb les claus del “Regne de Déu”, per a implicar-se personal i professionalment en la transformació social i l'assoliment del bé comú.</v>
      </c>
      <c r="G649" s="145" t="s">
        <v>524</v>
      </c>
      <c r="H649" s="147" t="s">
        <v>1179</v>
      </c>
      <c r="I649" s="147" t="str">
        <f t="shared" si="2"/>
        <v>3r i 4t CA 3.2-Contribuir a la fraternitat universal, contrastant críticament el paradigma científic tecnològic vigent i les narratives de progrés, amb l'antropologia, la moral i l'escatologia cristiana, responent amb sensibilitat i implicació a situacions d'empobriment i vulnerabilitat.</v>
      </c>
      <c r="J649" s="148" t="s">
        <v>362</v>
      </c>
    </row>
    <row r="650">
      <c r="A650" s="139">
        <v>649.0</v>
      </c>
      <c r="B650" s="140" t="s">
        <v>1163</v>
      </c>
      <c r="C650" s="142" t="s">
        <v>1164</v>
      </c>
      <c r="D650" s="140" t="s">
        <v>381</v>
      </c>
      <c r="E650" s="142" t="s">
        <v>1180</v>
      </c>
      <c r="F650" s="142" t="str">
        <f t="shared" si="1"/>
        <v>C04-Interpretar i admirar el patrimoni cultural en les seves diferents expressions, reconeixent que són portadores d'identitats i sentit, apreciant com el cristianisme s'ha encarnat en manifestacions diverses, per a desenvolupar sentit de pertinença, participar en la construcció de la convivència i promoure el diàleg intercultural en el marc dels drets humans.</v>
      </c>
      <c r="G650" s="140" t="s">
        <v>529</v>
      </c>
      <c r="H650" s="142" t="s">
        <v>1181</v>
      </c>
      <c r="I650" s="142" t="str">
        <f t="shared" si="2"/>
        <v>1r i 2n CA 4.1-Situar i interpretar les expressions culturals i els seus llenguatges en els seus contextos històrics, apreciant la seva contribució a la identitat personal i social i als Drets Humans, facilitant la convivència i el diàleg intercultural.</v>
      </c>
      <c r="J650" s="143" t="s">
        <v>362</v>
      </c>
    </row>
    <row r="651">
      <c r="A651" s="144">
        <v>650.0</v>
      </c>
      <c r="B651" s="145" t="s">
        <v>1163</v>
      </c>
      <c r="C651" s="147" t="s">
        <v>1164</v>
      </c>
      <c r="D651" s="145" t="s">
        <v>381</v>
      </c>
      <c r="E651" s="147" t="s">
        <v>1180</v>
      </c>
      <c r="F651" s="147" t="str">
        <f t="shared" si="1"/>
        <v>C04-Interpretar i admirar el patrimoni cultural en les seves diferents expressions, reconeixent que són portadores d'identitats i sentit, apreciant com el cristianisme s'ha encarnat en manifestacions diverses, per a desenvolupar sentit de pertinença, participar en la construcció de la convivència i promoure el diàleg intercultural en el marc dels drets humans.</v>
      </c>
      <c r="G651" s="145" t="s">
        <v>531</v>
      </c>
      <c r="H651" s="147" t="s">
        <v>1182</v>
      </c>
      <c r="I651" s="147" t="str">
        <f t="shared" si="2"/>
        <v>1r i 2n CA 4.2-Raonar com la fe cristiana, en el present i al llarg de la història, s'ha fet cultura, interpretant el patrimoni literari, artístic i cultural i valorant-lo com a expressió de l'encarnació del missatge cristià en diferents llenguatges.</v>
      </c>
      <c r="J651" s="148" t="s">
        <v>362</v>
      </c>
    </row>
    <row r="652">
      <c r="A652" s="139">
        <v>651.0</v>
      </c>
      <c r="B652" s="140" t="s">
        <v>1163</v>
      </c>
      <c r="C652" s="142" t="s">
        <v>1164</v>
      </c>
      <c r="D652" s="140" t="s">
        <v>381</v>
      </c>
      <c r="E652" s="142" t="s">
        <v>1180</v>
      </c>
      <c r="F652" s="142" t="str">
        <f t="shared" si="1"/>
        <v>C04-Interpretar i admirar el patrimoni cultural en les seves diferents expressions, reconeixent que són portadores d'identitats i sentit, apreciant com el cristianisme s'ha encarnat en manifestacions diverses, per a desenvolupar sentit de pertinença, participar en la construcció de la convivència i promoure el diàleg intercultural en el marc dels drets humans.</v>
      </c>
      <c r="G652" s="140" t="s">
        <v>535</v>
      </c>
      <c r="H652" s="142" t="s">
        <v>1183</v>
      </c>
      <c r="I652" s="142" t="str">
        <f t="shared" si="2"/>
        <v>3r i 4t CA 4.1-Participar críticament en la promoció de la diversitat cultural, expressant i aportant creativament les experiències pròpies, respectant les diferències entre persones i comunitats.</v>
      </c>
      <c r="J652" s="143" t="s">
        <v>362</v>
      </c>
    </row>
    <row r="653">
      <c r="A653" s="144">
        <v>652.0</v>
      </c>
      <c r="B653" s="145" t="s">
        <v>1163</v>
      </c>
      <c r="C653" s="147" t="s">
        <v>1164</v>
      </c>
      <c r="D653" s="145" t="s">
        <v>381</v>
      </c>
      <c r="E653" s="147" t="s">
        <v>1180</v>
      </c>
      <c r="F653" s="147" t="str">
        <f t="shared" si="1"/>
        <v>C04-Interpretar i admirar el patrimoni cultural en les seves diferents expressions, reconeixent que són portadores d'identitats i sentit, apreciant com el cristianisme s'ha encarnat en manifestacions diverses, per a desenvolupar sentit de pertinença, participar en la construcció de la convivència i promoure el diàleg intercultural en el marc dels drets humans.</v>
      </c>
      <c r="G653" s="145" t="s">
        <v>537</v>
      </c>
      <c r="H653" s="147" t="s">
        <v>1184</v>
      </c>
      <c r="I653" s="147" t="str">
        <f t="shared" si="2"/>
        <v>3r i 4t CA 4.2-Desenvolupar sentit de pertinença a una tradició cultural, amb expressions socials, artístiques, ètiques i estètiques, valorant adequadament la seva contribució en el seu moment històric, relacionant-les amb contextos actuals i promovent la seva memòria com a llegat viu.</v>
      </c>
      <c r="J653" s="148" t="s">
        <v>362</v>
      </c>
    </row>
    <row r="654">
      <c r="A654" s="139">
        <v>653.0</v>
      </c>
      <c r="B654" s="140" t="s">
        <v>1163</v>
      </c>
      <c r="C654" s="142" t="s">
        <v>1164</v>
      </c>
      <c r="D654" s="140" t="s">
        <v>431</v>
      </c>
      <c r="E654" s="142" t="s">
        <v>1185</v>
      </c>
      <c r="F654" s="142" t="str">
        <f t="shared" si="1"/>
        <v>C05-Reconèixer i apreciar la pròpia interioritat, l'experiència espiritual i religiosa, present en totes les cultures i societats, comprenent l'experiència de personatges rellevants i valorant les possibilitats del fet religiós, per a destriar possibles respostes a les preguntes sobre el sentit de la vida, i afavorir el respecte entre les diferents tradicions religioses.</v>
      </c>
      <c r="G654" s="149" t="s">
        <v>542</v>
      </c>
      <c r="H654" s="150" t="s">
        <v>1186</v>
      </c>
      <c r="I654" s="150" t="str">
        <f t="shared" si="2"/>
        <v>1r i 2n CA 5.1-Valorar l'experiència espiritual i religiosa com a dimensió humana i social pròpia de tots els pobles i cultures, coneixent l'especificitat de l'espiritualitat judeocristiana i d'altres religions.</v>
      </c>
      <c r="J654" s="156" t="s">
        <v>362</v>
      </c>
    </row>
    <row r="655">
      <c r="A655" s="144">
        <v>654.0</v>
      </c>
      <c r="B655" s="145" t="s">
        <v>1163</v>
      </c>
      <c r="C655" s="147" t="s">
        <v>1164</v>
      </c>
      <c r="D655" s="145" t="s">
        <v>431</v>
      </c>
      <c r="E655" s="147" t="s">
        <v>1185</v>
      </c>
      <c r="F655" s="147" t="str">
        <f t="shared" si="1"/>
        <v>C05-Reconèixer i apreciar la pròpia interioritat, l'experiència espiritual i religiosa, present en totes les cultures i societats, comprenent l'experiència de personatges rellevants i valorant les possibilitats del fet religiós, per a destriar possibles respostes a les preguntes sobre el sentit de la vida, i afavorir el respecte entre les diferents tradicions religioses.</v>
      </c>
      <c r="G655" s="152" t="s">
        <v>544</v>
      </c>
      <c r="H655" s="153" t="s">
        <v>1187</v>
      </c>
      <c r="I655" s="153" t="str">
        <f t="shared" si="2"/>
        <v>1r i 2n CA 5.2-Respectar les diferents esglésies i tradicions religioses, coneixent i valorant les creences, ritus, símbols i principis de cadascuna d'elles, tenint elements de judici personal que afavoreixin el diàleg interreligiós.</v>
      </c>
      <c r="J655" s="157" t="s">
        <v>362</v>
      </c>
    </row>
    <row r="656">
      <c r="A656" s="139">
        <v>655.0</v>
      </c>
      <c r="B656" s="140" t="s">
        <v>1163</v>
      </c>
      <c r="C656" s="142" t="s">
        <v>1164</v>
      </c>
      <c r="D656" s="140" t="s">
        <v>431</v>
      </c>
      <c r="E656" s="142" t="s">
        <v>1185</v>
      </c>
      <c r="F656" s="142" t="str">
        <f t="shared" si="1"/>
        <v>C05-Reconèixer i apreciar la pròpia interioritat, l'experiència espiritual i religiosa, present en totes les cultures i societats, comprenent l'experiència de personatges rellevants i valorant les possibilitats del fet religiós, per a destriar possibles respostes a les preguntes sobre el sentit de la vida, i afavorir el respecte entre les diferents tradicions religioses.</v>
      </c>
      <c r="G656" s="149" t="s">
        <v>550</v>
      </c>
      <c r="H656" s="150" t="s">
        <v>1188</v>
      </c>
      <c r="I656" s="150" t="str">
        <f t="shared" si="2"/>
        <v>3r i 4t CA 5.1-Formular possibles respostes a les preguntes de sentit, coneixent i valorant les aportacions de les tradicions religioses, especialment la proposta de sentit de la vida de Jesucrist, elaborant les seves pròpies respostes partint d'una anàlisi crítica i l'adaptació a la seva situació personal.</v>
      </c>
      <c r="J656" s="156" t="s">
        <v>362</v>
      </c>
    </row>
    <row r="657">
      <c r="A657" s="144">
        <v>656.0</v>
      </c>
      <c r="B657" s="145" t="s">
        <v>1163</v>
      </c>
      <c r="C657" s="147" t="s">
        <v>1164</v>
      </c>
      <c r="D657" s="145" t="s">
        <v>431</v>
      </c>
      <c r="E657" s="147" t="s">
        <v>1185</v>
      </c>
      <c r="F657" s="147" t="str">
        <f t="shared" si="1"/>
        <v>C05-Reconèixer i apreciar la pròpia interioritat, l'experiència espiritual i religiosa, present en totes les cultures i societats, comprenent l'experiència de personatges rellevants i valorant les possibilitats del fet religiós, per a destriar possibles respostes a les preguntes sobre el sentit de la vida, i afavorir el respecte entre les diferents tradicions religioses.</v>
      </c>
      <c r="G657" s="152" t="s">
        <v>552</v>
      </c>
      <c r="H657" s="153" t="s">
        <v>1189</v>
      </c>
      <c r="I657" s="153" t="str">
        <f t="shared" si="2"/>
        <v>3r i 4t CA 5.2-Afavorir la convivència social en contextos plurals, respectant les opcions personals i generant espais de diàleg i trobada.</v>
      </c>
      <c r="J657" s="157" t="s">
        <v>362</v>
      </c>
    </row>
    <row r="658">
      <c r="A658" s="139">
        <v>657.0</v>
      </c>
      <c r="B658" s="140" t="s">
        <v>1163</v>
      </c>
      <c r="C658" s="142" t="s">
        <v>1164</v>
      </c>
      <c r="D658" s="140" t="s">
        <v>457</v>
      </c>
      <c r="E658" s="142" t="s">
        <v>1190</v>
      </c>
      <c r="F658" s="142" t="str">
        <f t="shared" si="1"/>
        <v>C06-Identificar i comprendre els continguts essencials de la Teologia cristiana, contemplant i valorant la contribució de la tradició cristiana a la cerca de la veritat, per a disposar d'una síntesi del cristianisme que permeti dialogar amb altres tradicions, paradigmes i cosmovisions.</v>
      </c>
      <c r="G658" s="149" t="s">
        <v>559</v>
      </c>
      <c r="H658" s="150" t="s">
        <v>1191</v>
      </c>
      <c r="I658" s="150" t="str">
        <f t="shared" si="2"/>
        <v>1r i 2n CA 6.1-Identificar a Jesucrist com a nucli essencial del cristianisme, i la Bíblia com a llibre del Poble de Déu, valorant les seves aportacions a la vida de les persones i les societats.</v>
      </c>
      <c r="J658" s="156" t="s">
        <v>362</v>
      </c>
    </row>
    <row r="659">
      <c r="A659" s="144">
        <v>658.0</v>
      </c>
      <c r="B659" s="145" t="s">
        <v>1163</v>
      </c>
      <c r="C659" s="147" t="s">
        <v>1164</v>
      </c>
      <c r="D659" s="145" t="s">
        <v>457</v>
      </c>
      <c r="E659" s="147" t="s">
        <v>1190</v>
      </c>
      <c r="F659" s="147" t="str">
        <f t="shared" si="1"/>
        <v>C06-Identificar i comprendre els continguts essencials de la Teologia cristiana, contemplant i valorant la contribució de la tradició cristiana a la cerca de la veritat, per a disposar d'una síntesi del cristianisme que permeti dialogar amb altres tradicions, paradigmes i cosmovisions.</v>
      </c>
      <c r="G659" s="152" t="s">
        <v>561</v>
      </c>
      <c r="H659" s="153" t="s">
        <v>1192</v>
      </c>
      <c r="I659" s="153" t="str">
        <f t="shared" si="2"/>
        <v>1r i 2n CA 6.2-Elaborar una primera síntesi de la fe cristiana, subratllant la seva capacitat per al diàleg entre la fe i la raó, entre la fe i la cultura, mantenint les conviccions pròpies amb ple respecte a les dels altres.</v>
      </c>
      <c r="J659" s="157" t="s">
        <v>362</v>
      </c>
    </row>
    <row r="660">
      <c r="A660" s="139">
        <v>659.0</v>
      </c>
      <c r="B660" s="140" t="s">
        <v>1163</v>
      </c>
      <c r="C660" s="142" t="s">
        <v>1164</v>
      </c>
      <c r="D660" s="140" t="s">
        <v>457</v>
      </c>
      <c r="E660" s="142" t="s">
        <v>1190</v>
      </c>
      <c r="F660" s="142" t="str">
        <f t="shared" si="1"/>
        <v>C06-Identificar i comprendre els continguts essencials de la Teologia cristiana, contemplant i valorant la contribució de la tradició cristiana a la cerca de la veritat, per a disposar d'una síntesi del cristianisme que permeti dialogar amb altres tradicions, paradigmes i cosmovisions.</v>
      </c>
      <c r="G660" s="149" t="s">
        <v>567</v>
      </c>
      <c r="H660" s="150" t="s">
        <v>1193</v>
      </c>
      <c r="I660" s="150" t="str">
        <f t="shared" si="2"/>
        <v>3r i 4t CA 6.1-Reconèixer l'Església, comunitat dels deixebles de Jesucrist, i el seu compromís en l'amistat social com a nuclis essencials del cristianisme, valorant críticament la seva contribució cultural i històrica.</v>
      </c>
      <c r="J660" s="156" t="s">
        <v>362</v>
      </c>
    </row>
    <row r="661">
      <c r="A661" s="144">
        <v>660.0</v>
      </c>
      <c r="B661" s="145" t="s">
        <v>1163</v>
      </c>
      <c r="C661" s="147" t="s">
        <v>1164</v>
      </c>
      <c r="D661" s="145" t="s">
        <v>457</v>
      </c>
      <c r="E661" s="147" t="s">
        <v>1190</v>
      </c>
      <c r="F661" s="147" t="str">
        <f t="shared" si="1"/>
        <v>C06-Identificar i comprendre els continguts essencials de la Teologia cristiana, contemplant i valorant la contribució de la tradició cristiana a la cerca de la veritat, per a disposar d'una síntesi del cristianisme que permeti dialogar amb altres tradicions, paradigmes i cosmovisions.</v>
      </c>
      <c r="G661" s="152" t="s">
        <v>569</v>
      </c>
      <c r="H661" s="153" t="s">
        <v>1194</v>
      </c>
      <c r="I661" s="153" t="str">
        <f t="shared" si="2"/>
        <v>3r i 4t CA 6.2-Posar en diàleg el saber religiós amb altres disciplines, tradicions culturals, paradigmes científics i tecnològics i altres cosmovisions, tenint en compte els mètodes propis de cada disciplina i respectant la pluralitat.</v>
      </c>
      <c r="J661" s="157" t="s">
        <v>362</v>
      </c>
    </row>
    <row r="662">
      <c r="A662" s="139">
        <v>661.0</v>
      </c>
      <c r="B662" s="140" t="s">
        <v>342</v>
      </c>
      <c r="C662" s="140" t="s">
        <v>341</v>
      </c>
      <c r="D662" s="141" t="s">
        <v>358</v>
      </c>
      <c r="E662" s="142" t="s">
        <v>1195</v>
      </c>
      <c r="F662" s="142" t="str">
        <f t="shared" si="1"/>
        <v>C01-Dissenyar prototips creatius i funcionals per respondre a problemes i reptes concrets a partir de projectes col·laboratius, utilitzant tècniques de pensament de disseny</v>
      </c>
      <c r="G662" s="149" t="s">
        <v>388</v>
      </c>
      <c r="H662" s="150" t="s">
        <v>1196</v>
      </c>
      <c r="I662" s="150" t="str">
        <f t="shared" si="2"/>
        <v>1r, 2n i 3r CA 1.1-Identificar i analitzar problemes o reptes concrets, descomponent-los en parts més senzilles que permetin la seva solució.</v>
      </c>
      <c r="J662" s="156" t="s">
        <v>362</v>
      </c>
    </row>
    <row r="663">
      <c r="A663" s="144">
        <v>662.0</v>
      </c>
      <c r="B663" s="145" t="s">
        <v>342</v>
      </c>
      <c r="C663" s="145" t="s">
        <v>341</v>
      </c>
      <c r="D663" s="146" t="s">
        <v>358</v>
      </c>
      <c r="E663" s="147" t="s">
        <v>1195</v>
      </c>
      <c r="F663" s="147" t="str">
        <f t="shared" si="1"/>
        <v>C01-Dissenyar prototips creatius i funcionals per respondre a problemes i reptes concrets a partir de projectes col·laboratius, utilitzant tècniques de pensament de disseny</v>
      </c>
      <c r="G663" s="152" t="s">
        <v>390</v>
      </c>
      <c r="H663" s="153" t="s">
        <v>1197</v>
      </c>
      <c r="I663" s="153" t="str">
        <f t="shared" si="2"/>
        <v>1r, 2n i 3r CA 1.2-Definir i avaluar de forma col·laborativa les possibles solucions als problemes i reptes analitzats, valorant-ne la viabilitat i la seva sostenibilitat.</v>
      </c>
      <c r="J663" s="157" t="s">
        <v>362</v>
      </c>
    </row>
    <row r="664">
      <c r="A664" s="139">
        <v>663.0</v>
      </c>
      <c r="B664" s="140" t="s">
        <v>342</v>
      </c>
      <c r="C664" s="140" t="s">
        <v>341</v>
      </c>
      <c r="D664" s="141" t="s">
        <v>358</v>
      </c>
      <c r="E664" s="142" t="s">
        <v>1195</v>
      </c>
      <c r="F664" s="142" t="str">
        <f t="shared" si="1"/>
        <v>C01-Dissenyar prototips creatius i funcionals per respondre a problemes i reptes concrets a partir de projectes col·laboratius, utilitzant tècniques de pensament de disseny</v>
      </c>
      <c r="G664" s="149" t="s">
        <v>392</v>
      </c>
      <c r="H664" s="150" t="s">
        <v>1198</v>
      </c>
      <c r="I664" s="150" t="str">
        <f t="shared" si="2"/>
        <v>1r, 2n i 3r CA 1.3-Argumentar i compartir idees en grup per donar solució a un problema comú, amb actitud respectuosa.</v>
      </c>
      <c r="J664" s="156" t="s">
        <v>362</v>
      </c>
    </row>
    <row r="665">
      <c r="A665" s="144">
        <v>664.0</v>
      </c>
      <c r="B665" s="145" t="s">
        <v>342</v>
      </c>
      <c r="C665" s="145" t="s">
        <v>341</v>
      </c>
      <c r="D665" s="146" t="s">
        <v>358</v>
      </c>
      <c r="E665" s="147" t="s">
        <v>1195</v>
      </c>
      <c r="F665" s="147" t="str">
        <f t="shared" si="1"/>
        <v>C01-Dissenyar prototips creatius i funcionals per respondre a problemes i reptes concrets a partir de projectes col·laboratius, utilitzant tècniques de pensament de disseny</v>
      </c>
      <c r="G665" s="152" t="s">
        <v>789</v>
      </c>
      <c r="H665" s="153" t="s">
        <v>1199</v>
      </c>
      <c r="I665" s="153" t="str">
        <f t="shared" si="2"/>
        <v>1r, 2n i 3r CA 1.4-Plantejar dissenys, tenint en compte les funcionalitats a desenvolupar, amb actitud emprenedora i creativa, integrant els elements mecànics i electrònics adients.</v>
      </c>
      <c r="J665" s="157" t="s">
        <v>362</v>
      </c>
    </row>
    <row r="666">
      <c r="A666" s="139">
        <v>665.0</v>
      </c>
      <c r="B666" s="140" t="s">
        <v>342</v>
      </c>
      <c r="C666" s="140" t="s">
        <v>341</v>
      </c>
      <c r="D666" s="141" t="s">
        <v>358</v>
      </c>
      <c r="E666" s="142" t="s">
        <v>1195</v>
      </c>
      <c r="F666" s="142" t="str">
        <f t="shared" si="1"/>
        <v>C01-Dissenyar prototips creatius i funcionals per respondre a problemes i reptes concrets a partir de projectes col·laboratius, utilitzant tècniques de pensament de disseny</v>
      </c>
      <c r="G666" s="149" t="s">
        <v>1200</v>
      </c>
      <c r="H666" s="150" t="s">
        <v>1201</v>
      </c>
      <c r="I666" s="150" t="str">
        <f t="shared" si="2"/>
        <v>1r, 2n i 3r CA 1.5-Utilitzar diferents eines i suports per al disseny del prototip i per a la seva valoració prèvia.</v>
      </c>
      <c r="J666" s="156" t="s">
        <v>362</v>
      </c>
    </row>
    <row r="667">
      <c r="A667" s="144">
        <v>666.0</v>
      </c>
      <c r="B667" s="145" t="s">
        <v>342</v>
      </c>
      <c r="C667" s="145" t="s">
        <v>341</v>
      </c>
      <c r="D667" s="146" t="s">
        <v>367</v>
      </c>
      <c r="E667" s="147" t="s">
        <v>1202</v>
      </c>
      <c r="F667" s="147" t="str">
        <f t="shared" si="1"/>
        <v>C02-Aplicar estratègies de pensament computacional de manera organitzada i òptima per crear, reelaborar o millorar algoritmes que ajudin a resoldre problemes reals</v>
      </c>
      <c r="G667" s="152" t="s">
        <v>398</v>
      </c>
      <c r="H667" s="153" t="s">
        <v>1203</v>
      </c>
      <c r="I667" s="153" t="str">
        <f t="shared" si="2"/>
        <v>1r, 2n i 3r CA 2.1-Analitzar processos fent servir estratègies de pensament lògic.</v>
      </c>
      <c r="J667" s="157" t="s">
        <v>362</v>
      </c>
    </row>
    <row r="668">
      <c r="A668" s="139">
        <v>667.0</v>
      </c>
      <c r="B668" s="140" t="s">
        <v>342</v>
      </c>
      <c r="C668" s="140" t="s">
        <v>341</v>
      </c>
      <c r="D668" s="141" t="s">
        <v>367</v>
      </c>
      <c r="E668" s="142" t="s">
        <v>1202</v>
      </c>
      <c r="F668" s="142" t="str">
        <f t="shared" si="1"/>
        <v>C02-Aplicar estratègies de pensament computacional de manera organitzada i òptima per crear, reelaborar o millorar algoritmes que ajudin a resoldre problemes reals</v>
      </c>
      <c r="G668" s="149" t="s">
        <v>400</v>
      </c>
      <c r="H668" s="150" t="s">
        <v>1204</v>
      </c>
      <c r="I668" s="150" t="str">
        <f t="shared" si="2"/>
        <v>1r, 2n i 3r CA 2.2-Descriure i representar seqüències lògiques que ajudin a comprendre processos o algoritmes fent servir diagrames de flux.</v>
      </c>
      <c r="J668" s="156" t="s">
        <v>362</v>
      </c>
    </row>
    <row r="669">
      <c r="A669" s="144">
        <v>668.0</v>
      </c>
      <c r="B669" s="145" t="s">
        <v>342</v>
      </c>
      <c r="C669" s="145" t="s">
        <v>341</v>
      </c>
      <c r="D669" s="146" t="s">
        <v>367</v>
      </c>
      <c r="E669" s="147" t="s">
        <v>1202</v>
      </c>
      <c r="F669" s="147" t="str">
        <f t="shared" si="1"/>
        <v>C02-Aplicar estratègies de pensament computacional de manera organitzada i òptima per crear, reelaborar o millorar algoritmes que ajudin a resoldre problemes reals</v>
      </c>
      <c r="G669" s="152" t="s">
        <v>794</v>
      </c>
      <c r="H669" s="153" t="s">
        <v>1205</v>
      </c>
      <c r="I669" s="153" t="str">
        <f t="shared" si="2"/>
        <v>1r, 2n i 3r CA 2.3-Desenvolupar programes que impliquin la seqüenciació de passos, la iteració, i el testatge, la validació i la depuració de seqüències.</v>
      </c>
      <c r="J669" s="157" t="s">
        <v>362</v>
      </c>
    </row>
    <row r="670">
      <c r="A670" s="139">
        <v>669.0</v>
      </c>
      <c r="B670" s="140" t="s">
        <v>342</v>
      </c>
      <c r="C670" s="140" t="s">
        <v>341</v>
      </c>
      <c r="D670" s="141" t="s">
        <v>367</v>
      </c>
      <c r="E670" s="142" t="s">
        <v>1202</v>
      </c>
      <c r="F670" s="142" t="str">
        <f t="shared" si="1"/>
        <v>C02-Aplicar estratègies de pensament computacional de manera organitzada i òptima per crear, reelaborar o millorar algoritmes que ajudin a resoldre problemes reals</v>
      </c>
      <c r="G670" s="149" t="s">
        <v>796</v>
      </c>
      <c r="H670" s="150" t="s">
        <v>1206</v>
      </c>
      <c r="I670" s="150" t="str">
        <f t="shared" si="2"/>
        <v>1r, 2n i 3r CA 2.4-Comparar els programes propis amb altres algoritmes que donin solució a un mateix problema, incorporant els canvis necessaris o combinant diferents programes per elaborar noves solucions.</v>
      </c>
      <c r="J670" s="156" t="s">
        <v>362</v>
      </c>
    </row>
    <row r="671">
      <c r="A671" s="144">
        <v>670.0</v>
      </c>
      <c r="B671" s="145" t="s">
        <v>342</v>
      </c>
      <c r="C671" s="145" t="s">
        <v>341</v>
      </c>
      <c r="D671" s="146" t="s">
        <v>373</v>
      </c>
      <c r="E671" s="147" t="s">
        <v>1207</v>
      </c>
      <c r="F671" s="147" t="str">
        <f t="shared" si="1"/>
        <v>C03-Configurar i programar plaques de prototipatge programables i sensors i actuadors que permetin donar resposta als reptes o problemes, fent servir estructures lògiques a partir de llenguatges de programació.</v>
      </c>
      <c r="G671" s="152" t="s">
        <v>405</v>
      </c>
      <c r="H671" s="153" t="s">
        <v>1208</v>
      </c>
      <c r="I671" s="153" t="str">
        <f t="shared" si="2"/>
        <v>1r, 2n i 3r CA 3.1-Desenvolupar programes, o reelaborar-ne a partir de programes existents, fent servir el programari i els llenguatges de programació de manera apropiada.</v>
      </c>
      <c r="J671" s="157" t="s">
        <v>362</v>
      </c>
    </row>
    <row r="672">
      <c r="A672" s="139">
        <v>671.0</v>
      </c>
      <c r="B672" s="140" t="s">
        <v>342</v>
      </c>
      <c r="C672" s="140" t="s">
        <v>341</v>
      </c>
      <c r="D672" s="141" t="s">
        <v>373</v>
      </c>
      <c r="E672" s="142" t="s">
        <v>1207</v>
      </c>
      <c r="F672" s="142" t="str">
        <f t="shared" si="1"/>
        <v>C03-Configurar i programar plaques de prototipatge programables i sensors i actuadors que permetin donar resposta als reptes o problemes, fent servir estructures lògiques a partir de llenguatges de programació.</v>
      </c>
      <c r="G672" s="149" t="s">
        <v>407</v>
      </c>
      <c r="H672" s="150" t="s">
        <v>1209</v>
      </c>
      <c r="I672" s="150" t="str">
        <f t="shared" si="2"/>
        <v>1r, 2n i 3r CA 3.2-Utilitzar les estructures lògiques de forma apropiada, tenint en compte criteris d’optimització de programes.</v>
      </c>
      <c r="J672" s="156" t="s">
        <v>362</v>
      </c>
    </row>
    <row r="673">
      <c r="A673" s="144">
        <v>672.0</v>
      </c>
      <c r="B673" s="145" t="s">
        <v>342</v>
      </c>
      <c r="C673" s="145" t="s">
        <v>341</v>
      </c>
      <c r="D673" s="146" t="s">
        <v>373</v>
      </c>
      <c r="E673" s="147" t="s">
        <v>1207</v>
      </c>
      <c r="F673" s="147" t="str">
        <f t="shared" si="1"/>
        <v>C03-Configurar i programar plaques de prototipatge programables i sensors i actuadors que permetin donar resposta als reptes o problemes, fent servir estructures lògiques a partir de llenguatges de programació.</v>
      </c>
      <c r="G673" s="152" t="s">
        <v>409</v>
      </c>
      <c r="H673" s="153" t="s">
        <v>1210</v>
      </c>
      <c r="I673" s="153" t="str">
        <f t="shared" si="2"/>
        <v>1r, 2n i 3r CA 3.3-Identificar, corregir i depurar errors de programació en programes informàtics, fent ús de depuradors.</v>
      </c>
      <c r="J673" s="157" t="s">
        <v>362</v>
      </c>
    </row>
    <row r="674">
      <c r="A674" s="139">
        <v>673.0</v>
      </c>
      <c r="B674" s="140" t="s">
        <v>342</v>
      </c>
      <c r="C674" s="140" t="s">
        <v>341</v>
      </c>
      <c r="D674" s="141" t="s">
        <v>373</v>
      </c>
      <c r="E674" s="142" t="s">
        <v>1207</v>
      </c>
      <c r="F674" s="142" t="str">
        <f t="shared" si="1"/>
        <v>C03-Configurar i programar plaques de prototipatge programables i sensors i actuadors que permetin donar resposta als reptes o problemes, fent servir estructures lògiques a partir de llenguatges de programació.</v>
      </c>
      <c r="G674" s="149" t="s">
        <v>411</v>
      </c>
      <c r="H674" s="150" t="s">
        <v>1211</v>
      </c>
      <c r="I674" s="150" t="str">
        <f t="shared" si="2"/>
        <v>1r, 2n i 3r CA 3.4-Configurar i programar sensors i actuadors, ajustant-los a les necessitats del prototip i fent ús correcte de les seves funcionalitats.</v>
      </c>
      <c r="J674" s="156" t="s">
        <v>362</v>
      </c>
    </row>
    <row r="675">
      <c r="A675" s="144">
        <v>674.0</v>
      </c>
      <c r="B675" s="145" t="s">
        <v>342</v>
      </c>
      <c r="C675" s="145" t="s">
        <v>341</v>
      </c>
      <c r="D675" s="146" t="s">
        <v>381</v>
      </c>
      <c r="E675" s="147" t="s">
        <v>1212</v>
      </c>
      <c r="F675" s="147" t="str">
        <f t="shared" si="1"/>
        <v>C04-Construir estructures i mecanismes per respondre als requeriments mecànics necessaris, a partir de components específics o dissenyats i produïts mitjançant la utilització d’eines de disseny digital</v>
      </c>
      <c r="G675" s="152" t="s">
        <v>426</v>
      </c>
      <c r="H675" s="153" t="s">
        <v>1213</v>
      </c>
      <c r="I675" s="153" t="str">
        <f t="shared" si="2"/>
        <v>1r, 2n i 3r CA 4.1-Dissenyar, fent servir les eines digitals i programari adient, els elements necessaris per a la construcció física dels prototips ideats, l’assemblatge de sensors, actuadors i els sistemes mecànics.</v>
      </c>
      <c r="J675" s="157" t="s">
        <v>362</v>
      </c>
    </row>
    <row r="676">
      <c r="A676" s="139">
        <v>675.0</v>
      </c>
      <c r="B676" s="140" t="s">
        <v>342</v>
      </c>
      <c r="C676" s="140" t="s">
        <v>341</v>
      </c>
      <c r="D676" s="141" t="s">
        <v>381</v>
      </c>
      <c r="E676" s="142" t="s">
        <v>1212</v>
      </c>
      <c r="F676" s="142" t="str">
        <f t="shared" si="1"/>
        <v>C04-Construir estructures i mecanismes per respondre als requeriments mecànics necessaris, a partir de components específics o dissenyats i produïts mitjançant la utilització d’eines de disseny digital</v>
      </c>
      <c r="G676" s="149" t="s">
        <v>428</v>
      </c>
      <c r="H676" s="150" t="s">
        <v>1214</v>
      </c>
      <c r="I676" s="150" t="str">
        <f t="shared" si="2"/>
        <v>1r, 2n i 3r CA 4.2-Produir o fabricar els elements necessaris per a la implementació d’estructures i mecanismes, utilitzant de manera segura les eines, dispositius, tècniques i materials adequats.</v>
      </c>
      <c r="J676" s="156" t="s">
        <v>362</v>
      </c>
    </row>
    <row r="677">
      <c r="A677" s="144">
        <v>676.0</v>
      </c>
      <c r="B677" s="145" t="s">
        <v>342</v>
      </c>
      <c r="C677" s="145" t="s">
        <v>341</v>
      </c>
      <c r="D677" s="146" t="s">
        <v>381</v>
      </c>
      <c r="E677" s="147" t="s">
        <v>1212</v>
      </c>
      <c r="F677" s="147" t="str">
        <f t="shared" si="1"/>
        <v>C04-Construir estructures i mecanismes per respondre als requeriments mecànics necessaris, a partir de components específics o dissenyats i produïts mitjançant la utilització d’eines de disseny digital</v>
      </c>
      <c r="G677" s="152" t="s">
        <v>849</v>
      </c>
      <c r="H677" s="153" t="s">
        <v>1215</v>
      </c>
      <c r="I677" s="153" t="str">
        <f t="shared" si="2"/>
        <v>1r, 2n i 3r CA 4.3-Realitzar el muntatge físic d’estructures i mecanismes, i avaluar el disseny i la construcció.</v>
      </c>
      <c r="J677" s="157" t="s">
        <v>362</v>
      </c>
    </row>
    <row r="678">
      <c r="A678" s="139">
        <v>677.0</v>
      </c>
      <c r="B678" s="140" t="s">
        <v>344</v>
      </c>
      <c r="C678" s="140" t="s">
        <v>343</v>
      </c>
      <c r="D678" s="141" t="s">
        <v>358</v>
      </c>
      <c r="E678" s="142" t="s">
        <v>1044</v>
      </c>
      <c r="F678" s="142"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678" s="149" t="s">
        <v>476</v>
      </c>
      <c r="H678" s="150" t="s">
        <v>1045</v>
      </c>
      <c r="I678" s="150" t="str">
        <f t="shared" si="2"/>
        <v>1r i 2n CA 1.1-Acceptar i adequar-se a la diversitat lingüística, cultural i artística pròpia de països on es parla la llengua estrangera com a font d’enriquiment personal, mostrant interès per compartir elements culturals i lingüístics que fomentin la sostenibilitat i la democràcia.</v>
      </c>
      <c r="J678" s="158">
        <v>333.0</v>
      </c>
    </row>
    <row r="679">
      <c r="A679" s="144">
        <v>678.0</v>
      </c>
      <c r="B679" s="145" t="s">
        <v>344</v>
      </c>
      <c r="C679" s="145" t="s">
        <v>343</v>
      </c>
      <c r="D679" s="146" t="s">
        <v>358</v>
      </c>
      <c r="E679" s="147" t="s">
        <v>1044</v>
      </c>
      <c r="F679" s="147"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679" s="152" t="s">
        <v>478</v>
      </c>
      <c r="H679" s="153" t="s">
        <v>1046</v>
      </c>
      <c r="I679" s="153" t="str">
        <f t="shared" si="2"/>
        <v>1r i 2n CA 1.2-Participar de manera empàtica i respectuosa en situacions interculturals, construint vincles entre les diferents llengües i cultures, rebutjant qualsevol tipus de discriminació, prejudici i estereotip en contextos comunicatius quotidians.</v>
      </c>
      <c r="J679" s="155">
        <v>334.0</v>
      </c>
    </row>
    <row r="680">
      <c r="A680" s="139">
        <v>679.0</v>
      </c>
      <c r="B680" s="140" t="s">
        <v>344</v>
      </c>
      <c r="C680" s="140" t="s">
        <v>343</v>
      </c>
      <c r="D680" s="141" t="s">
        <v>358</v>
      </c>
      <c r="E680" s="142" t="s">
        <v>1044</v>
      </c>
      <c r="F680" s="142"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680" s="149" t="s">
        <v>480</v>
      </c>
      <c r="H680" s="150" t="s">
        <v>1047</v>
      </c>
      <c r="I680" s="150" t="str">
        <f t="shared" si="2"/>
        <v>1r i 2n CA 1.3-Aplicar, de forma guiada, estratègies per explicar i apreciar la diversitat lingüística, cultural i artística.</v>
      </c>
      <c r="J680" s="158">
        <v>335.0</v>
      </c>
    </row>
    <row r="681">
      <c r="A681" s="144">
        <v>680.0</v>
      </c>
      <c r="B681" s="145" t="s">
        <v>344</v>
      </c>
      <c r="C681" s="145" t="s">
        <v>343</v>
      </c>
      <c r="D681" s="146" t="s">
        <v>358</v>
      </c>
      <c r="E681" s="147" t="s">
        <v>1044</v>
      </c>
      <c r="F681" s="147"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681" s="152" t="s">
        <v>484</v>
      </c>
      <c r="H681" s="153" t="s">
        <v>1045</v>
      </c>
      <c r="I681" s="153" t="str">
        <f t="shared" si="2"/>
        <v>3r i 4t CA 1.1-Acceptar i adequar-se a la diversitat lingüística, cultural i artística pròpia de països on es parla la llengua estrangera com a font d’enriquiment personal, mostrant interès per compartir elements culturals i lingüístics que fomentin la sostenibilitat i la democràcia.</v>
      </c>
      <c r="J681" s="155">
        <v>333.0</v>
      </c>
    </row>
    <row r="682">
      <c r="A682" s="139">
        <v>681.0</v>
      </c>
      <c r="B682" s="140" t="s">
        <v>344</v>
      </c>
      <c r="C682" s="140" t="s">
        <v>343</v>
      </c>
      <c r="D682" s="141" t="s">
        <v>358</v>
      </c>
      <c r="E682" s="142" t="s">
        <v>1044</v>
      </c>
      <c r="F682" s="142"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682" s="149" t="s">
        <v>486</v>
      </c>
      <c r="H682" s="150" t="s">
        <v>1046</v>
      </c>
      <c r="I682" s="150" t="str">
        <f t="shared" si="2"/>
        <v>3r i 4t CA 1.2-Participar de manera empàtica i respectuosa en situacions interculturals, construint vincles entre les diferents llengües i cultures, rebutjant qualsevol tipus de discriminació, prejudici i estereotip en contextos comunicatius quotidians.</v>
      </c>
      <c r="J682" s="158">
        <v>334.0</v>
      </c>
    </row>
    <row r="683">
      <c r="A683" s="144">
        <v>682.0</v>
      </c>
      <c r="B683" s="145" t="s">
        <v>344</v>
      </c>
      <c r="C683" s="145" t="s">
        <v>343</v>
      </c>
      <c r="D683" s="146" t="s">
        <v>358</v>
      </c>
      <c r="E683" s="147" t="s">
        <v>1044</v>
      </c>
      <c r="F683" s="147" t="str">
        <f t="shared" si="1"/>
        <v>C01-Descriure i valorar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683" s="152" t="s">
        <v>488</v>
      </c>
      <c r="H683" s="153" t="s">
        <v>1047</v>
      </c>
      <c r="I683" s="153" t="str">
        <f t="shared" si="2"/>
        <v>3r i 4t CA 1.3-Aplicar, de forma guiada, estratègies per explicar i apreciar la diversitat lingüística, cultural i artística.</v>
      </c>
      <c r="J683" s="155">
        <v>335.0</v>
      </c>
    </row>
    <row r="684">
      <c r="A684" s="139">
        <v>683.0</v>
      </c>
      <c r="B684" s="140" t="s">
        <v>344</v>
      </c>
      <c r="C684" s="140" t="s">
        <v>343</v>
      </c>
      <c r="D684" s="141" t="s">
        <v>367</v>
      </c>
      <c r="E684" s="142" t="s">
        <v>1048</v>
      </c>
      <c r="F684" s="142"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684" s="149" t="s">
        <v>493</v>
      </c>
      <c r="H684" s="150" t="s">
        <v>1049</v>
      </c>
      <c r="I684" s="150" t="str">
        <f t="shared" si="2"/>
        <v>1r i 2n CA 2.1-Interpretar i analitzar el sentit global i la informació específica i explícita de textos orals i multimodals breus i senzills sobre temes freqüents i quotidians, de rellevància personal i pròxims a la seva experiència, propis dels àmbits de les relacions interpersonals, de l’aprenentatge, dels mitjans de comunicació i de la ficció, expressats de forma clara i en la llengua estàndard a través de diversos suports.</v>
      </c>
      <c r="J684" s="158">
        <v>339.0</v>
      </c>
    </row>
    <row r="685">
      <c r="A685" s="144">
        <v>684.0</v>
      </c>
      <c r="B685" s="145" t="s">
        <v>344</v>
      </c>
      <c r="C685" s="145" t="s">
        <v>343</v>
      </c>
      <c r="D685" s="146" t="s">
        <v>367</v>
      </c>
      <c r="E685" s="147" t="s">
        <v>1048</v>
      </c>
      <c r="F685" s="147"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685" s="152" t="s">
        <v>495</v>
      </c>
      <c r="H685" s="153" t="s">
        <v>1050</v>
      </c>
      <c r="I685" s="153" t="str">
        <f t="shared" si="2"/>
        <v>1r i 2n CA 2.2-Seleccionar, organitzar i aplicar de manera guiada les estratègies i els coneixements més adequats en situacions comunicatives quotidianes per comprendre el sentit general, la informació essencial i els detalls més rellevants dels textos; interpretar elements no verbals, i cercar i seleccionar informació.</v>
      </c>
      <c r="J685" s="155">
        <v>340.0</v>
      </c>
    </row>
    <row r="686">
      <c r="A686" s="139">
        <v>685.0</v>
      </c>
      <c r="B686" s="140" t="s">
        <v>344</v>
      </c>
      <c r="C686" s="140" t="s">
        <v>343</v>
      </c>
      <c r="D686" s="141" t="s">
        <v>367</v>
      </c>
      <c r="E686" s="142" t="s">
        <v>1048</v>
      </c>
      <c r="F686" s="142"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686" s="149" t="s">
        <v>503</v>
      </c>
      <c r="H686" s="150" t="s">
        <v>1051</v>
      </c>
      <c r="I686" s="150" t="str">
        <f t="shared" si="2"/>
        <v>3r i 4t CA 2.1-Extreure i analitzar el sentit global i les idees principals, i seleccionar informació pertinent de textos orals i multimodals sobre temes quotidians, de rellevància personal o d’interès públic propers a la seva experiència expressats de manera clara i en la llengua estàndard a través de diversos suports.</v>
      </c>
      <c r="J686" s="158">
        <v>341.0</v>
      </c>
    </row>
    <row r="687">
      <c r="A687" s="144">
        <v>686.0</v>
      </c>
      <c r="B687" s="145" t="s">
        <v>344</v>
      </c>
      <c r="C687" s="145" t="s">
        <v>343</v>
      </c>
      <c r="D687" s="146" t="s">
        <v>367</v>
      </c>
      <c r="E687" s="147" t="s">
        <v>1048</v>
      </c>
      <c r="F687" s="147"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687" s="152" t="s">
        <v>505</v>
      </c>
      <c r="H687" s="153" t="s">
        <v>1052</v>
      </c>
      <c r="I687" s="153" t="str">
        <f t="shared" si="2"/>
        <v>3r i 4t CA 2.2-Interpretar i valorar el contingut i els trets discursius de textos progressivament més complexos propis dels àmbits de les relacions interpersonals, dels mitjans de comunicació social i de l’aprenentatge, i també de textos literaris adequats al nivell de maduresa de l’alumnat.</v>
      </c>
      <c r="J687" s="155">
        <v>342.0</v>
      </c>
    </row>
    <row r="688">
      <c r="A688" s="139">
        <v>687.0</v>
      </c>
      <c r="B688" s="140" t="s">
        <v>344</v>
      </c>
      <c r="C688" s="140" t="s">
        <v>343</v>
      </c>
      <c r="D688" s="141" t="s">
        <v>367</v>
      </c>
      <c r="E688" s="142" t="s">
        <v>1048</v>
      </c>
      <c r="F688" s="142" t="str">
        <f t="shared" si="1"/>
        <v>C02-Comprendre i interpretar textos orals i multimodals, en la llengua estàndard, recollint el sentit general i la informació més rellevant, la seva forma i el seu contingut, per construir coneixement, formar-se opinió i eixamplar les possibilitats de gaudi i lleure.</v>
      </c>
      <c r="G688" s="149" t="s">
        <v>507</v>
      </c>
      <c r="H688" s="150" t="s">
        <v>1053</v>
      </c>
      <c r="I688" s="150" t="str">
        <f t="shared" si="2"/>
        <v>3r i 4t CA 2.3-Seleccionar, organitzar i aplicar les estratègies i els coneixements més adequats en cada situació comunicativa per comprendre el sentit general, la informació essencial i els detalls més rellevants dels textos; inferir significats i interpretar elements no verbals, i cercar, seleccionar i gestionar informació veraç.</v>
      </c>
      <c r="J688" s="156" t="s">
        <v>362</v>
      </c>
    </row>
    <row r="689">
      <c r="A689" s="144">
        <v>688.0</v>
      </c>
      <c r="B689" s="145" t="s">
        <v>344</v>
      </c>
      <c r="C689" s="145" t="s">
        <v>343</v>
      </c>
      <c r="D689" s="146" t="s">
        <v>373</v>
      </c>
      <c r="E689" s="147" t="s">
        <v>1054</v>
      </c>
      <c r="F689" s="147"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689" s="152" t="s">
        <v>512</v>
      </c>
      <c r="H689" s="153" t="s">
        <v>1055</v>
      </c>
      <c r="I689" s="153" t="str">
        <f t="shared" si="2"/>
        <v>1r i 2n CA 3.1-Expressar oralment textos breus, senzills, estructurats, comprensibles i adequats a la situació comunicativa sobre temes quotidians i freqüents, de rellevància per a l’alumnat, per tal de descriure, narrar i informar sobre temes concrets, en diferents suports, utilitzant de forma guiada recursos verbals i no verbals, així com estratègies de planificació i control de la producció.</v>
      </c>
      <c r="J689" s="155">
        <v>344.0</v>
      </c>
    </row>
    <row r="690">
      <c r="A690" s="139">
        <v>689.0</v>
      </c>
      <c r="B690" s="140" t="s">
        <v>344</v>
      </c>
      <c r="C690" s="140" t="s">
        <v>343</v>
      </c>
      <c r="D690" s="141" t="s">
        <v>373</v>
      </c>
      <c r="E690" s="142" t="s">
        <v>1054</v>
      </c>
      <c r="F690" s="142"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690" s="149" t="s">
        <v>514</v>
      </c>
      <c r="H690" s="150" t="s">
        <v>1056</v>
      </c>
      <c r="I690" s="150" t="str">
        <f t="shared" si="2"/>
        <v>1r i 2n CA 3.2-Aplicar de forma guiada coneixements i estratègies per planificar, produir i revisar textos comprensibles, coherents i adequats a les intencions comunicatives, les característiques contextuals i la tipologia textual, amb ajuda dels recursos físics o digitals més adequats en funció de la tasca i les necessitats de cada moment, tenint en compte el destinatari del text.</v>
      </c>
      <c r="J690" s="158">
        <v>345.0</v>
      </c>
    </row>
    <row r="691">
      <c r="A691" s="144">
        <v>690.0</v>
      </c>
      <c r="B691" s="145" t="s">
        <v>344</v>
      </c>
      <c r="C691" s="145" t="s">
        <v>343</v>
      </c>
      <c r="D691" s="146" t="s">
        <v>373</v>
      </c>
      <c r="E691" s="147" t="s">
        <v>1054</v>
      </c>
      <c r="F691" s="147"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691" s="152" t="s">
        <v>516</v>
      </c>
      <c r="H691" s="153" t="s">
        <v>1057</v>
      </c>
      <c r="I691" s="153" t="str">
        <f t="shared" si="2"/>
        <v>1r i 2n CA 3.3-Participar en situacions interactives breus i senzilles sobre temes quotidians, de rellevància personal i pròxims a la seva experiència, a través de diversos suports, utilitzant recursos com ara la repetició, el ritme pausat o el llenguatge no verbal, i mostrant empatia i respecte per la cortesia lingüística i l’etiqueta digital, així com per les diferents necessitats, idees, inquietuds, iniciatives i motivacions dels interlocutors.</v>
      </c>
      <c r="J691" s="155">
        <v>346.0</v>
      </c>
    </row>
    <row r="692">
      <c r="A692" s="139">
        <v>691.0</v>
      </c>
      <c r="B692" s="140" t="s">
        <v>344</v>
      </c>
      <c r="C692" s="140" t="s">
        <v>343</v>
      </c>
      <c r="D692" s="141" t="s">
        <v>373</v>
      </c>
      <c r="E692" s="142" t="s">
        <v>1054</v>
      </c>
      <c r="F692" s="142"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692" s="149" t="s">
        <v>518</v>
      </c>
      <c r="H692" s="150" t="s">
        <v>1058</v>
      </c>
      <c r="I692" s="150" t="str">
        <f t="shared" si="2"/>
        <v>1r i 2n CA 3.4-Utilitzar, de forma guiada i en entorns propers, estratègies adequades per iniciar, mantenir i acabar la comunicació, prendre i cedir la paraula, sol·licitar i formular aclariments i explicacions.</v>
      </c>
      <c r="J692" s="158">
        <v>347.0</v>
      </c>
    </row>
    <row r="693">
      <c r="A693" s="144">
        <v>692.0</v>
      </c>
      <c r="B693" s="145" t="s">
        <v>344</v>
      </c>
      <c r="C693" s="145" t="s">
        <v>343</v>
      </c>
      <c r="D693" s="146" t="s">
        <v>373</v>
      </c>
      <c r="E693" s="147" t="s">
        <v>1054</v>
      </c>
      <c r="F693" s="147"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693" s="152" t="s">
        <v>522</v>
      </c>
      <c r="H693" s="153" t="s">
        <v>1059</v>
      </c>
      <c r="I693" s="153" t="str">
        <f t="shared" si="2"/>
        <v>3r i 4t CA 3.1-Expressar oralment textos senzills, estructurats, comprensibles, coherents i adequats a la situació comunicativa sobre temes quotidians, de rellevància personal o d’interès públic proper a la seva experiència, per tal de descriure, narrar, argumentar i informar, en diferents suports, utilitzant recursos verbals i no verbals, així com estratègies de planificació, control, compensació i cooperació.</v>
      </c>
      <c r="J693" s="155">
        <v>348.0</v>
      </c>
    </row>
    <row r="694">
      <c r="A694" s="139">
        <v>693.0</v>
      </c>
      <c r="B694" s="140" t="s">
        <v>344</v>
      </c>
      <c r="C694" s="140" t="s">
        <v>343</v>
      </c>
      <c r="D694" s="141" t="s">
        <v>373</v>
      </c>
      <c r="E694" s="142" t="s">
        <v>1054</v>
      </c>
      <c r="F694" s="142"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694" s="149" t="s">
        <v>524</v>
      </c>
      <c r="H694" s="150" t="s">
        <v>1060</v>
      </c>
      <c r="I694" s="150" t="str">
        <f t="shared" si="2"/>
        <v>3r i 4t CA 3.2-Aplicar coneixements i estratègies per planificar, produir, revisar i cooperar en l’elaboració de textos coherents, cohesionats i adequats a les intencions comunicatives, les característiques contextuals, els aspectes socioculturals i la tipologia textual, usant els recursos físics o digitals més adequats en funció de la tasca i de les necessitats de l’audiència o el destinatari del text.</v>
      </c>
      <c r="J694" s="158">
        <v>349.0</v>
      </c>
    </row>
    <row r="695">
      <c r="A695" s="144">
        <v>694.0</v>
      </c>
      <c r="B695" s="145" t="s">
        <v>344</v>
      </c>
      <c r="C695" s="145" t="s">
        <v>343</v>
      </c>
      <c r="D695" s="146" t="s">
        <v>373</v>
      </c>
      <c r="E695" s="147" t="s">
        <v>1054</v>
      </c>
      <c r="F695" s="147"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695" s="152" t="s">
        <v>526</v>
      </c>
      <c r="H695" s="153" t="s">
        <v>1061</v>
      </c>
      <c r="I695" s="153" t="str">
        <f t="shared" si="2"/>
        <v>3r i 4t CA 3.3-Participar i col·laborar activament, a través de diversos suports, en situacions interactives sobre temes quotidians, de rellevància personal o d’interès públic propers a la seva experiència, mostrant iniciativa, empatia i respecte per la cortesia lingüística i l’etiqueta digital, així com per les diferents necessitats, idees, inquietuds, iniciatives i motivacions dels interlocutors.</v>
      </c>
      <c r="J695" s="155">
        <v>350.0</v>
      </c>
    </row>
    <row r="696">
      <c r="A696" s="139">
        <v>695.0</v>
      </c>
      <c r="B696" s="140" t="s">
        <v>344</v>
      </c>
      <c r="C696" s="140" t="s">
        <v>343</v>
      </c>
      <c r="D696" s="141" t="s">
        <v>373</v>
      </c>
      <c r="E696" s="142" t="s">
        <v>1054</v>
      </c>
      <c r="F696" s="142"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696" s="149" t="s">
        <v>664</v>
      </c>
      <c r="H696" s="150" t="s">
        <v>1062</v>
      </c>
      <c r="I696" s="150" t="str">
        <f t="shared" si="2"/>
        <v>3r i 4t CA 3.4-Utilitzar estratègies adequades per iniciar, mantenir i acabar la comunicació, prendre i cedir la paraula, sol·licitar i formular aclariments i explicacions, reformular, comparar i contrastar, resumir, col·laborar, debatre, resoldre problemes i gestionar situacions compromeses.</v>
      </c>
      <c r="J696" s="158">
        <v>351.0</v>
      </c>
    </row>
    <row r="697">
      <c r="A697" s="144">
        <v>696.0</v>
      </c>
      <c r="B697" s="145" t="s">
        <v>344</v>
      </c>
      <c r="C697" s="145" t="s">
        <v>343</v>
      </c>
      <c r="D697" s="146" t="s">
        <v>381</v>
      </c>
      <c r="E697" s="147" t="s">
        <v>1063</v>
      </c>
      <c r="F697" s="147" t="str">
        <f t="shared" si="1"/>
        <v>C04-Comprendre,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v>
      </c>
      <c r="G697" s="152" t="s">
        <v>529</v>
      </c>
      <c r="H697" s="153" t="s">
        <v>1064</v>
      </c>
      <c r="I697" s="153" t="str">
        <f t="shared" si="2"/>
        <v>1r i 2n CA 4.1-Comprendre i interpretar el sentit global, l’estructura, la informació més rellevant i la intenció de l’emissor de textos escrits i multimodals senzills de diferents àmbits que responguin a diferents propòsits de lectura, realitzant les inferències necessàries.</v>
      </c>
      <c r="J697" s="155">
        <v>352.0</v>
      </c>
    </row>
    <row r="698">
      <c r="A698" s="139">
        <v>697.0</v>
      </c>
      <c r="B698" s="140" t="s">
        <v>344</v>
      </c>
      <c r="C698" s="140" t="s">
        <v>343</v>
      </c>
      <c r="D698" s="141" t="s">
        <v>381</v>
      </c>
      <c r="E698" s="142" t="s">
        <v>1063</v>
      </c>
      <c r="F698" s="142" t="str">
        <f t="shared" si="1"/>
        <v>C04-Comprendre,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v>
      </c>
      <c r="G698" s="149" t="s">
        <v>531</v>
      </c>
      <c r="H698" s="150" t="s">
        <v>1065</v>
      </c>
      <c r="I698" s="150" t="str">
        <f t="shared" si="2"/>
        <v>1r i 2n CA 4.2-Valorar la forma i el contingut de textos senzills avaluant-ne la qualitat, la fiabilitat i la idoneïtat de canal utilitzat, així com l’eficàcia dels procediments comunicatius emprats.</v>
      </c>
      <c r="J698" s="158">
        <v>353.0</v>
      </c>
    </row>
    <row r="699">
      <c r="A699" s="144">
        <v>698.0</v>
      </c>
      <c r="B699" s="145" t="s">
        <v>344</v>
      </c>
      <c r="C699" s="145" t="s">
        <v>343</v>
      </c>
      <c r="D699" s="146" t="s">
        <v>381</v>
      </c>
      <c r="E699" s="147" t="s">
        <v>1063</v>
      </c>
      <c r="F699" s="147" t="str">
        <f t="shared" si="1"/>
        <v>C04-Comprendre,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v>
      </c>
      <c r="G699" s="152" t="s">
        <v>535</v>
      </c>
      <c r="H699" s="153" t="s">
        <v>1066</v>
      </c>
      <c r="I699" s="153" t="str">
        <f t="shared" si="2"/>
        <v>3r i 4t CA 4.1-Comprendre i interpretar el sentit global, l’estructura, la informació més rellevant i la intenció de l’emissor de textos escrits i multimodals de certa complexitat, que responguin a diferents propòsits de lectura, realitzant les inferències necessàries.</v>
      </c>
      <c r="J699" s="155">
        <v>354.0</v>
      </c>
    </row>
    <row r="700">
      <c r="A700" s="139">
        <v>699.0</v>
      </c>
      <c r="B700" s="140" t="s">
        <v>344</v>
      </c>
      <c r="C700" s="140" t="s">
        <v>343</v>
      </c>
      <c r="D700" s="141" t="s">
        <v>381</v>
      </c>
      <c r="E700" s="142" t="s">
        <v>1063</v>
      </c>
      <c r="F700" s="142" t="str">
        <f t="shared" si="1"/>
        <v>C04-Comprendre, interpretar i analitzar, amb sentit crític i diferents propòsits de lectura, textos escrits i multimodals reconeixent el sentit global i les idees principals i secundàries, identificant la intenció de l’emissor, reflexionant sobre el contingut i la forma i avaluant-ne la qualitat i fiabilitat, per tal de construir coneixement i donar resposta a necessitats i interessos comunicatius diversos.</v>
      </c>
      <c r="G700" s="149" t="s">
        <v>537</v>
      </c>
      <c r="H700" s="150" t="s">
        <v>1067</v>
      </c>
      <c r="I700" s="150" t="str">
        <f t="shared" si="2"/>
        <v>3r i 4t CA 4.2-Valorar críticament el contingut i la forma de textos de certa complexitat, avaluant-ne la qualitat, la fiabilitat i la idoneïtat de canal utilitzat, així com l’eficàcia dels procediments lingüístics emprats.</v>
      </c>
      <c r="J700" s="158">
        <v>355.0</v>
      </c>
    </row>
    <row r="701">
      <c r="A701" s="144">
        <v>700.0</v>
      </c>
      <c r="B701" s="145" t="s">
        <v>344</v>
      </c>
      <c r="C701" s="145" t="s">
        <v>343</v>
      </c>
      <c r="D701" s="146" t="s">
        <v>431</v>
      </c>
      <c r="E701" s="147" t="s">
        <v>1068</v>
      </c>
      <c r="F701" s="147"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701" s="152" t="s">
        <v>542</v>
      </c>
      <c r="H701" s="147" t="s">
        <v>1069</v>
      </c>
      <c r="I701" s="147" t="str">
        <f t="shared" si="2"/>
        <v>1r i 2n CA 5.1-Organitzar i redactar textos breus i comprensibles, amb claredat, coherència, cohesió i adequació a la situació comunicativa proposada, seguint pautes establertes, a través d’eines analògiques i digitals, sobre assumptes quotidians i freqüents, de rellevància per a l’alumnat i pròxims a la seva experiència.</v>
      </c>
      <c r="J701" s="154">
        <v>356.0</v>
      </c>
    </row>
    <row r="702">
      <c r="A702" s="139">
        <v>701.0</v>
      </c>
      <c r="B702" s="140" t="s">
        <v>344</v>
      </c>
      <c r="C702" s="140" t="s">
        <v>343</v>
      </c>
      <c r="D702" s="141" t="s">
        <v>431</v>
      </c>
      <c r="E702" s="142" t="s">
        <v>1068</v>
      </c>
      <c r="F702" s="142"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702" s="149" t="s">
        <v>544</v>
      </c>
      <c r="H702" s="142" t="s">
        <v>1070</v>
      </c>
      <c r="I702" s="142" t="str">
        <f t="shared" si="2"/>
        <v>1r i 2n CA 5.2-Aplicar de forma guiada coneixements i estratègies per planificar, produir i revisar textos comprensibles, coherents i adequats a les intencions comunicatives, les característiques contextuals i la tipologia textual, usant, de manera progressivament autònoma, els recursos físics o digitals més adequats en funció de la tasca i les necessitats de cada moment, tenint en compte la persona a qui va dirigit el text.</v>
      </c>
      <c r="J702" s="151">
        <v>357.0</v>
      </c>
    </row>
    <row r="703">
      <c r="A703" s="144">
        <v>702.0</v>
      </c>
      <c r="B703" s="145" t="s">
        <v>344</v>
      </c>
      <c r="C703" s="145" t="s">
        <v>343</v>
      </c>
      <c r="D703" s="146" t="s">
        <v>431</v>
      </c>
      <c r="E703" s="147" t="s">
        <v>1068</v>
      </c>
      <c r="F703" s="147"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703" s="152" t="s">
        <v>550</v>
      </c>
      <c r="H703" s="147" t="s">
        <v>1071</v>
      </c>
      <c r="I703" s="147" t="str">
        <f t="shared" si="2"/>
        <v>3r i 4t CA 5.1-Redactar i difondre textos d’extensió mitjana amb acceptable claredat, coherència, cohesió, correcció i adequació a la situació comunicativa proposada, a la tipologia textual i a les eines analògiques i digitals utilitzades, sobre assumptes quotidians, de rellevància personal o d’interès públic pròxims a la seva experiència, respectant la propietat intel·lectual i evitant el plagi.</v>
      </c>
      <c r="J703" s="154">
        <v>358.0</v>
      </c>
    </row>
    <row r="704">
      <c r="A704" s="139">
        <v>703.0</v>
      </c>
      <c r="B704" s="140" t="s">
        <v>344</v>
      </c>
      <c r="C704" s="140" t="s">
        <v>343</v>
      </c>
      <c r="D704" s="141" t="s">
        <v>431</v>
      </c>
      <c r="E704" s="142" t="s">
        <v>1068</v>
      </c>
      <c r="F704" s="142"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704" s="149" t="s">
        <v>552</v>
      </c>
      <c r="H704" s="142" t="s">
        <v>1072</v>
      </c>
      <c r="I704" s="142" t="str">
        <f t="shared" si="2"/>
        <v>3r i 4t CA 5.2-Aplicar coneixements i estratègies per a planificar, produir, revisar i cooperar en l’elaboració de textos coherents, cohesionats i adequats a les intencions comunicatives, les característiques contextuals, els aspectes socioculturals i la tipologia textual, usant els recursos físics o digitals més adequats en funció de la tasca i de les necessitats de l’audiència o del lector potencial a qui s’adreça el text.</v>
      </c>
      <c r="J704" s="151">
        <v>359.0</v>
      </c>
    </row>
    <row r="705">
      <c r="A705" s="144">
        <v>704.0</v>
      </c>
      <c r="B705" s="145" t="s">
        <v>344</v>
      </c>
      <c r="C705" s="145" t="s">
        <v>343</v>
      </c>
      <c r="D705" s="146" t="s">
        <v>457</v>
      </c>
      <c r="E705" s="147" t="s">
        <v>1010</v>
      </c>
      <c r="F705" s="147"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705" s="145" t="s">
        <v>559</v>
      </c>
      <c r="H705" s="147" t="s">
        <v>1011</v>
      </c>
      <c r="I705" s="147" t="str">
        <f t="shared" si="2"/>
        <v>1r i 2n CA 6.1-Aplicar estratègies de cerca d’informació (localització, selecció i contrast), en diferents fonts, incloses les digitals, calibrant-ne la fiabilitat i pertinència en funció dels objectius de lectura, sobre temes d’interès acadèmic, personal, ecològic i social, de forma progressivament autònoma, a la xarxa i a les biblioteques, valorant críticament el resultat de la cerca.</v>
      </c>
      <c r="J705" s="154">
        <v>21.0</v>
      </c>
    </row>
    <row r="706">
      <c r="A706" s="139">
        <v>705.0</v>
      </c>
      <c r="B706" s="140" t="s">
        <v>344</v>
      </c>
      <c r="C706" s="140" t="s">
        <v>343</v>
      </c>
      <c r="D706" s="141" t="s">
        <v>457</v>
      </c>
      <c r="E706" s="142" t="s">
        <v>1010</v>
      </c>
      <c r="F706" s="142"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706" s="140" t="s">
        <v>561</v>
      </c>
      <c r="H706" s="142" t="s">
        <v>1073</v>
      </c>
      <c r="I706" s="142" t="str">
        <f t="shared" si="2"/>
        <v>1r i 2n CA 6.2-Elaborar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v>
      </c>
      <c r="J706" s="151">
        <v>22.0</v>
      </c>
    </row>
    <row r="707">
      <c r="A707" s="144">
        <v>706.0</v>
      </c>
      <c r="B707" s="145" t="s">
        <v>344</v>
      </c>
      <c r="C707" s="145" t="s">
        <v>343</v>
      </c>
      <c r="D707" s="146" t="s">
        <v>457</v>
      </c>
      <c r="E707" s="147" t="s">
        <v>1010</v>
      </c>
      <c r="F707" s="147"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707" s="145" t="s">
        <v>563</v>
      </c>
      <c r="H707" s="147" t="s">
        <v>1013</v>
      </c>
      <c r="I707" s="147" t="str">
        <f t="shared" si="2"/>
        <v>1r i 2n CA 6.3-Adoptar hàbits d’ús crític, segur, sostenible i saludable de les tecnologies digitals en relació amb la cerca i la comunicació de la informació.</v>
      </c>
      <c r="J707" s="154">
        <v>23.0</v>
      </c>
    </row>
    <row r="708">
      <c r="A708" s="139">
        <v>707.0</v>
      </c>
      <c r="B708" s="140" t="s">
        <v>344</v>
      </c>
      <c r="C708" s="140" t="s">
        <v>343</v>
      </c>
      <c r="D708" s="141" t="s">
        <v>457</v>
      </c>
      <c r="E708" s="142" t="s">
        <v>1010</v>
      </c>
      <c r="F708" s="142"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708" s="140" t="s">
        <v>567</v>
      </c>
      <c r="H708" s="142" t="s">
        <v>1014</v>
      </c>
      <c r="I708" s="142" t="str">
        <f t="shared" si="2"/>
        <v>3r i 4t CA 6.1-Aplicar estratègies de cerca d’informació (localització, selecció i contrast), en diferents fonts, incloses les digitals, calibrant-ne la fiabilitat i pertinència en funció dels objectius de lectura, sobre temes d’interès acadèmic, personal, ecològic i social, de forma autònoma, a la xarxa i a la biblioteca, valorant críticament el resultat de la cerca.</v>
      </c>
      <c r="J708" s="151">
        <v>24.0</v>
      </c>
    </row>
    <row r="709">
      <c r="A709" s="144">
        <v>708.0</v>
      </c>
      <c r="B709" s="145" t="s">
        <v>344</v>
      </c>
      <c r="C709" s="145" t="s">
        <v>343</v>
      </c>
      <c r="D709" s="146" t="s">
        <v>457</v>
      </c>
      <c r="E709" s="147" t="s">
        <v>1010</v>
      </c>
      <c r="F709" s="147"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709" s="145" t="s">
        <v>569</v>
      </c>
      <c r="H709" s="147" t="s">
        <v>1074</v>
      </c>
      <c r="I709" s="147" t="str">
        <f t="shared" si="2"/>
        <v>3r i 4t CA 6.2-Elaborar treballs d’investigació i comunicar de forma creativa i respectant els drets de la propietat intel·lectual, els resultats d’un procés d’investigació, individual o grupal, organitzant la informació, integrant-la en esquemes propis i reelaborant-la, i adoptant un punt de vista crític i respectuós amb els principis de propietat intel·lectual, sobre temes d’interès acadèmic, personal, ecològic i social, que incloguin els objectius de desenvolupament sostenible.</v>
      </c>
      <c r="J709" s="154">
        <v>364.0</v>
      </c>
    </row>
    <row r="710">
      <c r="A710" s="139">
        <v>709.0</v>
      </c>
      <c r="B710" s="140" t="s">
        <v>344</v>
      </c>
      <c r="C710" s="140" t="s">
        <v>343</v>
      </c>
      <c r="D710" s="141" t="s">
        <v>457</v>
      </c>
      <c r="E710" s="142" t="s">
        <v>1010</v>
      </c>
      <c r="F710" s="142" t="str">
        <f t="shared" si="1"/>
        <v>C06-Cercar, seleccionar i contrastar informació procedent de diferents fonts de manera progressivament autònoma, avaluant-ne la fiabilitat i pertinència en funció dels objectius de lectura i evitant els riscos de manipulació i desinformació, i integrar-la i transformar-la en coneixement, per comunicar-la, adoptant un punt de vista crític, personal i respectuós amb la propietat intel·lectual.</v>
      </c>
      <c r="G710" s="140" t="s">
        <v>571</v>
      </c>
      <c r="H710" s="142" t="s">
        <v>1013</v>
      </c>
      <c r="I710" s="142" t="str">
        <f t="shared" si="2"/>
        <v>3r i 4t CA 6.3-Adoptar hàbits d’ús crític, segur, sostenible i saludable de les tecnologies digitals en relació amb la cerca i la comunicació de la informació.</v>
      </c>
      <c r="J710" s="151">
        <v>23.0</v>
      </c>
    </row>
    <row r="711">
      <c r="A711" s="144">
        <v>710.0</v>
      </c>
      <c r="B711" s="145" t="s">
        <v>344</v>
      </c>
      <c r="C711" s="145" t="s">
        <v>343</v>
      </c>
      <c r="D711" s="146" t="s">
        <v>575</v>
      </c>
      <c r="E711" s="147" t="s">
        <v>1075</v>
      </c>
      <c r="F711" s="147"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711" s="145" t="s">
        <v>577</v>
      </c>
      <c r="H711" s="147" t="s">
        <v>1076</v>
      </c>
      <c r="I711" s="147" t="str">
        <f t="shared" si="2"/>
        <v>1r i 2n CA 7.1-Triar i llegir textos i obres prèviament seleccionats a partir dels propis gustos, interessos i necessitats per crear el propi itinerari lector.</v>
      </c>
      <c r="J711" s="154">
        <v>366.0</v>
      </c>
    </row>
    <row r="712">
      <c r="A712" s="139">
        <v>711.0</v>
      </c>
      <c r="B712" s="140" t="s">
        <v>344</v>
      </c>
      <c r="C712" s="140" t="s">
        <v>343</v>
      </c>
      <c r="D712" s="141" t="s">
        <v>575</v>
      </c>
      <c r="E712" s="142" t="s">
        <v>1075</v>
      </c>
      <c r="F712" s="142"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712" s="140" t="s">
        <v>579</v>
      </c>
      <c r="H712" s="142" t="s">
        <v>1077</v>
      </c>
      <c r="I712" s="142" t="str">
        <f t="shared" si="2"/>
        <v>1r i 2n CA 7.2-Compartir l’experiència de lectura en suports diversos tot relacionant el sentit de l’obra amb la pròpia experiència biogràfica i lectora.</v>
      </c>
      <c r="J712" s="151">
        <v>367.0</v>
      </c>
    </row>
    <row r="713">
      <c r="A713" s="144">
        <v>712.0</v>
      </c>
      <c r="B713" s="145" t="s">
        <v>344</v>
      </c>
      <c r="C713" s="145" t="s">
        <v>343</v>
      </c>
      <c r="D713" s="146" t="s">
        <v>575</v>
      </c>
      <c r="E713" s="147" t="s">
        <v>1075</v>
      </c>
      <c r="F713" s="147"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713" s="145" t="s">
        <v>585</v>
      </c>
      <c r="H713" s="147" t="s">
        <v>1019</v>
      </c>
      <c r="I713" s="147" t="str">
        <f t="shared" si="2"/>
        <v>3r i 4t CA 7.1-Llegir de manera autònoma textos i obres seleccionats en funció dels propis gustos, interessos i necessitats, i deixar constància del progrés del propi itinerari lector i cultural explicant els criteris de selecció de les lectures, les formes d’accés a la cultura literària i l’experiència de lectura.</v>
      </c>
      <c r="J713" s="154">
        <v>368.0</v>
      </c>
    </row>
    <row r="714">
      <c r="A714" s="139">
        <v>713.0</v>
      </c>
      <c r="B714" s="140" t="s">
        <v>344</v>
      </c>
      <c r="C714" s="140" t="s">
        <v>343</v>
      </c>
      <c r="D714" s="141" t="s">
        <v>575</v>
      </c>
      <c r="E714" s="142" t="s">
        <v>1075</v>
      </c>
      <c r="F714" s="142"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714" s="140" t="s">
        <v>587</v>
      </c>
      <c r="H714" s="142" t="s">
        <v>1078</v>
      </c>
      <c r="I714" s="142" t="str">
        <f t="shared" si="2"/>
        <v>3r i 4t CA 7.2-Compartir l’experiència de lectura en suports diversos tot relacionant el sentit de l’obra amb la pròpia experiència biogràfica, lectora i cultural.</v>
      </c>
      <c r="J714" s="151">
        <v>369.0</v>
      </c>
    </row>
    <row r="715">
      <c r="A715" s="144">
        <v>714.0</v>
      </c>
      <c r="B715" s="145" t="s">
        <v>344</v>
      </c>
      <c r="C715" s="145" t="s">
        <v>343</v>
      </c>
      <c r="D715" s="146" t="s">
        <v>595</v>
      </c>
      <c r="E715" s="147" t="s">
        <v>1079</v>
      </c>
      <c r="F715" s="147" t="str">
        <f t="shared" si="1"/>
        <v>C08-Mediar entre diferents llengües, fent servir estratègies i coneixements senzills orientats a explicar conceptes o simplificar missatges, per transmetre informació de manera eficaç, clara i responsable.</v>
      </c>
      <c r="G715" s="145" t="s">
        <v>597</v>
      </c>
      <c r="H715" s="147" t="s">
        <v>1080</v>
      </c>
      <c r="I715" s="147" t="str">
        <f t="shared" si="2"/>
        <v>1r i 2n CA 8.1-Inferir i explicar textos, conceptes i comunicacions breus i senzilles en situacions de diversitat lingüística, social i cultural, mostrant respecte i empatia per les i els interlocutors i per les llengües emprades, i interès per participar en la solució de problemes d’intercomprensió i d’entesa en l’entorn proper.</v>
      </c>
      <c r="J715" s="154">
        <v>370.0</v>
      </c>
    </row>
    <row r="716">
      <c r="A716" s="139">
        <v>715.0</v>
      </c>
      <c r="B716" s="140" t="s">
        <v>344</v>
      </c>
      <c r="C716" s="140" t="s">
        <v>343</v>
      </c>
      <c r="D716" s="141" t="s">
        <v>595</v>
      </c>
      <c r="E716" s="142" t="s">
        <v>1079</v>
      </c>
      <c r="F716" s="142" t="str">
        <f t="shared" si="1"/>
        <v>C08-Mediar entre diferents llengües, fent servir estratègies i coneixements senzills orientats a explicar conceptes o simplificar missatges, per transmetre informació de manera eficaç, clara i responsable.</v>
      </c>
      <c r="G716" s="140" t="s">
        <v>599</v>
      </c>
      <c r="H716" s="142" t="s">
        <v>1081</v>
      </c>
      <c r="I716" s="142" t="str">
        <f t="shared" si="2"/>
        <v>1r i 2n CA 8.2-Aplicar, de forma guiada, estratègies que ajudin a crear ponts i facilitin la comprensió i producció d’informació i la comunicació, adequades a les intencions comunicatives, utilitzant recursos i suports físics o digitals en funció de les necessitats de cada moment.</v>
      </c>
      <c r="J716" s="151">
        <v>371.0</v>
      </c>
    </row>
    <row r="717">
      <c r="A717" s="144">
        <v>716.0</v>
      </c>
      <c r="B717" s="145" t="s">
        <v>344</v>
      </c>
      <c r="C717" s="145" t="s">
        <v>343</v>
      </c>
      <c r="D717" s="146" t="s">
        <v>595</v>
      </c>
      <c r="E717" s="147" t="s">
        <v>1079</v>
      </c>
      <c r="F717" s="147" t="str">
        <f t="shared" si="1"/>
        <v>C08-Mediar entre diferents llengües, fent servir estratègies i coneixements senzills orientats a explicar conceptes o simplificar missatges, per transmetre informació de manera eficaç, clara i responsable.</v>
      </c>
      <c r="G717" s="145" t="s">
        <v>607</v>
      </c>
      <c r="H717" s="147" t="s">
        <v>1082</v>
      </c>
      <c r="I717" s="147" t="str">
        <f t="shared" si="2"/>
        <v>3r i 4t CA 8.1-Inferir i explicar textos, conceptes i comunicacions breus i senzilles en situacions de diversitat lingüística, social i cultural, mostrant respecte i empatia per les i els interlocutors i per les llengües emprades, i participant en la solució de problemes d’intercomprensió i d’entesa en l’entorn.</v>
      </c>
      <c r="J717" s="154">
        <v>372.0</v>
      </c>
    </row>
    <row r="718">
      <c r="A718" s="139">
        <v>717.0</v>
      </c>
      <c r="B718" s="140" t="s">
        <v>344</v>
      </c>
      <c r="C718" s="140" t="s">
        <v>343</v>
      </c>
      <c r="D718" s="141" t="s">
        <v>595</v>
      </c>
      <c r="E718" s="142" t="s">
        <v>1079</v>
      </c>
      <c r="F718" s="142" t="str">
        <f t="shared" si="1"/>
        <v>C08-Mediar entre diferents llengües, fent servir estratègies i coneixements senzills orientats a explicar conceptes o simplificar missatges, per transmetre informació de manera eficaç, clara i responsable.</v>
      </c>
      <c r="G718" s="140" t="s">
        <v>609</v>
      </c>
      <c r="H718" s="142" t="s">
        <v>1083</v>
      </c>
      <c r="I718" s="142" t="str">
        <f t="shared" si="2"/>
        <v>3r i 4t CA 8.2-Aplicar estratègies que ajudin a crear ponts, facilitin la comunicació i serveixin per explicar i simplificar textos, conceptes i missatges, i que siguin adequades a les intencions comunicatives, les característiques contextuals i la tipologia textual, usant recursos i suports físics o digitals en funció de les necessitats de cada moment.</v>
      </c>
      <c r="J718" s="151">
        <v>373.0</v>
      </c>
    </row>
    <row r="719">
      <c r="A719" s="144">
        <v>718.0</v>
      </c>
      <c r="B719" s="145" t="s">
        <v>344</v>
      </c>
      <c r="C719" s="145" t="s">
        <v>343</v>
      </c>
      <c r="D719" s="146" t="s">
        <v>615</v>
      </c>
      <c r="E719" s="147" t="s">
        <v>1084</v>
      </c>
      <c r="F719" s="147"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719" s="145" t="s">
        <v>617</v>
      </c>
      <c r="H719" s="147" t="s">
        <v>1085</v>
      </c>
      <c r="I719" s="147" t="str">
        <f t="shared" si="2"/>
        <v>1r i 2n CA 9.1-Comparar i contrastar les similituds i diferències entre diferents llengües reflexionant de manera progressivament autònoma sobre el seu funcionament.</v>
      </c>
      <c r="J719" s="154">
        <v>374.0</v>
      </c>
    </row>
    <row r="720">
      <c r="A720" s="139">
        <v>719.0</v>
      </c>
      <c r="B720" s="140" t="s">
        <v>344</v>
      </c>
      <c r="C720" s="140" t="s">
        <v>343</v>
      </c>
      <c r="D720" s="141" t="s">
        <v>615</v>
      </c>
      <c r="E720" s="142" t="s">
        <v>1084</v>
      </c>
      <c r="F720" s="142"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720" s="140" t="s">
        <v>619</v>
      </c>
      <c r="H720" s="142" t="s">
        <v>1086</v>
      </c>
      <c r="I720" s="142" t="str">
        <f t="shared" si="2"/>
        <v>1r i 2n CA 9.2-Utilitzar i diferenciar els coneixements i estratègies de millora de la pròpia capacitat de comunicar i d’aprendre la llengua estrangera, amb suport d’altres participants i de suports analògics i digitals.</v>
      </c>
      <c r="J720" s="151">
        <v>375.0</v>
      </c>
    </row>
    <row r="721">
      <c r="A721" s="144">
        <v>720.0</v>
      </c>
      <c r="B721" s="145" t="s">
        <v>344</v>
      </c>
      <c r="C721" s="145" t="s">
        <v>343</v>
      </c>
      <c r="D721" s="146" t="s">
        <v>615</v>
      </c>
      <c r="E721" s="147" t="s">
        <v>1084</v>
      </c>
      <c r="F721" s="147"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721" s="145" t="s">
        <v>621</v>
      </c>
      <c r="H721" s="147" t="s">
        <v>1087</v>
      </c>
      <c r="I721" s="147" t="str">
        <f t="shared" si="2"/>
        <v>1r i 2n CA 9.3-Identificar i registrar, seguint models, els progressos i dificultats d’aprenentatge de la llengua estrangera, seleccionant de forma guiada les estratègies més eficaces per superar aquestes dificultats i progressar en el seu aprenentatge, realitzant activitats d’autoavaluació i coavaluació, fent-los explícits i compartint-los.</v>
      </c>
      <c r="J721" s="154">
        <v>376.0</v>
      </c>
    </row>
    <row r="722">
      <c r="A722" s="139">
        <v>721.0</v>
      </c>
      <c r="B722" s="149" t="s">
        <v>344</v>
      </c>
      <c r="C722" s="149" t="s">
        <v>343</v>
      </c>
      <c r="D722" s="159" t="s">
        <v>615</v>
      </c>
      <c r="E722" s="150" t="s">
        <v>1084</v>
      </c>
      <c r="F722" s="150"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722" s="140" t="s">
        <v>625</v>
      </c>
      <c r="H722" s="150" t="s">
        <v>1088</v>
      </c>
      <c r="I722" s="150" t="str">
        <f t="shared" si="2"/>
        <v>3r i 4t CA 9.1-Comparar i argumentar les similituds i diferències entre diferents llengües reflexionant de manera progressivament autònoma sobre el seu funcionament.</v>
      </c>
      <c r="J722" s="151">
        <v>377.0</v>
      </c>
    </row>
    <row r="723">
      <c r="A723" s="144">
        <v>722.0</v>
      </c>
      <c r="B723" s="152" t="s">
        <v>344</v>
      </c>
      <c r="C723" s="152" t="s">
        <v>343</v>
      </c>
      <c r="D723" s="160" t="s">
        <v>615</v>
      </c>
      <c r="E723" s="153" t="s">
        <v>1084</v>
      </c>
      <c r="F723" s="153"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723" s="145" t="s">
        <v>627</v>
      </c>
      <c r="H723" s="153" t="s">
        <v>1089</v>
      </c>
      <c r="I723" s="153" t="str">
        <f t="shared" si="2"/>
        <v>3r i 4t CA 9.2-Utilitzar de forma creativa estratègies i coneixements de millora de la pròpia capacitat de comunicar i d’aprendre la llengua estrangera, amb suport d’altres participants i de suports analògics i digitals.</v>
      </c>
      <c r="J723" s="154">
        <v>378.0</v>
      </c>
    </row>
    <row r="724">
      <c r="A724" s="139">
        <v>723.0</v>
      </c>
      <c r="B724" s="149" t="s">
        <v>344</v>
      </c>
      <c r="C724" s="149" t="s">
        <v>343</v>
      </c>
      <c r="D724" s="159" t="s">
        <v>615</v>
      </c>
      <c r="E724" s="150" t="s">
        <v>1084</v>
      </c>
      <c r="F724" s="150" t="str">
        <f t="shared" si="1"/>
        <v>C09-Ampliar i usar els repertoris lingüístics personals entre diferents llengües, reflexionant de manera crítica sobre el seu funcionament i prenent consciència de les estratègies i coneixements propis, per millorar la resposta a necessitats comunicatives concretes.</v>
      </c>
      <c r="G724" s="140" t="s">
        <v>629</v>
      </c>
      <c r="H724" s="150" t="s">
        <v>1090</v>
      </c>
      <c r="I724" s="150" t="str">
        <f t="shared" si="2"/>
        <v>3r i 4t CA 9.3-Registrar i reflexionar sobre els progressos i dificultats d’aprenentatge de la llengua estrangera, seleccionant les estratègies més eficaces per superar aquestes dificultats i consolidar el seu aprenentatge, realitzant activitats de planificació del propi aprenentatge, autoavaluació i coavaluació, fent-los explícits i compartint-los.</v>
      </c>
      <c r="J724" s="151">
        <v>379.0</v>
      </c>
    </row>
    <row r="725">
      <c r="A725" s="144">
        <v>724.0</v>
      </c>
      <c r="B725" s="152" t="s">
        <v>344</v>
      </c>
      <c r="C725" s="152" t="s">
        <v>343</v>
      </c>
      <c r="D725" s="160" t="s">
        <v>882</v>
      </c>
      <c r="E725" s="153" t="s">
        <v>1035</v>
      </c>
      <c r="F725" s="153"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725" s="145" t="s">
        <v>1036</v>
      </c>
      <c r="H725" s="153" t="s">
        <v>1037</v>
      </c>
      <c r="I725" s="153" t="str">
        <f t="shared" si="2"/>
        <v>1r i 2n CA 10.1-Identificar i rebutjar els usos discriminatoris de la llengua, els abusos de poder a través de la paraula i els usos manipuladors del llenguatge a partir de la reflexió i l’anàlisi dels elements lingüístics, textuals i discursius utilitzats, així com dels elements no verbals que regeixen la comunicació entre les persones.</v>
      </c>
      <c r="J725" s="148" t="s">
        <v>362</v>
      </c>
    </row>
    <row r="726">
      <c r="A726" s="139">
        <v>725.0</v>
      </c>
      <c r="B726" s="149" t="s">
        <v>344</v>
      </c>
      <c r="C726" s="149" t="s">
        <v>343</v>
      </c>
      <c r="D726" s="159" t="s">
        <v>882</v>
      </c>
      <c r="E726" s="150" t="s">
        <v>1035</v>
      </c>
      <c r="F726" s="150"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726" s="140" t="s">
        <v>1038</v>
      </c>
      <c r="H726" s="150" t="s">
        <v>1091</v>
      </c>
      <c r="I726" s="150" t="str">
        <f t="shared" si="2"/>
        <v>1r i 2n CA 10.2-Utilitzar estratègies per a la resolució dialogada dels conflictes i la recerca de consensos tant en l’àmbit personal com educatiu i social.</v>
      </c>
      <c r="J726" s="143" t="s">
        <v>362</v>
      </c>
    </row>
    <row r="727">
      <c r="A727" s="144">
        <v>726.0</v>
      </c>
      <c r="B727" s="152" t="s">
        <v>344</v>
      </c>
      <c r="C727" s="152" t="s">
        <v>343</v>
      </c>
      <c r="D727" s="160" t="s">
        <v>882</v>
      </c>
      <c r="E727" s="153" t="s">
        <v>1035</v>
      </c>
      <c r="F727" s="153"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727" s="145" t="s">
        <v>1040</v>
      </c>
      <c r="H727" s="153" t="s">
        <v>1041</v>
      </c>
      <c r="I727" s="153" t="str">
        <f t="shared" si="2"/>
        <v>3r i 4t CA 10.1-Identificar i rebutjar els usos discriminatoris de la llengua, els abusos de poder a través de la paraula i els usos manipuladors del llenguatge a partir de la reflexió i l’anàlisi dels elements lingüístics, textuals i discursius utilitzats, així com dels elements no verbals de la comunicació.</v>
      </c>
      <c r="J727" s="148" t="s">
        <v>362</v>
      </c>
    </row>
    <row r="728">
      <c r="A728" s="139">
        <v>727.0</v>
      </c>
      <c r="B728" s="149" t="s">
        <v>344</v>
      </c>
      <c r="C728" s="149" t="s">
        <v>343</v>
      </c>
      <c r="D728" s="159" t="s">
        <v>882</v>
      </c>
      <c r="E728" s="150" t="s">
        <v>1035</v>
      </c>
      <c r="F728" s="150" t="str">
        <f t="shared" si="1"/>
        <v>C10- 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728" s="140" t="s">
        <v>1042</v>
      </c>
      <c r="H728" s="150" t="s">
        <v>1092</v>
      </c>
      <c r="I728" s="150" t="str">
        <f t="shared" si="2"/>
        <v>3r i 4t CA 10.2-Utilitzar estratègies per a la resolució dialogada dels conflictes i la recerca de consensos, tant en l’àmbit personal com educatiu i social.</v>
      </c>
      <c r="J728" s="143" t="s">
        <v>362</v>
      </c>
    </row>
    <row r="729">
      <c r="A729" s="144">
        <v>728.0</v>
      </c>
      <c r="B729" s="152" t="s">
        <v>346</v>
      </c>
      <c r="C729" s="152" t="s">
        <v>345</v>
      </c>
      <c r="D729" s="160" t="s">
        <v>358</v>
      </c>
      <c r="E729" s="153" t="s">
        <v>1216</v>
      </c>
      <c r="F729" s="153" t="str">
        <f t="shared" si="1"/>
        <v>C01-Identificar i proposar problemes tecnològics amb iniciativa i creativitat, tot estudiant les necessitats de l’entorn proper, aplicant estratègies i processos col·laboratius i iteratius relatius a projectes, per idear i planificar solucions de manera eficient i innovadora.</v>
      </c>
      <c r="G729" s="145" t="s">
        <v>360</v>
      </c>
      <c r="H729" s="153" t="s">
        <v>1217</v>
      </c>
      <c r="I729" s="153" t="str">
        <f t="shared" si="2"/>
        <v>4t CA 1.1-Idear i planificar solucions tecnològiques emprenedores que generin un valor a la comunitat, a partir de l’observació i l’anàlisi de l’entorn més proper, tot estudiant les necessitats, els requisits i les possibilitats de millora.</v>
      </c>
      <c r="J729" s="148" t="s">
        <v>362</v>
      </c>
    </row>
    <row r="730">
      <c r="A730" s="139">
        <v>729.0</v>
      </c>
      <c r="B730" s="149" t="s">
        <v>346</v>
      </c>
      <c r="C730" s="149" t="s">
        <v>345</v>
      </c>
      <c r="D730" s="159" t="s">
        <v>358</v>
      </c>
      <c r="E730" s="150" t="s">
        <v>1216</v>
      </c>
      <c r="F730" s="150" t="str">
        <f t="shared" si="1"/>
        <v>C01-Identificar i proposar problemes tecnològics amb iniciativa i creativitat, tot estudiant les necessitats de l’entorn proper, aplicant estratègies i processos col·laboratius i iteratius relatius a projectes, per idear i planificar solucions de manera eficient i innovadora.</v>
      </c>
      <c r="G730" s="140" t="s">
        <v>363</v>
      </c>
      <c r="H730" s="150" t="s">
        <v>1218</v>
      </c>
      <c r="I730" s="150" t="str">
        <f t="shared" si="2"/>
        <v>4t CA 1.2-Aplicar, amb iniciativa, estratègies col·laboratives de gestió de projectes amb perspectiva interdisciplinària, seguint un procés iteratiu de validació, des de la fase d’ideació fins a la resolució de problemes.</v>
      </c>
      <c r="J730" s="143" t="s">
        <v>362</v>
      </c>
    </row>
    <row r="731">
      <c r="A731" s="144">
        <v>730.0</v>
      </c>
      <c r="B731" s="152" t="s">
        <v>346</v>
      </c>
      <c r="C731" s="152" t="s">
        <v>345</v>
      </c>
      <c r="D731" s="160" t="s">
        <v>358</v>
      </c>
      <c r="E731" s="153" t="s">
        <v>1216</v>
      </c>
      <c r="F731" s="153" t="str">
        <f t="shared" si="1"/>
        <v>C01-Identificar i proposar problemes tecnològics amb iniciativa i creativitat, tot estudiant les necessitats de l’entorn proper, aplicant estratègies i processos col·laboratius i iteratius relatius a projectes, per idear i planificar solucions de manera eficient i innovadora.</v>
      </c>
      <c r="G731" s="145" t="s">
        <v>365</v>
      </c>
      <c r="H731" s="153" t="s">
        <v>1219</v>
      </c>
      <c r="I731" s="153" t="str">
        <f t="shared" si="2"/>
        <v>4t CA 1.3-Desenvolupar la gestió del projecte de manera creativa, aplicant estratègies i tècniques col·laboratives, així com mètodes de recerca per a la ideació de solucions eficients, innovadores i respectuoses amb el medi ambient.</v>
      </c>
      <c r="J731" s="148" t="s">
        <v>362</v>
      </c>
    </row>
    <row r="732">
      <c r="A732" s="139">
        <v>731.0</v>
      </c>
      <c r="B732" s="149" t="s">
        <v>346</v>
      </c>
      <c r="C732" s="149" t="s">
        <v>345</v>
      </c>
      <c r="D732" s="159" t="s">
        <v>367</v>
      </c>
      <c r="E732" s="150" t="s">
        <v>1220</v>
      </c>
      <c r="F732" s="150" t="str">
        <f t="shared" si="1"/>
        <v>C02-Aplicar diferents tècniques i coneixements interdisciplinaris utilitzant procediments i recursos tecnològics tot preveient el cicle de vida dels productes per construir solucions tecnològiques sostenibles que donin resposta a necessitats plantejades.</v>
      </c>
      <c r="G732" s="140" t="s">
        <v>369</v>
      </c>
      <c r="H732" s="150" t="s">
        <v>1221</v>
      </c>
      <c r="I732" s="150" t="str">
        <f t="shared" si="2"/>
        <v>4t CA 2.1-Analitzar el disseny d’un producte que doni resposta a una necessitat plantejada, avaluant-ne la demanda, l’evolució i la previsió de fi del cicle de vida amb criteri ètic, sostenible i responsable.</v>
      </c>
      <c r="J732" s="143" t="s">
        <v>362</v>
      </c>
    </row>
    <row r="733">
      <c r="A733" s="144">
        <v>732.0</v>
      </c>
      <c r="B733" s="152" t="s">
        <v>346</v>
      </c>
      <c r="C733" s="152" t="s">
        <v>345</v>
      </c>
      <c r="D733" s="160" t="s">
        <v>367</v>
      </c>
      <c r="E733" s="153" t="s">
        <v>1220</v>
      </c>
      <c r="F733" s="153" t="str">
        <f t="shared" si="1"/>
        <v>C02-Aplicar diferents tècniques i coneixements interdisciplinaris utilitzant procediments i recursos tecnològics tot preveient el cicle de vida dels productes per construir solucions tecnològiques sostenibles que donin resposta a necessitats plantejades.</v>
      </c>
      <c r="G733" s="145" t="s">
        <v>371</v>
      </c>
      <c r="H733" s="153" t="s">
        <v>1222</v>
      </c>
      <c r="I733" s="153" t="str">
        <f t="shared" si="2"/>
        <v>4t CA 2.2-Fabricar productes i solucions tecnològiques, fent ús del disseny assistit, utilitzant les diferents tècniques d’elaboració manual, mecànica i digital, emprant de manera adequada els diferents materials i recursos mecànics, elèctrics, electrònics i digitals.</v>
      </c>
      <c r="J733" s="148" t="s">
        <v>362</v>
      </c>
    </row>
    <row r="734">
      <c r="A734" s="139">
        <v>733.0</v>
      </c>
      <c r="B734" s="149" t="s">
        <v>346</v>
      </c>
      <c r="C734" s="149" t="s">
        <v>345</v>
      </c>
      <c r="D734" s="159" t="s">
        <v>367</v>
      </c>
      <c r="E734" s="150" t="s">
        <v>1220</v>
      </c>
      <c r="F734" s="150" t="str">
        <f t="shared" si="1"/>
        <v>C02-Aplicar diferents tècniques i coneixements interdisciplinaris utilitzant procediments i recursos tecnològics tot preveient el cicle de vida dels productes per construir solucions tecnològiques sostenibles que donin resposta a necessitats plantejades.</v>
      </c>
      <c r="G734" s="140" t="s">
        <v>638</v>
      </c>
      <c r="H734" s="150" t="s">
        <v>1223</v>
      </c>
      <c r="I734" s="150" t="str">
        <f t="shared" si="2"/>
        <v>4t CA 2.3-Argumentar les solucions tecnològiques aportades a les necessitats plantejades, valorant-ne la viabilitat econòmica, l’ús funcional, sostenible i eficient.</v>
      </c>
      <c r="J734" s="143" t="s">
        <v>362</v>
      </c>
    </row>
    <row r="735">
      <c r="A735" s="144">
        <v>734.0</v>
      </c>
      <c r="B735" s="152" t="s">
        <v>346</v>
      </c>
      <c r="C735" s="152" t="s">
        <v>345</v>
      </c>
      <c r="D735" s="160" t="s">
        <v>373</v>
      </c>
      <c r="E735" s="153" t="s">
        <v>1224</v>
      </c>
      <c r="F735" s="153" t="str">
        <f t="shared" si="1"/>
        <v>C03-Comunicar, argumentar i difondre idees i solucions tecnològiques en diferents espais virtuals, emprant diversos recursos tot aplicant els elements i les tècniques necessàries per intercanviar la informació i fomentar el treball en equip</v>
      </c>
      <c r="G735" s="145" t="s">
        <v>375</v>
      </c>
      <c r="H735" s="153" t="s">
        <v>1225</v>
      </c>
      <c r="I735" s="153" t="str">
        <f t="shared" si="2"/>
        <v>4t CA 3.1-Intercanviar informació i fomentar el treball en equip de manera assertiva, emprant les eines digitals, el vocabulari tècnic, símbols i esquemes de sistemes tecnològics apropiats.</v>
      </c>
      <c r="J735" s="148" t="s">
        <v>362</v>
      </c>
    </row>
    <row r="736">
      <c r="A736" s="139">
        <v>735.0</v>
      </c>
      <c r="B736" s="149" t="s">
        <v>346</v>
      </c>
      <c r="C736" s="149" t="s">
        <v>345</v>
      </c>
      <c r="D736" s="159" t="s">
        <v>373</v>
      </c>
      <c r="E736" s="150" t="s">
        <v>1224</v>
      </c>
      <c r="F736" s="150" t="str">
        <f t="shared" si="1"/>
        <v>C03-Comunicar, argumentar i difondre idees i solucions tecnològiques en diferents espais virtuals, emprant diversos recursos tot aplicant els elements i les tècniques necessàries per intercanviar la informació i fomentar el treball en equip</v>
      </c>
      <c r="G736" s="140" t="s">
        <v>377</v>
      </c>
      <c r="H736" s="150" t="s">
        <v>1226</v>
      </c>
      <c r="I736" s="150" t="str">
        <f t="shared" si="2"/>
        <v>4t CA 3.2-Presentar i difondre les propostes o solucions tecnològiques de manera concreta, emprant l’entonació, l’expressió, l’adaptació del discurs i del temps, usant un llenguatge inclusiu i lliure d’estereotips sexistes.</v>
      </c>
      <c r="J736" s="143" t="s">
        <v>362</v>
      </c>
    </row>
    <row r="737">
      <c r="A737" s="144">
        <v>736.0</v>
      </c>
      <c r="B737" s="152" t="s">
        <v>346</v>
      </c>
      <c r="C737" s="152" t="s">
        <v>345</v>
      </c>
      <c r="D737" s="160" t="s">
        <v>381</v>
      </c>
      <c r="E737" s="153" t="s">
        <v>1227</v>
      </c>
      <c r="F737" s="153" t="str">
        <f t="shared" si="1"/>
        <v>C04-Desenvolupar solucions sostenibles a problemes plantejats que incorporin l’automatització i les tecnologies emergents, per dissenyar i construir sistemes de control programables i robòtics</v>
      </c>
      <c r="G737" s="145" t="s">
        <v>383</v>
      </c>
      <c r="H737" s="153" t="s">
        <v>1228</v>
      </c>
      <c r="I737" s="153" t="str">
        <f t="shared" si="2"/>
        <v>4t CA 4.1-Dissenyar, construir, controlar i/o simular sistemes automàtics programables i robots que siguin capaços de fer tasques de forma autònoma, aplicant coneixements de mecànica, electrònica, pneumàtica i components dels sistemes de control, així com altres coneixements interdisciplinaris.</v>
      </c>
      <c r="J737" s="148" t="s">
        <v>362</v>
      </c>
    </row>
    <row r="738">
      <c r="A738" s="139">
        <v>737.0</v>
      </c>
      <c r="B738" s="149" t="s">
        <v>346</v>
      </c>
      <c r="C738" s="149" t="s">
        <v>345</v>
      </c>
      <c r="D738" s="159" t="s">
        <v>381</v>
      </c>
      <c r="E738" s="150" t="s">
        <v>1227</v>
      </c>
      <c r="F738" s="150" t="str">
        <f t="shared" si="1"/>
        <v>C04-Desenvolupar solucions sostenibles a problemes plantejats que incorporin l’automatització i les tecnologies emergents, per dissenyar i construir sistemes de control programables i robòtics</v>
      </c>
      <c r="G738" s="140" t="s">
        <v>385</v>
      </c>
      <c r="H738" s="150" t="s">
        <v>1229</v>
      </c>
      <c r="I738" s="150" t="str">
        <f t="shared" si="2"/>
        <v>4t CA 4.2-Integrar a les màquines i sistemes tecnològics aplicacions digitals emergents de control i simulació com Internet de les coses, tractament massiu de dades (big data) i intel·ligència artificial amb sentit crític, ètic i sostenible.</v>
      </c>
      <c r="J738" s="143" t="s">
        <v>362</v>
      </c>
    </row>
    <row r="739">
      <c r="A739" s="144">
        <v>738.0</v>
      </c>
      <c r="B739" s="152" t="s">
        <v>346</v>
      </c>
      <c r="C739" s="152" t="s">
        <v>345</v>
      </c>
      <c r="D739" s="160" t="s">
        <v>431</v>
      </c>
      <c r="E739" s="153" t="s">
        <v>1230</v>
      </c>
      <c r="F739" s="153" t="str">
        <f t="shared" si="1"/>
        <v>C05-Emprar les eines digitals de disseny i fabricació, adaptant-les i configurant-les a les necessitats tot aplicant els coneixements interdisciplinaris, per a una producció més eficient i sostenible</v>
      </c>
      <c r="G739" s="145" t="s">
        <v>445</v>
      </c>
      <c r="H739" s="153" t="s">
        <v>1231</v>
      </c>
      <c r="I739" s="153" t="str">
        <f t="shared" si="2"/>
        <v>4t CA 5.1-Resoldre tasques proposades de manera eficient mitjançant l’ús i la configuració de diferents aplicacions i eines digitals, tot aplicant coneixements interdisciplinaris amb autonomia.</v>
      </c>
      <c r="J739" s="148" t="s">
        <v>362</v>
      </c>
    </row>
    <row r="740">
      <c r="A740" s="139">
        <v>739.0</v>
      </c>
      <c r="B740" s="149" t="s">
        <v>346</v>
      </c>
      <c r="C740" s="149" t="s">
        <v>345</v>
      </c>
      <c r="D740" s="159" t="s">
        <v>431</v>
      </c>
      <c r="E740" s="150" t="s">
        <v>1230</v>
      </c>
      <c r="F740" s="150" t="str">
        <f t="shared" si="1"/>
        <v>C05-Emprar les eines digitals de disseny i fabricació, adaptant-les i configurant-les a les necessitats tot aplicant els coneixements interdisciplinaris, per a una producció més eficient i sostenible</v>
      </c>
      <c r="G740" s="140" t="s">
        <v>447</v>
      </c>
      <c r="H740" s="150" t="s">
        <v>1232</v>
      </c>
      <c r="I740" s="150" t="str">
        <f t="shared" si="2"/>
        <v>4t CA 5.2-Utilitzar en el disseny de solucions, eines de representació en tres dimensions i d’experimentació virtual mitjançant simuladors, per a la construcció del coneixement tecnològic.</v>
      </c>
      <c r="J740" s="143" t="s">
        <v>362</v>
      </c>
    </row>
    <row r="741">
      <c r="A741" s="144">
        <v>740.0</v>
      </c>
      <c r="B741" s="145" t="s">
        <v>346</v>
      </c>
      <c r="C741" s="145" t="s">
        <v>345</v>
      </c>
      <c r="D741" s="146" t="s">
        <v>431</v>
      </c>
      <c r="E741" s="147" t="s">
        <v>1230</v>
      </c>
      <c r="F741" s="147" t="str">
        <f t="shared" si="1"/>
        <v>C05-Emprar les eines digitals de disseny i fabricació, adaptant-les i configurant-les a les necessitats tot aplicant els coneixements interdisciplinaris, per a una producció més eficient i sostenible</v>
      </c>
      <c r="G741" s="145" t="s">
        <v>449</v>
      </c>
      <c r="H741" s="147" t="s">
        <v>1233</v>
      </c>
      <c r="I741" s="147" t="str">
        <f t="shared" si="2"/>
        <v>4t CA 5.3-Emprar diferents gestors de presentació, eines de difusió o publicació de la informació per a la realització de tasques col·laboratives.</v>
      </c>
      <c r="J741" s="148" t="s">
        <v>362</v>
      </c>
    </row>
    <row r="742">
      <c r="A742" s="139">
        <v>741.0</v>
      </c>
      <c r="B742" s="140" t="s">
        <v>346</v>
      </c>
      <c r="C742" s="140" t="s">
        <v>345</v>
      </c>
      <c r="D742" s="141" t="s">
        <v>431</v>
      </c>
      <c r="E742" s="142" t="s">
        <v>1230</v>
      </c>
      <c r="F742" s="142" t="str">
        <f t="shared" si="1"/>
        <v>C05-Emprar les eines digitals de disseny i fabricació, adaptant-les i configurant-les a les necessitats tot aplicant els coneixements interdisciplinaris, per a una producció més eficient i sostenible</v>
      </c>
      <c r="G742" s="140" t="s">
        <v>451</v>
      </c>
      <c r="H742" s="142" t="s">
        <v>1234</v>
      </c>
      <c r="I742" s="142" t="str">
        <f t="shared" si="2"/>
        <v>4t CA 5.4-Configurar programes o aplicacions informàtiques per al control de diferents automatismes.</v>
      </c>
      <c r="J742" s="143" t="s">
        <v>362</v>
      </c>
    </row>
    <row r="743">
      <c r="A743" s="144">
        <v>742.0</v>
      </c>
      <c r="B743" s="145" t="s">
        <v>346</v>
      </c>
      <c r="C743" s="145" t="s">
        <v>345</v>
      </c>
      <c r="D743" s="146" t="s">
        <v>457</v>
      </c>
      <c r="E743" s="147" t="s">
        <v>1235</v>
      </c>
      <c r="F743" s="147" t="str">
        <f t="shared" si="1"/>
        <v>C06-Analitzar processos tecnològics, valorant l'impacte en la societat i l'entorn, tot aplicant criteris de sostenibilitat, per fer un ús ètic i ecosocialment responsable de la tecnologia.</v>
      </c>
      <c r="G743" s="145" t="s">
        <v>465</v>
      </c>
      <c r="H743" s="147" t="s">
        <v>1236</v>
      </c>
      <c r="I743" s="147" t="str">
        <f t="shared" si="2"/>
        <v>4t CA 6.1-Fer un ús responsable de la tecnologia, mitjançant l’anàlisi i l’aplicació de criteris de sostenibilitat en la selecció de materials, el disseny i els processos de fabricació dels productes tecnològics, tot minimitzant l’impacte en la societat i el planeta.</v>
      </c>
      <c r="J743" s="148" t="s">
        <v>362</v>
      </c>
    </row>
    <row r="744">
      <c r="A744" s="139">
        <v>743.0</v>
      </c>
      <c r="B744" s="140" t="s">
        <v>346</v>
      </c>
      <c r="C744" s="140" t="s">
        <v>345</v>
      </c>
      <c r="D744" s="141" t="s">
        <v>457</v>
      </c>
      <c r="E744" s="142" t="s">
        <v>1235</v>
      </c>
      <c r="F744" s="142" t="str">
        <f t="shared" si="1"/>
        <v>C06-Analitzar processos tecnològics, valorant l'impacte en la societat i l'entorn, tot aplicant criteris de sostenibilitat, per fer un ús ètic i ecosocialment responsable de la tecnologia.</v>
      </c>
      <c r="G744" s="140" t="s">
        <v>467</v>
      </c>
      <c r="H744" s="142" t="s">
        <v>1237</v>
      </c>
      <c r="I744" s="142" t="str">
        <f t="shared" si="2"/>
        <v>4t CA 6.2-Analitzar els beneficis i valorar la contribució de les tecnologies al desenvolupament sostenible i la cura de l’entorn, que aporten l’arquitectura bioclimàtica, les energies renovables i la mobilitat eficient.</v>
      </c>
      <c r="J744" s="143" t="s">
        <v>362</v>
      </c>
    </row>
    <row r="745">
      <c r="A745" s="144">
        <v>744.0</v>
      </c>
      <c r="B745" s="145" t="s">
        <v>346</v>
      </c>
      <c r="C745" s="145" t="s">
        <v>345</v>
      </c>
      <c r="D745" s="146" t="s">
        <v>457</v>
      </c>
      <c r="E745" s="147" t="s">
        <v>1235</v>
      </c>
      <c r="F745" s="147" t="str">
        <f t="shared" si="1"/>
        <v>C06-Analitzar processos tecnològics, valorant l'impacte en la societat i l'entorn, tot aplicant criteris de sostenibilitat, per fer un ús ètic i ecosocialment responsable de la tecnologia.</v>
      </c>
      <c r="G745" s="145" t="s">
        <v>469</v>
      </c>
      <c r="H745" s="147" t="s">
        <v>1238</v>
      </c>
      <c r="I745" s="147" t="str">
        <f t="shared" si="2"/>
        <v>4t CA 6.3-Identificar i valorar la repercussió i els beneficis del desenvolupament de projectes tecnològics de caràcter social per mitjà de comunitats obertes, accions de voluntariat o projectes de servei a la comunitat.</v>
      </c>
      <c r="J745" s="148" t="s">
        <v>362</v>
      </c>
    </row>
    <row r="746">
      <c r="A746" s="139">
        <v>745.0</v>
      </c>
      <c r="B746" s="140" t="s">
        <v>348</v>
      </c>
      <c r="C746" s="140" t="s">
        <v>347</v>
      </c>
      <c r="D746" s="140" t="s">
        <v>358</v>
      </c>
      <c r="E746" s="142" t="s">
        <v>1239</v>
      </c>
      <c r="F746" s="142" t="str">
        <f t="shared" si="1"/>
        <v>C01-Buscar, analitzar i seleccionar la informació adequada, de manera crítica i segura, tot aplicant processos de recerca, mètodes d’anàlisi de productes i experimentant amb eines de simulació, per delimitar problemes tecnològics i proposar solucions a partir de la informació obtinguda</v>
      </c>
      <c r="G746" s="140" t="s">
        <v>388</v>
      </c>
      <c r="H746" s="142" t="s">
        <v>1240</v>
      </c>
      <c r="I746" s="142" t="str">
        <f t="shared" si="2"/>
        <v>1r, 2n i 3r CA 1.1-Identificar i definir problemes o necessitats plantejades, tot cercant i contrastant la informació procedent de diferents fonts de manera crítica i segura, fent ús dels coneixements científics i tecnològics, avaluant-ne la fiabilitat i la pertinència.</v>
      </c>
      <c r="J746" s="151">
        <v>456.0</v>
      </c>
    </row>
    <row r="747">
      <c r="A747" s="144">
        <v>746.0</v>
      </c>
      <c r="B747" s="145" t="s">
        <v>348</v>
      </c>
      <c r="C747" s="145" t="s">
        <v>347</v>
      </c>
      <c r="D747" s="145" t="s">
        <v>358</v>
      </c>
      <c r="E747" s="147" t="s">
        <v>1239</v>
      </c>
      <c r="F747" s="147" t="str">
        <f t="shared" si="1"/>
        <v>C01-Buscar, analitzar i seleccionar la informació adequada, de manera crítica i segura, tot aplicant processos de recerca, mètodes d’anàlisi de productes i experimentant amb eines de simulació, per delimitar problemes tecnològics i proposar solucions a partir de la informació obtinguda</v>
      </c>
      <c r="G747" s="145" t="s">
        <v>390</v>
      </c>
      <c r="H747" s="147" t="s">
        <v>1241</v>
      </c>
      <c r="I747" s="147" t="str">
        <f t="shared" si="2"/>
        <v>1r, 2n i 3r CA 1.2-Analitzar i examinar productes tecnològics d’ús habitual a través de l’anàlisi d’objectes i sistemes, fent ús dels coneixements científics i tecnològics, utilitzant, si s’escau, eines de simulació, en la construcció de coneixement.</v>
      </c>
      <c r="J747" s="154">
        <v>457.0</v>
      </c>
    </row>
    <row r="748">
      <c r="A748" s="139">
        <v>747.0</v>
      </c>
      <c r="B748" s="140" t="s">
        <v>348</v>
      </c>
      <c r="C748" s="140" t="s">
        <v>347</v>
      </c>
      <c r="D748" s="140" t="s">
        <v>367</v>
      </c>
      <c r="E748" s="142" t="s">
        <v>1242</v>
      </c>
      <c r="F748" s="142" t="str">
        <f t="shared" si="1"/>
        <v>C02-Planificar, dissenyar i desenvolupar solucions a problemes tecnològics amb autonomia i actitud creativa, tot aplicant el procés tecnològic, coneixements interdisciplinaris i treballant de manera ordenada i cooperativa, per resoldre problemes o necessitats de manera eficaç, innovadora i sostenible.</v>
      </c>
      <c r="G748" s="140" t="s">
        <v>398</v>
      </c>
      <c r="H748" s="142" t="s">
        <v>1243</v>
      </c>
      <c r="I748" s="142" t="str">
        <f t="shared" si="2"/>
        <v>1r, 2n i 3r CA 2.1-Idear i dissenyar solucions tecnològiques originals a problemes plantejats, tot aplicant el procés tecnològic amb conceptes, tècniques i procediments interdisciplinaris amb actitud emprenedora, perseverant i creativa, documentant la informació en una memòria de projecte.</v>
      </c>
      <c r="J748" s="151">
        <v>458.0</v>
      </c>
    </row>
    <row r="749">
      <c r="A749" s="144">
        <v>748.0</v>
      </c>
      <c r="B749" s="145" t="s">
        <v>348</v>
      </c>
      <c r="C749" s="145" t="s">
        <v>347</v>
      </c>
      <c r="D749" s="145" t="s">
        <v>367</v>
      </c>
      <c r="E749" s="147" t="s">
        <v>1242</v>
      </c>
      <c r="F749" s="147" t="str">
        <f t="shared" si="1"/>
        <v>C02-Planificar, dissenyar i desenvolupar solucions a problemes tecnològics amb autonomia i actitud creativa, tot aplicant el procés tecnològic, coneixements interdisciplinaris i treballant de manera ordenada i cooperativa, per resoldre problemes o necessitats de manera eficaç, innovadora i sostenible.</v>
      </c>
      <c r="G749" s="145" t="s">
        <v>400</v>
      </c>
      <c r="H749" s="147" t="s">
        <v>1244</v>
      </c>
      <c r="I749" s="147" t="str">
        <f t="shared" si="2"/>
        <v>1r, 2n i 3r CA 2.2-Seleccionar, planificar i organitzar el temps, els materials i les eines, així com les tasques necessàries per a la construcció d’una solució definida en un projecte, treballant individualment o en grup de manera cooperativa.</v>
      </c>
      <c r="J749" s="154">
        <v>459.0</v>
      </c>
    </row>
    <row r="750">
      <c r="A750" s="139">
        <v>749.0</v>
      </c>
      <c r="B750" s="140" t="s">
        <v>348</v>
      </c>
      <c r="C750" s="140" t="s">
        <v>347</v>
      </c>
      <c r="D750" s="140" t="s">
        <v>367</v>
      </c>
      <c r="E750" s="142" t="s">
        <v>1242</v>
      </c>
      <c r="F750" s="142" t="str">
        <f t="shared" si="1"/>
        <v>C02-Planificar, dissenyar i desenvolupar solucions a problemes tecnològics amb autonomia i actitud creativa, tot aplicant el procés tecnològic, coneixements interdisciplinaris i treballant de manera ordenada i cooperativa, per resoldre problemes o necessitats de manera eficaç, innovadora i sostenible.</v>
      </c>
      <c r="G750" s="140" t="s">
        <v>794</v>
      </c>
      <c r="H750" s="142" t="s">
        <v>1245</v>
      </c>
      <c r="I750" s="142" t="str">
        <f t="shared" si="2"/>
        <v>1r, 2n i 3r CA 2.3-Aplicar criteris de sostenibilitat en el disseny de solucions tecnològiques considerant tot el cicle de vida útil de l’objecte.</v>
      </c>
      <c r="J750" s="151">
        <v>460.0</v>
      </c>
    </row>
    <row r="751">
      <c r="A751" s="144">
        <v>750.0</v>
      </c>
      <c r="B751" s="145" t="s">
        <v>348</v>
      </c>
      <c r="C751" s="145" t="s">
        <v>347</v>
      </c>
      <c r="D751" s="145" t="s">
        <v>373</v>
      </c>
      <c r="E751" s="147" t="s">
        <v>1246</v>
      </c>
      <c r="F751" s="147" t="str">
        <f t="shared" si="1"/>
        <v>C03-Aplicar de manera apropiada diferents tècniques i coneixements interdisciplinaris, tot utilitzant operadors, sistemes tecnològics i eines, seguint la planificació i el disseny sostenible previ per construir solucions tecnològiques que donin resposta a necessitats en diferents contextos.</v>
      </c>
      <c r="G751" s="145" t="s">
        <v>405</v>
      </c>
      <c r="H751" s="147" t="s">
        <v>1247</v>
      </c>
      <c r="I751" s="147" t="str">
        <f t="shared" si="2"/>
        <v>1r, 2n i 3r CA 3.1-Fabricar objectes o models mitjançant la manipulació i la conformació de materials, tot emprant instruments de mesura, eines i màquines adequades, posant en pràctica els fonaments d’estructures, mecanismes, electricitat i electrònica seguint les normes de seguretat i de salut.</v>
      </c>
      <c r="J751" s="154">
        <v>461.0</v>
      </c>
    </row>
    <row r="752">
      <c r="A752" s="139">
        <v>751.0</v>
      </c>
      <c r="B752" s="140" t="s">
        <v>348</v>
      </c>
      <c r="C752" s="140" t="s">
        <v>347</v>
      </c>
      <c r="D752" s="140" t="s">
        <v>373</v>
      </c>
      <c r="E752" s="142" t="s">
        <v>1246</v>
      </c>
      <c r="F752" s="142" t="str">
        <f t="shared" si="1"/>
        <v>C03-Aplicar de manera apropiada diferents tècniques i coneixements interdisciplinaris, tot utilitzant operadors, sistemes tecnològics i eines, seguint la planificació i el disseny sostenible previ per construir solucions tecnològiques que donin resposta a necessitats en diferents contextos.</v>
      </c>
      <c r="G752" s="140" t="s">
        <v>407</v>
      </c>
      <c r="H752" s="142" t="s">
        <v>1248</v>
      </c>
      <c r="I752" s="142" t="str">
        <f t="shared" si="2"/>
        <v>1r, 2n i 3r CA 3.2-Avaluar el resultat d’una construcció tot contrastant les seves funcions en relació amb els requeriments tècnics del projecte, mitjançant l’observació i l’ús d’instruments de mesura per validar el resultat final.</v>
      </c>
      <c r="J752" s="151">
        <v>462.0</v>
      </c>
    </row>
    <row r="753">
      <c r="A753" s="144">
        <v>752.0</v>
      </c>
      <c r="B753" s="145" t="s">
        <v>348</v>
      </c>
      <c r="C753" s="145" t="s">
        <v>347</v>
      </c>
      <c r="D753" s="145" t="s">
        <v>381</v>
      </c>
      <c r="E753" s="147" t="s">
        <v>1249</v>
      </c>
      <c r="F753" s="147" t="str">
        <f t="shared" si="1"/>
        <v>C04-Descriure, representar i intercanviar idees o solucions a problemes tecnològics o digitals, utilitzant els mitjans de representació, simbologia i vocabulari adequats, així com els instruments i els recursos disponibles, utilitzant les eines digitals per argumentar, comunicar i difondre informació.</v>
      </c>
      <c r="G753" s="145" t="s">
        <v>426</v>
      </c>
      <c r="H753" s="147" t="s">
        <v>1250</v>
      </c>
      <c r="I753" s="147" t="str">
        <f t="shared" si="2"/>
        <v>1r, 2n i 3r CA 4.1-Documentar el procés de la creació d’un producte des del disseny fins a l’avaluació, elaborant la documentació tècnica i gràfica amb l’ajuda d’eines digitals, emprant els formats i el vocabulari tècnic adequats, de manera col·laborativa, tant presencialment com en remot.</v>
      </c>
      <c r="J753" s="148" t="s">
        <v>362</v>
      </c>
    </row>
    <row r="754">
      <c r="A754" s="139">
        <v>753.0</v>
      </c>
      <c r="B754" s="140" t="s">
        <v>348</v>
      </c>
      <c r="C754" s="140" t="s">
        <v>347</v>
      </c>
      <c r="D754" s="140" t="s">
        <v>381</v>
      </c>
      <c r="E754" s="142" t="s">
        <v>1249</v>
      </c>
      <c r="F754" s="142" t="str">
        <f t="shared" si="1"/>
        <v>C04-Descriure, representar i intercanviar idees o solucions a problemes tecnològics o digitals, utilitzant els mitjans de representació, simbologia i vocabulari adequats, així com els instruments i els recursos disponibles, utilitzant les eines digitals per argumentar, comunicar i difondre informació.</v>
      </c>
      <c r="G754" s="140" t="s">
        <v>428</v>
      </c>
      <c r="H754" s="142" t="s">
        <v>1251</v>
      </c>
      <c r="I754" s="142" t="str">
        <f t="shared" si="2"/>
        <v>1r, 2n i 3r CA 4.2-Representar objectes, diagrames i esquemes tècnics mitjançant eines digitals col·laboratives, tot aplicant les normes tècniques corresponents.</v>
      </c>
      <c r="J754" s="151">
        <v>464.0</v>
      </c>
    </row>
    <row r="755">
      <c r="A755" s="144">
        <v>754.0</v>
      </c>
      <c r="B755" s="145" t="s">
        <v>348</v>
      </c>
      <c r="C755" s="145" t="s">
        <v>347</v>
      </c>
      <c r="D755" s="145" t="s">
        <v>381</v>
      </c>
      <c r="E755" s="147" t="s">
        <v>1249</v>
      </c>
      <c r="F755" s="147" t="str">
        <f t="shared" si="1"/>
        <v>C04-Descriure, representar i intercanviar idees o solucions a problemes tecnològics o digitals, utilitzant els mitjans de representació, simbologia i vocabulari adequats, així com els instruments i els recursos disponibles, utilitzant les eines digitals per argumentar, comunicar i difondre informació.</v>
      </c>
      <c r="G755" s="145" t="s">
        <v>849</v>
      </c>
      <c r="H755" s="147" t="s">
        <v>1252</v>
      </c>
      <c r="I755" s="147" t="str">
        <f t="shared" si="2"/>
        <v>1r, 2n i 3r CA 4.3-Utilitzar dispositius i recursos digitals per a comunicar-se amb els altres, per difondre els propis aprenentatges i argumentar-los.</v>
      </c>
      <c r="J755" s="154">
        <v>465.0</v>
      </c>
    </row>
    <row r="756">
      <c r="A756" s="139">
        <v>755.0</v>
      </c>
      <c r="B756" s="140" t="s">
        <v>348</v>
      </c>
      <c r="C756" s="140" t="s">
        <v>347</v>
      </c>
      <c r="D756" s="140" t="s">
        <v>431</v>
      </c>
      <c r="E756" s="142" t="s">
        <v>1253</v>
      </c>
      <c r="F756" s="142" t="str">
        <f t="shared" si="1"/>
        <v>C05-Desenvolupar algorismes i aplicacions informàtiques en diferents entorns, tot aplicant els principis del pensament computacional i incorporant les tecnologies emergents, per resoldre problemes concrets, automatitzar processos i aplicar-los en sistemes de control o robòtica.</v>
      </c>
      <c r="G756" s="140" t="s">
        <v>433</v>
      </c>
      <c r="H756" s="142" t="s">
        <v>1254</v>
      </c>
      <c r="I756" s="142" t="str">
        <f t="shared" si="2"/>
        <v>1r, 2n i 3r CA 5.1-Descriure, interpretar i dissenyar solucions a problemes informàtics mitjançant algorismes i diagrames de flux, tot aplicant els elements i les tècniques de programació de manera creativa.</v>
      </c>
      <c r="J756" s="151">
        <v>466.0</v>
      </c>
    </row>
    <row r="757">
      <c r="A757" s="144">
        <v>756.0</v>
      </c>
      <c r="B757" s="145" t="s">
        <v>348</v>
      </c>
      <c r="C757" s="145" t="s">
        <v>347</v>
      </c>
      <c r="D757" s="145" t="s">
        <v>431</v>
      </c>
      <c r="E757" s="147" t="s">
        <v>1253</v>
      </c>
      <c r="F757" s="147" t="str">
        <f t="shared" si="1"/>
        <v>C05-Desenvolupar algorismes i aplicacions informàtiques en diferents entorns, tot aplicant els principis del pensament computacional i incorporant les tecnologies emergents, per resoldre problemes concrets, automatitzar processos i aplicar-los en sistemes de control o robòtica.</v>
      </c>
      <c r="G757" s="145" t="s">
        <v>435</v>
      </c>
      <c r="H757" s="147" t="s">
        <v>1255</v>
      </c>
      <c r="I757" s="147" t="str">
        <f t="shared" si="2"/>
        <v>1r, 2n i 3r CA 5.2-Programar aplicacions senzilles per a diferents dispositius (ordinadors, dispositius mòbils i altres) emprant els elements de programació de manera apropiada, fent servir el programari i els llenguatges de programació adients i mòduls d’intel·ligència artificial que afegeixin funcionalitats.</v>
      </c>
      <c r="J757" s="154">
        <v>467.0</v>
      </c>
    </row>
    <row r="758">
      <c r="A758" s="139">
        <v>757.0</v>
      </c>
      <c r="B758" s="140" t="s">
        <v>348</v>
      </c>
      <c r="C758" s="140" t="s">
        <v>347</v>
      </c>
      <c r="D758" s="140" t="s">
        <v>431</v>
      </c>
      <c r="E758" s="142" t="s">
        <v>1253</v>
      </c>
      <c r="F758" s="142" t="str">
        <f t="shared" si="1"/>
        <v>C05-Desenvolupar algorismes i aplicacions informàtiques en diferents entorns, tot aplicant els principis del pensament computacional i incorporant les tecnologies emergents, per resoldre problemes concrets, automatitzar processos i aplicar-los en sistemes de control o robòtica.</v>
      </c>
      <c r="G758" s="140" t="s">
        <v>437</v>
      </c>
      <c r="H758" s="142" t="s">
        <v>1256</v>
      </c>
      <c r="I758" s="142" t="str">
        <f t="shared" si="2"/>
        <v>1r, 2n i 3r CA 5.3-Automatitzar processos, màquines i objectes de manera autònoma, amb o sense connexió a Internet, mitjançant l’anàlisi, la construcció i la programació de robots i sistemes de control.</v>
      </c>
      <c r="J758" s="151">
        <v>468.0</v>
      </c>
    </row>
    <row r="759">
      <c r="A759" s="144">
        <v>758.0</v>
      </c>
      <c r="B759" s="145" t="s">
        <v>348</v>
      </c>
      <c r="C759" s="145" t="s">
        <v>347</v>
      </c>
      <c r="D759" s="145" t="s">
        <v>457</v>
      </c>
      <c r="E759" s="147" t="s">
        <v>1257</v>
      </c>
      <c r="F759" s="147" t="str">
        <f t="shared" si="1"/>
        <v>C06-Utilitzar els fonaments del funcionament dels dispositius i de les aplicacions habituals de l’entorn digital d’aprenentatge, analitzant-ne els components i les funcions i ajustant-los a les necessitats per fer-ne un ús més eficient i segur, per detectar i resoldre problemes tècnics senzills.</v>
      </c>
      <c r="G759" s="145" t="s">
        <v>459</v>
      </c>
      <c r="H759" s="147" t="s">
        <v>1258</v>
      </c>
      <c r="I759" s="147" t="str">
        <f t="shared" si="2"/>
        <v>1r, 2n i 3r CA 6.1-Fer un ús eficient i segur dels dispositius digitals d’ús quotidià en la resolució de problemes senzills, analitzant els components i els sistemes de comunicació, per identificar els riscos i adoptar mesures de seguretat per a la protecció de dades i equips.</v>
      </c>
      <c r="J759" s="154">
        <v>469.0</v>
      </c>
    </row>
    <row r="760">
      <c r="A760" s="139">
        <v>759.0</v>
      </c>
      <c r="B760" s="140" t="s">
        <v>348</v>
      </c>
      <c r="C760" s="140" t="s">
        <v>347</v>
      </c>
      <c r="D760" s="140" t="s">
        <v>457</v>
      </c>
      <c r="E760" s="142" t="s">
        <v>1257</v>
      </c>
      <c r="F760" s="142" t="str">
        <f t="shared" si="1"/>
        <v>C06-Utilitzar els fonaments del funcionament dels dispositius i de les aplicacions habituals de l’entorn digital d’aprenentatge, analitzant-ne els components i les funcions i ajustant-los a les necessitats per fer-ne un ús més eficient i segur, per detectar i resoldre problemes tècnics senzills.</v>
      </c>
      <c r="G760" s="140" t="s">
        <v>461</v>
      </c>
      <c r="H760" s="142" t="s">
        <v>1259</v>
      </c>
      <c r="I760" s="142" t="str">
        <f t="shared" si="2"/>
        <v>1r, 2n i 3r CA 6.2-Crear continguts, elaborar materials i difondre’ls en diferents plataformes, configurant correctament les eines digitals habituals de l’entorn d’aprenentatge, ajustant-les a les necessitats i respectant les llicències i els drets d’autoria.</v>
      </c>
      <c r="J760" s="151">
        <v>470.0</v>
      </c>
    </row>
    <row r="761">
      <c r="A761" s="144">
        <v>760.0</v>
      </c>
      <c r="B761" s="145" t="s">
        <v>348</v>
      </c>
      <c r="C761" s="145" t="s">
        <v>347</v>
      </c>
      <c r="D761" s="145" t="s">
        <v>457</v>
      </c>
      <c r="E761" s="147" t="s">
        <v>1257</v>
      </c>
      <c r="F761" s="147" t="str">
        <f t="shared" si="1"/>
        <v>C06-Utilitzar els fonaments del funcionament dels dispositius i de les aplicacions habituals de l’entorn digital d’aprenentatge, analitzant-ne els components i les funcions i ajustant-los a les necessitats per fer-ne un ús més eficient i segur, per detectar i resoldre problemes tècnics senzills.</v>
      </c>
      <c r="G761" s="145" t="s">
        <v>463</v>
      </c>
      <c r="H761" s="147" t="s">
        <v>1260</v>
      </c>
      <c r="I761" s="147" t="str">
        <f t="shared" si="2"/>
        <v>1r, 2n i 3r CA 6.3-Organitzar la informació de manera estructurada, aplicant tècniques d’emmagatzematge segur.</v>
      </c>
      <c r="J761" s="154">
        <v>471.0</v>
      </c>
    </row>
    <row r="762">
      <c r="A762" s="139">
        <v>761.0</v>
      </c>
      <c r="B762" s="140" t="s">
        <v>348</v>
      </c>
      <c r="C762" s="140" t="s">
        <v>347</v>
      </c>
      <c r="D762" s="140" t="s">
        <v>575</v>
      </c>
      <c r="E762" s="142" t="s">
        <v>1261</v>
      </c>
      <c r="F762" s="142" t="str">
        <f t="shared" si="1"/>
        <v>C07-Fer ús ètic, sostenible i ecosocialment responsable de la tecnologia, identificant les repercussions i les aportacions, per valorar l’impacte del desenvolupament tecnològic a la societat i a l’entorn.</v>
      </c>
      <c r="G762" s="140" t="s">
        <v>1120</v>
      </c>
      <c r="H762" s="142" t="s">
        <v>1262</v>
      </c>
      <c r="I762" s="142" t="str">
        <f t="shared" si="2"/>
        <v>1r, 2n i 3r CA 7.1-Identificar la influència de l’activitat tecnològica en la societat i en la sostenibilitat ambiental al llarg de la història, analitzant-ne les aportacions i les repercussions tot valorant-ne la importància per al desenvolupament sostenible.</v>
      </c>
      <c r="J762" s="151">
        <v>472.0</v>
      </c>
    </row>
    <row r="763">
      <c r="A763" s="144">
        <v>762.0</v>
      </c>
      <c r="B763" s="145" t="s">
        <v>348</v>
      </c>
      <c r="C763" s="145" t="s">
        <v>347</v>
      </c>
      <c r="D763" s="145" t="s">
        <v>575</v>
      </c>
      <c r="E763" s="147" t="s">
        <v>1261</v>
      </c>
      <c r="F763" s="147" t="str">
        <f t="shared" si="1"/>
        <v>C07-Fer ús ètic, sostenible i ecosocialment responsable de la tecnologia, identificant les repercussions i les aportacions, per valorar l’impacte del desenvolupament tecnològic a la societat i a l’entorn.</v>
      </c>
      <c r="G763" s="145" t="s">
        <v>1122</v>
      </c>
      <c r="H763" s="147" t="s">
        <v>1263</v>
      </c>
      <c r="I763" s="147" t="str">
        <f t="shared" si="2"/>
        <v>1r, 2n i 3r CA 7.2-Fer un ús responsable i ètic de les tecnologies emergents, tot identificant les seves aportacions al benestar, a la igualtat social i a la reducció de l’impacte ambiental.</v>
      </c>
      <c r="J763" s="154">
        <v>473.0</v>
      </c>
    </row>
    <row r="764">
      <c r="A764" s="139">
        <v>763.0</v>
      </c>
      <c r="B764" s="140" t="s">
        <v>348</v>
      </c>
      <c r="C764" s="140" t="s">
        <v>347</v>
      </c>
      <c r="D764" s="140" t="s">
        <v>575</v>
      </c>
      <c r="E764" s="142" t="s">
        <v>1261</v>
      </c>
      <c r="F764" s="142" t="str">
        <f t="shared" si="1"/>
        <v>C07-Fer ús ètic, sostenible i ecosocialment responsable de la tecnologia, identificant les repercussions i les aportacions, per valorar l’impacte del desenvolupament tecnològic a la societat i a l’entorn.</v>
      </c>
      <c r="G764" s="140" t="s">
        <v>1124</v>
      </c>
      <c r="H764" s="142" t="s">
        <v>1264</v>
      </c>
      <c r="I764" s="142" t="str">
        <f t="shared" si="2"/>
        <v>1r, 2n i 3r CA 7.3-Valorar l’economia circular com una aportació tecnològica i social a la sostenibilitat per reduir la necessitat de matèries primeres i aconseguir la reducció de residus.</v>
      </c>
      <c r="J764" s="151">
        <v>474.0</v>
      </c>
    </row>
    <row r="765">
      <c r="A765" s="144">
        <v>764.0</v>
      </c>
      <c r="B765" s="145" t="s">
        <v>1265</v>
      </c>
      <c r="C765" s="145" t="s">
        <v>288</v>
      </c>
      <c r="D765" s="146" t="s">
        <v>358</v>
      </c>
      <c r="E765" s="147" t="s">
        <v>1266</v>
      </c>
      <c r="F765" s="147" t="str">
        <f t="shared" si="1"/>
        <v>C01-Analitza i comprèn idees relatives a la dimensió social i ciutadana de la seva pròpia identitat, així com als fets socials, històrics i normatius que la determinen, demostrant respecte per les normes, empatia, equitat i esperit constructiu en la interacció amb els altres en diferents contextos socioinstitucionals.</v>
      </c>
      <c r="G765" s="145" t="s">
        <v>476</v>
      </c>
      <c r="H765" s="147" t="s">
        <v>1267</v>
      </c>
      <c r="I765" s="147" t="str">
        <f t="shared" si="2"/>
        <v>1r i 2n CA 1.1-Identificar les relacions entre esdeveniments històrics i el present, incloent-hi la pròpia història personal, i imaginant possibles escenaris futurs, a través de la comprensió de determinades problemàtiques i reptes identificats.</v>
      </c>
      <c r="J765" s="148" t="s">
        <v>362</v>
      </c>
    </row>
    <row r="766">
      <c r="A766" s="139">
        <v>765.0</v>
      </c>
      <c r="B766" s="140" t="s">
        <v>1265</v>
      </c>
      <c r="C766" s="140" t="s">
        <v>288</v>
      </c>
      <c r="D766" s="141" t="s">
        <v>358</v>
      </c>
      <c r="E766" s="142" t="s">
        <v>1266</v>
      </c>
      <c r="F766" s="142" t="str">
        <f t="shared" si="1"/>
        <v>C01-Analitza i comprèn idees relatives a la dimensió social i ciutadana de la seva pròpia identitat, així com als fets socials, històrics i normatius que la determinen, demostrant respecte per les normes, empatia, equitat i esperit constructiu en la interacció amb els altres en diferents contextos socioinstitucionals.</v>
      </c>
      <c r="G766" s="140" t="s">
        <v>478</v>
      </c>
      <c r="H766" s="142" t="s">
        <v>1268</v>
      </c>
      <c r="I766" s="142" t="str">
        <f t="shared" si="2"/>
        <v>1r i 2n CA 1.2-Valorar críticament els processos de construcció de la pròpia identitat, reflexionant sobre les diferències, les semblances i les interdependències que ens vinculen amb persones i col·lectius de l’entorn i de l’àmbit global.</v>
      </c>
      <c r="J766" s="151">
        <v>494.0</v>
      </c>
    </row>
    <row r="767">
      <c r="A767" s="144">
        <v>766.0</v>
      </c>
      <c r="B767" s="145" t="s">
        <v>1265</v>
      </c>
      <c r="C767" s="145" t="s">
        <v>288</v>
      </c>
      <c r="D767" s="146" t="s">
        <v>358</v>
      </c>
      <c r="E767" s="147" t="s">
        <v>1266</v>
      </c>
      <c r="F767" s="147" t="str">
        <f t="shared" si="1"/>
        <v>C01-Analitza i comprèn idees relatives a la dimensió social i ciutadana de la seva pròpia identitat, així com als fets socials, històrics i normatius que la determinen, demostrant respecte per les normes, empatia, equitat i esperit constructiu en la interacció amb els altres en diferents contextos socioinstitucionals.</v>
      </c>
      <c r="G767" s="145" t="s">
        <v>480</v>
      </c>
      <c r="H767" s="147" t="s">
        <v>1269</v>
      </c>
      <c r="I767" s="147" t="str">
        <f t="shared" si="2"/>
        <v>1r i 2n CA 1.3-Construir relacions de convivència assertives i respectuoses amb totes les persones i grups socials, independentment del seu origen o grup de pertinença.</v>
      </c>
      <c r="J767" s="154">
        <v>495.0</v>
      </c>
    </row>
    <row r="768">
      <c r="A768" s="139">
        <v>767.0</v>
      </c>
      <c r="B768" s="140" t="s">
        <v>1265</v>
      </c>
      <c r="C768" s="140" t="s">
        <v>288</v>
      </c>
      <c r="D768" s="141" t="s">
        <v>358</v>
      </c>
      <c r="E768" s="142" t="s">
        <v>1266</v>
      </c>
      <c r="F768" s="142" t="str">
        <f t="shared" si="1"/>
        <v>C01-Analitza i comprèn idees relatives a la dimensió social i ciutadana de la seva pròpia identitat, així com als fets socials, històrics i normatius que la determinen, demostrant respecte per les normes, empatia, equitat i esperit constructiu en la interacció amb els altres en diferents contextos socioinstitucionals.</v>
      </c>
      <c r="G768" s="140" t="s">
        <v>484</v>
      </c>
      <c r="H768" s="142" t="s">
        <v>1270</v>
      </c>
      <c r="I768" s="142" t="str">
        <f t="shared" si="2"/>
        <v>3r i 4t CA 1.1-Justificar els grans canvis del món actual en els diferents àmbits de les humanitats i de les tecnologies, debatent les seves implicacions per a les generacions actuals i futures, a partir de l’anàlisi de problemes de l’entorn local i les seves implicacions globals.</v>
      </c>
      <c r="J768" s="151">
        <v>496.0</v>
      </c>
    </row>
    <row r="769">
      <c r="A769" s="144">
        <v>768.0</v>
      </c>
      <c r="B769" s="145" t="s">
        <v>1265</v>
      </c>
      <c r="C769" s="145" t="s">
        <v>288</v>
      </c>
      <c r="D769" s="146" t="s">
        <v>358</v>
      </c>
      <c r="E769" s="147" t="s">
        <v>1266</v>
      </c>
      <c r="F769" s="147" t="str">
        <f t="shared" si="1"/>
        <v>C01-Analitza i comprèn idees relatives a la dimensió social i ciutadana de la seva pròpia identitat, així com als fets socials, històrics i normatius que la determinen, demostrant respecte per les normes, empatia, equitat i esperit constructiu en la interacció amb els altres en diferents contextos socioinstitucionals.</v>
      </c>
      <c r="G769" s="145" t="s">
        <v>486</v>
      </c>
      <c r="H769" s="147" t="s">
        <v>1271</v>
      </c>
      <c r="I769" s="147" t="str">
        <f t="shared" si="2"/>
        <v>3r i 4t CA 1.2-Avaluar els processos de construcció de la identitat individual i col·lectiva, a través de la implementació de pràctiques i estratègies que promouen la reflexió crítica sobre els reptes i conflictes socials, des d’una comprensió sistèmica i global.</v>
      </c>
      <c r="J769" s="154">
        <v>497.0</v>
      </c>
    </row>
    <row r="770">
      <c r="A770" s="139">
        <v>769.0</v>
      </c>
      <c r="B770" s="140" t="s">
        <v>1265</v>
      </c>
      <c r="C770" s="140" t="s">
        <v>288</v>
      </c>
      <c r="D770" s="141" t="s">
        <v>358</v>
      </c>
      <c r="E770" s="142" t="s">
        <v>1266</v>
      </c>
      <c r="F770" s="142" t="str">
        <f t="shared" si="1"/>
        <v>C01-Analitza i comprèn idees relatives a la dimensió social i ciutadana de la seva pròpia identitat, així com als fets socials, històrics i normatius que la determinen, demostrant respecte per les normes, empatia, equitat i esperit constructiu en la interacció amb els altres en diferents contextos socioinstitucionals.</v>
      </c>
      <c r="G770" s="140" t="s">
        <v>488</v>
      </c>
      <c r="H770" s="142" t="s">
        <v>1272</v>
      </c>
      <c r="I770" s="142" t="str">
        <f t="shared" si="2"/>
        <v>3r i 4t CA 1.3-Proposar accions que promoguin relacions de convivència amb totes les persones i grups socials, tant de l’entorn proper com de l’àmbit global</v>
      </c>
      <c r="J770" s="151">
        <v>498.0</v>
      </c>
    </row>
    <row r="771">
      <c r="A771" s="144">
        <v>770.0</v>
      </c>
      <c r="B771" s="145" t="s">
        <v>1265</v>
      </c>
      <c r="C771" s="145" t="s">
        <v>288</v>
      </c>
      <c r="D771" s="146" t="s">
        <v>367</v>
      </c>
      <c r="E771" s="147" t="s">
        <v>1273</v>
      </c>
      <c r="F771" s="147" t="str">
        <f t="shared" si="1"/>
        <v>C02-Analitza i assumeix amb fonament els principis i valors que emanen del procés d’integració europeu, de l’ordenament jurídic de l’Estat espanyol i de Catalunya i dels drets humans i de l’infant, participant en activitats comunitàries, com la presa de decisions o la resolució de conflictes, amb actitud democràtica, respecte per la diversitat, i compromís amb la igualtat de gènere, la cohesió social, el desenvolupament sostenible i l’assoliment de la ciutadania mundial.</v>
      </c>
      <c r="G771" s="145" t="s">
        <v>493</v>
      </c>
      <c r="H771" s="147" t="s">
        <v>1274</v>
      </c>
      <c r="I771" s="147" t="str">
        <f t="shared" si="2"/>
        <v>1r i 2n CA 2.1-Esquematitzar els trets bàsics de l’organització social, política i econòmica d’algunes societats europees, valorant de manera crítica el grau d’equitat en els intercanvis i les relacions amb altres països o pobles</v>
      </c>
      <c r="J771" s="154">
        <v>499.0</v>
      </c>
    </row>
    <row r="772">
      <c r="A772" s="139">
        <v>771.0</v>
      </c>
      <c r="B772" s="140" t="s">
        <v>1265</v>
      </c>
      <c r="C772" s="140" t="s">
        <v>288</v>
      </c>
      <c r="D772" s="141" t="s">
        <v>367</v>
      </c>
      <c r="E772" s="142" t="s">
        <v>1273</v>
      </c>
      <c r="F772" s="142" t="str">
        <f t="shared" si="1"/>
        <v>C02-Analitza i assumeix amb fonament els principis i valors que emanen del procés d’integració europeu, de l’ordenament jurídic de l’Estat espanyol i de Catalunya i dels drets humans i de l’infant, participant en activitats comunitàries, com la presa de decisions o la resolució de conflictes, amb actitud democràtica, respecte per la diversitat, i compromís amb la igualtat de gènere, la cohesió social, el desenvolupament sostenible i l’assoliment de la ciutadania mundial.</v>
      </c>
      <c r="G772" s="140" t="s">
        <v>495</v>
      </c>
      <c r="H772" s="142" t="s">
        <v>1275</v>
      </c>
      <c r="I772" s="142" t="str">
        <f t="shared" si="2"/>
        <v>1r i 2n CA 2.2-Participar activament en l’organització i desenvolupament de projectes de l’entorn que integrin la capacitat per treballar en equip, la presa de decisions consensuades, la comunicació efectiva i la resolució de problemes.</v>
      </c>
      <c r="J772" s="151">
        <v>500.0</v>
      </c>
    </row>
    <row r="773">
      <c r="A773" s="144">
        <v>772.0</v>
      </c>
      <c r="B773" s="145" t="s">
        <v>1265</v>
      </c>
      <c r="C773" s="145" t="s">
        <v>288</v>
      </c>
      <c r="D773" s="146" t="s">
        <v>367</v>
      </c>
      <c r="E773" s="147" t="s">
        <v>1273</v>
      </c>
      <c r="F773" s="147" t="str">
        <f t="shared" si="1"/>
        <v>C02-Analitza i assumeix amb fonament els principis i valors que emanen del procés d’integració europeu, de l’ordenament jurídic de l’Estat espanyol i de Catalunya i dels drets humans i de l’infant, participant en activitats comunitàries, com la presa de decisions o la resolució de conflictes, amb actitud democràtica, respecte per la diversitat, i compromís amb la igualtat de gènere, la cohesió social, el desenvolupament sostenible i l’assoliment de la ciutadania mundial.</v>
      </c>
      <c r="G773" s="145" t="s">
        <v>497</v>
      </c>
      <c r="H773" s="147" t="s">
        <v>1276</v>
      </c>
      <c r="I773" s="147" t="str">
        <f t="shared" si="2"/>
        <v>1r i 2n CA 2.3-Distingir els trets fonamentals de les societats democràtiques, valorant les consecucions de la democràcia i la vigència dels drets humans individuals i col·lectius i de les llibertats, i proposar accions per protegir-los.</v>
      </c>
      <c r="J773" s="154">
        <v>501.0</v>
      </c>
    </row>
    <row r="774">
      <c r="A774" s="139">
        <v>773.0</v>
      </c>
      <c r="B774" s="140" t="s">
        <v>1265</v>
      </c>
      <c r="C774" s="140" t="s">
        <v>288</v>
      </c>
      <c r="D774" s="141" t="s">
        <v>367</v>
      </c>
      <c r="E774" s="142" t="s">
        <v>1273</v>
      </c>
      <c r="F774" s="142" t="str">
        <f t="shared" si="1"/>
        <v>C02-Analitza i assumeix amb fonament els principis i valors que emanen del procés d’integració europeu, de l’ordenament jurídic de l’Estat espanyol i de Catalunya i dels drets humans i de l’infant, participant en activitats comunitàries, com la presa de decisions o la resolució de conflictes, amb actitud democràtica, respecte per la diversitat, i compromís amb la igualtat de gènere, la cohesió social, el desenvolupament sostenible i l’assoliment de la ciutadania mundial.</v>
      </c>
      <c r="G774" s="140" t="s">
        <v>503</v>
      </c>
      <c r="H774" s="142" t="s">
        <v>1277</v>
      </c>
      <c r="I774" s="142" t="str">
        <f t="shared" si="2"/>
        <v>3r i 4t CA 2.1-Caracteritzar els mecanismes dels estats per garantir l’accés equitatiu als serveis públics dels ciutadans i ciutadanes amb l’objectiu de reduir les desigualtats i assegurar una vida digna per a tothom.</v>
      </c>
      <c r="J774" s="151">
        <v>502.0</v>
      </c>
    </row>
    <row r="775">
      <c r="A775" s="144">
        <v>774.0</v>
      </c>
      <c r="B775" s="145" t="s">
        <v>1265</v>
      </c>
      <c r="C775" s="145" t="s">
        <v>288</v>
      </c>
      <c r="D775" s="146" t="s">
        <v>367</v>
      </c>
      <c r="E775" s="147" t="s">
        <v>1273</v>
      </c>
      <c r="F775" s="147" t="str">
        <f t="shared" si="1"/>
        <v>C02-Analitza i assumeix amb fonament els principis i valors que emanen del procés d’integració europeu, de l’ordenament jurídic de l’Estat espanyol i de Catalunya i dels drets humans i de l’infant, participant en activitats comunitàries, com la presa de decisions o la resolució de conflictes, amb actitud democràtica, respecte per la diversitat, i compromís amb la igualtat de gènere, la cohesió social, el desenvolupament sostenible i l’assoliment de la ciutadania mundial.</v>
      </c>
      <c r="G775" s="145" t="s">
        <v>505</v>
      </c>
      <c r="H775" s="147" t="s">
        <v>1278</v>
      </c>
      <c r="I775" s="147" t="str">
        <f t="shared" si="2"/>
        <v>3r i 4t CA 2.2-Participar de manera activa i compromesa en l’organització i desenvolupament de projectes comunitaris, que fomentin la reflexió crítica i la millora de les habilitats socials necessàries per treballar en equip i contribuir a la construcció d’una societat més lliure, justa, equitativa i cohesionada.</v>
      </c>
      <c r="J775" s="154">
        <v>503.0</v>
      </c>
    </row>
    <row r="776">
      <c r="A776" s="139">
        <v>775.0</v>
      </c>
      <c r="B776" s="140" t="s">
        <v>1265</v>
      </c>
      <c r="C776" s="140" t="s">
        <v>288</v>
      </c>
      <c r="D776" s="141" t="s">
        <v>367</v>
      </c>
      <c r="E776" s="142" t="s">
        <v>1273</v>
      </c>
      <c r="F776" s="142" t="str">
        <f t="shared" si="1"/>
        <v>C02-Analitza i assumeix amb fonament els principis i valors que emanen del procés d’integració europeu, de l’ordenament jurídic de l’Estat espanyol i de Catalunya i dels drets humans i de l’infant, participant en activitats comunitàries, com la presa de decisions o la resolució de conflictes, amb actitud democràtica, respecte per la diversitat, i compromís amb la igualtat de gènere, la cohesió social, el desenvolupament sostenible i l’assoliment de la ciutadania mundial.</v>
      </c>
      <c r="G776" s="140" t="s">
        <v>507</v>
      </c>
      <c r="H776" s="142" t="s">
        <v>1279</v>
      </c>
      <c r="I776" s="142" t="str">
        <f t="shared" si="2"/>
        <v>3r i 4t CA 2.3-Exposar amb criteri propi algunes problemàtiques que afectin els drets de determinats col·lectius per mitjà de la participació activa i compromesa, individualment i en equip, en projectes socials i cívics que comportin la defensa d’aquests drets.</v>
      </c>
      <c r="J776" s="151">
        <v>504.0</v>
      </c>
    </row>
    <row r="777">
      <c r="A777" s="144">
        <v>776.0</v>
      </c>
      <c r="B777" s="145" t="s">
        <v>1265</v>
      </c>
      <c r="C777" s="145" t="s">
        <v>288</v>
      </c>
      <c r="D777" s="146" t="s">
        <v>373</v>
      </c>
      <c r="E777" s="147" t="s">
        <v>1280</v>
      </c>
      <c r="F777" s="147" t="str">
        <f t="shared" si="1"/>
        <v>C03-Comprèn i analitza problemes ètics fonamentals i d’actualitat, considerant críticament els valors propis i aliens, i desenvolupant els seus propis judicis per afrontar la controvèrsia moral amb actitud dialogant, argumentativa, respectuosa i oposada a qualsevol tipus de discriminació o violència —incloent-hi la violència masclista, LGTBI-fòbica, racista o capacitista— o fonamentalisme ideològic.</v>
      </c>
      <c r="G777" s="145" t="s">
        <v>512</v>
      </c>
      <c r="H777" s="147" t="s">
        <v>1281</v>
      </c>
      <c r="I777" s="147" t="str">
        <f t="shared" si="2"/>
        <v>1r i 2n CA 3.1-Pronunciar-se, aportant els arguments pertinents, i actuar enfront de les actituds violentes i discriminatòries envers persones i col·lectius, amb una atenció especial a la diversitat d’identitats i expressions de gènere i diversitat afectivosexual.</v>
      </c>
      <c r="J777" s="154">
        <v>505.0</v>
      </c>
    </row>
    <row r="778">
      <c r="A778" s="139">
        <v>777.0</v>
      </c>
      <c r="B778" s="140" t="s">
        <v>1265</v>
      </c>
      <c r="C778" s="140" t="s">
        <v>288</v>
      </c>
      <c r="D778" s="141" t="s">
        <v>373</v>
      </c>
      <c r="E778" s="142" t="s">
        <v>1280</v>
      </c>
      <c r="F778" s="142" t="str">
        <f t="shared" si="1"/>
        <v>C03-Comprèn i analitza problemes ètics fonamentals i d’actualitat, considerant críticament els valors propis i aliens, i desenvolupant els seus propis judicis per afrontar la controvèrsia moral amb actitud dialogant, argumentativa, respectuosa i oposada a qualsevol tipus de discriminació o violència —incloent-hi la violència masclista, LGTBI-fòbica, racista o capacitista— o fonamentalisme ideològic.</v>
      </c>
      <c r="G778" s="140" t="s">
        <v>514</v>
      </c>
      <c r="H778" s="142" t="s">
        <v>1282</v>
      </c>
      <c r="I778" s="142" t="str">
        <f t="shared" si="2"/>
        <v>1r i 2n CA 3.2-Identificar les limitacions socials i culturals que han impedit que algunes persones hagin pogut desenvolupar les seves aspiracions al llarg de diferents generacions.</v>
      </c>
      <c r="J778" s="151">
        <v>506.0</v>
      </c>
    </row>
    <row r="779">
      <c r="A779" s="144">
        <v>778.0</v>
      </c>
      <c r="B779" s="145" t="s">
        <v>1265</v>
      </c>
      <c r="C779" s="145" t="s">
        <v>288</v>
      </c>
      <c r="D779" s="146" t="s">
        <v>373</v>
      </c>
      <c r="E779" s="147" t="s">
        <v>1280</v>
      </c>
      <c r="F779" s="147" t="str">
        <f t="shared" si="1"/>
        <v>C03-Comprèn i analitza problemes ètics fonamentals i d’actualitat, considerant críticament els valors propis i aliens, i desenvolupant els seus propis judicis per afrontar la controvèrsia moral amb actitud dialogant, argumentativa, respectuosa i oposada a qualsevol tipus de discriminació o violència —incloent-hi la violència masclista, LGTBI-fòbica, racista o capacitista— o fonamentalisme ideològic.</v>
      </c>
      <c r="G779" s="145" t="s">
        <v>516</v>
      </c>
      <c r="H779" s="147" t="s">
        <v>1283</v>
      </c>
      <c r="I779" s="147" t="str">
        <f t="shared" si="2"/>
        <v>1r i 2n CA 3.3-Identificar les causes que han relegat les dones i altres col·lectius i minories a un rol secundari al llarg de la història i en el present, rebutjant actituds discriminatòries i per posar en valor la importància de la cura de les persones.</v>
      </c>
      <c r="J779" s="148" t="s">
        <v>362</v>
      </c>
    </row>
    <row r="780">
      <c r="A780" s="139">
        <v>779.0</v>
      </c>
      <c r="B780" s="140" t="s">
        <v>1265</v>
      </c>
      <c r="C780" s="140" t="s">
        <v>288</v>
      </c>
      <c r="D780" s="141" t="s">
        <v>373</v>
      </c>
      <c r="E780" s="142" t="s">
        <v>1280</v>
      </c>
      <c r="F780" s="142" t="str">
        <f t="shared" si="1"/>
        <v>C03-Comprèn i analitza problemes ètics fonamentals i d’actualitat, considerant críticament els valors propis i aliens, i desenvolupant els seus propis judicis per afrontar la controvèrsia moral amb actitud dialogant, argumentativa, respectuosa i oposada a qualsevol tipus de discriminació o violència —incloent-hi la violència masclista, LGTBI-fòbica, racista o capacitista— o fonamentalisme ideològic.</v>
      </c>
      <c r="G780" s="140" t="s">
        <v>522</v>
      </c>
      <c r="H780" s="142" t="s">
        <v>1284</v>
      </c>
      <c r="I780" s="142" t="str">
        <f t="shared" si="2"/>
        <v>3r i 4t CA 3.1-Citar de manera contextualitzada diferents moviments, causes i lideratges que han lluitat i lluiten per a l’eliminació de la desigualtat i la discriminació per raó de gènere i d’opció afectivosexual.</v>
      </c>
      <c r="J780" s="151">
        <v>508.0</v>
      </c>
    </row>
    <row r="781">
      <c r="A781" s="144">
        <v>780.0</v>
      </c>
      <c r="B781" s="145" t="s">
        <v>1265</v>
      </c>
      <c r="C781" s="145" t="s">
        <v>288</v>
      </c>
      <c r="D781" s="146" t="s">
        <v>373</v>
      </c>
      <c r="E781" s="147" t="s">
        <v>1280</v>
      </c>
      <c r="F781" s="147" t="str">
        <f t="shared" si="1"/>
        <v>C03-Comprèn i analitza problemes ètics fonamentals i d’actualitat, considerant críticament els valors propis i aliens, i desenvolupant els seus propis judicis per afrontar la controvèrsia moral amb actitud dialogant, argumentativa, respectuosa i oposada a qualsevol tipus de discriminació o violència —incloent-hi la violència masclista, LGTBI-fòbica, racista o capacitista— o fonamentalisme ideològic.</v>
      </c>
      <c r="G781" s="145" t="s">
        <v>524</v>
      </c>
      <c r="H781" s="147" t="s">
        <v>1285</v>
      </c>
      <c r="I781" s="147" t="str">
        <f t="shared" si="2"/>
        <v>3r i 4t CA 3.2-Adoptar un paper actiu i compromès en la lluita per la superació d’estereotips i prejudicis, perquè totes les persones puguin desenvolupar les seves aspiracions</v>
      </c>
      <c r="J781" s="154">
        <v>509.0</v>
      </c>
    </row>
    <row r="782">
      <c r="A782" s="139">
        <v>781.0</v>
      </c>
      <c r="B782" s="140" t="s">
        <v>1265</v>
      </c>
      <c r="C782" s="140" t="s">
        <v>288</v>
      </c>
      <c r="D782" s="141" t="s">
        <v>373</v>
      </c>
      <c r="E782" s="142" t="s">
        <v>1280</v>
      </c>
      <c r="F782" s="142" t="str">
        <f t="shared" si="1"/>
        <v>C03-Comprèn i analitza problemes ètics fonamentals i d’actualitat, considerant críticament els valors propis i aliens, i desenvolupant els seus propis judicis per afrontar la controvèrsia moral amb actitud dialogant, argumentativa, respectuosa i oposada a qualsevol tipus de discriminació o violència —incloent-hi la violència masclista, LGTBI-fòbica, racista o capacitista— o fonamentalisme ideològic.</v>
      </c>
      <c r="G782" s="140" t="s">
        <v>526</v>
      </c>
      <c r="H782" s="142" t="s">
        <v>1286</v>
      </c>
      <c r="I782" s="142" t="str">
        <f t="shared" si="2"/>
        <v>3r i 4t CA 3.3-Formar-se un criteri propi a través de la participació activa i compromesa, individualment i en equip, en projectes socials i cívics que comportin la dignificació de les aportacions de determinats col·lectius i la defensa dels seus drets per garantir la cura i el benestar de les persones.</v>
      </c>
      <c r="J782" s="151">
        <v>510.0</v>
      </c>
    </row>
    <row r="783">
      <c r="A783" s="144">
        <v>782.0</v>
      </c>
      <c r="B783" s="145" t="s">
        <v>1265</v>
      </c>
      <c r="C783" s="145" t="s">
        <v>288</v>
      </c>
      <c r="D783" s="146" t="s">
        <v>381</v>
      </c>
      <c r="E783" s="147" t="s">
        <v>1287</v>
      </c>
      <c r="F783" s="147" t="str">
        <f t="shared" si="1"/>
        <v>C04-Comprèn les relacions sistèmiques d’interdependència, ecodependència i interconnexió entre actuacions locals i globals i adopta, conscientment i motivadament, un estil de vida sostenible i ecosocialment responsable.</v>
      </c>
      <c r="G783" s="145" t="s">
        <v>529</v>
      </c>
      <c r="H783" s="147" t="s">
        <v>1288</v>
      </c>
      <c r="I783" s="147" t="str">
        <f t="shared" si="2"/>
        <v>1r i 2n CA 4.1-Analitzar aspectes del funcionament de les societats en el món i l’accés als recursos, destacant les relacions d’interdependència i les desigualtats que es generen, i posant èmfasi en els col·lectius vulnerables.</v>
      </c>
      <c r="J783" s="154">
        <v>511.0</v>
      </c>
    </row>
    <row r="784">
      <c r="A784" s="139">
        <v>783.0</v>
      </c>
      <c r="B784" s="140" t="s">
        <v>1265</v>
      </c>
      <c r="C784" s="140" t="s">
        <v>288</v>
      </c>
      <c r="D784" s="141" t="s">
        <v>381</v>
      </c>
      <c r="E784" s="142" t="s">
        <v>1287</v>
      </c>
      <c r="F784" s="142" t="str">
        <f t="shared" si="1"/>
        <v>C04-Comprèn les relacions sistèmiques d’interdependència, ecodependència i interconnexió entre actuacions locals i globals i adopta, conscientment i motivadament, un estil de vida sostenible i ecosocialment responsable.</v>
      </c>
      <c r="G784" s="140" t="s">
        <v>531</v>
      </c>
      <c r="H784" s="142" t="s">
        <v>1289</v>
      </c>
      <c r="I784" s="142" t="str">
        <f t="shared" si="2"/>
        <v>1r i 2n CA 4.2-Participar en accions comunitàries per contribuir a la millora ambiental de l’entorn, com la reducció de residus, l’ús responsable de l’aigua i l’energia o la creació de campanyes i materials de conscienciació mediambiental.</v>
      </c>
      <c r="J784" s="151">
        <v>512.0</v>
      </c>
    </row>
    <row r="785">
      <c r="A785" s="144">
        <v>784.0</v>
      </c>
      <c r="B785" s="145" t="s">
        <v>1265</v>
      </c>
      <c r="C785" s="145" t="s">
        <v>288</v>
      </c>
      <c r="D785" s="146" t="s">
        <v>381</v>
      </c>
      <c r="E785" s="147" t="s">
        <v>1287</v>
      </c>
      <c r="F785" s="147" t="str">
        <f t="shared" si="1"/>
        <v>C04-Comprèn les relacions sistèmiques d’interdependència, ecodependència i interconnexió entre actuacions locals i globals i adopta, conscientment i motivadament, un estil de vida sostenible i ecosocialment responsable.</v>
      </c>
      <c r="G785" s="145" t="s">
        <v>533</v>
      </c>
      <c r="H785" s="147" t="s">
        <v>1290</v>
      </c>
      <c r="I785" s="147" t="str">
        <f t="shared" si="2"/>
        <v>1r i 2n CA 4.3-Justificar la necessitat de potenciar hàbits sostenibles per al benestar dels individus i la salut del planeta i la importància de la protecció dels éssers vius de l’entorn aplicant el concepte científic de la biodiversitat.</v>
      </c>
      <c r="J785" s="154">
        <v>513.0</v>
      </c>
    </row>
    <row r="786">
      <c r="A786" s="139">
        <v>785.0</v>
      </c>
      <c r="B786" s="140" t="s">
        <v>1265</v>
      </c>
      <c r="C786" s="140" t="s">
        <v>288</v>
      </c>
      <c r="D786" s="141" t="s">
        <v>381</v>
      </c>
      <c r="E786" s="142" t="s">
        <v>1287</v>
      </c>
      <c r="F786" s="142" t="str">
        <f t="shared" si="1"/>
        <v>C04-Comprèn les relacions sistèmiques d’interdependència, ecodependència i interconnexió entre actuacions locals i globals i adopta, conscientment i motivadament, un estil de vida sostenible i ecosocialment responsable.</v>
      </c>
      <c r="G786" s="140" t="s">
        <v>535</v>
      </c>
      <c r="H786" s="142" t="s">
        <v>1291</v>
      </c>
      <c r="I786" s="142" t="str">
        <f t="shared" si="2"/>
        <v>3r i 4t CA 4.1-Interpretar algunes problemàtiques ambientals en l’entorn proper, com ara la contaminació, la degradació dels ecosistemes i la pèrdua de biodiversitat.</v>
      </c>
      <c r="J786" s="151">
        <v>514.0</v>
      </c>
    </row>
    <row r="787">
      <c r="A787" s="144">
        <v>786.0</v>
      </c>
      <c r="B787" s="145" t="s">
        <v>1265</v>
      </c>
      <c r="C787" s="145" t="s">
        <v>288</v>
      </c>
      <c r="D787" s="146" t="s">
        <v>381</v>
      </c>
      <c r="E787" s="147" t="s">
        <v>1287</v>
      </c>
      <c r="F787" s="147" t="str">
        <f t="shared" si="1"/>
        <v>C04-Comprèn les relacions sistèmiques d’interdependència, ecodependència i interconnexió entre actuacions locals i globals i adopta, conscientment i motivadament, un estil de vida sostenible i ecosocialment responsable.</v>
      </c>
      <c r="G787" s="145" t="s">
        <v>537</v>
      </c>
      <c r="H787" s="147" t="s">
        <v>1292</v>
      </c>
      <c r="I787" s="147" t="str">
        <f t="shared" si="2"/>
        <v>3r i 4t CA 4.2-Proporcionar arguments sobre el risc per a la salut i la sostenibilitat ambiental de determinades pràctiques, comportaments i hàbits, contrastant informacions fiables, objectives i amb una base científica vàlida.</v>
      </c>
      <c r="J787" s="154">
        <v>515.0</v>
      </c>
    </row>
    <row r="788">
      <c r="A788" s="139">
        <v>787.0</v>
      </c>
      <c r="B788" s="140" t="s">
        <v>1265</v>
      </c>
      <c r="C788" s="140" t="s">
        <v>288</v>
      </c>
      <c r="D788" s="141" t="s">
        <v>381</v>
      </c>
      <c r="E788" s="142" t="s">
        <v>1287</v>
      </c>
      <c r="F788" s="142" t="str">
        <f t="shared" si="1"/>
        <v>C04-Comprèn les relacions sistèmiques d’interdependència, ecodependència i interconnexió entre actuacions locals i globals i adopta, conscientment i motivadament, un estil de vida sostenible i ecosocialment responsable.</v>
      </c>
      <c r="G788" s="140" t="s">
        <v>539</v>
      </c>
      <c r="H788" s="142" t="s">
        <v>1293</v>
      </c>
      <c r="I788" s="142" t="str">
        <f t="shared" si="2"/>
        <v>3r i 4t CA 4.3-Justificar amb fonaments científics la importància de la preservació de la biodiversitat i la conservació i la protecció dels éssers vius de l’entorn, per contribuir al desenvolupament sostenible i la millora de la qualitat de vida.</v>
      </c>
      <c r="J788" s="151">
        <v>516.0</v>
      </c>
    </row>
    <row r="789">
      <c r="A789" s="144">
        <v>788.0</v>
      </c>
      <c r="B789" s="145" t="s">
        <v>1294</v>
      </c>
      <c r="C789" s="145" t="s">
        <v>294</v>
      </c>
      <c r="D789" s="146" t="s">
        <v>358</v>
      </c>
      <c r="E789" s="147" t="s">
        <v>1295</v>
      </c>
      <c r="F789" s="147" t="str">
        <f t="shared" si="1"/>
        <v>C01-Fa cerques avançades a Internet atenent a criteris de validesa, qualitat, actualitat i fiabilitat, seleccionant-les de manera crítica i arxivant-les per recuperar, referenciar i reutilitzar aquestes recerques respecte a la propietat intel·lectual.</v>
      </c>
      <c r="G789" s="145" t="s">
        <v>476</v>
      </c>
      <c r="H789" s="147" t="s">
        <v>1296</v>
      </c>
      <c r="I789" s="147" t="str">
        <f t="shared" si="2"/>
        <v>1r i 2n CA 1.1-Utilitzar cercadors genèrics fent ús d’opcions i d’estratègies avançades a Internet en relació amb el repte plantejat.</v>
      </c>
      <c r="J789" s="154">
        <v>517.0</v>
      </c>
    </row>
    <row r="790">
      <c r="A790" s="139">
        <v>789.0</v>
      </c>
      <c r="B790" s="140" t="s">
        <v>1294</v>
      </c>
      <c r="C790" s="140" t="s">
        <v>294</v>
      </c>
      <c r="D790" s="141" t="s">
        <v>358</v>
      </c>
      <c r="E790" s="142" t="s">
        <v>1295</v>
      </c>
      <c r="F790" s="142" t="str">
        <f t="shared" si="1"/>
        <v>C01-Fa cerques avançades a Internet atenent a criteris de validesa, qualitat, actualitat i fiabilitat, seleccionant-les de manera crítica i arxivant-les per recuperar, referenciar i reutilitzar aquestes recerques respecte a la propietat intel·lectual.</v>
      </c>
      <c r="G790" s="140" t="s">
        <v>478</v>
      </c>
      <c r="H790" s="142" t="s">
        <v>1297</v>
      </c>
      <c r="I790" s="142" t="str">
        <f t="shared" si="2"/>
        <v>1r i 2n CA 1.2-Verificar, de manera autònoma, la validesa (font digital, autoria, data d’actualització, etc.), la qualitat, l’actualitat i la fiabilitat de la informació en relació amb el repte plantejat.</v>
      </c>
      <c r="J790" s="151">
        <v>518.0</v>
      </c>
    </row>
    <row r="791">
      <c r="A791" s="144">
        <v>790.0</v>
      </c>
      <c r="B791" s="145" t="s">
        <v>1294</v>
      </c>
      <c r="C791" s="145" t="s">
        <v>294</v>
      </c>
      <c r="D791" s="146" t="s">
        <v>358</v>
      </c>
      <c r="E791" s="147" t="s">
        <v>1295</v>
      </c>
      <c r="F791" s="147" t="str">
        <f t="shared" si="1"/>
        <v>C01-Fa cerques avançades a Internet atenent a criteris de validesa, qualitat, actualitat i fiabilitat, seleccionant-les de manera crítica i arxivant-les per recuperar, referenciar i reutilitzar aquestes recerques respecte a la propietat intel·lectual.</v>
      </c>
      <c r="G791" s="145" t="s">
        <v>480</v>
      </c>
      <c r="H791" s="147" t="s">
        <v>1298</v>
      </c>
      <c r="I791" s="147" t="str">
        <f t="shared" si="2"/>
        <v>1r i 2n CA 1.3-Organitzar i emmagatzemar, de manera autònoma, la informació trobada amb recursos digitals.</v>
      </c>
      <c r="J791" s="154">
        <v>519.0</v>
      </c>
    </row>
    <row r="792">
      <c r="A792" s="139">
        <v>791.0</v>
      </c>
      <c r="B792" s="140" t="s">
        <v>1294</v>
      </c>
      <c r="C792" s="140" t="s">
        <v>294</v>
      </c>
      <c r="D792" s="141" t="s">
        <v>358</v>
      </c>
      <c r="E792" s="142" t="s">
        <v>1295</v>
      </c>
      <c r="F792" s="142" t="str">
        <f t="shared" si="1"/>
        <v>C01-Fa cerques avançades a Internet atenent a criteris de validesa, qualitat, actualitat i fiabilitat, seleccionant-les de manera crítica i arxivant-les per recuperar, referenciar i reutilitzar aquestes recerques respecte a la propietat intel·lectual.</v>
      </c>
      <c r="G792" s="140" t="s">
        <v>482</v>
      </c>
      <c r="H792" s="142" t="s">
        <v>1299</v>
      </c>
      <c r="I792" s="142" t="str">
        <f t="shared" si="2"/>
        <v>1r i 2n CA 1.4-Recuperar, de manera autònoma, la informació emmagatzemada necessària per donar resposta al repte plantejat</v>
      </c>
      <c r="J792" s="151">
        <v>520.0</v>
      </c>
    </row>
    <row r="793">
      <c r="A793" s="144">
        <v>792.0</v>
      </c>
      <c r="B793" s="145" t="s">
        <v>1294</v>
      </c>
      <c r="C793" s="145" t="s">
        <v>294</v>
      </c>
      <c r="D793" s="146" t="s">
        <v>358</v>
      </c>
      <c r="E793" s="147" t="s">
        <v>1295</v>
      </c>
      <c r="F793" s="147" t="str">
        <f t="shared" si="1"/>
        <v>C01-Fa cerques avançades a Internet atenent a criteris de validesa, qualitat, actualitat i fiabilitat, seleccionant-les de manera crítica i arxivant-les per recuperar, referenciar i reutilitzar aquestes recerques respecte a la propietat intel·lectual.</v>
      </c>
      <c r="G793" s="145" t="s">
        <v>484</v>
      </c>
      <c r="H793" s="147" t="s">
        <v>1300</v>
      </c>
      <c r="I793" s="147" t="str">
        <f t="shared" si="2"/>
        <v>3r i 4t CA 1.1-Utilitzar cercadors genèrics i específics fent ús d’opcions avançades i seleccionant i aplicant les estratègies més eficients en relació amb el repte plantejat.</v>
      </c>
      <c r="J793" s="154">
        <v>521.0</v>
      </c>
    </row>
    <row r="794">
      <c r="A794" s="139">
        <v>793.0</v>
      </c>
      <c r="B794" s="140" t="s">
        <v>1294</v>
      </c>
      <c r="C794" s="140" t="s">
        <v>294</v>
      </c>
      <c r="D794" s="141" t="s">
        <v>358</v>
      </c>
      <c r="E794" s="142" t="s">
        <v>1295</v>
      </c>
      <c r="F794" s="142" t="str">
        <f t="shared" si="1"/>
        <v>C01-Fa cerques avançades a Internet atenent a criteris de validesa, qualitat, actualitat i fiabilitat, seleccionant-les de manera crítica i arxivant-les per recuperar, referenciar i reutilitzar aquestes recerques respecte a la propietat intel·lectual.</v>
      </c>
      <c r="G794" s="140" t="s">
        <v>486</v>
      </c>
      <c r="H794" s="142" t="s">
        <v>1301</v>
      </c>
      <c r="I794" s="142" t="str">
        <f t="shared" si="2"/>
        <v>3r i 4t CA 1.2-Seleccionar, de manera autònoma, la informació trobada amb actitud crítica a partir de la verificació realitzada en relació amb el repte plantejat.</v>
      </c>
      <c r="J794" s="151">
        <v>522.0</v>
      </c>
    </row>
    <row r="795">
      <c r="A795" s="144">
        <v>794.0</v>
      </c>
      <c r="B795" s="145" t="s">
        <v>1294</v>
      </c>
      <c r="C795" s="145" t="s">
        <v>294</v>
      </c>
      <c r="D795" s="146" t="s">
        <v>358</v>
      </c>
      <c r="E795" s="147" t="s">
        <v>1295</v>
      </c>
      <c r="F795" s="147" t="str">
        <f t="shared" si="1"/>
        <v>C01-Fa cerques avançades a Internet atenent a criteris de validesa, qualitat, actualitat i fiabilitat, seleccionant-les de manera crítica i arxivant-les per recuperar, referenciar i reutilitzar aquestes recerques respecte a la propietat intel·lectual.</v>
      </c>
      <c r="G795" s="145" t="s">
        <v>488</v>
      </c>
      <c r="H795" s="147" t="s">
        <v>1302</v>
      </c>
      <c r="I795" s="147" t="str">
        <f t="shared" si="2"/>
        <v>3r i 4t CA 1.3-Emmagatzemar la informació trobada referenciant les cerques per reutilitzar-la en relació amb el repte plantejat, respectant la propietat intel·lectual.</v>
      </c>
      <c r="J795" s="148" t="s">
        <v>362</v>
      </c>
    </row>
    <row r="796">
      <c r="A796" s="139">
        <v>795.0</v>
      </c>
      <c r="B796" s="140" t="s">
        <v>1294</v>
      </c>
      <c r="C796" s="140" t="s">
        <v>294</v>
      </c>
      <c r="D796" s="141" t="s">
        <v>358</v>
      </c>
      <c r="E796" s="142" t="s">
        <v>1295</v>
      </c>
      <c r="F796" s="142" t="str">
        <f t="shared" si="1"/>
        <v>C01-Fa cerques avançades a Internet atenent a criteris de validesa, qualitat, actualitat i fiabilitat, seleccionant-les de manera crítica i arxivant-les per recuperar, referenciar i reutilitzar aquestes recerques respecte a la propietat intel·lectual.</v>
      </c>
      <c r="G796" s="140" t="s">
        <v>490</v>
      </c>
      <c r="H796" s="142" t="s">
        <v>1303</v>
      </c>
      <c r="I796" s="142" t="str">
        <f t="shared" si="2"/>
        <v>3r i 4t CA 1.4-Recuperar eficientment la informació emmagatzemada necessària per donar resposta al repte plantejat.</v>
      </c>
      <c r="J796" s="151">
        <v>524.0</v>
      </c>
    </row>
    <row r="797">
      <c r="A797" s="144">
        <v>796.0</v>
      </c>
      <c r="B797" s="145" t="s">
        <v>1294</v>
      </c>
      <c r="C797" s="145" t="s">
        <v>294</v>
      </c>
      <c r="D797" s="146" t="s">
        <v>367</v>
      </c>
      <c r="E797" s="147" t="s">
        <v>1304</v>
      </c>
      <c r="F797" s="147" t="str">
        <f t="shared" si="1"/>
        <v>C02-Gestiona i utilitza el seu propi entorn personal digital d’aprenentatge permanent per construir nou coneixement i crear continguts digitals, mitjançant estratègies de tractament de la informació i l’ús de diferents eines digitals, seleccionant i configurant la més adequada en funció de la tasca i de les seves necessitats en cada ocasió.</v>
      </c>
      <c r="G797" s="145" t="s">
        <v>493</v>
      </c>
      <c r="H797" s="147" t="s">
        <v>1305</v>
      </c>
      <c r="I797" s="147" t="str">
        <f t="shared" si="2"/>
        <v>1r i 2n CA 2.1-Seleccionar i configurar l’eina i el format més adequat en la creació de continguts digitals, en funció de la tasca i de les seves necessitats, de manera guiada.</v>
      </c>
      <c r="J797" s="154">
        <v>525.0</v>
      </c>
    </row>
    <row r="798">
      <c r="A798" s="139">
        <v>797.0</v>
      </c>
      <c r="B798" s="140" t="s">
        <v>1294</v>
      </c>
      <c r="C798" s="140" t="s">
        <v>294</v>
      </c>
      <c r="D798" s="141" t="s">
        <v>367</v>
      </c>
      <c r="E798" s="142" t="s">
        <v>1304</v>
      </c>
      <c r="F798" s="142" t="str">
        <f t="shared" si="1"/>
        <v>C02-Gestiona i utilitza el seu propi entorn personal digital d’aprenentatge permanent per construir nou coneixement i crear continguts digitals, mitjançant estratègies de tractament de la informació i l’ús de diferents eines digitals, seleccionant i configurant la més adequada en funció de la tasca i de les seves necessitats en cada ocasió.</v>
      </c>
      <c r="G798" s="140" t="s">
        <v>495</v>
      </c>
      <c r="H798" s="142" t="s">
        <v>1306</v>
      </c>
      <c r="I798" s="142" t="str">
        <f t="shared" si="2"/>
        <v>1r i 2n CA 2.2-Crear i editar produccions digitals avançades de manera guiada en tasques pròpies del context escolar.</v>
      </c>
      <c r="J798" s="151">
        <v>526.0</v>
      </c>
    </row>
    <row r="799">
      <c r="A799" s="144">
        <v>798.0</v>
      </c>
      <c r="B799" s="145" t="s">
        <v>1294</v>
      </c>
      <c r="C799" s="145" t="s">
        <v>294</v>
      </c>
      <c r="D799" s="146" t="s">
        <v>367</v>
      </c>
      <c r="E799" s="147" t="s">
        <v>1304</v>
      </c>
      <c r="F799" s="147" t="str">
        <f t="shared" si="1"/>
        <v>C02-Gestiona i utilitza el seu propi entorn personal digital d’aprenentatge permanent per construir nou coneixement i crear continguts digitals, mitjançant estratègies de tractament de la informació i l’ús de diferents eines digitals, seleccionant i configurant la més adequada en funció de la tasca i de les seves necessitats en cada ocasió.</v>
      </c>
      <c r="G799" s="145" t="s">
        <v>497</v>
      </c>
      <c r="H799" s="147" t="s">
        <v>1307</v>
      </c>
      <c r="I799" s="147" t="str">
        <f t="shared" si="2"/>
        <v>1r i 2n CA 2.3-Aplicar els drets d’autoria propis i d’altres persones, identificant els continguts de la xarxa sotmesos a drets d’autoria i els de lliure distribució.</v>
      </c>
      <c r="J799" s="154">
        <v>527.0</v>
      </c>
    </row>
    <row r="800">
      <c r="A800" s="139">
        <v>799.0</v>
      </c>
      <c r="B800" s="140" t="s">
        <v>1294</v>
      </c>
      <c r="C800" s="140" t="s">
        <v>294</v>
      </c>
      <c r="D800" s="141" t="s">
        <v>367</v>
      </c>
      <c r="E800" s="142" t="s">
        <v>1304</v>
      </c>
      <c r="F800" s="142" t="str">
        <f t="shared" si="1"/>
        <v>C02-Gestiona i utilitza el seu propi entorn personal digital d’aprenentatge permanent per construir nou coneixement i crear continguts digitals, mitjançant estratègies de tractament de la informació i l’ús de diferents eines digitals, seleccionant i configurant la més adequada en funció de la tasca i de les seves necessitats en cada ocasió.</v>
      </c>
      <c r="G800" s="140" t="s">
        <v>503</v>
      </c>
      <c r="H800" s="142" t="s">
        <v>1308</v>
      </c>
      <c r="I800" s="142" t="str">
        <f t="shared" si="2"/>
        <v>3r i 4t CA 2.1-Seleccionar i configurar l’eina i el format més adequat en la creació de continguts digitals, en funció de la tasca i de les seves necessitats, de manera autònoma</v>
      </c>
      <c r="J800" s="151">
        <v>528.0</v>
      </c>
    </row>
    <row r="801">
      <c r="A801" s="144">
        <v>800.0</v>
      </c>
      <c r="B801" s="145" t="s">
        <v>1294</v>
      </c>
      <c r="C801" s="145" t="s">
        <v>294</v>
      </c>
      <c r="D801" s="146" t="s">
        <v>367</v>
      </c>
      <c r="E801" s="147" t="s">
        <v>1304</v>
      </c>
      <c r="F801" s="147" t="str">
        <f t="shared" si="1"/>
        <v>C02-Gestiona i utilitza el seu propi entorn personal digital d’aprenentatge permanent per construir nou coneixement i crear continguts digitals, mitjançant estratègies de tractament de la informació i l’ús de diferents eines digitals, seleccionant i configurant la més adequada en funció de la tasca i de les seves necessitats en cada ocasió.</v>
      </c>
      <c r="G801" s="145" t="s">
        <v>505</v>
      </c>
      <c r="H801" s="147" t="s">
        <v>1309</v>
      </c>
      <c r="I801" s="147" t="str">
        <f t="shared" si="2"/>
        <v>3r i 4t CA 2.2-Crear i editar produccions digitals avançades de manera autònoma en tasques pròpies del context escolar.</v>
      </c>
      <c r="J801" s="154">
        <v>529.0</v>
      </c>
    </row>
    <row r="802">
      <c r="A802" s="139">
        <v>801.0</v>
      </c>
      <c r="B802" s="140" t="s">
        <v>1294</v>
      </c>
      <c r="C802" s="140" t="s">
        <v>294</v>
      </c>
      <c r="D802" s="141" t="s">
        <v>367</v>
      </c>
      <c r="E802" s="142" t="s">
        <v>1304</v>
      </c>
      <c r="F802" s="142" t="str">
        <f t="shared" si="1"/>
        <v>C02-Gestiona i utilitza el seu propi entorn personal digital d’aprenentatge permanent per construir nou coneixement i crear continguts digitals, mitjançant estratègies de tractament de la informació i l’ús de diferents eines digitals, seleccionant i configurant la més adequada en funció de la tasca i de les seves necessitats en cada ocasió.</v>
      </c>
      <c r="G802" s="140" t="s">
        <v>507</v>
      </c>
      <c r="H802" s="142" t="s">
        <v>1310</v>
      </c>
      <c r="I802" s="142" t="str">
        <f t="shared" si="2"/>
        <v>3r i 4t CA 2.3-Aplicar els drets d’autoria propis i d’altres persones, identificant els continguts de la xarxa sotmesos a drets d’autoria i també els de lliure distribució.</v>
      </c>
      <c r="J802" s="143" t="s">
        <v>362</v>
      </c>
    </row>
    <row r="803">
      <c r="A803" s="144">
        <v>802.0</v>
      </c>
      <c r="B803" s="145" t="s">
        <v>1294</v>
      </c>
      <c r="C803" s="145" t="s">
        <v>294</v>
      </c>
      <c r="D803" s="146" t="s">
        <v>373</v>
      </c>
      <c r="E803" s="147" t="s">
        <v>1311</v>
      </c>
      <c r="F803" s="147" t="str">
        <f t="shared" si="1"/>
        <v>C03-Participa, col·labora i interactua mitjançant eines i/o plataformes virtuals per comunicar-se, treballar col·laborativament i compartir continguts, dades i informació, gestionant de manera responsable les seves accions, presència i visibilitat a la xarxa i exercint una ciutadania digital activa, cívica i reflexiva.</v>
      </c>
      <c r="G803" s="145" t="s">
        <v>512</v>
      </c>
      <c r="H803" s="147" t="s">
        <v>1312</v>
      </c>
      <c r="I803" s="147" t="str">
        <f t="shared" si="2"/>
        <v>1r i 2n CA 3.1-Seleccionar la plataforma de comunicació més adequada en funció de les necessitats i utilitzar-la i configurar-la amb responsabilitat</v>
      </c>
      <c r="J803" s="154">
        <v>531.0</v>
      </c>
    </row>
    <row r="804">
      <c r="A804" s="139">
        <v>803.0</v>
      </c>
      <c r="B804" s="140" t="s">
        <v>1294</v>
      </c>
      <c r="C804" s="140" t="s">
        <v>294</v>
      </c>
      <c r="D804" s="141" t="s">
        <v>373</v>
      </c>
      <c r="E804" s="142" t="s">
        <v>1311</v>
      </c>
      <c r="F804" s="142" t="str">
        <f t="shared" si="1"/>
        <v>C03-Participa, col·labora i interactua mitjançant eines i/o plataformes virtuals per comunicar-se, treballar col·laborativament i compartir continguts, dades i informació, gestionant de manera responsable les seves accions, presència i visibilitat a la xarxa i exercint una ciutadania digital activa, cívica i reflexiva.</v>
      </c>
      <c r="G804" s="140" t="s">
        <v>514</v>
      </c>
      <c r="H804" s="142" t="s">
        <v>1313</v>
      </c>
      <c r="I804" s="142" t="str">
        <f t="shared" si="2"/>
        <v>1r i 2n CA 3.2-Realitzar productes digitals de manera col·laborativa, tant per a creacions digitals com per a l’organització del treball en grup, seleccionant les eines col·laboratives més adequades.</v>
      </c>
      <c r="J804" s="151">
        <v>532.0</v>
      </c>
    </row>
    <row r="805">
      <c r="A805" s="144">
        <v>804.0</v>
      </c>
      <c r="B805" s="145" t="s">
        <v>1294</v>
      </c>
      <c r="C805" s="145" t="s">
        <v>294</v>
      </c>
      <c r="D805" s="146" t="s">
        <v>373</v>
      </c>
      <c r="E805" s="147" t="s">
        <v>1311</v>
      </c>
      <c r="F805" s="147" t="str">
        <f t="shared" si="1"/>
        <v>C03-Participa, col·labora i interactua mitjançant eines i/o plataformes virtuals per comunicar-se, treballar col·laborativament i compartir continguts, dades i informació, gestionant de manera responsable les seves accions, presència i visibilitat a la xarxa i exercint una ciutadania digital activa, cívica i reflexiva.</v>
      </c>
      <c r="G805" s="145" t="s">
        <v>516</v>
      </c>
      <c r="H805" s="147" t="s">
        <v>1314</v>
      </c>
      <c r="I805" s="147" t="str">
        <f t="shared" si="2"/>
        <v>1r i 2n CA 3.3-Publicar creacions digitals a la xarxa restringida de manera reflexiva i responsable, tenint en compte la visibilitat que tindrà.</v>
      </c>
      <c r="J805" s="154">
        <v>533.0</v>
      </c>
    </row>
    <row r="806">
      <c r="A806" s="139">
        <v>805.0</v>
      </c>
      <c r="B806" s="140" t="s">
        <v>1294</v>
      </c>
      <c r="C806" s="140" t="s">
        <v>294</v>
      </c>
      <c r="D806" s="141" t="s">
        <v>373</v>
      </c>
      <c r="E806" s="142" t="s">
        <v>1311</v>
      </c>
      <c r="F806" s="142" t="str">
        <f t="shared" si="1"/>
        <v>C03-Participa, col·labora i interactua mitjançant eines i/o plataformes virtuals per comunicar-se, treballar col·laborativament i compartir continguts, dades i informació, gestionant de manera responsable les seves accions, presència i visibilitat a la xarxa i exercint una ciutadania digital activa, cívica i reflexiva.</v>
      </c>
      <c r="G806" s="140" t="s">
        <v>522</v>
      </c>
      <c r="H806" s="142" t="s">
        <v>1315</v>
      </c>
      <c r="I806" s="142" t="str">
        <f t="shared" si="2"/>
        <v>3r i 4t CA 3.1-Aplicar diferents normes de comportament cívic i coneixements tècnics utilitzant tecnologies digitals i interactuant en entorns digitals.</v>
      </c>
      <c r="J806" s="151">
        <v>534.0</v>
      </c>
    </row>
    <row r="807">
      <c r="A807" s="144">
        <v>806.0</v>
      </c>
      <c r="B807" s="145" t="s">
        <v>1294</v>
      </c>
      <c r="C807" s="145" t="s">
        <v>294</v>
      </c>
      <c r="D807" s="146" t="s">
        <v>373</v>
      </c>
      <c r="E807" s="147" t="s">
        <v>1311</v>
      </c>
      <c r="F807" s="147" t="str">
        <f t="shared" si="1"/>
        <v>C03-Participa, col·labora i interactua mitjançant eines i/o plataformes virtuals per comunicar-se, treballar col·laborativament i compartir continguts, dades i informació, gestionant de manera responsable les seves accions, presència i visibilitat a la xarxa i exercint una ciutadania digital activa, cívica i reflexiva.</v>
      </c>
      <c r="G807" s="145" t="s">
        <v>524</v>
      </c>
      <c r="H807" s="147" t="s">
        <v>1313</v>
      </c>
      <c r="I807" s="147" t="str">
        <f t="shared" si="2"/>
        <v>3r i 4t CA 3.2-Realitzar productes digitals de manera col·laborativa, tant per a creacions digitals com per a l’organització del treball en grup, seleccionant les eines col·laboratives més adequades.</v>
      </c>
      <c r="J807" s="154">
        <v>532.0</v>
      </c>
    </row>
    <row r="808">
      <c r="A808" s="139">
        <v>807.0</v>
      </c>
      <c r="B808" s="140" t="s">
        <v>1294</v>
      </c>
      <c r="C808" s="140" t="s">
        <v>294</v>
      </c>
      <c r="D808" s="141" t="s">
        <v>373</v>
      </c>
      <c r="E808" s="142" t="s">
        <v>1311</v>
      </c>
      <c r="F808" s="142" t="str">
        <f t="shared" si="1"/>
        <v>C03-Participa, col·labora i interactua mitjançant eines i/o plataformes virtuals per comunicar-se, treballar col·laborativament i compartir continguts, dades i informació, gestionant de manera responsable les seves accions, presència i visibilitat a la xarxa i exercint una ciutadania digital activa, cívica i reflexiva.</v>
      </c>
      <c r="G808" s="140" t="s">
        <v>526</v>
      </c>
      <c r="H808" s="142" t="s">
        <v>1316</v>
      </c>
      <c r="I808" s="142" t="str">
        <f t="shared" si="2"/>
        <v>3r i 4t CA 3.3-Valorar i utilitzar múltiples maneres d’expressar la identitat, la personalitat i el coneixement a través de mitjans digitals garantint la pròpia seguretat i la dels altres i protegint la identitat digital.</v>
      </c>
      <c r="J808" s="151">
        <v>536.0</v>
      </c>
    </row>
    <row r="809">
      <c r="A809" s="144">
        <v>808.0</v>
      </c>
      <c r="B809" s="145" t="s">
        <v>1294</v>
      </c>
      <c r="C809" s="145" t="s">
        <v>294</v>
      </c>
      <c r="D809" s="146" t="s">
        <v>381</v>
      </c>
      <c r="E809" s="147" t="s">
        <v>1317</v>
      </c>
      <c r="F809" s="147"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09" s="145" t="s">
        <v>529</v>
      </c>
      <c r="H809" s="147" t="s">
        <v>1318</v>
      </c>
      <c r="I809" s="147" t="str">
        <f t="shared" si="2"/>
        <v>1r i 2n CA 4.1-Adoptar mesures de seguretat dels comptes i dels dispositius a partir d’accions avançades (detectar enllaços maliciosos, evitar descàrregues de llocs poc fiables, etc.).</v>
      </c>
      <c r="J809" s="148" t="s">
        <v>362</v>
      </c>
    </row>
    <row r="810">
      <c r="A810" s="139">
        <v>809.0</v>
      </c>
      <c r="B810" s="140" t="s">
        <v>1294</v>
      </c>
      <c r="C810" s="140" t="s">
        <v>294</v>
      </c>
      <c r="D810" s="141" t="s">
        <v>381</v>
      </c>
      <c r="E810" s="142" t="s">
        <v>1317</v>
      </c>
      <c r="F810" s="142"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0" s="140" t="s">
        <v>531</v>
      </c>
      <c r="H810" s="142" t="s">
        <v>1319</v>
      </c>
      <c r="I810" s="142" t="str">
        <f t="shared" si="2"/>
        <v>1r i 2n CA 4.2-Utilitzar els recursos digitals de manera legal, en entorns personals i educatius amb l’acompanyament del o de la docent.</v>
      </c>
      <c r="J810" s="151">
        <v>538.0</v>
      </c>
    </row>
    <row r="811">
      <c r="A811" s="144">
        <v>810.0</v>
      </c>
      <c r="B811" s="145" t="s">
        <v>1294</v>
      </c>
      <c r="C811" s="145" t="s">
        <v>294</v>
      </c>
      <c r="D811" s="146" t="s">
        <v>381</v>
      </c>
      <c r="E811" s="147" t="s">
        <v>1317</v>
      </c>
      <c r="F811" s="147"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1" s="145" t="s">
        <v>533</v>
      </c>
      <c r="H811" s="147" t="s">
        <v>1320</v>
      </c>
      <c r="I811" s="147" t="str">
        <f t="shared" si="2"/>
        <v>1r i 2n CA 4.3-Fer un ús responsable de la identitat digital, respectant la dels altres i denunciant actituds inadequades en l’ús de les tecnologies.</v>
      </c>
      <c r="J811" s="148" t="s">
        <v>362</v>
      </c>
    </row>
    <row r="812">
      <c r="A812" s="139">
        <v>811.0</v>
      </c>
      <c r="B812" s="140" t="s">
        <v>1294</v>
      </c>
      <c r="C812" s="140" t="s">
        <v>294</v>
      </c>
      <c r="D812" s="141" t="s">
        <v>381</v>
      </c>
      <c r="E812" s="142" t="s">
        <v>1317</v>
      </c>
      <c r="F812" s="142"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2" s="140" t="s">
        <v>1321</v>
      </c>
      <c r="H812" s="142" t="s">
        <v>1322</v>
      </c>
      <c r="I812" s="142" t="str">
        <f t="shared" si="2"/>
        <v>1r i 2n CA 4.4-Evitar els riscos físics, de manera autònoma, mantenint una postura saludable a partir de criteris ergonòmics en l’ús de tecnologies.</v>
      </c>
      <c r="J812" s="151">
        <v>540.0</v>
      </c>
    </row>
    <row r="813">
      <c r="A813" s="144">
        <v>812.0</v>
      </c>
      <c r="B813" s="145" t="s">
        <v>1294</v>
      </c>
      <c r="C813" s="145" t="s">
        <v>294</v>
      </c>
      <c r="D813" s="146" t="s">
        <v>381</v>
      </c>
      <c r="E813" s="147" t="s">
        <v>1317</v>
      </c>
      <c r="F813" s="147"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3" s="145" t="s">
        <v>1323</v>
      </c>
      <c r="H813" s="147" t="s">
        <v>1324</v>
      </c>
      <c r="I813" s="147" t="str">
        <f t="shared" si="2"/>
        <v>1r i 2n CA 4.5-Preveure conductes addictives de manera autònoma, en l’ús de les tecnologies</v>
      </c>
      <c r="J813" s="154">
        <v>541.0</v>
      </c>
    </row>
    <row r="814">
      <c r="A814" s="139">
        <v>813.0</v>
      </c>
      <c r="B814" s="140" t="s">
        <v>1294</v>
      </c>
      <c r="C814" s="140" t="s">
        <v>294</v>
      </c>
      <c r="D814" s="141" t="s">
        <v>381</v>
      </c>
      <c r="E814" s="142" t="s">
        <v>1317</v>
      </c>
      <c r="F814" s="142"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4" s="140" t="s">
        <v>1325</v>
      </c>
      <c r="H814" s="142" t="s">
        <v>1326</v>
      </c>
      <c r="I814" s="142" t="str">
        <f t="shared" si="2"/>
        <v>1r i 2n CA 4.6-Fer un ús eficient i sostenible dels dispositius digitals vetllant per la seva reutilització i el seu reciclatge en l’entorn educatiu.</v>
      </c>
      <c r="J814" s="151">
        <v>542.0</v>
      </c>
    </row>
    <row r="815">
      <c r="A815" s="144">
        <v>814.0</v>
      </c>
      <c r="B815" s="145" t="s">
        <v>1294</v>
      </c>
      <c r="C815" s="145" t="s">
        <v>294</v>
      </c>
      <c r="D815" s="146" t="s">
        <v>381</v>
      </c>
      <c r="E815" s="147" t="s">
        <v>1317</v>
      </c>
      <c r="F815" s="147"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5" s="145" t="s">
        <v>535</v>
      </c>
      <c r="H815" s="147" t="s">
        <v>1327</v>
      </c>
      <c r="I815" s="147" t="str">
        <f t="shared" si="2"/>
        <v>3r i 4t CA 4.1-Garantir la seguretat dels comptes i dels dispositius a partir d’accions avançades (detectar enllaços maliciosos, evitar descàrregues de llocs poc fiables, etc.).</v>
      </c>
      <c r="J815" s="148" t="s">
        <v>362</v>
      </c>
    </row>
    <row r="816">
      <c r="A816" s="139">
        <v>815.0</v>
      </c>
      <c r="B816" s="140" t="s">
        <v>1294</v>
      </c>
      <c r="C816" s="140" t="s">
        <v>294</v>
      </c>
      <c r="D816" s="141" t="s">
        <v>381</v>
      </c>
      <c r="E816" s="142" t="s">
        <v>1317</v>
      </c>
      <c r="F816" s="142"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6" s="140" t="s">
        <v>537</v>
      </c>
      <c r="H816" s="142" t="s">
        <v>1328</v>
      </c>
      <c r="I816" s="142" t="str">
        <f t="shared" si="2"/>
        <v>3r i 4t CA 4.2-Utilitzar els recursos digitals de manera legal, en entorns personals i educatius.</v>
      </c>
      <c r="J816" s="151">
        <v>544.0</v>
      </c>
    </row>
    <row r="817">
      <c r="A817" s="144">
        <v>816.0</v>
      </c>
      <c r="B817" s="145" t="s">
        <v>1294</v>
      </c>
      <c r="C817" s="145" t="s">
        <v>294</v>
      </c>
      <c r="D817" s="146" t="s">
        <v>381</v>
      </c>
      <c r="E817" s="147" t="s">
        <v>1317</v>
      </c>
      <c r="F817" s="147"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7" s="145" t="s">
        <v>539</v>
      </c>
      <c r="H817" s="147" t="s">
        <v>1329</v>
      </c>
      <c r="I817" s="147" t="str">
        <f t="shared" si="2"/>
        <v>3r i 4t CA 4.3-Fer un ús responsable de la identitat digital, respectant la dels altres i denunciant i actuant davant d’actituds no adequades en l’ús de les tecnologies.</v>
      </c>
      <c r="J817" s="154">
        <v>545.0</v>
      </c>
    </row>
    <row r="818">
      <c r="A818" s="139">
        <v>817.0</v>
      </c>
      <c r="B818" s="140" t="s">
        <v>1294</v>
      </c>
      <c r="C818" s="140" t="s">
        <v>294</v>
      </c>
      <c r="D818" s="141" t="s">
        <v>381</v>
      </c>
      <c r="E818" s="142" t="s">
        <v>1317</v>
      </c>
      <c r="F818" s="142"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8" s="140" t="s">
        <v>1330</v>
      </c>
      <c r="H818" s="142" t="s">
        <v>1322</v>
      </c>
      <c r="I818" s="142" t="str">
        <f t="shared" si="2"/>
        <v>3r i 4t CA 4.4-Evitar els riscos físics, de manera autònoma, mantenint una postura saludable a partir de criteris ergonòmics en l’ús de tecnologies.</v>
      </c>
      <c r="J818" s="151">
        <v>540.0</v>
      </c>
    </row>
    <row r="819">
      <c r="A819" s="144">
        <v>818.0</v>
      </c>
      <c r="B819" s="145" t="s">
        <v>1294</v>
      </c>
      <c r="C819" s="145" t="s">
        <v>294</v>
      </c>
      <c r="D819" s="146" t="s">
        <v>381</v>
      </c>
      <c r="E819" s="147" t="s">
        <v>1317</v>
      </c>
      <c r="F819" s="147"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19" s="145" t="s">
        <v>1331</v>
      </c>
      <c r="H819" s="147" t="s">
        <v>1324</v>
      </c>
      <c r="I819" s="147" t="str">
        <f t="shared" si="2"/>
        <v>3r i 4t CA 4.5-Preveure conductes addictives de manera autònoma, en l’ús de les tecnologies</v>
      </c>
      <c r="J819" s="154">
        <v>541.0</v>
      </c>
    </row>
    <row r="820">
      <c r="A820" s="139">
        <v>819.0</v>
      </c>
      <c r="B820" s="140" t="s">
        <v>1294</v>
      </c>
      <c r="C820" s="140" t="s">
        <v>294</v>
      </c>
      <c r="D820" s="141" t="s">
        <v>381</v>
      </c>
      <c r="E820" s="142" t="s">
        <v>1317</v>
      </c>
      <c r="F820" s="142" t="str">
        <f t="shared" si="1"/>
        <v>C04-Identifica riscos i adopta mesures en l'usar les tecnologies digitals per protegir els dispositius, les dades personals, la salut i el medi ambient i per prendre consciència de la importància i necessitat de fer un ús crític, legal, segur, saludable i sostenible d’aquestes tecnologies.</v>
      </c>
      <c r="G820" s="140" t="s">
        <v>1332</v>
      </c>
      <c r="H820" s="142" t="s">
        <v>1333</v>
      </c>
      <c r="I820" s="142" t="str">
        <f t="shared" si="2"/>
        <v>3r i 4t CA 4.6-Fer un ús eficient i sostenible dels dispositius digitals promovent la seva reutilització i el seu reciclatge, en l’entorn personal i educatiu.</v>
      </c>
      <c r="J820" s="151">
        <v>548.0</v>
      </c>
    </row>
    <row r="821">
      <c r="A821" s="144">
        <v>820.0</v>
      </c>
      <c r="B821" s="145" t="s">
        <v>1294</v>
      </c>
      <c r="C821" s="145" t="s">
        <v>294</v>
      </c>
      <c r="D821" s="146" t="s">
        <v>431</v>
      </c>
      <c r="E821" s="147" t="s">
        <v>1334</v>
      </c>
      <c r="F821" s="147" t="str">
        <f t="shared" si="1"/>
        <v>C05-Desenvolupa aplicacions informàtiques senzilles i solucions tecnològiques creatives i sostenibles per resoldre problemes concrets o respondre a reptes proposats, i mostra interès i curiositat per l’evolució de les tecnologies digitals i pel seu desenvolupament sostenible i ús ètic.</v>
      </c>
      <c r="G821" s="145" t="s">
        <v>542</v>
      </c>
      <c r="H821" s="147" t="s">
        <v>1335</v>
      </c>
      <c r="I821" s="147" t="str">
        <f t="shared" si="2"/>
        <v>1r i 2n CA 5.1-Programar, amb l’orientació del o de la docent, aplicacions senzilles per a diferents dispositius (ordinadors, dispositius mòbils i altres) emprant els elements de programació de manera apropiada, fent servir el programari i els llenguatges de programació adients, per resoldre problemes concrets.</v>
      </c>
      <c r="J821" s="154">
        <v>549.0</v>
      </c>
    </row>
    <row r="822">
      <c r="A822" s="139">
        <v>821.0</v>
      </c>
      <c r="B822" s="140" t="s">
        <v>1294</v>
      </c>
      <c r="C822" s="140" t="s">
        <v>294</v>
      </c>
      <c r="D822" s="141" t="s">
        <v>431</v>
      </c>
      <c r="E822" s="142" t="s">
        <v>1334</v>
      </c>
      <c r="F822" s="142" t="str">
        <f t="shared" si="1"/>
        <v>C05-Desenvolupa aplicacions informàtiques senzilles i solucions tecnològiques creatives i sostenibles per resoldre problemes concrets o respondre a reptes proposats, i mostra interès i curiositat per l’evolució de les tecnologies digitals i pel seu desenvolupament sostenible i ús ètic.</v>
      </c>
      <c r="G822" s="140" t="s">
        <v>544</v>
      </c>
      <c r="H822" s="142" t="s">
        <v>1336</v>
      </c>
      <c r="I822" s="142" t="str">
        <f t="shared" si="2"/>
        <v>1r i 2n CA 5.2-Dissenyar i implementar construccions i estructures complexes per resoldre reptes proposats a través de la robòtica.</v>
      </c>
      <c r="J822" s="151">
        <v>550.0</v>
      </c>
    </row>
    <row r="823">
      <c r="A823" s="144">
        <v>822.0</v>
      </c>
      <c r="B823" s="145" t="s">
        <v>1294</v>
      </c>
      <c r="C823" s="145" t="s">
        <v>294</v>
      </c>
      <c r="D823" s="146" t="s">
        <v>431</v>
      </c>
      <c r="E823" s="147" t="s">
        <v>1334</v>
      </c>
      <c r="F823" s="147" t="str">
        <f t="shared" si="1"/>
        <v>C05-Desenvolupa aplicacions informàtiques senzilles i solucions tecnològiques creatives i sostenibles per resoldre problemes concrets o respondre a reptes proposats, i mostra interès i curiositat per l’evolució de les tecnologies digitals i pel seu desenvolupament sostenible i ús ètic.</v>
      </c>
      <c r="G823" s="145" t="s">
        <v>546</v>
      </c>
      <c r="H823" s="147" t="s">
        <v>1337</v>
      </c>
      <c r="I823" s="147" t="str">
        <f t="shared" si="2"/>
        <v>1r i 2n CA 5.3-Fer un ús responsable i ètic de les tecnologies, amb l’orientació del o de la docent, tot identificant les seves aportacions al benestar i promovent accions per a la reducció de l’impacte ambiental, en un context educatiu.</v>
      </c>
      <c r="J823" s="154">
        <v>551.0</v>
      </c>
    </row>
    <row r="824">
      <c r="A824" s="139">
        <v>823.0</v>
      </c>
      <c r="B824" s="140" t="s">
        <v>1294</v>
      </c>
      <c r="C824" s="140" t="s">
        <v>294</v>
      </c>
      <c r="D824" s="141" t="s">
        <v>431</v>
      </c>
      <c r="E824" s="142" t="s">
        <v>1334</v>
      </c>
      <c r="F824" s="142" t="str">
        <f t="shared" si="1"/>
        <v>C05-Desenvolupa aplicacions informàtiques senzilles i solucions tecnològiques creatives i sostenibles per resoldre problemes concrets o respondre a reptes proposats, i mostra interès i curiositat per l’evolució de les tecnologies digitals i pel seu desenvolupament sostenible i ús ètic.</v>
      </c>
      <c r="G824" s="140" t="s">
        <v>550</v>
      </c>
      <c r="H824" s="142" t="s">
        <v>1338</v>
      </c>
      <c r="I824" s="142" t="str">
        <f t="shared" si="2"/>
        <v>3r i 4t CA 5.1-Programar aplicacions senzilles per a diferents dispositius (ordinadors, dispositius mòbils i altres) emprant els elements de programació de manera apropiada, fent servir el programari i els llenguatges de programació adients, per resoldre problemes concrets.</v>
      </c>
      <c r="J824" s="151">
        <v>552.0</v>
      </c>
    </row>
    <row r="825">
      <c r="A825" s="144">
        <v>824.0</v>
      </c>
      <c r="B825" s="145" t="s">
        <v>1294</v>
      </c>
      <c r="C825" s="145" t="s">
        <v>294</v>
      </c>
      <c r="D825" s="146" t="s">
        <v>431</v>
      </c>
      <c r="E825" s="147" t="s">
        <v>1334</v>
      </c>
      <c r="F825" s="147" t="str">
        <f t="shared" si="1"/>
        <v>C05-Desenvolupa aplicacions informàtiques senzilles i solucions tecnològiques creatives i sostenibles per resoldre problemes concrets o respondre a reptes proposats, i mostra interès i curiositat per l’evolució de les tecnologies digitals i pel seu desenvolupament sostenible i ús ètic.</v>
      </c>
      <c r="G825" s="145" t="s">
        <v>552</v>
      </c>
      <c r="H825" s="147" t="s">
        <v>1339</v>
      </c>
      <c r="I825" s="147" t="str">
        <f t="shared" si="2"/>
        <v>3r i 4t CA 5.2-Dissenyar i implementar construccions i estructures complexes per resoldre problemes concrets amb solucions creatives a través de la robòtica.</v>
      </c>
      <c r="J825" s="154">
        <v>553.0</v>
      </c>
    </row>
    <row r="826">
      <c r="A826" s="139">
        <v>825.0</v>
      </c>
      <c r="B826" s="140" t="s">
        <v>1294</v>
      </c>
      <c r="C826" s="140" t="s">
        <v>294</v>
      </c>
      <c r="D826" s="141" t="s">
        <v>431</v>
      </c>
      <c r="E826" s="142" t="s">
        <v>1334</v>
      </c>
      <c r="F826" s="142" t="str">
        <f t="shared" si="1"/>
        <v>C05-Desenvolupa aplicacions informàtiques senzilles i solucions tecnològiques creatives i sostenibles per resoldre problemes concrets o respondre a reptes proposats, i mostra interès i curiositat per l’evolució de les tecnologies digitals i pel seu desenvolupament sostenible i ús ètic.</v>
      </c>
      <c r="G826" s="140" t="s">
        <v>554</v>
      </c>
      <c r="H826" s="142" t="s">
        <v>1340</v>
      </c>
      <c r="I826" s="142" t="str">
        <f t="shared" si="2"/>
        <v>3r i 4t CA 5.3-Fer un ús responsable i ètic de les tecnologies, tot identificant les seves aportacions al benestar i promovent accions per a la reducció de l’impacte ambiental, en un context personal i educatiu.</v>
      </c>
      <c r="J826" s="151">
        <v>554.0</v>
      </c>
    </row>
    <row r="827">
      <c r="A827" s="144">
        <v>826.0</v>
      </c>
      <c r="B827" s="145" t="s">
        <v>1341</v>
      </c>
      <c r="C827" s="145" t="s">
        <v>300</v>
      </c>
      <c r="D827" s="146" t="s">
        <v>358</v>
      </c>
      <c r="E827" s="147" t="s">
        <v>1342</v>
      </c>
      <c r="F827" s="147" t="str">
        <f t="shared" si="1"/>
        <v>C01-Analitza necessitats i oportunitats i afronta reptes amb sentit crític, fent balanç de la seva sostenibilitat i valorant l’impacte que puguin suposar en l’entorn, per presentar idees i solucions innovadores, ètiques i sostenibles dirigides a crear valor en l’àmbit personal, social, cultural i econòmic.</v>
      </c>
      <c r="G827" s="145" t="s">
        <v>476</v>
      </c>
      <c r="H827" s="147" t="s">
        <v>1343</v>
      </c>
      <c r="I827" s="147" t="str">
        <f t="shared" si="2"/>
        <v>1r i 2n CA 1.1-Diagnosticar i analitzar les necessitats de l’entorn social i natural, tenint en compte les causes que les han provocat i valorant-ne la importància.</v>
      </c>
      <c r="J827" s="154">
        <v>555.0</v>
      </c>
    </row>
    <row r="828">
      <c r="A828" s="139">
        <v>827.0</v>
      </c>
      <c r="B828" s="140" t="s">
        <v>1341</v>
      </c>
      <c r="C828" s="140" t="s">
        <v>300</v>
      </c>
      <c r="D828" s="141" t="s">
        <v>358</v>
      </c>
      <c r="E828" s="142" t="s">
        <v>1342</v>
      </c>
      <c r="F828" s="142" t="str">
        <f t="shared" si="1"/>
        <v>C01-Analitza necessitats i oportunitats i afronta reptes amb sentit crític, fent balanç de la seva sostenibilitat i valorant l’impacte que puguin suposar en l’entorn, per presentar idees i solucions innovadores, ètiques i sostenibles dirigides a crear valor en l’àmbit personal, social, cultural i econòmic.</v>
      </c>
      <c r="G828" s="140" t="s">
        <v>478</v>
      </c>
      <c r="H828" s="142" t="s">
        <v>1344</v>
      </c>
      <c r="I828" s="142" t="str">
        <f t="shared" si="2"/>
        <v>1r i 2n CA 1.2-Generar idees argumentades, de forma individual i col·lectiva, utilitzant estratègies de creativitat, per desenvolupar solucions innovadores al repte.</v>
      </c>
      <c r="J828" s="151">
        <v>556.0</v>
      </c>
    </row>
    <row r="829">
      <c r="A829" s="144">
        <v>828.0</v>
      </c>
      <c r="B829" s="145" t="s">
        <v>1341</v>
      </c>
      <c r="C829" s="145" t="s">
        <v>300</v>
      </c>
      <c r="D829" s="146" t="s">
        <v>358</v>
      </c>
      <c r="E829" s="147" t="s">
        <v>1342</v>
      </c>
      <c r="F829" s="147" t="str">
        <f t="shared" si="1"/>
        <v>C01-Analitza necessitats i oportunitats i afronta reptes amb sentit crític, fent balanç de la seva sostenibilitat i valorant l’impacte que puguin suposar en l’entorn, per presentar idees i solucions innovadores, ètiques i sostenibles dirigides a crear valor en l’àmbit personal, social, cultural i econòmic.</v>
      </c>
      <c r="G829" s="145" t="s">
        <v>480</v>
      </c>
      <c r="H829" s="147" t="s">
        <v>1345</v>
      </c>
      <c r="I829" s="147" t="str">
        <f t="shared" si="2"/>
        <v>1r i 2n CA 1.3-Decidir de forma raonada una idea basada en criteris ètics i de viabilitat que generi una millora en el desenvolupament sostenible de l’entorn social i mediambiental.</v>
      </c>
      <c r="J829" s="154">
        <v>557.0</v>
      </c>
    </row>
    <row r="830">
      <c r="A830" s="139">
        <v>829.0</v>
      </c>
      <c r="B830" s="140" t="s">
        <v>1341</v>
      </c>
      <c r="C830" s="140" t="s">
        <v>300</v>
      </c>
      <c r="D830" s="141" t="s">
        <v>358</v>
      </c>
      <c r="E830" s="142" t="s">
        <v>1342</v>
      </c>
      <c r="F830" s="142" t="str">
        <f t="shared" si="1"/>
        <v>C01-Analitza necessitats i oportunitats i afronta reptes amb sentit crític, fent balanç de la seva sostenibilitat i valorant l’impacte que puguin suposar en l’entorn, per presentar idees i solucions innovadores, ètiques i sostenibles dirigides a crear valor en l’àmbit personal, social, cultural i econòmic.</v>
      </c>
      <c r="G830" s="140" t="s">
        <v>484</v>
      </c>
      <c r="H830" s="142" t="s">
        <v>1346</v>
      </c>
      <c r="I830" s="142" t="str">
        <f t="shared" si="2"/>
        <v>3r i 4t CA 1.1-Diagnosticar i analitzar les necessitats o problemes de l’entorn social i mediambiental, tenint en compte les causes, les conseqüències, els agents involucrats i afectats i l’impacte que podria generar la seva solució des d’una perspectiva ètica, tenint com a horitzó els objectius de desenvolupament sostenible.</v>
      </c>
      <c r="J830" s="143" t="s">
        <v>362</v>
      </c>
    </row>
    <row r="831">
      <c r="A831" s="144">
        <v>830.0</v>
      </c>
      <c r="B831" s="145" t="s">
        <v>1341</v>
      </c>
      <c r="C831" s="145" t="s">
        <v>300</v>
      </c>
      <c r="D831" s="146" t="s">
        <v>358</v>
      </c>
      <c r="E831" s="147" t="s">
        <v>1342</v>
      </c>
      <c r="F831" s="147" t="str">
        <f t="shared" si="1"/>
        <v>C01-Analitza necessitats i oportunitats i afronta reptes amb sentit crític, fent balanç de la seva sostenibilitat i valorant l’impacte que puguin suposar en l’entorn, per presentar idees i solucions innovadores, ètiques i sostenibles dirigides a crear valor en l’àmbit personal, social, cultural i econòmic.</v>
      </c>
      <c r="G831" s="145" t="s">
        <v>486</v>
      </c>
      <c r="H831" s="147" t="s">
        <v>1347</v>
      </c>
      <c r="I831" s="147" t="str">
        <f t="shared" si="2"/>
        <v>3r i 4t CA 1.2-Generar una gran varietat d’idees argumentades, de forma individual i col·lectiva, utilitzant diferents estratègies de creativitat i amb la retroacció a partir del diàleg, per tal de desenvolupar les aportacions de cadascú i trobar solucions innovadores al repte escollit, i integrar noves tècniques productives de creativitat al propi repertori.</v>
      </c>
      <c r="J831" s="154">
        <v>559.0</v>
      </c>
    </row>
    <row r="832">
      <c r="A832" s="139">
        <v>831.0</v>
      </c>
      <c r="B832" s="140" t="s">
        <v>1341</v>
      </c>
      <c r="C832" s="140" t="s">
        <v>300</v>
      </c>
      <c r="D832" s="141" t="s">
        <v>358</v>
      </c>
      <c r="E832" s="142" t="s">
        <v>1342</v>
      </c>
      <c r="F832" s="142" t="str">
        <f t="shared" si="1"/>
        <v>C01-Analitza necessitats i oportunitats i afronta reptes amb sentit crític, fent balanç de la seva sostenibilitat i valorant l’impacte que puguin suposar en l’entorn, per presentar idees i solucions innovadores, ètiques i sostenibles dirigides a crear valor en l’àmbit personal, social, cultural i econòmic.</v>
      </c>
      <c r="G832" s="140" t="s">
        <v>488</v>
      </c>
      <c r="H832" s="142" t="s">
        <v>1348</v>
      </c>
      <c r="I832" s="142" t="str">
        <f t="shared" si="2"/>
        <v>3r i 4t CA 1.3-Justificar la idea escollida de forma metòdica i argumentada, basada en criteris ètics i de viabilitat que tingui en compte el desenvolupament sostenible de l’entorn.</v>
      </c>
      <c r="J832" s="143" t="s">
        <v>362</v>
      </c>
    </row>
    <row r="833">
      <c r="A833" s="144">
        <v>832.0</v>
      </c>
      <c r="B833" s="145" t="s">
        <v>1341</v>
      </c>
      <c r="C833" s="145" t="s">
        <v>300</v>
      </c>
      <c r="D833" s="146" t="s">
        <v>367</v>
      </c>
      <c r="E833" s="147" t="s">
        <v>1349</v>
      </c>
      <c r="F833" s="147" t="str">
        <f t="shared" si="1"/>
        <v>C02-Avalua les fortaleses i debilitats pròpies fent ús d’estratègies d’autoconeixement i autoeficàcia, comprèn els elements fonamentals de l’economia i les finances i aplica coneixements econòmics i financers a activitats i situacions concretes utilitzant habilitats que afavoreixin el treball col·laboratiu i en equip, per reunir i optimitzar els recursos necessaris que portin a l ’ acció una experiència emprenedora de valor.</v>
      </c>
      <c r="G833" s="145" t="s">
        <v>493</v>
      </c>
      <c r="H833" s="147" t="s">
        <v>1350</v>
      </c>
      <c r="I833" s="147" t="str">
        <f t="shared" si="2"/>
        <v>1r i 2n CA 2.1-Analitzar les pròpies debilitats i les fortaleses que poden ajudar a desenvolupar la idea triada i saberles compartir amb els membres del grup.</v>
      </c>
      <c r="J833" s="154">
        <v>561.0</v>
      </c>
    </row>
    <row r="834">
      <c r="A834" s="139">
        <v>833.0</v>
      </c>
      <c r="B834" s="140" t="s">
        <v>1341</v>
      </c>
      <c r="C834" s="140" t="s">
        <v>300</v>
      </c>
      <c r="D834" s="141" t="s">
        <v>367</v>
      </c>
      <c r="E834" s="142" t="s">
        <v>1349</v>
      </c>
      <c r="F834" s="142" t="str">
        <f t="shared" si="1"/>
        <v>C02-Avalua les fortaleses i debilitats pròpies fent ús d’estratègies d’autoconeixement i autoeficàcia, comprèn els elements fonamentals de l’economia i les finances i aplica coneixements econòmics i financers a activitats i situacions concretes utilitzant habilitats que afavoreixin el treball col·laboratiu i en equip, per reunir i optimitzar els recursos necessaris que portin a l ’ acció una experiència emprenedora de valor.</v>
      </c>
      <c r="G834" s="140" t="s">
        <v>495</v>
      </c>
      <c r="H834" s="142" t="s">
        <v>1351</v>
      </c>
      <c r="I834" s="142" t="str">
        <f t="shared" si="2"/>
        <v>1r i 2n CA 2.2-Fer cerca, en l’entorn proper, de solucions a idees similars per tal de detectar recursos que puguin ser útils per desenvolupar la idea pròpia.</v>
      </c>
      <c r="J834" s="151">
        <v>562.0</v>
      </c>
    </row>
    <row r="835">
      <c r="A835" s="144">
        <v>834.0</v>
      </c>
      <c r="B835" s="145" t="s">
        <v>1341</v>
      </c>
      <c r="C835" s="145" t="s">
        <v>300</v>
      </c>
      <c r="D835" s="146" t="s">
        <v>367</v>
      </c>
      <c r="E835" s="147" t="s">
        <v>1349</v>
      </c>
      <c r="F835" s="147" t="str">
        <f t="shared" si="1"/>
        <v>C02-Avalua les fortaleses i debilitats pròpies fent ús d’estratègies d’autoconeixement i autoeficàcia, comprèn els elements fonamentals de l’economia i les finances i aplica coneixements econòmics i financers a activitats i situacions concretes utilitzant habilitats que afavoreixin el treball col·laboratiu i en equip, per reunir i optimitzar els recursos necessaris que portin a l ’ acció una experiència emprenedora de valor.</v>
      </c>
      <c r="G835" s="145" t="s">
        <v>497</v>
      </c>
      <c r="H835" s="147" t="s">
        <v>1352</v>
      </c>
      <c r="I835" s="147" t="str">
        <f t="shared" si="2"/>
        <v>1r i 2n CA 2.3-Dissenyar la idea triada cooperativament tenint present els recursos materials i humans necessaris i el seu cost econòmic.</v>
      </c>
      <c r="J835" s="154">
        <v>563.0</v>
      </c>
    </row>
    <row r="836">
      <c r="A836" s="139">
        <v>835.0</v>
      </c>
      <c r="B836" s="140" t="s">
        <v>1341</v>
      </c>
      <c r="C836" s="140" t="s">
        <v>300</v>
      </c>
      <c r="D836" s="141" t="s">
        <v>367</v>
      </c>
      <c r="E836" s="142" t="s">
        <v>1349</v>
      </c>
      <c r="F836" s="142" t="str">
        <f t="shared" si="1"/>
        <v>C02-Avalua les fortaleses i debilitats pròpies fent ús d’estratègies d’autoconeixement i autoeficàcia, comprèn els elements fonamentals de l’economia i les finances i aplica coneixements econòmics i financers a activitats i situacions concretes utilitzant habilitats que afavoreixin el treball col·laboratiu i en equip, per reunir i optimitzar els recursos necessaris que portin a l ’ acció una experiència emprenedora de valor.</v>
      </c>
      <c r="G836" s="140" t="s">
        <v>503</v>
      </c>
      <c r="H836" s="142" t="s">
        <v>1353</v>
      </c>
      <c r="I836" s="142" t="str">
        <f t="shared" si="2"/>
        <v>3r i 4t CA 2.1-Justificar les pròpies fortaleses i habilitats que exigeix el repte, per tal de conèixer-se millor i saber-ho identificar amb les característiques d’una persona emprenedora.</v>
      </c>
      <c r="J836" s="151">
        <v>564.0</v>
      </c>
    </row>
    <row r="837">
      <c r="A837" s="144">
        <v>836.0</v>
      </c>
      <c r="B837" s="145" t="s">
        <v>1341</v>
      </c>
      <c r="C837" s="145" t="s">
        <v>300</v>
      </c>
      <c r="D837" s="146" t="s">
        <v>367</v>
      </c>
      <c r="E837" s="147" t="s">
        <v>1349</v>
      </c>
      <c r="F837" s="147" t="str">
        <f t="shared" si="1"/>
        <v>C02-Avalua les fortaleses i debilitats pròpies fent ús d’estratègies d’autoconeixement i autoeficàcia, comprèn els elements fonamentals de l’economia i les finances i aplica coneixements econòmics i financers a activitats i situacions concretes utilitzant habilitats que afavoreixin el treball col·laboratiu i en equip, per reunir i optimitzar els recursos necessaris que portin a l ’ acció una experiència emprenedora de valor.</v>
      </c>
      <c r="G837" s="145" t="s">
        <v>505</v>
      </c>
      <c r="H837" s="147" t="s">
        <v>1354</v>
      </c>
      <c r="I837" s="147" t="str">
        <f t="shared" si="2"/>
        <v>3r i 4t CA 2.2-Investigar, en un entorn proper i a escala global, solucions a idees similars, per tal de detectar recursos que puguin ser útils per desenvolupar la idea pròpia.</v>
      </c>
      <c r="J837" s="154">
        <v>565.0</v>
      </c>
    </row>
    <row r="838">
      <c r="A838" s="139">
        <v>837.0</v>
      </c>
      <c r="B838" s="140" t="s">
        <v>1341</v>
      </c>
      <c r="C838" s="140" t="s">
        <v>300</v>
      </c>
      <c r="D838" s="141" t="s">
        <v>367</v>
      </c>
      <c r="E838" s="142" t="s">
        <v>1349</v>
      </c>
      <c r="F838" s="142" t="str">
        <f t="shared" si="1"/>
        <v>C02-Avalua les fortaleses i debilitats pròpies fent ús d’estratègies d’autoconeixement i autoeficàcia, comprèn els elements fonamentals de l’economia i les finances i aplica coneixements econòmics i financers a activitats i situacions concretes utilitzant habilitats que afavoreixin el treball col·laboratiu i en equip, per reunir i optimitzar els recursos necessaris que portin a l ’ acció una experiència emprenedora de valor.</v>
      </c>
      <c r="G838" s="140" t="s">
        <v>507</v>
      </c>
      <c r="H838" s="142" t="s">
        <v>1355</v>
      </c>
      <c r="I838" s="142" t="str">
        <f t="shared" si="2"/>
        <v>3r i 4t CA 2.3-Dissenyar cooperativament la idea triada tenint en compte els recursos materials, econòmics i financers, i humans òptims i necessaris, de manera detallada i acurada.</v>
      </c>
      <c r="J838" s="151">
        <v>566.0</v>
      </c>
    </row>
    <row r="839">
      <c r="A839" s="144">
        <v>838.0</v>
      </c>
      <c r="B839" s="145" t="s">
        <v>1341</v>
      </c>
      <c r="C839" s="145" t="s">
        <v>300</v>
      </c>
      <c r="D839" s="146" t="s">
        <v>373</v>
      </c>
      <c r="E839" s="147" t="s">
        <v>1356</v>
      </c>
      <c r="F839" s="147" t="str">
        <f t="shared" si="1"/>
        <v>C03-Desenvolupa el procés de creació d’idees i solucions valuoses i pren decisions, de manera raonada, utilitzant estratègies àgils de planificació i gestió i reflexionant sobre el procés realitzat i el resultat obtingut, per dur a terme el procés de creació de prototips innovadors i de valor, considerant l’experiència com una oportunitat per aprendre.</v>
      </c>
      <c r="G839" s="145" t="s">
        <v>512</v>
      </c>
      <c r="H839" s="147" t="s">
        <v>1357</v>
      </c>
      <c r="I839" s="147" t="str">
        <f t="shared" si="2"/>
        <v>1r i 2n CA 3.1-Concretar totes les fases a seguir per desenvolupar la idea triada: tasques, temporalització, espais i persones responsables.</v>
      </c>
      <c r="J839" s="154">
        <v>567.0</v>
      </c>
    </row>
    <row r="840">
      <c r="A840" s="139">
        <v>839.0</v>
      </c>
      <c r="B840" s="140" t="s">
        <v>1341</v>
      </c>
      <c r="C840" s="140" t="s">
        <v>300</v>
      </c>
      <c r="D840" s="141" t="s">
        <v>373</v>
      </c>
      <c r="E840" s="142" t="s">
        <v>1356</v>
      </c>
      <c r="F840" s="142" t="str">
        <f t="shared" si="1"/>
        <v>C03-Desenvolupa el procés de creació d’idees i solucions valuoses i pren decisions, de manera raonada, utilitzant estratègies àgils de planificació i gestió i reflexionant sobre el procés realitzat i el resultat obtingut, per dur a terme el procés de creació de prototips innovadors i de valor, considerant l’experiència com una oportunitat per aprendre.</v>
      </c>
      <c r="G840" s="140" t="s">
        <v>514</v>
      </c>
      <c r="H840" s="142" t="s">
        <v>1358</v>
      </c>
      <c r="I840" s="142" t="str">
        <f t="shared" si="2"/>
        <v>1r i 2n CA 3.2-Desenvolupar el projecte emprenedor seguint la planificació de manera detallada i introduint els canvis necessaris.</v>
      </c>
      <c r="J840" s="151">
        <v>568.0</v>
      </c>
    </row>
    <row r="841">
      <c r="A841" s="144">
        <v>840.0</v>
      </c>
      <c r="B841" s="145" t="s">
        <v>1341</v>
      </c>
      <c r="C841" s="145" t="s">
        <v>300</v>
      </c>
      <c r="D841" s="146" t="s">
        <v>373</v>
      </c>
      <c r="E841" s="147" t="s">
        <v>1356</v>
      </c>
      <c r="F841" s="147" t="str">
        <f t="shared" si="1"/>
        <v>C03-Desenvolupa el procés de creació d’idees i solucions valuoses i pren decisions, de manera raonada, utilitzant estratègies àgils de planificació i gestió i reflexionant sobre el procés realitzat i el resultat obtingut, per dur a terme el procés de creació de prototips innovadors i de valor, considerant l’experiència com una oportunitat per aprendre.</v>
      </c>
      <c r="G841" s="145" t="s">
        <v>516</v>
      </c>
      <c r="H841" s="147" t="s">
        <v>1359</v>
      </c>
      <c r="I841" s="147" t="str">
        <f t="shared" si="2"/>
        <v>1r i 2n CA 3.3-Reflexionar de manera individual i grupal sobre el procés realitzat i el producte final obtingut, introduint propostes de millora i saber-ho comunicar formalment i en públic.</v>
      </c>
      <c r="J841" s="154">
        <v>569.0</v>
      </c>
    </row>
    <row r="842">
      <c r="A842" s="139">
        <v>841.0</v>
      </c>
      <c r="B842" s="140" t="s">
        <v>1341</v>
      </c>
      <c r="C842" s="140" t="s">
        <v>300</v>
      </c>
      <c r="D842" s="141" t="s">
        <v>373</v>
      </c>
      <c r="E842" s="142" t="s">
        <v>1356</v>
      </c>
      <c r="F842" s="142" t="str">
        <f t="shared" si="1"/>
        <v>C03-Desenvolupa el procés de creació d’idees i solucions valuoses i pren decisions, de manera raonada, utilitzant estratègies àgils de planificació i gestió i reflexionant sobre el procés realitzat i el resultat obtingut, per dur a terme el procés de creació de prototips innovadors i de valor, considerant l’experiència com una oportunitat per aprendre.</v>
      </c>
      <c r="G842" s="140" t="s">
        <v>522</v>
      </c>
      <c r="H842" s="142" t="s">
        <v>1360</v>
      </c>
      <c r="I842" s="142" t="str">
        <f t="shared" si="2"/>
        <v>3r i 4t CA 3.1-Planificar l’execució de la idea triada a partir del disseny realitzat, definint les tasques, la temporalització, els espais i les persones responsables de cada fase</v>
      </c>
      <c r="J842" s="151">
        <v>570.0</v>
      </c>
    </row>
    <row r="843">
      <c r="A843" s="144">
        <v>842.0</v>
      </c>
      <c r="B843" s="145" t="s">
        <v>1341</v>
      </c>
      <c r="C843" s="145" t="s">
        <v>300</v>
      </c>
      <c r="D843" s="146" t="s">
        <v>373</v>
      </c>
      <c r="E843" s="147" t="s">
        <v>1356</v>
      </c>
      <c r="F843" s="147" t="str">
        <f t="shared" si="1"/>
        <v>C03-Desenvolupa el procés de creació d’idees i solucions valuoses i pren decisions, de manera raonada, utilitzant estratègies àgils de planificació i gestió i reflexionant sobre el procés realitzat i el resultat obtingut, per dur a terme el procés de creació de prototips innovadors i de valor, considerant l’experiència com una oportunitat per aprendre.</v>
      </c>
      <c r="G843" s="145" t="s">
        <v>524</v>
      </c>
      <c r="H843" s="147" t="s">
        <v>1361</v>
      </c>
      <c r="I843" s="147" t="str">
        <f t="shared" si="2"/>
        <v>3r i 4t CA 3.2-Desenvolupar el projecte emprenedor utilitzant una metodologia avançada de gestió, que identifiqui els canvis necessaris per donar resposta a les necessitats detectades amb la presa de decisions col·lectiva.</v>
      </c>
      <c r="J843" s="148" t="s">
        <v>362</v>
      </c>
    </row>
    <row r="844">
      <c r="A844" s="139">
        <v>843.0</v>
      </c>
      <c r="B844" s="140" t="s">
        <v>1341</v>
      </c>
      <c r="C844" s="140" t="s">
        <v>300</v>
      </c>
      <c r="D844" s="141" t="s">
        <v>373</v>
      </c>
      <c r="E844" s="142" t="s">
        <v>1356</v>
      </c>
      <c r="F844" s="142" t="str">
        <f t="shared" si="1"/>
        <v>C03-Desenvolupa el procés de creació d’idees i solucions valuoses i pren decisions, de manera raonada, utilitzant estratègies àgils de planificació i gestió i reflexionant sobre el procés realitzat i el resultat obtingut, per dur a terme el procés de creació de prototips innovadors i de valor, considerant l’experiència com una oportunitat per aprendre.</v>
      </c>
      <c r="G844" s="140" t="s">
        <v>526</v>
      </c>
      <c r="H844" s="142" t="s">
        <v>1362</v>
      </c>
      <c r="I844" s="142" t="str">
        <f t="shared" si="2"/>
        <v>3r i 4t CA 3.3-Avaluar i coavaluar de manera crítica el projecte emprenedor aportant propostes de millora i donar a conèixer el procés realitzat i el producte final obtingut de manera formal i pública.</v>
      </c>
      <c r="J844" s="151">
        <v>572.0</v>
      </c>
    </row>
    <row r="845">
      <c r="A845" s="144">
        <v>844.0</v>
      </c>
      <c r="B845" s="145" t="s">
        <v>1363</v>
      </c>
      <c r="C845" s="145" t="s">
        <v>47</v>
      </c>
      <c r="D845" s="146" t="s">
        <v>358</v>
      </c>
      <c r="E845" s="147" t="s">
        <v>1364</v>
      </c>
      <c r="F845" s="147" t="str">
        <f t="shared" si="1"/>
        <v>C01-Regula i expressa les seves emocions enfortint l’optimisme, la resiliència, l’autoeficàcia i la recerca de propòsit i motivació cap a l’aprenentatge per gestionar els reptes i canvis i harmonitzar-los amb els seus propis objectius.</v>
      </c>
      <c r="G845" s="145" t="s">
        <v>476</v>
      </c>
      <c r="H845" s="147" t="s">
        <v>1365</v>
      </c>
      <c r="I845" s="147" t="str">
        <f t="shared" si="2"/>
        <v>1r i 2n CA 1.1-Expressar les emocions i els sentiments de forma respectuosa i assertiva, a través de diferents mitjans en situacions d’interacció social.</v>
      </c>
      <c r="J845" s="154">
        <v>573.0</v>
      </c>
    </row>
    <row r="846">
      <c r="A846" s="139">
        <v>845.0</v>
      </c>
      <c r="B846" s="140" t="s">
        <v>1363</v>
      </c>
      <c r="C846" s="140" t="s">
        <v>47</v>
      </c>
      <c r="D846" s="141" t="s">
        <v>358</v>
      </c>
      <c r="E846" s="142" t="s">
        <v>1364</v>
      </c>
      <c r="F846" s="142" t="str">
        <f t="shared" si="1"/>
        <v>C01-Regula i expressa les seves emocions enfortint l’optimisme, la resiliència, l’autoeficàcia i la recerca de propòsit i motivació cap a l’aprenentatge per gestionar els reptes i canvis i harmonitzar-los amb els seus propis objectius.</v>
      </c>
      <c r="G846" s="140" t="s">
        <v>478</v>
      </c>
      <c r="H846" s="142" t="s">
        <v>1366</v>
      </c>
      <c r="I846" s="142" t="str">
        <f t="shared" si="2"/>
        <v>1r i 2n CA 1.2-Emprar, amb iniciativa, estratègies de regulació emocional que afavoreixin el propi aprenentatge.</v>
      </c>
      <c r="J846" s="151">
        <v>574.0</v>
      </c>
    </row>
    <row r="847">
      <c r="A847" s="144">
        <v>846.0</v>
      </c>
      <c r="B847" s="145" t="s">
        <v>1363</v>
      </c>
      <c r="C847" s="145" t="s">
        <v>47</v>
      </c>
      <c r="D847" s="146" t="s">
        <v>358</v>
      </c>
      <c r="E847" s="147" t="s">
        <v>1364</v>
      </c>
      <c r="F847" s="147" t="str">
        <f t="shared" si="1"/>
        <v>C01-Regula i expressa les seves emocions enfortint l’optimisme, la resiliència, l’autoeficàcia i la recerca de propòsit i motivació cap a l’aprenentatge per gestionar els reptes i canvis i harmonitzar-los amb els seus propis objectius.</v>
      </c>
      <c r="G847" s="145" t="s">
        <v>484</v>
      </c>
      <c r="H847" s="147" t="s">
        <v>1367</v>
      </c>
      <c r="I847" s="147" t="str">
        <f t="shared" si="2"/>
        <v>3r i 4t CA 1.1-Analitzar la gestió de les emocions en les relacions amb els altres dins el context educatiu i social.</v>
      </c>
      <c r="J847" s="154">
        <v>575.0</v>
      </c>
    </row>
    <row r="848">
      <c r="A848" s="139">
        <v>847.0</v>
      </c>
      <c r="B848" s="140" t="s">
        <v>1363</v>
      </c>
      <c r="C848" s="140" t="s">
        <v>47</v>
      </c>
      <c r="D848" s="141" t="s">
        <v>358</v>
      </c>
      <c r="E848" s="142" t="s">
        <v>1364</v>
      </c>
      <c r="F848" s="142" t="str">
        <f t="shared" si="1"/>
        <v>C01-Regula i expressa les seves emocions enfortint l’optimisme, la resiliència, l’autoeficàcia i la recerca de propòsit i motivació cap a l’aprenentatge per gestionar els reptes i canvis i harmonitzar-los amb els seus propis objectius.</v>
      </c>
      <c r="G848" s="140" t="s">
        <v>486</v>
      </c>
      <c r="H848" s="142" t="s">
        <v>1368</v>
      </c>
      <c r="I848" s="142" t="str">
        <f t="shared" si="2"/>
        <v>3r i 4t CA 1.2-Validar i emprar de forma proactiva estratègies de regulació emocional anticipant-se a situacions d’incertesa i de canvi que suposin un repte.</v>
      </c>
      <c r="J848" s="151">
        <v>576.0</v>
      </c>
    </row>
    <row r="849">
      <c r="A849" s="144">
        <v>848.0</v>
      </c>
      <c r="B849" s="145" t="s">
        <v>1363</v>
      </c>
      <c r="C849" s="145" t="s">
        <v>47</v>
      </c>
      <c r="D849" s="146" t="s">
        <v>367</v>
      </c>
      <c r="E849" s="147" t="s">
        <v>1369</v>
      </c>
      <c r="F849" s="147" t="str">
        <f t="shared" si="1"/>
        <v>C02-Coneix els riscos per a la salut relacionats amb factors socials, per consolidar hàbits de vida saludable en el terreny físic i mental.</v>
      </c>
      <c r="G849" s="145" t="s">
        <v>493</v>
      </c>
      <c r="H849" s="147" t="s">
        <v>1370</v>
      </c>
      <c r="I849" s="147" t="str">
        <f t="shared" si="2"/>
        <v>1r i 2n CA 2.1-Incorporar, en la vida quotidiana, hàbits saludables que parteixen de la reflexió crítica en la cerca de la millora del benestar físic i emocional propi i col·lectiu.</v>
      </c>
      <c r="J849" s="154">
        <v>577.0</v>
      </c>
    </row>
    <row r="850">
      <c r="A850" s="139">
        <v>849.0</v>
      </c>
      <c r="B850" s="140" t="s">
        <v>1363</v>
      </c>
      <c r="C850" s="140" t="s">
        <v>47</v>
      </c>
      <c r="D850" s="141" t="s">
        <v>367</v>
      </c>
      <c r="E850" s="142" t="s">
        <v>1369</v>
      </c>
      <c r="F850" s="142" t="str">
        <f t="shared" si="1"/>
        <v>C02-Coneix els riscos per a la salut relacionats amb factors socials, per consolidar hàbits de vida saludable en el terreny físic i mental.</v>
      </c>
      <c r="G850" s="140" t="s">
        <v>495</v>
      </c>
      <c r="H850" s="142" t="s">
        <v>1371</v>
      </c>
      <c r="I850" s="142" t="str">
        <f t="shared" si="2"/>
        <v>1r i 2n CA 2.2-Analitzar críticament els riscos6 de la manca d’hàbits saludables per a la salut física, emocional i mental, en l’àmbit personal i col·lectiu, valorant les relacions personals i els entorns socials saludables.</v>
      </c>
      <c r="J850" s="151">
        <v>578.0</v>
      </c>
    </row>
    <row r="851">
      <c r="A851" s="144">
        <v>850.0</v>
      </c>
      <c r="B851" s="145" t="s">
        <v>1363</v>
      </c>
      <c r="C851" s="145" t="s">
        <v>47</v>
      </c>
      <c r="D851" s="146" t="s">
        <v>367</v>
      </c>
      <c r="E851" s="147" t="s">
        <v>1369</v>
      </c>
      <c r="F851" s="147" t="str">
        <f t="shared" si="1"/>
        <v>C02-Coneix els riscos per a la salut relacionats amb factors socials, per consolidar hàbits de vida saludable en el terreny físic i mental.</v>
      </c>
      <c r="G851" s="145" t="s">
        <v>503</v>
      </c>
      <c r="H851" s="147" t="s">
        <v>1372</v>
      </c>
      <c r="I851" s="147" t="str">
        <f t="shared" si="2"/>
        <v>3r i 4t CA 2.1-Consolidar, en la vida quotidiana, els hàbits de vida saludable, fent-ne propostes de millora justificades i amb sentit crític mitjançant el treball en grup i la retroacció.</v>
      </c>
      <c r="J851" s="154">
        <v>579.0</v>
      </c>
    </row>
    <row r="852">
      <c r="A852" s="139">
        <v>851.0</v>
      </c>
      <c r="B852" s="140" t="s">
        <v>1363</v>
      </c>
      <c r="C852" s="140" t="s">
        <v>47</v>
      </c>
      <c r="D852" s="141" t="s">
        <v>367</v>
      </c>
      <c r="E852" s="142" t="s">
        <v>1369</v>
      </c>
      <c r="F852" s="142" t="str">
        <f t="shared" si="1"/>
        <v>C02-Coneix els riscos per a la salut relacionats amb factors socials, per consolidar hàbits de vida saludable en el terreny físic i mental.</v>
      </c>
      <c r="G852" s="140" t="s">
        <v>505</v>
      </c>
      <c r="H852" s="142" t="s">
        <v>1373</v>
      </c>
      <c r="I852" s="142" t="str">
        <f t="shared" si="2"/>
        <v>3r i 4t CA 2.2-Proposar, a partir de la reflexió crítica, accions dirigides a produir canvis en l’entorn per reduir els riscos per a la salut física, emocional i mental, en l’àmbit personal i col·lectiu.</v>
      </c>
      <c r="J852" s="143" t="s">
        <v>362</v>
      </c>
    </row>
    <row r="853">
      <c r="A853" s="144">
        <v>852.0</v>
      </c>
      <c r="B853" s="145" t="s">
        <v>1363</v>
      </c>
      <c r="C853" s="145" t="s">
        <v>47</v>
      </c>
      <c r="D853" s="146" t="s">
        <v>373</v>
      </c>
      <c r="E853" s="147" t="s">
        <v>1374</v>
      </c>
      <c r="F853" s="147" t="str">
        <f t="shared" si="1"/>
        <v>C03-Comprèn proactivament les perspectives i les experiències dels altres i les incorpora al seu aprenentatge per participar en el treball en grup distribuint i acceptant tasques i responsabilitats de manera equitativa i emprant estratègies cooperatives.</v>
      </c>
      <c r="G853" s="145" t="s">
        <v>512</v>
      </c>
      <c r="H853" s="147" t="s">
        <v>1375</v>
      </c>
      <c r="I853" s="147" t="str">
        <f t="shared" si="2"/>
        <v>1r i 2n CA 3.1-Mostrar respecte per les perspectives, les experiències i les emocions dels altres sense jutjar-les fent que les altres persones se sentin escoltades i compreses mitjançant estratègies de comunicació efectiva, activa i empàtica.</v>
      </c>
      <c r="J853" s="154">
        <v>581.0</v>
      </c>
    </row>
    <row r="854">
      <c r="A854" s="139">
        <v>853.0</v>
      </c>
      <c r="B854" s="140" t="s">
        <v>1363</v>
      </c>
      <c r="C854" s="140" t="s">
        <v>47</v>
      </c>
      <c r="D854" s="141" t="s">
        <v>373</v>
      </c>
      <c r="E854" s="142" t="s">
        <v>1374</v>
      </c>
      <c r="F854" s="142" t="str">
        <f t="shared" si="1"/>
        <v>C03-Comprèn proactivament les perspectives i les experiències dels altres i les incorpora al seu aprenentatge per participar en el treball en grup distribuint i acceptant tasques i responsabilitats de manera equitativa i emprant estratègies cooperatives.</v>
      </c>
      <c r="G854" s="140" t="s">
        <v>514</v>
      </c>
      <c r="H854" s="142" t="s">
        <v>1376</v>
      </c>
      <c r="I854" s="142" t="str">
        <f t="shared" si="2"/>
        <v>1r i 2n CA 3.2-Emprar estratègies de treball cooperatiu, complint els acords, prioritzant l’objectiu de l’equip i valorant les aportacions del grup amb respecte i responsabilitat.</v>
      </c>
      <c r="J854" s="151">
        <v>582.0</v>
      </c>
    </row>
    <row r="855">
      <c r="A855" s="144">
        <v>854.0</v>
      </c>
      <c r="B855" s="145" t="s">
        <v>1363</v>
      </c>
      <c r="C855" s="145" t="s">
        <v>47</v>
      </c>
      <c r="D855" s="146" t="s">
        <v>373</v>
      </c>
      <c r="E855" s="147" t="s">
        <v>1374</v>
      </c>
      <c r="F855" s="147" t="str">
        <f t="shared" si="1"/>
        <v>C03-Comprèn proactivament les perspectives i les experiències dels altres i les incorpora al seu aprenentatge per participar en el treball en grup distribuint i acceptant tasques i responsabilitats de manera equitativa i emprant estratègies cooperatives.</v>
      </c>
      <c r="G855" s="145" t="s">
        <v>522</v>
      </c>
      <c r="H855" s="147" t="s">
        <v>1377</v>
      </c>
      <c r="I855" s="147" t="str">
        <f t="shared" si="2"/>
        <v>3r i 4t CA 3.1-Emprendre accions, de forma proactiva, que mostrin comprensió i respecte per les emocions, perspectives i experiències dels altres valorant la diversitat mitjançant estratègies de comunicació efectiva, activa i empàtica.</v>
      </c>
      <c r="J855" s="154">
        <v>583.0</v>
      </c>
    </row>
    <row r="856">
      <c r="A856" s="139">
        <v>855.0</v>
      </c>
      <c r="B856" s="140" t="s">
        <v>1363</v>
      </c>
      <c r="C856" s="140" t="s">
        <v>47</v>
      </c>
      <c r="D856" s="141" t="s">
        <v>373</v>
      </c>
      <c r="E856" s="142" t="s">
        <v>1374</v>
      </c>
      <c r="F856" s="142" t="str">
        <f t="shared" si="1"/>
        <v>C03-Comprèn proactivament les perspectives i les experiències dels altres i les incorpora al seu aprenentatge per participar en el treball en grup distribuint i acceptant tasques i responsabilitats de manera equitativa i emprant estratègies cooperatives.</v>
      </c>
      <c r="G856" s="140" t="s">
        <v>524</v>
      </c>
      <c r="H856" s="142" t="s">
        <v>1378</v>
      </c>
      <c r="I856" s="142" t="str">
        <f t="shared" si="2"/>
        <v>3r i 4t CA 3.2-Emprar de forma proactiva estratègies cooperatives dirigides a l’autogestió del grup vetllant per la distribució equitativa de les tasques i els rols i assumint l’èxit col·lectiu com una millora personal</v>
      </c>
      <c r="J856" s="151">
        <v>584.0</v>
      </c>
    </row>
    <row r="857">
      <c r="A857" s="144">
        <v>856.0</v>
      </c>
      <c r="B857" s="145" t="s">
        <v>1363</v>
      </c>
      <c r="C857" s="145" t="s">
        <v>47</v>
      </c>
      <c r="D857" s="146" t="s">
        <v>381</v>
      </c>
      <c r="E857" s="147" t="s">
        <v>1379</v>
      </c>
      <c r="F857" s="147" t="str">
        <f t="shared" si="1"/>
        <v>C04-Fa autoavaluacions sobre el seu procés d’aprenentatge, buscant fonts fiables per validar, sustentar i contrastar la informació i per obtenir conclusions rellevants.</v>
      </c>
      <c r="G857" s="145" t="s">
        <v>529</v>
      </c>
      <c r="H857" s="147" t="s">
        <v>1380</v>
      </c>
      <c r="I857" s="147" t="str">
        <f t="shared" si="2"/>
        <v>1r i 2n CA 4.1-Argumentar de forma constructiva, amb ajuda si escau, sobre les fortaleses i les debilitats pròpies mitjançant l’ús d’estratègies d’autoavaluació i coavaluació.</v>
      </c>
      <c r="J857" s="154">
        <v>585.0</v>
      </c>
    </row>
    <row r="858">
      <c r="A858" s="139">
        <v>857.0</v>
      </c>
      <c r="B858" s="140" t="s">
        <v>1363</v>
      </c>
      <c r="C858" s="140" t="s">
        <v>47</v>
      </c>
      <c r="D858" s="141" t="s">
        <v>381</v>
      </c>
      <c r="E858" s="142" t="s">
        <v>1379</v>
      </c>
      <c r="F858" s="142" t="str">
        <f t="shared" si="1"/>
        <v>C04-Fa autoavaluacions sobre el seu procés d’aprenentatge, buscant fonts fiables per validar, sustentar i contrastar la informació i per obtenir conclusions rellevants.</v>
      </c>
      <c r="G858" s="140" t="s">
        <v>531</v>
      </c>
      <c r="H858" s="142" t="s">
        <v>1381</v>
      </c>
      <c r="I858" s="142" t="str">
        <f t="shared" si="2"/>
        <v>1r i 2n CA 4.2-Planificar i anticipar, amb ajuda si escau, les accions necessàries per fer front als reptes d’aprenentatge en les situacions d’aula amb responsabilitat, esforç i constància proposant diverses solucions i demanant ajuda quan calgui.</v>
      </c>
      <c r="J858" s="151">
        <v>586.0</v>
      </c>
    </row>
    <row r="859">
      <c r="A859" s="144">
        <v>858.0</v>
      </c>
      <c r="B859" s="145" t="s">
        <v>1363</v>
      </c>
      <c r="C859" s="145" t="s">
        <v>47</v>
      </c>
      <c r="D859" s="146" t="s">
        <v>381</v>
      </c>
      <c r="E859" s="147" t="s">
        <v>1379</v>
      </c>
      <c r="F859" s="147" t="str">
        <f t="shared" si="1"/>
        <v>C04-Fa autoavaluacions sobre el seu procés d’aprenentatge, buscant fonts fiables per validar, sustentar i contrastar la informació i per obtenir conclusions rellevants.</v>
      </c>
      <c r="G859" s="145" t="s">
        <v>533</v>
      </c>
      <c r="H859" s="147" t="s">
        <v>1382</v>
      </c>
      <c r="I859" s="147" t="str">
        <f t="shared" si="2"/>
        <v>1r i 2n CA 4.3-Argumentar, a partir d’estratègies de pensament crític, sobre la veracitat i la qualitat de diferents fonts d’informació diferenciant fets d’opinions</v>
      </c>
      <c r="J859" s="154">
        <v>587.0</v>
      </c>
    </row>
    <row r="860">
      <c r="A860" s="139">
        <v>859.0</v>
      </c>
      <c r="B860" s="140" t="s">
        <v>1363</v>
      </c>
      <c r="C860" s="140" t="s">
        <v>47</v>
      </c>
      <c r="D860" s="141" t="s">
        <v>381</v>
      </c>
      <c r="E860" s="142" t="s">
        <v>1379</v>
      </c>
      <c r="F860" s="142" t="str">
        <f t="shared" si="1"/>
        <v>C04-Fa autoavaluacions sobre el seu procés d’aprenentatge, buscant fonts fiables per validar, sustentar i contrastar la informació i per obtenir conclusions rellevants.</v>
      </c>
      <c r="G860" s="140" t="s">
        <v>1321</v>
      </c>
      <c r="H860" s="142" t="s">
        <v>1383</v>
      </c>
      <c r="I860" s="142" t="str">
        <f t="shared" si="2"/>
        <v>1r i 2n CA 4.4-Analitzar la informació seleccionada procedent de diferents fonts en les tasques i els treballs d’investigació de l’aula, discriminant autònomament la veracitat de la informació.</v>
      </c>
      <c r="J860" s="151">
        <v>588.0</v>
      </c>
    </row>
    <row r="861">
      <c r="A861" s="144">
        <v>860.0</v>
      </c>
      <c r="B861" s="145" t="s">
        <v>1363</v>
      </c>
      <c r="C861" s="145" t="s">
        <v>47</v>
      </c>
      <c r="D861" s="146" t="s">
        <v>381</v>
      </c>
      <c r="E861" s="147" t="s">
        <v>1379</v>
      </c>
      <c r="F861" s="147" t="str">
        <f t="shared" si="1"/>
        <v>C04-Fa autoavaluacions sobre el seu procés d’aprenentatge, buscant fonts fiables per validar, sustentar i contrastar la informació i per obtenir conclusions rellevants.</v>
      </c>
      <c r="G861" s="145" t="s">
        <v>535</v>
      </c>
      <c r="H861" s="147" t="s">
        <v>1384</v>
      </c>
      <c r="I861" s="147" t="str">
        <f t="shared" si="2"/>
        <v>3r i 4t CA 4.1-Argumentar de forma constructiva i amb autonomia, sobre les fortaleses i les debilitats pròpies mitjançant l’ús d’estratègies d’autoavaluació i coavaluació.</v>
      </c>
      <c r="J861" s="154">
        <v>589.0</v>
      </c>
    </row>
    <row r="862">
      <c r="A862" s="139">
        <v>861.0</v>
      </c>
      <c r="B862" s="140" t="s">
        <v>1363</v>
      </c>
      <c r="C862" s="140" t="s">
        <v>47</v>
      </c>
      <c r="D862" s="141" t="s">
        <v>381</v>
      </c>
      <c r="E862" s="142" t="s">
        <v>1379</v>
      </c>
      <c r="F862" s="142" t="str">
        <f t="shared" si="1"/>
        <v>C04-Fa autoavaluacions sobre el seu procés d’aprenentatge, buscant fonts fiables per validar, sustentar i contrastar la informació i per obtenir conclusions rellevants.</v>
      </c>
      <c r="G862" s="140" t="s">
        <v>537</v>
      </c>
      <c r="H862" s="142" t="s">
        <v>1385</v>
      </c>
      <c r="I862" s="142" t="str">
        <f t="shared" si="2"/>
        <v>3r i 4t CA 4.2-Planificar i anticipar, amb autonomia, les accions necessàries per fer front als reptes d’aprenentatge en les situacions d’aula amb responsabilitat, constància, esforç i rigor, formulant diverses solucions i ajudant quan calgui.</v>
      </c>
      <c r="J862" s="151">
        <v>590.0</v>
      </c>
    </row>
    <row r="863">
      <c r="A863" s="144">
        <v>862.0</v>
      </c>
      <c r="B863" s="145" t="s">
        <v>1363</v>
      </c>
      <c r="C863" s="145" t="s">
        <v>47</v>
      </c>
      <c r="D863" s="146" t="s">
        <v>381</v>
      </c>
      <c r="E863" s="147" t="s">
        <v>1379</v>
      </c>
      <c r="F863" s="147" t="str">
        <f t="shared" si="1"/>
        <v>C04-Fa autoavaluacions sobre el seu procés d’aprenentatge, buscant fonts fiables per validar, sustentar i contrastar la informació i per obtenir conclusions rellevants.</v>
      </c>
      <c r="G863" s="145" t="s">
        <v>539</v>
      </c>
      <c r="H863" s="147" t="s">
        <v>1386</v>
      </c>
      <c r="I863" s="147" t="str">
        <f t="shared" si="2"/>
        <v>3r i 4t CA 4.3-Proposar actuacions responsables i creatives, a partir de l’anàlisi crítica, sobre la veracitat, la qualitat i la fiabilitat de les diferents fonts d’informació.</v>
      </c>
      <c r="J863" s="154">
        <v>591.0</v>
      </c>
    </row>
    <row r="864">
      <c r="A864" s="139">
        <v>863.0</v>
      </c>
      <c r="B864" s="140" t="s">
        <v>1363</v>
      </c>
      <c r="C864" s="140" t="s">
        <v>47</v>
      </c>
      <c r="D864" s="141" t="s">
        <v>381</v>
      </c>
      <c r="E864" s="142" t="s">
        <v>1379</v>
      </c>
      <c r="F864" s="142" t="str">
        <f t="shared" si="1"/>
        <v>C04-Fa autoavaluacions sobre el seu procés d’aprenentatge, buscant fonts fiables per validar, sustentar i contrastar la informació i per obtenir conclusions rellevants.</v>
      </c>
      <c r="G864" s="140" t="s">
        <v>1330</v>
      </c>
      <c r="H864" s="142" t="s">
        <v>1387</v>
      </c>
      <c r="I864" s="142" t="str">
        <f t="shared" si="2"/>
        <v>3r i 4t CA 4.4-Argumentar amb criteri si una informació rebuda és certa o no, en les tasques i els treballs d’investigació de l’aula.</v>
      </c>
      <c r="J864" s="151">
        <v>592.0</v>
      </c>
    </row>
    <row r="865">
      <c r="A865" s="144">
        <v>864.0</v>
      </c>
      <c r="B865" s="145" t="s">
        <v>1363</v>
      </c>
      <c r="C865" s="145" t="s">
        <v>47</v>
      </c>
      <c r="D865" s="146" t="s">
        <v>431</v>
      </c>
      <c r="E865" s="147" t="s">
        <v>1388</v>
      </c>
      <c r="F865" s="147" t="str">
        <f t="shared" si="1"/>
        <v>C05-Planifica objectius a mitjà termini i desenvolupa processos metacognitius de retroalimentació per aprendre dels seus errors en el procés de construcció de coneixement.</v>
      </c>
      <c r="G865" s="145" t="s">
        <v>542</v>
      </c>
      <c r="H865" s="147" t="s">
        <v>1389</v>
      </c>
      <c r="I865" s="147" t="str">
        <f t="shared" si="2"/>
        <v>1r i 2n CA 5.1-Mostrar, a través de diferents mitjans i amb suport si escau, l’apropiació i diferenciació dels objectius d’aprenentatge a mitjà i llarg termini.</v>
      </c>
      <c r="J865" s="154">
        <v>593.0</v>
      </c>
    </row>
    <row r="866">
      <c r="A866" s="139">
        <v>865.0</v>
      </c>
      <c r="B866" s="140" t="s">
        <v>1363</v>
      </c>
      <c r="C866" s="140" t="s">
        <v>47</v>
      </c>
      <c r="D866" s="141" t="s">
        <v>431</v>
      </c>
      <c r="E866" s="142" t="s">
        <v>1388</v>
      </c>
      <c r="F866" s="142" t="str">
        <f t="shared" si="1"/>
        <v>C05-Planifica objectius a mitjà termini i desenvolupa processos metacognitius de retroalimentació per aprendre dels seus errors en el procés de construcció de coneixement.</v>
      </c>
      <c r="G866" s="140" t="s">
        <v>544</v>
      </c>
      <c r="H866" s="142" t="s">
        <v>1390</v>
      </c>
      <c r="I866" s="142" t="str">
        <f t="shared" si="2"/>
        <v>1r i 2n CA 5.2-Anticipar i planificar, amb suport, les accions més pertinents per aprendre mitjançant processos de metacognició i identificant l’error com una font d’aprenentatge.</v>
      </c>
      <c r="J866" s="143" t="s">
        <v>362</v>
      </c>
    </row>
    <row r="867">
      <c r="A867" s="144">
        <v>866.0</v>
      </c>
      <c r="B867" s="145" t="s">
        <v>1363</v>
      </c>
      <c r="C867" s="145" t="s">
        <v>47</v>
      </c>
      <c r="D867" s="146" t="s">
        <v>431</v>
      </c>
      <c r="E867" s="147" t="s">
        <v>1388</v>
      </c>
      <c r="F867" s="147" t="str">
        <f t="shared" si="1"/>
        <v>C05-Planifica objectius a mitjà termini i desenvolupa processos metacognitius de retroalimentació per aprendre dels seus errors en el procés de construcció de coneixement.</v>
      </c>
      <c r="G867" s="145" t="s">
        <v>546</v>
      </c>
      <c r="H867" s="147" t="s">
        <v>1391</v>
      </c>
      <c r="I867" s="147" t="str">
        <f t="shared" si="2"/>
        <v>1r i 2n CA 5.3-Seleccionar i aplicar, amb suport, les estratègies d’aprenentatge pertinents a la tasca proposada que afavoreixin l’aprenentatge en contextos educatius.</v>
      </c>
      <c r="J867" s="154">
        <v>595.0</v>
      </c>
    </row>
    <row r="868">
      <c r="A868" s="139">
        <v>867.0</v>
      </c>
      <c r="B868" s="140" t="s">
        <v>1363</v>
      </c>
      <c r="C868" s="140" t="s">
        <v>47</v>
      </c>
      <c r="D868" s="141" t="s">
        <v>431</v>
      </c>
      <c r="E868" s="142" t="s">
        <v>1388</v>
      </c>
      <c r="F868" s="142" t="str">
        <f t="shared" si="1"/>
        <v>C05-Planifica objectius a mitjà termini i desenvolupa processos metacognitius de retroalimentació per aprendre dels seus errors en el procés de construcció de coneixement.</v>
      </c>
      <c r="G868" s="140" t="s">
        <v>548</v>
      </c>
      <c r="H868" s="142" t="s">
        <v>1392</v>
      </c>
      <c r="I868" s="142" t="str">
        <f t="shared" si="2"/>
        <v>1r i 2n CA 5.4-Seleccionar i aplicar, de forma autònoma, instruments i estratègies d’autoavaluació i coavaluació en processos d’autoregulació de l’aprenentatge.</v>
      </c>
      <c r="J868" s="151">
        <v>596.0</v>
      </c>
    </row>
    <row r="869">
      <c r="A869" s="144">
        <v>868.0</v>
      </c>
      <c r="B869" s="145" t="s">
        <v>1363</v>
      </c>
      <c r="C869" s="145" t="s">
        <v>47</v>
      </c>
      <c r="D869" s="146" t="s">
        <v>431</v>
      </c>
      <c r="E869" s="147" t="s">
        <v>1388</v>
      </c>
      <c r="F869" s="147" t="str">
        <f t="shared" si="1"/>
        <v>C05-Planifica objectius a mitjà termini i desenvolupa processos metacognitius de retroalimentació per aprendre dels seus errors en el procés de construcció de coneixement.</v>
      </c>
      <c r="G869" s="145" t="s">
        <v>550</v>
      </c>
      <c r="H869" s="147" t="s">
        <v>1393</v>
      </c>
      <c r="I869" s="147" t="str">
        <f t="shared" si="2"/>
        <v>3r i 4t CA 5.1-Mostrar, a través de diferents mitjans i de manera autònoma, l’apropiació i diferenciació dels objectius d’aprenentatge a mitjà i llarg termini.</v>
      </c>
      <c r="J869" s="154">
        <v>597.0</v>
      </c>
    </row>
    <row r="870">
      <c r="A870" s="139">
        <v>869.0</v>
      </c>
      <c r="B870" s="140" t="s">
        <v>1363</v>
      </c>
      <c r="C870" s="140" t="s">
        <v>47</v>
      </c>
      <c r="D870" s="141" t="s">
        <v>431</v>
      </c>
      <c r="E870" s="142" t="s">
        <v>1388</v>
      </c>
      <c r="F870" s="142" t="str">
        <f t="shared" si="1"/>
        <v>C05-Planifica objectius a mitjà termini i desenvolupa processos metacognitius de retroalimentació per aprendre dels seus errors en el procés de construcció de coneixement.</v>
      </c>
      <c r="G870" s="140" t="s">
        <v>552</v>
      </c>
      <c r="H870" s="142" t="s">
        <v>1394</v>
      </c>
      <c r="I870" s="142" t="str">
        <f t="shared" si="2"/>
        <v>3r i 4t CA 5.2-Anticipar i planificar, de manera autònoma, les accions més pertinents per aprendre mitjançant processos de metacognició i identificant l’error com una font d’aprenentatge.</v>
      </c>
      <c r="J870" s="151">
        <v>598.0</v>
      </c>
    </row>
    <row r="871">
      <c r="A871" s="144">
        <v>870.0</v>
      </c>
      <c r="B871" s="145" t="s">
        <v>1363</v>
      </c>
      <c r="C871" s="145" t="s">
        <v>47</v>
      </c>
      <c r="D871" s="146" t="s">
        <v>431</v>
      </c>
      <c r="E871" s="147" t="s">
        <v>1388</v>
      </c>
      <c r="F871" s="147" t="str">
        <f t="shared" si="1"/>
        <v>C05-Planifica objectius a mitjà termini i desenvolupa processos metacognitius de retroalimentació per aprendre dels seus errors en el procés de construcció de coneixement.</v>
      </c>
      <c r="G871" s="145" t="s">
        <v>554</v>
      </c>
      <c r="H871" s="147" t="s">
        <v>1395</v>
      </c>
      <c r="I871" s="147" t="str">
        <f t="shared" si="2"/>
        <v>3r i 4t CA 5.3-Seleccionar i aplicar, de manera autònoma, les estratègies d’aprenentatge pertinents a la tasca proposada que afavoreixi l’aprenentatge en qualsevol context.</v>
      </c>
      <c r="J871" s="154">
        <v>599.0</v>
      </c>
    </row>
    <row r="872">
      <c r="A872" s="161">
        <v>871.0</v>
      </c>
      <c r="B872" s="162" t="s">
        <v>1363</v>
      </c>
      <c r="C872" s="162" t="s">
        <v>47</v>
      </c>
      <c r="D872" s="163" t="s">
        <v>431</v>
      </c>
      <c r="E872" s="164" t="s">
        <v>1388</v>
      </c>
      <c r="F872" s="164" t="str">
        <f t="shared" si="1"/>
        <v>C05-Planifica objectius a mitjà termini i desenvolupa processos metacognitius de retroalimentació per aprendre dels seus errors en el procés de construcció de coneixement.</v>
      </c>
      <c r="G872" s="162" t="s">
        <v>556</v>
      </c>
      <c r="H872" s="164" t="s">
        <v>1396</v>
      </c>
      <c r="I872" s="164" t="str">
        <f t="shared" si="2"/>
        <v>3r i 4t CA 5.4-Crear, amb suport si escau, instruments i estratègies d’autoavaluació i coavaluació en processos d’autoregulació de l’aprenentatge.</v>
      </c>
      <c r="J872" s="165">
        <v>600.0</v>
      </c>
    </row>
  </sheetData>
  <drawing r:id="rId1"/>
  <tableParts count="1">
    <tablePart r:id="rId3"/>
  </tableParts>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7.13"/>
    <col customWidth="1" min="2" max="2" width="8.0"/>
    <col customWidth="1" min="3" max="3" width="24.5"/>
    <col customWidth="1" min="4" max="4" width="7.63"/>
    <col customWidth="1" min="5" max="6" width="58.13"/>
    <col customWidth="1" min="7" max="7" width="15.88"/>
    <col customWidth="1" min="8" max="9" width="58.63"/>
    <col customWidth="1" min="10" max="10" width="13.5"/>
  </cols>
  <sheetData>
    <row r="1" ht="29.25" customHeight="1">
      <c r="A1" s="166" t="s">
        <v>349</v>
      </c>
      <c r="B1" s="167" t="s">
        <v>350</v>
      </c>
      <c r="C1" s="168" t="s">
        <v>351</v>
      </c>
      <c r="D1" s="167" t="s">
        <v>352</v>
      </c>
      <c r="E1" s="169" t="s">
        <v>353</v>
      </c>
      <c r="F1" s="168" t="s">
        <v>354</v>
      </c>
      <c r="G1" s="170" t="s">
        <v>355</v>
      </c>
      <c r="H1" s="169" t="s">
        <v>27</v>
      </c>
      <c r="I1" s="168" t="s">
        <v>356</v>
      </c>
      <c r="J1" s="171" t="s">
        <v>357</v>
      </c>
    </row>
    <row r="2">
      <c r="A2" s="172">
        <v>1.0</v>
      </c>
      <c r="B2" s="173" t="s">
        <v>285</v>
      </c>
      <c r="C2" s="174" t="s">
        <v>17</v>
      </c>
      <c r="D2" s="175" t="s">
        <v>358</v>
      </c>
      <c r="E2" s="174" t="s">
        <v>1397</v>
      </c>
      <c r="F2" s="174" t="str">
        <f t="shared" ref="F2:F671" si="1">D2&amp;"-"&amp;E2</f>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2" s="176" t="s">
        <v>476</v>
      </c>
      <c r="H2" s="174" t="s">
        <v>1398</v>
      </c>
      <c r="I2" s="174" t="str">
        <f t="shared" ref="I2:I671" si="2">G2&amp;"-"&amp;H2</f>
        <v>1r i 2n CA 1.1-Identificar les diferents llengües de l’entorn, inclosa la llengua de signes, i les seves variants dialectals, a través de la descripció d’algunes expressions d’ús quotidià.</v>
      </c>
      <c r="J2" s="177">
        <v>1.0</v>
      </c>
    </row>
    <row r="3">
      <c r="A3" s="172">
        <v>2.0</v>
      </c>
      <c r="B3" s="173" t="s">
        <v>285</v>
      </c>
      <c r="C3" s="174" t="s">
        <v>17</v>
      </c>
      <c r="D3" s="175" t="s">
        <v>358</v>
      </c>
      <c r="E3" s="174" t="s">
        <v>1397</v>
      </c>
      <c r="F3"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3" s="176" t="s">
        <v>478</v>
      </c>
      <c r="H3" s="174" t="s">
        <v>1399</v>
      </c>
      <c r="I3" s="174" t="str">
        <f t="shared" si="2"/>
        <v>1r i 2n CA 1.2-Detectar i rebutjar, de manera acompanyada i en contextos senzills i propers, alguns prejudicis i estereotips lingüístics, de gènere i culturals molt freqüents.</v>
      </c>
      <c r="J3" s="177">
        <v>2.0</v>
      </c>
    </row>
    <row r="4">
      <c r="A4" s="172">
        <v>3.0</v>
      </c>
      <c r="B4" s="173" t="s">
        <v>285</v>
      </c>
      <c r="C4" s="174" t="s">
        <v>17</v>
      </c>
      <c r="D4" s="175" t="s">
        <v>358</v>
      </c>
      <c r="E4" s="174" t="s">
        <v>1397</v>
      </c>
      <c r="F4"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4" s="176" t="s">
        <v>480</v>
      </c>
      <c r="H4" s="174" t="s">
        <v>1400</v>
      </c>
      <c r="I4" s="174" t="str">
        <f t="shared" si="2"/>
        <v>1r i 2n CA 1.3-Descriure i valorar la pluralitat lingüística de l’entorn com a font de riquesa cultural, a partir de l’observació i la identificació de la realitat pròxima.</v>
      </c>
      <c r="J4" s="177">
        <v>3.0</v>
      </c>
    </row>
    <row r="5">
      <c r="A5" s="172">
        <v>4.0</v>
      </c>
      <c r="B5" s="173" t="s">
        <v>285</v>
      </c>
      <c r="C5" s="174" t="s">
        <v>17</v>
      </c>
      <c r="D5" s="175" t="s">
        <v>358</v>
      </c>
      <c r="E5" s="174" t="s">
        <v>1397</v>
      </c>
      <c r="F5"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5" s="176" t="s">
        <v>484</v>
      </c>
      <c r="H5" s="174" t="s">
        <v>1401</v>
      </c>
      <c r="I5" s="174" t="str">
        <f t="shared" si="2"/>
        <v>3r i 4t CA 1.1-Identificar les diferents llengües de l’entorn, inclosa la llengua de signes, i les seves variants dialectals, a través de la descripció i interpretació d’algunes expressions d’ús quotidià.</v>
      </c>
      <c r="J5" s="177">
        <v>4.0</v>
      </c>
    </row>
    <row r="6">
      <c r="A6" s="172">
        <v>5.0</v>
      </c>
      <c r="B6" s="173" t="s">
        <v>285</v>
      </c>
      <c r="C6" s="174" t="s">
        <v>17</v>
      </c>
      <c r="D6" s="175" t="s">
        <v>358</v>
      </c>
      <c r="E6" s="174" t="s">
        <v>1397</v>
      </c>
      <c r="F6"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6" s="176" t="s">
        <v>486</v>
      </c>
      <c r="H6" s="174" t="s">
        <v>1402</v>
      </c>
      <c r="I6" s="174" t="str">
        <f t="shared" si="2"/>
        <v>3r i 4t CA 1.2-Detectar i rebutjar, amb autonomia creixent i en contextos senzills i propers, prejudicis i estereotips lingüístics, de gènere i culturals freqüents.</v>
      </c>
      <c r="J6" s="177">
        <v>5.0</v>
      </c>
    </row>
    <row r="7">
      <c r="A7" s="172">
        <v>6.0</v>
      </c>
      <c r="B7" s="173" t="s">
        <v>285</v>
      </c>
      <c r="C7" s="174" t="s">
        <v>17</v>
      </c>
      <c r="D7" s="175" t="s">
        <v>358</v>
      </c>
      <c r="E7" s="174" t="s">
        <v>1397</v>
      </c>
      <c r="F7"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 s="176" t="s">
        <v>488</v>
      </c>
      <c r="H7" s="174" t="s">
        <v>1403</v>
      </c>
      <c r="I7" s="174" t="str">
        <f t="shared" si="2"/>
        <v>3r i 4t CA 1.3-Descriure i valorar la pluralitat lingüística del món com a font de riquesa cultural, a partir de l’observació i comprensió de la realitat de l’entorn.</v>
      </c>
      <c r="J7" s="177">
        <v>6.0</v>
      </c>
    </row>
    <row r="8">
      <c r="A8" s="172">
        <v>7.0</v>
      </c>
      <c r="B8" s="173" t="s">
        <v>285</v>
      </c>
      <c r="C8" s="174" t="s">
        <v>17</v>
      </c>
      <c r="D8" s="175" t="s">
        <v>358</v>
      </c>
      <c r="E8" s="174" t="s">
        <v>1397</v>
      </c>
      <c r="F8"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8" s="176" t="s">
        <v>1404</v>
      </c>
      <c r="H8" s="174" t="s">
        <v>1405</v>
      </c>
      <c r="I8" s="174" t="str">
        <f t="shared" si="2"/>
        <v>5è i 6è CA 1.1-Identificar les diferents llengües de l’entorn, inclosa la llengua de signes, i les seves variants dialectals, a través de la descripció i interpretació de les característiques fonamentals de les del seu entorn geogràfic, així com alguns trets dels dialectes i llengües familiars de l’alumnat.</v>
      </c>
      <c r="J8" s="177">
        <v>7.0</v>
      </c>
    </row>
    <row r="9">
      <c r="A9" s="172">
        <v>8.0</v>
      </c>
      <c r="B9" s="173" t="s">
        <v>285</v>
      </c>
      <c r="C9" s="174" t="s">
        <v>17</v>
      </c>
      <c r="D9" s="175" t="s">
        <v>358</v>
      </c>
      <c r="E9" s="174" t="s">
        <v>1397</v>
      </c>
      <c r="F9"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9" s="176" t="s">
        <v>1406</v>
      </c>
      <c r="H9" s="174" t="s">
        <v>1407</v>
      </c>
      <c r="I9" s="174" t="str">
        <f t="shared" si="2"/>
        <v>5è i 6è CA 1.2-Detectar i rebutjar, amb autonomia creixent i en contextos diversos, prejudicis i estereotips lingüístics, de gènere i culturals freqüents.</v>
      </c>
      <c r="J9" s="177">
        <v>8.0</v>
      </c>
    </row>
    <row r="10">
      <c r="A10" s="172">
        <v>9.0</v>
      </c>
      <c r="B10" s="173" t="s">
        <v>285</v>
      </c>
      <c r="C10" s="174" t="s">
        <v>17</v>
      </c>
      <c r="D10" s="175" t="s">
        <v>358</v>
      </c>
      <c r="E10" s="174" t="s">
        <v>1397</v>
      </c>
      <c r="F10"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0" s="176" t="s">
        <v>1408</v>
      </c>
      <c r="H10" s="174" t="s">
        <v>1409</v>
      </c>
      <c r="I10" s="174" t="str">
        <f t="shared" si="2"/>
        <v>5è i 6è CA 1.3-Descriure, analitzar i valorar la pluralitat lingüística del món com a font de riquesa cultural, a partir de l’observació i comprensió de la realitat global.</v>
      </c>
      <c r="J10" s="177">
        <v>9.0</v>
      </c>
    </row>
    <row r="11">
      <c r="A11" s="172">
        <v>10.0</v>
      </c>
      <c r="B11" s="173" t="s">
        <v>285</v>
      </c>
      <c r="C11" s="174" t="s">
        <v>17</v>
      </c>
      <c r="D11" s="175" t="s">
        <v>367</v>
      </c>
      <c r="E11" s="174" t="s">
        <v>1410</v>
      </c>
      <c r="F11"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1" s="176" t="s">
        <v>493</v>
      </c>
      <c r="H11" s="174" t="s">
        <v>1411</v>
      </c>
      <c r="I11" s="174" t="str">
        <f t="shared" si="2"/>
        <v>1r i 2n CA 2.1-Extreure informació rellevant de produccions orals i multimodals relacionats amb situacions d’aprenentatge i la vida quotidiana de l’aula.</v>
      </c>
      <c r="J11" s="177">
        <v>10.0</v>
      </c>
    </row>
    <row r="12">
      <c r="A12" s="172">
        <v>11.0</v>
      </c>
      <c r="B12" s="173" t="s">
        <v>285</v>
      </c>
      <c r="C12" s="174" t="s">
        <v>17</v>
      </c>
      <c r="D12" s="173" t="s">
        <v>367</v>
      </c>
      <c r="E12" s="174" t="s">
        <v>1410</v>
      </c>
      <c r="F12"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2" s="176" t="s">
        <v>495</v>
      </c>
      <c r="H12" s="174" t="s">
        <v>1412</v>
      </c>
      <c r="I12" s="174" t="str">
        <f t="shared" si="2"/>
        <v>1r i 2n CA 2.2-Reconèixer, de forma acompanyada, el tema, idees principals i missatges explícits de textos orals i multimodals. Iniciar-se, també de forma acompanyada, en la valoració del contingut i de la forma (elements no verbals).</v>
      </c>
      <c r="J12" s="177">
        <v>11.0</v>
      </c>
    </row>
    <row r="13">
      <c r="A13" s="172">
        <v>12.0</v>
      </c>
      <c r="B13" s="173" t="s">
        <v>285</v>
      </c>
      <c r="C13" s="174" t="s">
        <v>17</v>
      </c>
      <c r="D13" s="173" t="s">
        <v>367</v>
      </c>
      <c r="E13" s="174" t="s">
        <v>1410</v>
      </c>
      <c r="F13"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3" s="176" t="s">
        <v>503</v>
      </c>
      <c r="H13" s="174" t="s">
        <v>1413</v>
      </c>
      <c r="I13" s="174" t="str">
        <f t="shared" si="2"/>
        <v>3r i 4t CA 2.1-Comprendre i extreure informació rellevant de produccions orals i multimodals relacionades amb situacions d’aprenentatge i la vida quotidiana de l’aula.</v>
      </c>
      <c r="J13" s="177">
        <v>12.0</v>
      </c>
    </row>
    <row r="14">
      <c r="A14" s="172">
        <v>13.0</v>
      </c>
      <c r="B14" s="173" t="s">
        <v>285</v>
      </c>
      <c r="C14" s="174" t="s">
        <v>17</v>
      </c>
      <c r="D14" s="173" t="s">
        <v>367</v>
      </c>
      <c r="E14" s="174" t="s">
        <v>1410</v>
      </c>
      <c r="F14"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4" s="176" t="s">
        <v>505</v>
      </c>
      <c r="H14" s="174" t="s">
        <v>1414</v>
      </c>
      <c r="I14" s="174" t="str">
        <f t="shared" si="2"/>
        <v>3r i 4t CA 2.2-Reconèixer en produccions orals i multimodals idees principals i secundàries, els missatges explícits i els implícits més senzills. Progressar, de manera acompanyada, en la valoració crítica del contingut i de la forma (elements no verbals).</v>
      </c>
      <c r="J14" s="177">
        <v>13.0</v>
      </c>
    </row>
    <row r="15">
      <c r="A15" s="172">
        <v>14.0</v>
      </c>
      <c r="B15" s="173" t="s">
        <v>285</v>
      </c>
      <c r="C15" s="174" t="s">
        <v>17</v>
      </c>
      <c r="D15" s="173" t="s">
        <v>367</v>
      </c>
      <c r="E15" s="174" t="s">
        <v>1410</v>
      </c>
      <c r="F15"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5" s="176" t="s">
        <v>1415</v>
      </c>
      <c r="H15" s="174" t="s">
        <v>1416</v>
      </c>
      <c r="I15" s="174" t="str">
        <f t="shared" si="2"/>
        <v>5è i 6è CA 2.1-Extreure i interpretar informació rellevant de produccions orals i multimodals formals provinents de diferents mitjans i situacions.</v>
      </c>
      <c r="J15" s="177">
        <v>14.0</v>
      </c>
    </row>
    <row r="16">
      <c r="A16" s="172">
        <v>15.0</v>
      </c>
      <c r="B16" s="173" t="s">
        <v>285</v>
      </c>
      <c r="C16" s="174" t="s">
        <v>17</v>
      </c>
      <c r="D16" s="173" t="s">
        <v>367</v>
      </c>
      <c r="E16" s="174" t="s">
        <v>1410</v>
      </c>
      <c r="F16"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6" s="176" t="s">
        <v>1417</v>
      </c>
      <c r="H16" s="174" t="s">
        <v>1418</v>
      </c>
      <c r="I16" s="174" t="str">
        <f t="shared" si="2"/>
        <v>5è i 6è CA 2.2-Reconèixer en produccions orals i multimodals formals les idees principals i les secundàries, els missatges explícits i implícits, valorar-ne el contingut i la forma (elements no verbals).</v>
      </c>
      <c r="J16" s="177">
        <v>15.0</v>
      </c>
    </row>
    <row r="17">
      <c r="A17" s="172">
        <v>16.0</v>
      </c>
      <c r="B17" s="173" t="s">
        <v>285</v>
      </c>
      <c r="C17" s="174" t="s">
        <v>17</v>
      </c>
      <c r="D17" s="173" t="s">
        <v>373</v>
      </c>
      <c r="E17" s="174" t="s">
        <v>1419</v>
      </c>
      <c r="F17"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7" s="176" t="s">
        <v>512</v>
      </c>
      <c r="H17" s="174" t="s">
        <v>1420</v>
      </c>
      <c r="I17" s="174" t="str">
        <f t="shared" si="2"/>
        <v>1r i 2n CA 3.1-Produir textos orals i multimodals coherents a partir d’una situació comunicativa propera (vivències, fets i aprenentatges), amb planificació acompanyada, adaptant el to de veu i el gest a la situació, i utilitzant recursos no verbals elementals i elements de suport.</v>
      </c>
      <c r="J17" s="177">
        <v>16.0</v>
      </c>
    </row>
    <row r="18">
      <c r="A18" s="172">
        <v>17.0</v>
      </c>
      <c r="B18" s="173" t="s">
        <v>285</v>
      </c>
      <c r="C18" s="174" t="s">
        <v>17</v>
      </c>
      <c r="D18" s="173" t="s">
        <v>373</v>
      </c>
      <c r="E18" s="174" t="s">
        <v>1419</v>
      </c>
      <c r="F18"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8" s="176" t="s">
        <v>514</v>
      </c>
      <c r="H18" s="174" t="s">
        <v>1421</v>
      </c>
      <c r="I18" s="174" t="str">
        <f t="shared" si="2"/>
        <v>1r i 2n CA 3.2-Participar en interaccions orals espontànies i en les situacions comunicatives habituals del context escolar respectant les normes d’interacció oral, mostrant interès i respecte quan parlen els altres i iniciant-se en l’ús d’estratègies d’escolta activa.</v>
      </c>
      <c r="J18" s="177">
        <v>17.0</v>
      </c>
    </row>
    <row r="19">
      <c r="A19" s="172">
        <v>18.0</v>
      </c>
      <c r="B19" s="173" t="s">
        <v>285</v>
      </c>
      <c r="C19" s="174" t="s">
        <v>17</v>
      </c>
      <c r="D19" s="173" t="s">
        <v>373</v>
      </c>
      <c r="E19" s="174" t="s">
        <v>1419</v>
      </c>
      <c r="F19"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9" s="176" t="s">
        <v>522</v>
      </c>
      <c r="H19" s="174" t="s">
        <v>1422</v>
      </c>
      <c r="I19" s="174" t="str">
        <f t="shared" si="2"/>
        <v>3r i 4t CA 3.1-Produir textos orals i multimodals coherents a partir d’una situació comunicativa coneguda, amb planificació acompanyada, ajustant el discurs i adaptant el to de veu i el gest a la situació, i usant recursos no verbals i elements de suport.</v>
      </c>
      <c r="J19" s="177">
        <v>18.0</v>
      </c>
    </row>
    <row r="20">
      <c r="A20" s="172">
        <v>19.0</v>
      </c>
      <c r="B20" s="173" t="s">
        <v>285</v>
      </c>
      <c r="C20" s="174" t="s">
        <v>17</v>
      </c>
      <c r="D20" s="173" t="s">
        <v>373</v>
      </c>
      <c r="E20" s="174" t="s">
        <v>1419</v>
      </c>
      <c r="F20"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20" s="176" t="s">
        <v>524</v>
      </c>
      <c r="H20" s="174" t="s">
        <v>1423</v>
      </c>
      <c r="I20" s="174" t="str">
        <f t="shared" si="2"/>
        <v>3r i 4t CA 3.2-Participar en interaccions orals espontànies i reglades aportant idees i respectant les dels altres, així com les normes bàsiques de la cortesia lingüística i aplicant estratègies d’escolta activa.</v>
      </c>
      <c r="J20" s="177">
        <v>19.0</v>
      </c>
    </row>
    <row r="21">
      <c r="A21" s="172">
        <v>20.0</v>
      </c>
      <c r="B21" s="173" t="s">
        <v>285</v>
      </c>
      <c r="C21" s="174" t="s">
        <v>17</v>
      </c>
      <c r="D21" s="173" t="s">
        <v>373</v>
      </c>
      <c r="E21" s="174" t="s">
        <v>1419</v>
      </c>
      <c r="F21"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21" s="176" t="s">
        <v>1424</v>
      </c>
      <c r="H21" s="174" t="s">
        <v>1425</v>
      </c>
      <c r="I21" s="174" t="str">
        <f t="shared" si="2"/>
        <v>5è i 6è CA 3.1-Produir textos orals i multimodals de manera autònoma, coherent i fluida, amb preparació prèvia, en contextos formals senzills amb adequació de l’entonació, el to de veu i el gest a la situació i un ús correcte de recursos verbals i no verbals amb suports audiovisuals.</v>
      </c>
      <c r="J21" s="177">
        <v>20.0</v>
      </c>
    </row>
    <row r="22">
      <c r="A22" s="172">
        <v>21.0</v>
      </c>
      <c r="B22" s="173" t="s">
        <v>285</v>
      </c>
      <c r="C22" s="174" t="s">
        <v>17</v>
      </c>
      <c r="D22" s="173" t="s">
        <v>373</v>
      </c>
      <c r="E22" s="174" t="s">
        <v>1419</v>
      </c>
      <c r="F22"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22" s="176" t="s">
        <v>1426</v>
      </c>
      <c r="H22" s="174" t="s">
        <v>1427</v>
      </c>
      <c r="I22" s="174" t="str">
        <f t="shared" si="2"/>
        <v>5è i 6è CA 3.2-Participar en interaccions orals espontànies i reglades, i respectar les normes de la cortesia lingüística, integrant en el propi discurs les opinions i punts de vista dels altres participants, i utilitzant el registre adequat i aplicant estratègies d’escolta activa i de gestió conversacional.</v>
      </c>
      <c r="J22" s="177">
        <v>21.0</v>
      </c>
    </row>
    <row r="23">
      <c r="A23" s="172">
        <v>22.0</v>
      </c>
      <c r="B23" s="173" t="s">
        <v>285</v>
      </c>
      <c r="C23" s="174" t="s">
        <v>17</v>
      </c>
      <c r="D23" s="173" t="s">
        <v>381</v>
      </c>
      <c r="E23" s="174" t="s">
        <v>1428</v>
      </c>
      <c r="F23"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23" s="176" t="s">
        <v>529</v>
      </c>
      <c r="H23" s="174" t="s">
        <v>1429</v>
      </c>
      <c r="I23" s="174" t="str">
        <f t="shared" si="2"/>
        <v>1r i 2n CA 4.1-Llegir textos propers, de la vida quotidiana, dels mitjans de comunicació i textos escolars, de forma silenciosa i en veu alta, amb fluïdesa suficient (velocitat, precisió en el reconeixement de les paraules, ritme, fraseig i entonació).</v>
      </c>
      <c r="J23" s="177">
        <v>22.0</v>
      </c>
    </row>
    <row r="24">
      <c r="A24" s="172">
        <v>23.0</v>
      </c>
      <c r="B24" s="173" t="s">
        <v>285</v>
      </c>
      <c r="C24" s="174" t="s">
        <v>17</v>
      </c>
      <c r="D24" s="173" t="s">
        <v>381</v>
      </c>
      <c r="E24" s="174" t="s">
        <v>1428</v>
      </c>
      <c r="F24"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24" s="176" t="s">
        <v>531</v>
      </c>
      <c r="H24" s="174" t="s">
        <v>1430</v>
      </c>
      <c r="I24" s="174" t="str">
        <f t="shared" si="2"/>
        <v>1r i 2n CA 4.2-Comprendre textos escrits i multimodals propers, adequats al desenvolupament cognitiu, amb l’ajuda d’elements gràfics i paratextuals bàsics, a través de la identificació del sentit global i informació rellevant i emprant, de forma guiada, estratègies bàsiques de comprensió.</v>
      </c>
      <c r="J24" s="177">
        <v>23.0</v>
      </c>
    </row>
    <row r="25">
      <c r="A25" s="172">
        <v>24.0</v>
      </c>
      <c r="B25" s="173" t="s">
        <v>285</v>
      </c>
      <c r="C25" s="174" t="s">
        <v>17</v>
      </c>
      <c r="D25" s="173" t="s">
        <v>381</v>
      </c>
      <c r="E25" s="174" t="s">
        <v>1428</v>
      </c>
      <c r="F25"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25" s="176" t="s">
        <v>533</v>
      </c>
      <c r="H25" s="174" t="s">
        <v>1431</v>
      </c>
      <c r="I25" s="174" t="str">
        <f t="shared" si="2"/>
        <v>1r i 2n CA 4.3-Valorar, de manera acompanyada, el contingut i aspectes formals i paratextuals en textos escrits i multimodals senzills.</v>
      </c>
      <c r="J25" s="177">
        <v>24.0</v>
      </c>
    </row>
    <row r="26">
      <c r="A26" s="172">
        <v>25.0</v>
      </c>
      <c r="B26" s="173" t="s">
        <v>285</v>
      </c>
      <c r="C26" s="174" t="s">
        <v>17</v>
      </c>
      <c r="D26" s="173" t="s">
        <v>381</v>
      </c>
      <c r="E26" s="174" t="s">
        <v>1428</v>
      </c>
      <c r="F26"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26" s="176" t="s">
        <v>535</v>
      </c>
      <c r="H26" s="174" t="s">
        <v>1432</v>
      </c>
      <c r="I26" s="174" t="str">
        <f t="shared" si="2"/>
        <v>3r i 4t CA 4.1-Llegir textos progressivament complexos relacionats amb la vida quotidiana, els mitjans de comunicació i textos escolars, de fets i esdeveniments d’interès general, de manera silenciosa i en veu alta, amb fluïdesa (velocitat, precisió en el reconeixement de les paraules, ritme, fraseig i entonació).</v>
      </c>
      <c r="J26" s="177">
        <v>25.0</v>
      </c>
    </row>
    <row r="27">
      <c r="A27" s="172">
        <v>26.0</v>
      </c>
      <c r="B27" s="173" t="s">
        <v>285</v>
      </c>
      <c r="C27" s="174" t="s">
        <v>17</v>
      </c>
      <c r="D27" s="173" t="s">
        <v>381</v>
      </c>
      <c r="E27" s="174" t="s">
        <v>1428</v>
      </c>
      <c r="F27"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27" s="176" t="s">
        <v>537</v>
      </c>
      <c r="H27" s="174" t="s">
        <v>1433</v>
      </c>
      <c r="I27" s="174" t="str">
        <f t="shared" si="2"/>
        <v>3r i 4t CA 4.2-Comprendre textos escrits i multimodals progressivament complexos, a través de la identificació del sentit global i la informació rellevant, amb l’ajuda d’elements gràfics, textuals i paratextuals, i distingir idees principals i secundàries i també estratègies bàsiques de comprensió de forma progressivament autònoma.</v>
      </c>
      <c r="J27" s="177">
        <v>26.0</v>
      </c>
    </row>
    <row r="28">
      <c r="A28" s="172">
        <v>27.0</v>
      </c>
      <c r="B28" s="173" t="s">
        <v>285</v>
      </c>
      <c r="C28" s="174" t="s">
        <v>17</v>
      </c>
      <c r="D28" s="173" t="s">
        <v>381</v>
      </c>
      <c r="E28" s="174" t="s">
        <v>1428</v>
      </c>
      <c r="F28"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28" s="176" t="s">
        <v>539</v>
      </c>
      <c r="H28" s="174" t="s">
        <v>1434</v>
      </c>
      <c r="I28" s="174" t="str">
        <f t="shared" si="2"/>
        <v>3r i 4t CA 4.3-Valorar, de manera acompanyada, el contingut i aspectes formals i paratextuals en textos escrits i multimodals, iniciant-se en l’avaluació de la seva fiabilitat.</v>
      </c>
      <c r="J28" s="177">
        <v>27.0</v>
      </c>
    </row>
    <row r="29">
      <c r="A29" s="172">
        <v>28.0</v>
      </c>
      <c r="B29" s="173" t="s">
        <v>285</v>
      </c>
      <c r="C29" s="174" t="s">
        <v>17</v>
      </c>
      <c r="D29" s="173" t="s">
        <v>381</v>
      </c>
      <c r="E29" s="174" t="s">
        <v>1428</v>
      </c>
      <c r="F29"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29" s="176" t="s">
        <v>1435</v>
      </c>
      <c r="H29" s="174" t="s">
        <v>1436</v>
      </c>
      <c r="I29" s="174" t="str">
        <f t="shared" si="2"/>
        <v>5è i 6è CA 4.1-Llegir tot tipus de textos de manera silenciosa i en veu alta amb bona fluïdesa (velocitat, precisió en el reconeixement de les paraules, ritme, fraseig i entonació).</v>
      </c>
      <c r="J29" s="177">
        <v>28.0</v>
      </c>
    </row>
    <row r="30">
      <c r="A30" s="172">
        <v>29.0</v>
      </c>
      <c r="B30" s="173" t="s">
        <v>285</v>
      </c>
      <c r="C30" s="174" t="s">
        <v>17</v>
      </c>
      <c r="D30" s="173" t="s">
        <v>381</v>
      </c>
      <c r="E30" s="174" t="s">
        <v>1428</v>
      </c>
      <c r="F30"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30" s="176" t="s">
        <v>1437</v>
      </c>
      <c r="H30" s="174" t="s">
        <v>1438</v>
      </c>
      <c r="I30" s="174" t="str">
        <f t="shared" si="2"/>
        <v>5è i 6è CA 4.2-Comprendre textos escrits i multimodals progressivament complexos, a través de la identificació del sentit global i la informació rellevant, amb l’ajuda d’elements gràfics, textuals i paratextuals, utilitzant l’estructura i el format de cada gènere textual, i també estratègies bàsiques de comprensió, més enllà de la interpretació literal.</v>
      </c>
      <c r="J30" s="177">
        <v>29.0</v>
      </c>
    </row>
    <row r="31">
      <c r="A31" s="172">
        <v>30.0</v>
      </c>
      <c r="B31" s="173" t="s">
        <v>285</v>
      </c>
      <c r="C31" s="174" t="s">
        <v>17</v>
      </c>
      <c r="D31" s="173" t="s">
        <v>381</v>
      </c>
      <c r="E31" s="174" t="s">
        <v>1428</v>
      </c>
      <c r="F31"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31" s="176" t="s">
        <v>1439</v>
      </c>
      <c r="H31" s="174" t="s">
        <v>1440</v>
      </c>
      <c r="I31" s="174" t="str">
        <f t="shared" si="2"/>
        <v>5è i 6è CA 4.3-Valorar, de manera acompanyada, el contingut i aspectes formals i paratextuals en textos escrits i multimodals, avaluant la seva qualitat, la fiabilitat i la seva idoneïtat en funció del propòsit de lectura.</v>
      </c>
      <c r="J31" s="177">
        <v>30.0</v>
      </c>
    </row>
    <row r="32">
      <c r="A32" s="172">
        <v>31.0</v>
      </c>
      <c r="B32" s="173" t="s">
        <v>285</v>
      </c>
      <c r="C32" s="174" t="s">
        <v>17</v>
      </c>
      <c r="D32" s="173" t="s">
        <v>431</v>
      </c>
      <c r="E32" s="174" t="s">
        <v>1441</v>
      </c>
      <c r="F32"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32" s="176" t="s">
        <v>542</v>
      </c>
      <c r="H32" s="174" t="s">
        <v>1442</v>
      </c>
      <c r="I32" s="174" t="str">
        <f t="shared" si="2"/>
        <v>1r i 2n CA 5.1-Redactar textos escrits i multimodals propers i viscuts, des de les diferents etapes del procés evolutiu de l’escriptura, de manera acompanyada, per a un destinatari i amb una intenció concreta, amb adequació, coherència, cohesió i correcció adaptades al moment evolutiu (ortografia natural o de base).</v>
      </c>
      <c r="J32" s="177">
        <v>31.0</v>
      </c>
    </row>
    <row r="33">
      <c r="A33" s="172">
        <v>32.0</v>
      </c>
      <c r="B33" s="173" t="s">
        <v>285</v>
      </c>
      <c r="C33" s="174" t="s">
        <v>17</v>
      </c>
      <c r="D33" s="173" t="s">
        <v>431</v>
      </c>
      <c r="E33" s="174" t="s">
        <v>1441</v>
      </c>
      <c r="F33"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33" s="176" t="s">
        <v>544</v>
      </c>
      <c r="H33" s="174" t="s">
        <v>1443</v>
      </c>
      <c r="I33" s="174" t="str">
        <f t="shared" si="2"/>
        <v>1r i 2n CA 5.2-Aplicar estratègies de planificació, redacció, revisió i edició de textos amb acompanyament, de manera individual o grupal.</v>
      </c>
      <c r="J33" s="177">
        <v>32.0</v>
      </c>
    </row>
    <row r="34">
      <c r="A34" s="172">
        <v>33.0</v>
      </c>
      <c r="B34" s="173" t="s">
        <v>285</v>
      </c>
      <c r="C34" s="174" t="s">
        <v>17</v>
      </c>
      <c r="D34" s="173" t="s">
        <v>431</v>
      </c>
      <c r="E34" s="174" t="s">
        <v>1441</v>
      </c>
      <c r="F34"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34" s="176" t="s">
        <v>550</v>
      </c>
      <c r="H34" s="174" t="s">
        <v>1444</v>
      </c>
      <c r="I34" s="174" t="str">
        <f t="shared" si="2"/>
        <v>3r i 4t CA 5.1-Redactar textos escrits i multimodals, propers, viscuts i escolars, de manera progressivament autònoma, a través de la selecció del model discursiu que millor respongui a la situació comunicativa, amb adequació, coherència i cohesió, iniciant-se en l’ús de les normes gramaticals i ortogràfiques més senzilles.</v>
      </c>
      <c r="J34" s="177">
        <v>33.0</v>
      </c>
    </row>
    <row r="35">
      <c r="A35" s="172">
        <v>34.0</v>
      </c>
      <c r="B35" s="173" t="s">
        <v>285</v>
      </c>
      <c r="C35" s="174" t="s">
        <v>17</v>
      </c>
      <c r="D35" s="173" t="s">
        <v>431</v>
      </c>
      <c r="E35" s="174" t="s">
        <v>1441</v>
      </c>
      <c r="F35"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35" s="176" t="s">
        <v>552</v>
      </c>
      <c r="H35" s="174" t="s">
        <v>1445</v>
      </c>
      <c r="I35" s="174" t="str">
        <f t="shared" si="2"/>
        <v>3r i 4t CA 5.2-Aplicar estratègies de planificació, redacció, revisió i edició de textos de manera progressivament autònoma, amb ús de bastides, si escau, de manera individual o grupal.</v>
      </c>
      <c r="J35" s="177">
        <v>34.0</v>
      </c>
    </row>
    <row r="36">
      <c r="A36" s="172">
        <v>35.0</v>
      </c>
      <c r="B36" s="173" t="s">
        <v>285</v>
      </c>
      <c r="C36" s="174" t="s">
        <v>17</v>
      </c>
      <c r="D36" s="173" t="s">
        <v>431</v>
      </c>
      <c r="E36" s="174" t="s">
        <v>1441</v>
      </c>
      <c r="F36"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36" s="176" t="s">
        <v>1446</v>
      </c>
      <c r="H36" s="174" t="s">
        <v>1447</v>
      </c>
      <c r="I36" s="174" t="str">
        <f t="shared" si="2"/>
        <v>5è i 6è CA 5.1-Redactar textos escrits i multimodals, de tipus divers, amb suports puntuals, a través de la selecció del model discursiu que millor respongui a cada situació comunicativa, progressant en l’ús de les normes gramaticals i ortogràfiques bàsiques, amb adequació, coherència, cohesió i correcció lingüística.</v>
      </c>
      <c r="J36" s="177">
        <v>35.0</v>
      </c>
    </row>
    <row r="37">
      <c r="A37" s="172">
        <v>36.0</v>
      </c>
      <c r="B37" s="173" t="s">
        <v>285</v>
      </c>
      <c r="C37" s="174" t="s">
        <v>17</v>
      </c>
      <c r="D37" s="173" t="s">
        <v>431</v>
      </c>
      <c r="E37" s="174" t="s">
        <v>1441</v>
      </c>
      <c r="F37"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37" s="176" t="s">
        <v>1448</v>
      </c>
      <c r="H37" s="174" t="s">
        <v>1449</v>
      </c>
      <c r="I37" s="174" t="str">
        <f t="shared" si="2"/>
        <v>5è i 6è CA 5.2-Aplicar estratègies de planificació, redacció, revisió i edició de textos, de forma autònoma, amb ús de bastides, si escau, de manera individual o grupal.</v>
      </c>
      <c r="J37" s="177">
        <v>36.0</v>
      </c>
    </row>
    <row r="38">
      <c r="A38" s="172">
        <v>37.0</v>
      </c>
      <c r="B38" s="173" t="s">
        <v>285</v>
      </c>
      <c r="C38" s="174" t="s">
        <v>17</v>
      </c>
      <c r="D38" s="173" t="s">
        <v>457</v>
      </c>
      <c r="E38" s="174" t="s">
        <v>1450</v>
      </c>
      <c r="F38"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38" s="176" t="s">
        <v>559</v>
      </c>
      <c r="H38" s="174" t="s">
        <v>1451</v>
      </c>
      <c r="I38" s="174" t="str">
        <f t="shared" si="2"/>
        <v>1r i 2n CA 6.1-Aplicar estratègies de cerca d’informació (localització, selecció i contrast) en diferents fonts, incloses les digitals, sobre temes propers i d’interès personal, de forma guiada, a la xarxa i a les biblioteques.</v>
      </c>
      <c r="J38" s="177">
        <v>37.0</v>
      </c>
    </row>
    <row r="39">
      <c r="A39" s="172">
        <v>38.0</v>
      </c>
      <c r="B39" s="173" t="s">
        <v>285</v>
      </c>
      <c r="C39" s="174" t="s">
        <v>17</v>
      </c>
      <c r="D39" s="173" t="s">
        <v>457</v>
      </c>
      <c r="E39" s="174" t="s">
        <v>1450</v>
      </c>
      <c r="F39"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39" s="176" t="s">
        <v>561</v>
      </c>
      <c r="H39" s="174" t="s">
        <v>1452</v>
      </c>
      <c r="I39" s="174" t="str">
        <f t="shared" si="2"/>
        <v>1r i 2n CA 6.2-Comunicar els resultats d’un procés d’investigació, individual o grupal, realitzat de forma acompanyada, sobre temes propers i d’interès personal.</v>
      </c>
      <c r="J39" s="177">
        <v>38.0</v>
      </c>
    </row>
    <row r="40">
      <c r="A40" s="172">
        <v>39.0</v>
      </c>
      <c r="B40" s="173" t="s">
        <v>285</v>
      </c>
      <c r="C40" s="174" t="s">
        <v>17</v>
      </c>
      <c r="D40" s="173" t="s">
        <v>457</v>
      </c>
      <c r="E40" s="174" t="s">
        <v>1450</v>
      </c>
      <c r="F40"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40" s="176" t="s">
        <v>563</v>
      </c>
      <c r="H40" s="174" t="s">
        <v>1453</v>
      </c>
      <c r="I40" s="174" t="str">
        <f t="shared" si="2"/>
        <v>1r i 2n CA 6.3-Adoptar hàbits d’ús segur i saludable de les tecnologies digitals de forma guiada en relació amb l’accés a la informació i a la comunicació en l’entorn immediat.</v>
      </c>
      <c r="J40" s="177">
        <v>39.0</v>
      </c>
    </row>
    <row r="41">
      <c r="A41" s="172">
        <v>40.0</v>
      </c>
      <c r="B41" s="173" t="s">
        <v>285</v>
      </c>
      <c r="C41" s="174" t="s">
        <v>17</v>
      </c>
      <c r="D41" s="173" t="s">
        <v>457</v>
      </c>
      <c r="E41" s="174" t="s">
        <v>1450</v>
      </c>
      <c r="F41"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41" s="176" t="s">
        <v>567</v>
      </c>
      <c r="H41" s="174" t="s">
        <v>1454</v>
      </c>
      <c r="I41" s="174" t="str">
        <f t="shared" si="2"/>
        <v>3r i 4t CA 6.1-Aplicar estratègies de cerca d’informació (localització, selecció i contrast) en diferents fonts, incloses les digitals, sobre temes d’interès personal, ecològic i social, de forma progressivament autònoma, a la xarxa i a les biblioteques.</v>
      </c>
      <c r="J41" s="177">
        <v>40.0</v>
      </c>
    </row>
    <row r="42">
      <c r="A42" s="172">
        <v>41.0</v>
      </c>
      <c r="B42" s="173" t="s">
        <v>285</v>
      </c>
      <c r="C42" s="174" t="s">
        <v>17</v>
      </c>
      <c r="D42" s="173" t="s">
        <v>457</v>
      </c>
      <c r="E42" s="174" t="s">
        <v>1450</v>
      </c>
      <c r="F42"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42" s="176" t="s">
        <v>569</v>
      </c>
      <c r="H42" s="174" t="s">
        <v>1455</v>
      </c>
      <c r="I42" s="174" t="str">
        <f t="shared" si="2"/>
        <v>3r i 4t CA 6.2-Comunicar de forma creativa i respectant els drets de la propietat intel·lectual, els resultats d’un procés d’investigació, individual o grupal, realitzat de forma acompanyada, sobre temes d’interès personal, ecològic i social, que incloguin els objectius de desenvolupament sostenible.</v>
      </c>
      <c r="J42" s="177">
        <v>41.0</v>
      </c>
    </row>
    <row r="43">
      <c r="A43" s="172">
        <v>42.0</v>
      </c>
      <c r="B43" s="173" t="s">
        <v>285</v>
      </c>
      <c r="C43" s="174" t="s">
        <v>17</v>
      </c>
      <c r="D43" s="173" t="s">
        <v>457</v>
      </c>
      <c r="E43" s="174" t="s">
        <v>1450</v>
      </c>
      <c r="F43"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43" s="176" t="s">
        <v>571</v>
      </c>
      <c r="H43" s="174" t="s">
        <v>1456</v>
      </c>
      <c r="I43" s="174" t="str">
        <f t="shared" si="2"/>
        <v>3r i 4t CA 6.3-Adoptar hàbits d’ús segur, sostenible i saludable de les tecnologies digitals, amb acompanyament, en relació amb l’accés, la fiabilitat i verificació de les fonts d’informació i la comunicació al seu entorn immediat i a la xarxa.</v>
      </c>
      <c r="J43" s="177">
        <v>42.0</v>
      </c>
    </row>
    <row r="44">
      <c r="A44" s="172">
        <v>43.0</v>
      </c>
      <c r="B44" s="173" t="s">
        <v>285</v>
      </c>
      <c r="C44" s="174" t="s">
        <v>17</v>
      </c>
      <c r="D44" s="173" t="s">
        <v>457</v>
      </c>
      <c r="E44" s="174" t="s">
        <v>1450</v>
      </c>
      <c r="F44"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44" s="176" t="s">
        <v>1457</v>
      </c>
      <c r="H44" s="174" t="s">
        <v>1458</v>
      </c>
      <c r="I44" s="174" t="str">
        <f t="shared" si="2"/>
        <v>5è i 6è CA 6.1-Aplicar estratègies de cerca d’informació (localització, selecció i contrast) en diferents fonts, incloses les digitals, sobre temes d’interès personal, ecològic i social, de forma progressivament autònoma, a la xarxa i a les biblioteques, valorant-ne críticament el resultat.</v>
      </c>
      <c r="J44" s="177">
        <v>43.0</v>
      </c>
    </row>
    <row r="45">
      <c r="A45" s="172">
        <v>44.0</v>
      </c>
      <c r="B45" s="173" t="s">
        <v>285</v>
      </c>
      <c r="C45" s="174" t="s">
        <v>17</v>
      </c>
      <c r="D45" s="173" t="s">
        <v>457</v>
      </c>
      <c r="E45" s="174" t="s">
        <v>1450</v>
      </c>
      <c r="F45"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45" s="176" t="s">
        <v>1459</v>
      </c>
      <c r="H45" s="174" t="s">
        <v>1460</v>
      </c>
      <c r="I45" s="174" t="str">
        <f t="shared" si="2"/>
        <v>5è i 6è CA 6.2-Comunicar de forma creativa i respectant els drets de la propietat intel·lectual, els resultats d’un procés d’investigació senzill, individual o grupal, sobre temes d’interès personal, ecològic i social que incloguin els objectius de desenvolupament sostenible.</v>
      </c>
      <c r="J45" s="177">
        <v>44.0</v>
      </c>
    </row>
    <row r="46">
      <c r="A46" s="172">
        <v>45.0</v>
      </c>
      <c r="B46" s="173" t="s">
        <v>285</v>
      </c>
      <c r="C46" s="174" t="s">
        <v>17</v>
      </c>
      <c r="D46" s="173" t="s">
        <v>457</v>
      </c>
      <c r="E46" s="174" t="s">
        <v>1450</v>
      </c>
      <c r="F46"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46" s="176" t="s">
        <v>1461</v>
      </c>
      <c r="H46" s="174" t="s">
        <v>1462</v>
      </c>
      <c r="I46" s="174" t="str">
        <f t="shared" si="2"/>
        <v>5è i 6è CA 6.3-Adoptar hàbits d’ús crític, segur, sostenible i saludable de les tecnologies digitals, de forma progressivament autònoma, en relació amb la fiabilitat i la verificació de les fonts, la credibilitat de la informació i la comunicació a l’entorn immediat i a la xarxa.</v>
      </c>
      <c r="J46" s="177">
        <v>45.0</v>
      </c>
    </row>
    <row r="47">
      <c r="A47" s="172">
        <v>46.0</v>
      </c>
      <c r="B47" s="173" t="s">
        <v>285</v>
      </c>
      <c r="C47" s="174" t="s">
        <v>17</v>
      </c>
      <c r="D47" s="173" t="s">
        <v>575</v>
      </c>
      <c r="E47" s="174" t="s">
        <v>1016</v>
      </c>
      <c r="F47"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7" s="176" t="s">
        <v>577</v>
      </c>
      <c r="H47" s="174" t="s">
        <v>1463</v>
      </c>
      <c r="I47" s="174" t="str">
        <f t="shared" si="2"/>
        <v>1r i 2n CA 7.1-Llegir de manera autònoma textos de diferents autors i autores que s’adeqüin als seus gustos i interessos, seleccionats de manera acompanyada, des de les diferents etapes del procés evolutiu de la lectura.</v>
      </c>
      <c r="J47" s="177">
        <v>46.0</v>
      </c>
    </row>
    <row r="48">
      <c r="A48" s="172">
        <v>47.0</v>
      </c>
      <c r="B48" s="173" t="s">
        <v>285</v>
      </c>
      <c r="C48" s="174" t="s">
        <v>17</v>
      </c>
      <c r="D48" s="173" t="s">
        <v>575</v>
      </c>
      <c r="E48" s="174" t="s">
        <v>1016</v>
      </c>
      <c r="F48"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8" s="176" t="s">
        <v>579</v>
      </c>
      <c r="H48" s="174" t="s">
        <v>1464</v>
      </c>
      <c r="I48" s="174" t="str">
        <f t="shared" si="2"/>
        <v>1r i 2n CA 7.2-Compartir lectures, per mitjà de recomanacions, presentacions i a partir d’interaccions orals, mitjançant la biblioteca d’aula i de centre, per expressar gustos i interessos i iniciar-se en una comunitat lectora.</v>
      </c>
      <c r="J48" s="177">
        <v>47.0</v>
      </c>
    </row>
    <row r="49">
      <c r="A49" s="172">
        <v>48.0</v>
      </c>
      <c r="B49" s="173" t="s">
        <v>285</v>
      </c>
      <c r="C49" s="174" t="s">
        <v>17</v>
      </c>
      <c r="D49" s="173" t="s">
        <v>575</v>
      </c>
      <c r="E49" s="174" t="s">
        <v>1016</v>
      </c>
      <c r="F49"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49" s="176" t="s">
        <v>585</v>
      </c>
      <c r="H49" s="174" t="s">
        <v>1465</v>
      </c>
      <c r="I49" s="174" t="str">
        <f t="shared" si="2"/>
        <v>3r i 4t CA 7.1-Llegir de manera autònoma o acompanyada textos de diversos autors i autores que s’adeqüin als seus gustos i interessos i seleccionats amb autonomia creixent, avançant en la construcció de la seva identitat lectora.</v>
      </c>
      <c r="J49" s="177">
        <v>48.0</v>
      </c>
    </row>
    <row r="50">
      <c r="A50" s="172">
        <v>49.0</v>
      </c>
      <c r="B50" s="173" t="s">
        <v>285</v>
      </c>
      <c r="C50" s="174" t="s">
        <v>17</v>
      </c>
      <c r="D50" s="173" t="s">
        <v>575</v>
      </c>
      <c r="E50" s="174" t="s">
        <v>1016</v>
      </c>
      <c r="F50"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50" s="176" t="s">
        <v>587</v>
      </c>
      <c r="H50" s="174" t="s">
        <v>1466</v>
      </c>
      <c r="I50" s="174" t="str">
        <f t="shared" si="2"/>
        <v>3r i 4t CA 7.2-Compartir lectures per mitjà de recomanacions, presentacions i a partir d’interaccions orals, mitjançant la biblioteca d’aula i de centre, per expressar gustos i interessos, valorar les obres de forma argumentada i sentir-se membre d’una comunitat lectora.</v>
      </c>
      <c r="J50" s="177">
        <v>49.0</v>
      </c>
    </row>
    <row r="51">
      <c r="A51" s="172">
        <v>50.0</v>
      </c>
      <c r="B51" s="173" t="s">
        <v>285</v>
      </c>
      <c r="C51" s="174" t="s">
        <v>17</v>
      </c>
      <c r="D51" s="173" t="s">
        <v>575</v>
      </c>
      <c r="E51" s="174" t="s">
        <v>1016</v>
      </c>
      <c r="F51"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51" s="176" t="s">
        <v>1467</v>
      </c>
      <c r="H51" s="174" t="s">
        <v>1468</v>
      </c>
      <c r="I51" s="174" t="str">
        <f t="shared" si="2"/>
        <v>5è i 6è CA 7.1-Llegir de manera autònoma textos de diversos autors i autores que s’adeqüin als seus gustos i interessos, seleccionats amb criteri propi, progressant en la construcció de la seva identitat lectora.</v>
      </c>
      <c r="J51" s="177">
        <v>50.0</v>
      </c>
    </row>
    <row r="52">
      <c r="A52" s="172">
        <v>51.0</v>
      </c>
      <c r="B52" s="173" t="s">
        <v>285</v>
      </c>
      <c r="C52" s="174" t="s">
        <v>17</v>
      </c>
      <c r="D52" s="173" t="s">
        <v>575</v>
      </c>
      <c r="E52" s="174" t="s">
        <v>1016</v>
      </c>
      <c r="F52"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52" s="176" t="s">
        <v>1469</v>
      </c>
      <c r="H52" s="174" t="s">
        <v>1470</v>
      </c>
      <c r="I52" s="174" t="str">
        <f t="shared" si="2"/>
        <v>5è i 6è CA 7.2-Compartir lectures per mitjà de recomanacions, presentacions i a partir d’interaccions orals, per mitjans analògics i digitals, mitjançant la biblioteca d’aula i de centre, per expressar gustos i interessos, valorar les obres de forma crítica i sentir-se membre d’una comunitat lectora.</v>
      </c>
      <c r="J52" s="177">
        <v>51.0</v>
      </c>
    </row>
    <row r="53">
      <c r="A53" s="172">
        <v>52.0</v>
      </c>
      <c r="B53" s="173" t="s">
        <v>285</v>
      </c>
      <c r="C53" s="174" t="s">
        <v>17</v>
      </c>
      <c r="D53" s="173" t="s">
        <v>595</v>
      </c>
      <c r="E53" s="174" t="s">
        <v>1471</v>
      </c>
      <c r="F53"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53" s="176" t="s">
        <v>597</v>
      </c>
      <c r="H53" s="174" t="s">
        <v>1472</v>
      </c>
      <c r="I53" s="174" t="str">
        <f t="shared" si="2"/>
        <v>1r i 2n CA 8.1-Escoltar i llegir textos orals i escrits de la literatura infantil, d’autors i autores reconeguts, descobrint de manera acompanyada els elements essencials de l’obra i establint relacions elementals entre els textos i amb altres manifestacions artístiques i culturals.</v>
      </c>
      <c r="J53" s="177">
        <v>52.0</v>
      </c>
    </row>
    <row r="54">
      <c r="A54" s="172">
        <v>53.0</v>
      </c>
      <c r="B54" s="173" t="s">
        <v>285</v>
      </c>
      <c r="C54" s="174" t="s">
        <v>17</v>
      </c>
      <c r="D54" s="173" t="s">
        <v>595</v>
      </c>
      <c r="E54" s="174" t="s">
        <v>1471</v>
      </c>
      <c r="F54"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54" s="176" t="s">
        <v>599</v>
      </c>
      <c r="H54" s="174" t="s">
        <v>1473</v>
      </c>
      <c r="I54" s="174" t="str">
        <f t="shared" si="2"/>
        <v>1r i 2n CA 8.2-Produir textos individuals o col·lectius amb intenció literària, segons les diferents etapes del procés evolutiu de l’escriptura, de manera acompanyada, en diferents suports, i complementant-los amb altres llenguatges artístics.</v>
      </c>
      <c r="J54" s="177">
        <v>53.0</v>
      </c>
    </row>
    <row r="55">
      <c r="A55" s="172">
        <v>54.0</v>
      </c>
      <c r="B55" s="173" t="s">
        <v>285</v>
      </c>
      <c r="C55" s="174" t="s">
        <v>17</v>
      </c>
      <c r="D55" s="173" t="s">
        <v>595</v>
      </c>
      <c r="E55" s="174" t="s">
        <v>1471</v>
      </c>
      <c r="F55"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55" s="176" t="s">
        <v>607</v>
      </c>
      <c r="H55" s="174" t="s">
        <v>1474</v>
      </c>
      <c r="I55" s="174" t="str">
        <f t="shared" si="2"/>
        <v>3r i 4t CA 8.1-Escoltar i llegir textos orals i escrits de la literatura infantil, d’autors i autores reconeguts, relacionant-los en funció de temes i aspectes elementals del gènere literari, i interpretant-los i relacionant-los amb altres manifestacions artístiques i culturals de manera acompanyada.</v>
      </c>
      <c r="J55" s="177">
        <v>54.0</v>
      </c>
    </row>
    <row r="56">
      <c r="A56" s="172">
        <v>55.0</v>
      </c>
      <c r="B56" s="173" t="s">
        <v>285</v>
      </c>
      <c r="C56" s="174" t="s">
        <v>17</v>
      </c>
      <c r="D56" s="173" t="s">
        <v>595</v>
      </c>
      <c r="E56" s="174" t="s">
        <v>1471</v>
      </c>
      <c r="F56"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56" s="176" t="s">
        <v>609</v>
      </c>
      <c r="H56" s="174" t="s">
        <v>1475</v>
      </c>
      <c r="I56" s="174" t="str">
        <f t="shared" si="2"/>
        <v>3r i 4t CA 8.2-Produir textos individuals o col·lectius amb intenció literària, de manera acompanyada, emprant algun recurs literari i recreant de manera personal els models donats, en diferents suports, i complementant-los amb altres llenguatges artístics.</v>
      </c>
      <c r="J56" s="177">
        <v>55.0</v>
      </c>
    </row>
    <row r="57">
      <c r="A57" s="172">
        <v>56.0</v>
      </c>
      <c r="B57" s="173" t="s">
        <v>285</v>
      </c>
      <c r="C57" s="174" t="s">
        <v>17</v>
      </c>
      <c r="D57" s="173" t="s">
        <v>595</v>
      </c>
      <c r="E57" s="174" t="s">
        <v>1471</v>
      </c>
      <c r="F57"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57" s="176" t="s">
        <v>1476</v>
      </c>
      <c r="H57" s="174" t="s">
        <v>1477</v>
      </c>
      <c r="I57" s="174" t="str">
        <f t="shared" si="2"/>
        <v>5è i 6è CA 8.1-Escoltar i llegir de manera acompanyada textos literaris adequats a la seva edat, d’autors i autores reconeguts, relacionant-los en funció dels temes i aspectes elementals del gènere literari, i interpretant-los, valorant-los i relacionant-los amb altres manifestacions artístiques i culturals de manera progressivament autònoma.</v>
      </c>
      <c r="J57" s="177">
        <v>56.0</v>
      </c>
    </row>
    <row r="58">
      <c r="A58" s="172">
        <v>57.0</v>
      </c>
      <c r="B58" s="173" t="s">
        <v>285</v>
      </c>
      <c r="C58" s="174" t="s">
        <v>17</v>
      </c>
      <c r="D58" s="173" t="s">
        <v>595</v>
      </c>
      <c r="E58" s="174" t="s">
        <v>1471</v>
      </c>
      <c r="F58"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58" s="176" t="s">
        <v>1478</v>
      </c>
      <c r="H58" s="174" t="s">
        <v>1479</v>
      </c>
      <c r="I58" s="174" t="str">
        <f t="shared" si="2"/>
        <v>5è i 6è CA 8.2-Produir, de manera progressivament autònoma, textos individuals o col·lectius amb intenció literària, emprant diversitat de recursos literaris de manera original, en diferents suports, i complementant-los amb altres llenguatges artístics.</v>
      </c>
      <c r="J58" s="177">
        <v>57.0</v>
      </c>
    </row>
    <row r="59">
      <c r="A59" s="172">
        <v>58.0</v>
      </c>
      <c r="B59" s="173" t="s">
        <v>285</v>
      </c>
      <c r="C59" s="174" t="s">
        <v>17</v>
      </c>
      <c r="D59" s="173" t="s">
        <v>615</v>
      </c>
      <c r="E59" s="174" t="s">
        <v>1480</v>
      </c>
      <c r="F59"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59" s="176" t="s">
        <v>617</v>
      </c>
      <c r="H59" s="174" t="s">
        <v>1481</v>
      </c>
      <c r="I59" s="174" t="str">
        <f t="shared" si="2"/>
        <v>1r i 2n CA 9.1-Formular conclusions elementals sobre la construcció de paraules, frases i textos utilitzant l’ordre adequat i la concordança dels mots en una frase a partir de l’experimentació amb les paraules.</v>
      </c>
      <c r="J59" s="177">
        <v>58.0</v>
      </c>
    </row>
    <row r="60">
      <c r="A60" s="172">
        <v>59.0</v>
      </c>
      <c r="B60" s="173" t="s">
        <v>285</v>
      </c>
      <c r="C60" s="174" t="s">
        <v>17</v>
      </c>
      <c r="D60" s="173" t="s">
        <v>615</v>
      </c>
      <c r="E60" s="174" t="s">
        <v>1480</v>
      </c>
      <c r="F60"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60" s="176" t="s">
        <v>619</v>
      </c>
      <c r="H60" s="174" t="s">
        <v>1482</v>
      </c>
      <c r="I60" s="174" t="str">
        <f t="shared" si="2"/>
        <v>1r i 2n CA 9.2-Revisar i millorar les diferents produccions, escrites, orals i multimodals, de manera acompanyada i usant la terminologia lingüística bàsica adequada.</v>
      </c>
      <c r="J60" s="177">
        <v>59.0</v>
      </c>
    </row>
    <row r="61">
      <c r="A61" s="172">
        <v>60.0</v>
      </c>
      <c r="B61" s="173" t="s">
        <v>285</v>
      </c>
      <c r="C61" s="174" t="s">
        <v>17</v>
      </c>
      <c r="D61" s="173" t="s">
        <v>615</v>
      </c>
      <c r="E61" s="174" t="s">
        <v>1480</v>
      </c>
      <c r="F61"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61" s="176" t="s">
        <v>625</v>
      </c>
      <c r="H61" s="174" t="s">
        <v>1483</v>
      </c>
      <c r="I61" s="174" t="str">
        <f t="shared" si="2"/>
        <v>3r i 4t CA 9.1-Formular conclusions elementals sobre el funcionament de la llengua fent especial atenció a la concordança, a partir de l’experimentació amb les paraules, els enunciats i els textos, en un procés acompanyat de producció i comprensió de textos en contextos significatius.</v>
      </c>
      <c r="J61" s="177">
        <v>60.0</v>
      </c>
    </row>
    <row r="62">
      <c r="A62" s="172">
        <v>61.0</v>
      </c>
      <c r="B62" s="173" t="s">
        <v>285</v>
      </c>
      <c r="C62" s="174" t="s">
        <v>17</v>
      </c>
      <c r="D62" s="173" t="s">
        <v>615</v>
      </c>
      <c r="E62" s="174" t="s">
        <v>1480</v>
      </c>
      <c r="F62"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62" s="176" t="s">
        <v>627</v>
      </c>
      <c r="H62" s="174" t="s">
        <v>1484</v>
      </c>
      <c r="I62" s="174" t="str">
        <f t="shared" si="2"/>
        <v>3r i 4t CA 9.2-Revisar i millorar els textos propis i aliens i esmenar alguns problemes de comprensió i producció, de manera acompanyada, a partir de la reflexió metalingüística i usant la terminologia bàsica adequada.</v>
      </c>
      <c r="J62" s="177">
        <v>61.0</v>
      </c>
    </row>
    <row r="63">
      <c r="A63" s="172">
        <v>62.0</v>
      </c>
      <c r="B63" s="173" t="s">
        <v>285</v>
      </c>
      <c r="C63" s="174" t="s">
        <v>17</v>
      </c>
      <c r="D63" s="173" t="s">
        <v>615</v>
      </c>
      <c r="E63" s="174" t="s">
        <v>1480</v>
      </c>
      <c r="F63"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63" s="176" t="s">
        <v>1485</v>
      </c>
      <c r="H63" s="174" t="s">
        <v>1486</v>
      </c>
      <c r="I63" s="174" t="str">
        <f t="shared" si="2"/>
        <v>5è i 6è CA 9.1-Formular generalitzacions sobre aspectes bàsics del funcionament de la llengua de manera acompanyada, formulant hipòtesis i buscant exemples similars i contraris, a partir de l’experimentació amb les paraules, els enunciats i els textos, en un procés acompanyat de producció o comprensió de textos en contextos significatius.</v>
      </c>
      <c r="J63" s="177">
        <v>62.0</v>
      </c>
    </row>
    <row r="64">
      <c r="A64" s="172">
        <v>63.0</v>
      </c>
      <c r="B64" s="173" t="s">
        <v>285</v>
      </c>
      <c r="C64" s="174" t="s">
        <v>17</v>
      </c>
      <c r="D64" s="173" t="s">
        <v>615</v>
      </c>
      <c r="E64" s="174" t="s">
        <v>1480</v>
      </c>
      <c r="F64"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64" s="176" t="s">
        <v>1487</v>
      </c>
      <c r="H64" s="174" t="s">
        <v>1488</v>
      </c>
      <c r="I64" s="174" t="str">
        <f t="shared" si="2"/>
        <v>5è i 6è CA 9.2-Revisar i millorar els textos propis i aliens i esmenar alguns problemes de comprensió i producció, de manera progressivament autònoma, a partir de la reflexió metalingüística i usant la terminologia bàsica adequada.</v>
      </c>
      <c r="J64" s="177">
        <v>63.0</v>
      </c>
    </row>
    <row r="65">
      <c r="A65" s="172">
        <v>64.0</v>
      </c>
      <c r="B65" s="173" t="s">
        <v>285</v>
      </c>
      <c r="C65" s="174" t="s">
        <v>17</v>
      </c>
      <c r="D65" s="173" t="s">
        <v>882</v>
      </c>
      <c r="E65" s="174" t="s">
        <v>1489</v>
      </c>
      <c r="F65"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65" s="176" t="s">
        <v>1036</v>
      </c>
      <c r="H65" s="174" t="s">
        <v>1490</v>
      </c>
      <c r="I65" s="174" t="str">
        <f t="shared" si="2"/>
        <v>1r i 2n CA 10.1-Rebutjar els usos lingüístics discriminatoris identificats a partir de la reflexió grupal acompanyada sobre els aspectes elementals, verbals i no verbals, que regeixen la comunicació, tenint en compte la perspectiva de gènere.</v>
      </c>
      <c r="J65" s="177">
        <v>64.0</v>
      </c>
    </row>
    <row r="66">
      <c r="A66" s="172">
        <v>65.0</v>
      </c>
      <c r="B66" s="173" t="s">
        <v>285</v>
      </c>
      <c r="C66" s="174" t="s">
        <v>17</v>
      </c>
      <c r="D66" s="173" t="s">
        <v>882</v>
      </c>
      <c r="E66" s="174" t="s">
        <v>1489</v>
      </c>
      <c r="F66"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66" s="176" t="s">
        <v>1038</v>
      </c>
      <c r="H66" s="174" t="s">
        <v>1491</v>
      </c>
      <c r="I66" s="174" t="str">
        <f t="shared" si="2"/>
        <v>1r i 2n CA 10.2-Utilitzar, amb l’acompanyament i planificació necessaris, estratègies elementals per a l’escolta activa i el consens, iniciant-se en la gestió dialogada de conflictes.</v>
      </c>
      <c r="J66" s="177">
        <v>65.0</v>
      </c>
    </row>
    <row r="67">
      <c r="A67" s="172">
        <v>66.0</v>
      </c>
      <c r="B67" s="173" t="s">
        <v>285</v>
      </c>
      <c r="C67" s="174" t="s">
        <v>17</v>
      </c>
      <c r="D67" s="173" t="s">
        <v>882</v>
      </c>
      <c r="E67" s="174" t="s">
        <v>1489</v>
      </c>
      <c r="F67"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67" s="176" t="s">
        <v>1040</v>
      </c>
      <c r="H67" s="174" t="s">
        <v>1492</v>
      </c>
      <c r="I67" s="174" t="str">
        <f t="shared" si="2"/>
        <v>3r i 4t CA 10.1-Rebutjar els usos lingüístics discriminatoris i identificar els abusos de poder a través de la paraula mitjançant la reflexió grupal acompanyada sobre els aspectes bàsics, verbals i no verbals, que regeixen la comunicació, tenint en compte la perspectiva de gènere.</v>
      </c>
      <c r="J67" s="177">
        <v>66.0</v>
      </c>
    </row>
    <row r="68">
      <c r="A68" s="172">
        <v>67.0</v>
      </c>
      <c r="B68" s="173" t="s">
        <v>285</v>
      </c>
      <c r="C68" s="174" t="s">
        <v>17</v>
      </c>
      <c r="D68" s="173" t="s">
        <v>882</v>
      </c>
      <c r="E68" s="174" t="s">
        <v>1489</v>
      </c>
      <c r="F68"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68" s="176" t="s">
        <v>1042</v>
      </c>
      <c r="H68" s="174" t="s">
        <v>1493</v>
      </c>
      <c r="I68" s="174" t="str">
        <f t="shared" si="2"/>
        <v>3r i 4t CA 10.2-Utilitzar, amb l’acompanyament i planificació necessaris, estratègies bàsiques per a la comunicació assertiva i el consens, progressant en la gestió dialogada de conflictes.</v>
      </c>
      <c r="J68" s="177">
        <v>67.0</v>
      </c>
    </row>
    <row r="69">
      <c r="A69" s="172">
        <v>68.0</v>
      </c>
      <c r="B69" s="173" t="s">
        <v>285</v>
      </c>
      <c r="C69" s="174" t="s">
        <v>17</v>
      </c>
      <c r="D69" s="173" t="s">
        <v>882</v>
      </c>
      <c r="E69" s="174" t="s">
        <v>1489</v>
      </c>
      <c r="F69"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69" s="176" t="s">
        <v>1494</v>
      </c>
      <c r="H69" s="174" t="s">
        <v>1495</v>
      </c>
      <c r="I69" s="174" t="str">
        <f t="shared" si="2"/>
        <v>5è i 6è CA 10.1-Rebutjar els usos lingüístics discriminatoris i els abusos de poder a través de la paraula identificats mitjançant la reflexió grupal acompanyada sobre diferents aspectes, verbals i no verbals, que regeixen la comunicació, tenint en compte la perspectiva de gènere.</v>
      </c>
      <c r="J69" s="177">
        <v>68.0</v>
      </c>
    </row>
    <row r="70">
      <c r="A70" s="172">
        <v>69.0</v>
      </c>
      <c r="B70" s="173" t="s">
        <v>285</v>
      </c>
      <c r="C70" s="174" t="s">
        <v>17</v>
      </c>
      <c r="D70" s="173" t="s">
        <v>882</v>
      </c>
      <c r="E70" s="174" t="s">
        <v>1489</v>
      </c>
      <c r="F70"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70" s="176" t="s">
        <v>1496</v>
      </c>
      <c r="H70" s="174" t="s">
        <v>1497</v>
      </c>
      <c r="I70" s="174" t="str">
        <f t="shared" si="2"/>
        <v>5è i 6è CA 10.2-Utilitzar, amb l’acompanyament i planificació necessaris, estratègies bàsiques per a la deliberació argumentada i la gestió dialogada de conflictes, proposant solucions creatives.</v>
      </c>
      <c r="J70" s="177">
        <v>69.0</v>
      </c>
    </row>
    <row r="71">
      <c r="A71" s="172">
        <v>70.0</v>
      </c>
      <c r="B71" s="173" t="s">
        <v>291</v>
      </c>
      <c r="C71" s="174" t="s">
        <v>290</v>
      </c>
      <c r="D71" s="173" t="s">
        <v>358</v>
      </c>
      <c r="E71" s="174" t="s">
        <v>1397</v>
      </c>
      <c r="F71"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1" s="176" t="s">
        <v>476</v>
      </c>
      <c r="H71" s="174" t="s">
        <v>1398</v>
      </c>
      <c r="I71" s="174" t="str">
        <f t="shared" si="2"/>
        <v>1r i 2n CA 1.1-Identificar les diferents llengües de l’entorn, inclosa la llengua de signes, i les seves variants dialectals, a través de la descripció d’algunes expressions d’ús quotidià.</v>
      </c>
      <c r="J71" s="177">
        <v>70.0</v>
      </c>
    </row>
    <row r="72">
      <c r="A72" s="172">
        <v>71.0</v>
      </c>
      <c r="B72" s="173" t="s">
        <v>291</v>
      </c>
      <c r="C72" s="174" t="s">
        <v>290</v>
      </c>
      <c r="D72" s="173" t="s">
        <v>358</v>
      </c>
      <c r="E72" s="174" t="s">
        <v>1397</v>
      </c>
      <c r="F72"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2" s="176" t="s">
        <v>478</v>
      </c>
      <c r="H72" s="174" t="s">
        <v>1498</v>
      </c>
      <c r="I72" s="174" t="str">
        <f t="shared" si="2"/>
        <v>1r i 2n CA 1.2-Detectar i rebutjar, de manera acompanyada i en contextos senzills i propers, alguns prejudicis i estereotips lingüístics, de gènere i culturals molt freqüents</v>
      </c>
      <c r="J72" s="177">
        <v>71.0</v>
      </c>
    </row>
    <row r="73">
      <c r="A73" s="172">
        <v>72.0</v>
      </c>
      <c r="B73" s="173" t="s">
        <v>291</v>
      </c>
      <c r="C73" s="174" t="s">
        <v>290</v>
      </c>
      <c r="D73" s="173" t="s">
        <v>358</v>
      </c>
      <c r="E73" s="174" t="s">
        <v>1397</v>
      </c>
      <c r="F73"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3" s="176" t="s">
        <v>480</v>
      </c>
      <c r="H73" s="174" t="s">
        <v>1499</v>
      </c>
      <c r="I73" s="174" t="str">
        <f t="shared" si="2"/>
        <v>1r i 2n CA 1.3-Descriure i valorar la pluralitat lingüística de l’entorn com a font de riquesa cultural, a partir de l’observació i la identificació de la realitat pròxima</v>
      </c>
      <c r="J73" s="177">
        <v>72.0</v>
      </c>
    </row>
    <row r="74">
      <c r="A74" s="172">
        <v>73.0</v>
      </c>
      <c r="B74" s="173" t="s">
        <v>291</v>
      </c>
      <c r="C74" s="174" t="s">
        <v>290</v>
      </c>
      <c r="D74" s="173" t="s">
        <v>358</v>
      </c>
      <c r="E74" s="174" t="s">
        <v>1397</v>
      </c>
      <c r="F74"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4" s="176" t="s">
        <v>484</v>
      </c>
      <c r="H74" s="174" t="s">
        <v>1500</v>
      </c>
      <c r="I74" s="174" t="str">
        <f t="shared" si="2"/>
        <v>3r i 4t CA 1.1-Identificar les diferents llengües de l’entorn, inclosa la llengua de signes, i les seves variants dialectals, a través de la descripció i interpretació d’algunes expressions d’ús quotidià</v>
      </c>
      <c r="J74" s="177">
        <v>73.0</v>
      </c>
    </row>
    <row r="75">
      <c r="A75" s="172">
        <v>74.0</v>
      </c>
      <c r="B75" s="173" t="s">
        <v>291</v>
      </c>
      <c r="C75" s="174" t="s">
        <v>290</v>
      </c>
      <c r="D75" s="173" t="s">
        <v>358</v>
      </c>
      <c r="E75" s="174" t="s">
        <v>1397</v>
      </c>
      <c r="F75"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5" s="176" t="s">
        <v>486</v>
      </c>
      <c r="H75" s="174" t="s">
        <v>1501</v>
      </c>
      <c r="I75" s="174" t="str">
        <f t="shared" si="2"/>
        <v>3r i 4t CA 1.2-Detectar i rebutjar, amb autonomia creixent i en contextos senzills i propers, prejudicis i estereotips lingüístics, de gènere i culturals freqüents</v>
      </c>
      <c r="J75" s="177">
        <v>74.0</v>
      </c>
    </row>
    <row r="76">
      <c r="A76" s="172">
        <v>75.0</v>
      </c>
      <c r="B76" s="173" t="s">
        <v>291</v>
      </c>
      <c r="C76" s="174" t="s">
        <v>290</v>
      </c>
      <c r="D76" s="173" t="s">
        <v>358</v>
      </c>
      <c r="E76" s="174" t="s">
        <v>1397</v>
      </c>
      <c r="F76"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6" s="176" t="s">
        <v>488</v>
      </c>
      <c r="H76" s="174" t="s">
        <v>1502</v>
      </c>
      <c r="I76" s="174" t="str">
        <f t="shared" si="2"/>
        <v>3r i 4t CA 1.3-Descriure i valorar la pluralitat lingüística del món com a font de riquesa cultural, a partir de l’observació i comprensió de la realitat de l’entorn</v>
      </c>
      <c r="J76" s="177">
        <v>75.0</v>
      </c>
    </row>
    <row r="77">
      <c r="A77" s="172">
        <v>76.0</v>
      </c>
      <c r="B77" s="173" t="s">
        <v>291</v>
      </c>
      <c r="C77" s="174" t="s">
        <v>290</v>
      </c>
      <c r="D77" s="173" t="s">
        <v>358</v>
      </c>
      <c r="E77" s="174" t="s">
        <v>1397</v>
      </c>
      <c r="F77"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7" s="176" t="s">
        <v>1404</v>
      </c>
      <c r="H77" s="174" t="s">
        <v>1503</v>
      </c>
      <c r="I77" s="174" t="str">
        <f t="shared" si="2"/>
        <v>5è i 6è CA 1.1-Identificar les diferents llengües de l’entorn, inclosa la llengua de signes, i les seves variants dialectals, a través de la descripció i interpretació de les característiques fonamentals de les del seu entorn geogràfic, així com alguns trets dels dialectes i llengües familiars de l’alumnat</v>
      </c>
      <c r="J77" s="177">
        <v>76.0</v>
      </c>
    </row>
    <row r="78">
      <c r="A78" s="172">
        <v>77.0</v>
      </c>
      <c r="B78" s="173" t="s">
        <v>291</v>
      </c>
      <c r="C78" s="174" t="s">
        <v>290</v>
      </c>
      <c r="D78" s="173" t="s">
        <v>358</v>
      </c>
      <c r="E78" s="174" t="s">
        <v>1397</v>
      </c>
      <c r="F78"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8" s="176" t="s">
        <v>1406</v>
      </c>
      <c r="H78" s="174" t="s">
        <v>1504</v>
      </c>
      <c r="I78" s="174" t="str">
        <f t="shared" si="2"/>
        <v>5è i 6è CA 1.2-Detectar i rebutjar, amb autonomia creixent i en contextos diversos, prejudicis i estereotips lingüístics, de gènere i culturals freqüents</v>
      </c>
      <c r="J78" s="177">
        <v>77.0</v>
      </c>
    </row>
    <row r="79">
      <c r="A79" s="172">
        <v>78.0</v>
      </c>
      <c r="B79" s="173" t="s">
        <v>291</v>
      </c>
      <c r="C79" s="174" t="s">
        <v>290</v>
      </c>
      <c r="D79" s="173" t="s">
        <v>358</v>
      </c>
      <c r="E79" s="174" t="s">
        <v>1397</v>
      </c>
      <c r="F79"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79" s="176" t="s">
        <v>1408</v>
      </c>
      <c r="H79" s="174" t="s">
        <v>1505</v>
      </c>
      <c r="I79" s="174" t="str">
        <f t="shared" si="2"/>
        <v>5è i 6è CA 1.3-Descriure, analitzar i valorar la pluralitat lingüística del món com a font de riquesa cultural, a partir de l’observació i comprensió de la realitat global</v>
      </c>
      <c r="J79" s="177">
        <v>78.0</v>
      </c>
    </row>
    <row r="80">
      <c r="A80" s="172">
        <v>79.0</v>
      </c>
      <c r="B80" s="173" t="s">
        <v>291</v>
      </c>
      <c r="C80" s="174" t="s">
        <v>290</v>
      </c>
      <c r="D80" s="173" t="s">
        <v>367</v>
      </c>
      <c r="E80" s="174" t="s">
        <v>1410</v>
      </c>
      <c r="F80"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80" s="176" t="s">
        <v>493</v>
      </c>
      <c r="H80" s="174" t="s">
        <v>1506</v>
      </c>
      <c r="I80" s="174" t="str">
        <f t="shared" si="2"/>
        <v>1r i 2n CA 2.1-Extreure informació rellevant de produccions orals i multimodals relacionats amb situacions d’aprenentatge i la vida quotidiana de l’aula</v>
      </c>
      <c r="J80" s="177">
        <v>79.0</v>
      </c>
    </row>
    <row r="81">
      <c r="A81" s="172">
        <v>80.0</v>
      </c>
      <c r="B81" s="173" t="s">
        <v>291</v>
      </c>
      <c r="C81" s="174" t="s">
        <v>290</v>
      </c>
      <c r="D81" s="173" t="s">
        <v>367</v>
      </c>
      <c r="E81" s="174" t="s">
        <v>1410</v>
      </c>
      <c r="F81"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81" s="176" t="s">
        <v>495</v>
      </c>
      <c r="H81" s="174" t="s">
        <v>1507</v>
      </c>
      <c r="I81" s="174" t="str">
        <f t="shared" si="2"/>
        <v>1r i 2n CA 2.2-Reconèixer, de forma acompanyada, el tema, idees principals i missatges explícits de textos orals i multimodals. Iniciar-se, també de forma acompanyada, en la valoració del contingut i de la forma (elements no verbals)</v>
      </c>
      <c r="J81" s="177">
        <v>80.0</v>
      </c>
    </row>
    <row r="82">
      <c r="A82" s="172">
        <v>81.0</v>
      </c>
      <c r="B82" s="173" t="s">
        <v>291</v>
      </c>
      <c r="C82" s="174" t="s">
        <v>290</v>
      </c>
      <c r="D82" s="173" t="s">
        <v>367</v>
      </c>
      <c r="E82" s="174" t="s">
        <v>1410</v>
      </c>
      <c r="F82"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82" s="176" t="s">
        <v>503</v>
      </c>
      <c r="H82" s="174" t="s">
        <v>1508</v>
      </c>
      <c r="I82" s="174" t="str">
        <f t="shared" si="2"/>
        <v>3r i 4t CA 2.1-Comprendre i extreure informació rellevant de produccions orals i multimodals relacionades amb situacions d’aprenentatge i la vida quotidiana de l’aula</v>
      </c>
      <c r="J82" s="177">
        <v>81.0</v>
      </c>
    </row>
    <row r="83">
      <c r="A83" s="172">
        <v>82.0</v>
      </c>
      <c r="B83" s="173" t="s">
        <v>291</v>
      </c>
      <c r="C83" s="174" t="s">
        <v>290</v>
      </c>
      <c r="D83" s="173" t="s">
        <v>367</v>
      </c>
      <c r="E83" s="174" t="s">
        <v>1410</v>
      </c>
      <c r="F83"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83" s="176" t="s">
        <v>505</v>
      </c>
      <c r="H83" s="174" t="s">
        <v>1509</v>
      </c>
      <c r="I83" s="174" t="str">
        <f t="shared" si="2"/>
        <v>3r i 4t CA 2.2- Reconèixer en produccions orals i multimodals idees principals i secundàries, els missatges explícits i els implícits més senzills. Progressar, de manera acompanyada, en la valoració crítica del contingut i de la forma (elements no verbals)</v>
      </c>
      <c r="J83" s="177">
        <v>82.0</v>
      </c>
    </row>
    <row r="84">
      <c r="A84" s="172">
        <v>83.0</v>
      </c>
      <c r="B84" s="173" t="s">
        <v>291</v>
      </c>
      <c r="C84" s="174" t="s">
        <v>290</v>
      </c>
      <c r="D84" s="173" t="s">
        <v>367</v>
      </c>
      <c r="E84" s="174" t="s">
        <v>1410</v>
      </c>
      <c r="F84"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84" s="176" t="s">
        <v>1415</v>
      </c>
      <c r="H84" s="174" t="s">
        <v>1510</v>
      </c>
      <c r="I84" s="174" t="str">
        <f t="shared" si="2"/>
        <v>5è i 6è CA 2.1-Extreure i interpretar informació rellevant de produccions orals i multimodals formals provinents de diferents mitjans i situacions</v>
      </c>
      <c r="J84" s="177">
        <v>83.0</v>
      </c>
    </row>
    <row r="85">
      <c r="A85" s="172">
        <v>84.0</v>
      </c>
      <c r="B85" s="173" t="s">
        <v>291</v>
      </c>
      <c r="C85" s="174" t="s">
        <v>290</v>
      </c>
      <c r="D85" s="173" t="s">
        <v>367</v>
      </c>
      <c r="E85" s="174" t="s">
        <v>1410</v>
      </c>
      <c r="F85"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85" s="176" t="s">
        <v>1417</v>
      </c>
      <c r="H85" s="174" t="s">
        <v>1511</v>
      </c>
      <c r="I85" s="174" t="str">
        <f t="shared" si="2"/>
        <v>5è i 6è CA 2.2-Reconèixer en produccions orals i multimodals formals les idees principals i les secundàries, els missatges explícits i implícits, valorar-ne el contingut i la forma (elements no verbals)</v>
      </c>
      <c r="J85" s="177">
        <v>84.0</v>
      </c>
    </row>
    <row r="86">
      <c r="A86" s="172">
        <v>85.0</v>
      </c>
      <c r="B86" s="173" t="s">
        <v>291</v>
      </c>
      <c r="C86" s="174" t="s">
        <v>290</v>
      </c>
      <c r="D86" s="173" t="s">
        <v>373</v>
      </c>
      <c r="E86" s="174" t="s">
        <v>1419</v>
      </c>
      <c r="F86"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86" s="176" t="s">
        <v>512</v>
      </c>
      <c r="H86" s="174" t="s">
        <v>1512</v>
      </c>
      <c r="I86" s="174" t="str">
        <f t="shared" si="2"/>
        <v>1r i 2n CA 3.1-Produir textos orals i multimodals coherents a partir d’una situació comunicativa propera (vivències, fets i aprenentatges), amb planificació acompanyada, adaptant el to de veu i el gest a la situació, i utilitzant recursos no verbals elementals i elements de suport</v>
      </c>
      <c r="J86" s="177">
        <v>85.0</v>
      </c>
    </row>
    <row r="87">
      <c r="A87" s="172">
        <v>86.0</v>
      </c>
      <c r="B87" s="173" t="s">
        <v>291</v>
      </c>
      <c r="C87" s="174" t="s">
        <v>290</v>
      </c>
      <c r="D87" s="173" t="s">
        <v>373</v>
      </c>
      <c r="E87" s="174" t="s">
        <v>1419</v>
      </c>
      <c r="F87"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87" s="176" t="s">
        <v>514</v>
      </c>
      <c r="H87" s="174" t="s">
        <v>1513</v>
      </c>
      <c r="I87" s="174" t="str">
        <f t="shared" si="2"/>
        <v>1r i 2n CA 3.2-Participar en interaccions orals espontànies i en les situacions comunicatives habituals del context escolar respectant les normes d’interacció oral, mostrant interès i respecte quan parlen els altres i iniciant-se en l’ús d’estratègies d’escolta activa</v>
      </c>
      <c r="J87" s="177">
        <v>86.0</v>
      </c>
    </row>
    <row r="88">
      <c r="A88" s="172">
        <v>87.0</v>
      </c>
      <c r="B88" s="173" t="s">
        <v>291</v>
      </c>
      <c r="C88" s="174" t="s">
        <v>290</v>
      </c>
      <c r="D88" s="173" t="s">
        <v>373</v>
      </c>
      <c r="E88" s="174" t="s">
        <v>1419</v>
      </c>
      <c r="F88"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88" s="176" t="s">
        <v>522</v>
      </c>
      <c r="H88" s="174" t="s">
        <v>1514</v>
      </c>
      <c r="I88" s="174" t="str">
        <f t="shared" si="2"/>
        <v>3r i 4t CA 3.1-Produir textos orals i multimodals coherents a partir d’una situació comunicativa coneguda, amb planificació acompanyada, ajustant el discurs i adaptant el to de veu i el gest a la situació, i usant recursos no verbals i elements de suport</v>
      </c>
      <c r="J88" s="177">
        <v>87.0</v>
      </c>
    </row>
    <row r="89">
      <c r="A89" s="172">
        <v>88.0</v>
      </c>
      <c r="B89" s="173" t="s">
        <v>291</v>
      </c>
      <c r="C89" s="174" t="s">
        <v>290</v>
      </c>
      <c r="D89" s="173" t="s">
        <v>373</v>
      </c>
      <c r="E89" s="174" t="s">
        <v>1419</v>
      </c>
      <c r="F89"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89" s="176" t="s">
        <v>524</v>
      </c>
      <c r="H89" s="174" t="s">
        <v>1515</v>
      </c>
      <c r="I89" s="174" t="str">
        <f t="shared" si="2"/>
        <v>3r i 4t CA 3.2-Participar en interaccions orals espontànies i reglades aportant idees i respectant les dels altres, així com les normes bàsiques de la cortesia lingüística i aplicant estratègies d’escolta activa</v>
      </c>
      <c r="J89" s="177">
        <v>88.0</v>
      </c>
    </row>
    <row r="90">
      <c r="A90" s="172">
        <v>89.0</v>
      </c>
      <c r="B90" s="173" t="s">
        <v>291</v>
      </c>
      <c r="C90" s="174" t="s">
        <v>290</v>
      </c>
      <c r="D90" s="173" t="s">
        <v>373</v>
      </c>
      <c r="E90" s="174" t="s">
        <v>1419</v>
      </c>
      <c r="F90"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90" s="176" t="s">
        <v>1424</v>
      </c>
      <c r="H90" s="174" t="s">
        <v>1516</v>
      </c>
      <c r="I90" s="174" t="str">
        <f t="shared" si="2"/>
        <v>5è i 6è CA 3.1-Produir textos orals i multimodals de manera autònoma, coherent i fluida, amb preparació prèvia, en contextos formals senzills amb adequació de l’entonació, el to de veu i el gest a la situació i un ús correcte de recursos verbals i no verbals amb suports audiovisuals</v>
      </c>
      <c r="J90" s="177">
        <v>89.0</v>
      </c>
    </row>
    <row r="91">
      <c r="A91" s="172">
        <v>90.0</v>
      </c>
      <c r="B91" s="173" t="s">
        <v>291</v>
      </c>
      <c r="C91" s="174" t="s">
        <v>290</v>
      </c>
      <c r="D91" s="173" t="s">
        <v>373</v>
      </c>
      <c r="E91" s="174" t="s">
        <v>1419</v>
      </c>
      <c r="F91"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91" s="176" t="s">
        <v>1426</v>
      </c>
      <c r="H91" s="174" t="s">
        <v>1517</v>
      </c>
      <c r="I91" s="174" t="str">
        <f t="shared" si="2"/>
        <v>5è i 6è CA 3.2-Participar en interaccions orals espontànies i reglades, i respectar les normes de la cortesia lingüística, integrant en el propi discurs les opinions i punts de vista dels altres participants, i utilitzant el registre adequat i aplicant estratègies d’escolta activa i de gestió conversacional</v>
      </c>
      <c r="J91" s="177">
        <v>90.0</v>
      </c>
    </row>
    <row r="92">
      <c r="A92" s="172">
        <v>91.0</v>
      </c>
      <c r="B92" s="173" t="s">
        <v>291</v>
      </c>
      <c r="C92" s="174" t="s">
        <v>290</v>
      </c>
      <c r="D92" s="173" t="s">
        <v>381</v>
      </c>
      <c r="E92" s="174" t="s">
        <v>1428</v>
      </c>
      <c r="F92"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92" s="176" t="s">
        <v>529</v>
      </c>
      <c r="H92" s="174" t="s">
        <v>1518</v>
      </c>
      <c r="I92" s="174" t="str">
        <f t="shared" si="2"/>
        <v>1r i 2n CA 4.1-Llegir textos propers, de la vida quotidiana, dels mitjans de comunicació i textos escolars, de forma silenciosa i en veu alta, amb fluïdesa suficient (velocitat, precisió en el reconeixement de les paraules, ritme, fraseig i entonació)</v>
      </c>
      <c r="J92" s="177">
        <v>91.0</v>
      </c>
    </row>
    <row r="93">
      <c r="A93" s="172">
        <v>92.0</v>
      </c>
      <c r="B93" s="173" t="s">
        <v>291</v>
      </c>
      <c r="C93" s="174" t="s">
        <v>290</v>
      </c>
      <c r="D93" s="173" t="s">
        <v>381</v>
      </c>
      <c r="E93" s="174" t="s">
        <v>1428</v>
      </c>
      <c r="F93"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93" s="176" t="s">
        <v>531</v>
      </c>
      <c r="H93" s="174" t="s">
        <v>1519</v>
      </c>
      <c r="I93" s="174" t="str">
        <f t="shared" si="2"/>
        <v>1r i 2n CA 4.2-Comprendre textos escrits i multimodals propers, adequats al desenvolupament cognitiu, amb l’ajuda d’elements gràfics i paratextuals bàsics, a través de la identificació del sentit global i informació rellevant i emprant, de forma guiada, estratègies bàsiques de comprensió</v>
      </c>
      <c r="J93" s="177">
        <v>92.0</v>
      </c>
    </row>
    <row r="94">
      <c r="A94" s="172">
        <v>93.0</v>
      </c>
      <c r="B94" s="173" t="s">
        <v>291</v>
      </c>
      <c r="C94" s="174" t="s">
        <v>290</v>
      </c>
      <c r="D94" s="173" t="s">
        <v>381</v>
      </c>
      <c r="E94" s="174" t="s">
        <v>1428</v>
      </c>
      <c r="F94"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94" s="176" t="s">
        <v>533</v>
      </c>
      <c r="H94" s="174" t="s">
        <v>1520</v>
      </c>
      <c r="I94" s="174" t="str">
        <f t="shared" si="2"/>
        <v>1r i 2n CA 4.3-Valorar, de manera acompanyada, el contingut i aspectes formals i paratextuals en textos escrits i multimodals senzills</v>
      </c>
      <c r="J94" s="177">
        <v>93.0</v>
      </c>
    </row>
    <row r="95">
      <c r="A95" s="172">
        <v>94.0</v>
      </c>
      <c r="B95" s="173" t="s">
        <v>291</v>
      </c>
      <c r="C95" s="174" t="s">
        <v>290</v>
      </c>
      <c r="D95" s="173" t="s">
        <v>381</v>
      </c>
      <c r="E95" s="174" t="s">
        <v>1428</v>
      </c>
      <c r="F95"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95" s="176" t="s">
        <v>535</v>
      </c>
      <c r="H95" s="174" t="s">
        <v>1521</v>
      </c>
      <c r="I95" s="174" t="str">
        <f t="shared" si="2"/>
        <v>3r i 4t CA 4.1-Llegir textos progressivament complexos relacionats amb la vida quotidiana, els mitjans de comunicació i textos escolars, de fets i esdeveniments d’interès general, de manera silenciosa i en veu alta, amb fluïdesa (velocitat, precisió en el reconeixement de les paraules, ritme, fraseig i entonació)</v>
      </c>
      <c r="J95" s="177">
        <v>94.0</v>
      </c>
    </row>
    <row r="96">
      <c r="A96" s="172">
        <v>95.0</v>
      </c>
      <c r="B96" s="173" t="s">
        <v>291</v>
      </c>
      <c r="C96" s="174" t="s">
        <v>290</v>
      </c>
      <c r="D96" s="173" t="s">
        <v>381</v>
      </c>
      <c r="E96" s="174" t="s">
        <v>1428</v>
      </c>
      <c r="F96"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96" s="176" t="s">
        <v>537</v>
      </c>
      <c r="H96" s="174" t="s">
        <v>1522</v>
      </c>
      <c r="I96" s="174" t="str">
        <f t="shared" si="2"/>
        <v>3r i 4t CA 4.2-Comprendre textos escrits i multimodals progressivament complexos, a través de la identificació del sentit global i la informació rellevant, amb l’ajuda d’elements gràfics, textuals i paratextuals, i distingir idees principals i secundàries i també estratègies bàsiques de comprensió de forma progressivament autònoma</v>
      </c>
      <c r="J96" s="177">
        <v>95.0</v>
      </c>
    </row>
    <row r="97">
      <c r="A97" s="172">
        <v>96.0</v>
      </c>
      <c r="B97" s="173" t="s">
        <v>291</v>
      </c>
      <c r="C97" s="174" t="s">
        <v>290</v>
      </c>
      <c r="D97" s="173" t="s">
        <v>381</v>
      </c>
      <c r="E97" s="174" t="s">
        <v>1428</v>
      </c>
      <c r="F97"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97" s="176" t="s">
        <v>539</v>
      </c>
      <c r="H97" s="174" t="s">
        <v>1523</v>
      </c>
      <c r="I97" s="174" t="str">
        <f t="shared" si="2"/>
        <v>3r i 4t CA 4.3-Valorar, de manera acompanyada, el contingut i aspectes formals i paratextuals en textos escrits i multimodals, iniciant-se en l’avaluació de la seva fiabilitat</v>
      </c>
      <c r="J97" s="177">
        <v>96.0</v>
      </c>
    </row>
    <row r="98">
      <c r="A98" s="172">
        <v>97.0</v>
      </c>
      <c r="B98" s="173" t="s">
        <v>291</v>
      </c>
      <c r="C98" s="174" t="s">
        <v>290</v>
      </c>
      <c r="D98" s="173" t="s">
        <v>381</v>
      </c>
      <c r="E98" s="174" t="s">
        <v>1428</v>
      </c>
      <c r="F98"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98" s="176" t="s">
        <v>1435</v>
      </c>
      <c r="H98" s="174" t="s">
        <v>1524</v>
      </c>
      <c r="I98" s="174" t="str">
        <f t="shared" si="2"/>
        <v>5è i 6è CA 4.1-Llegir tot tipus de textos de manera silenciosa i en veu alta amb bona fluïdesa (velocitat, precisió en el reconeixement de les paraules, ritme, fraseig i entonació)</v>
      </c>
      <c r="J98" s="177">
        <v>97.0</v>
      </c>
    </row>
    <row r="99">
      <c r="A99" s="172">
        <v>98.0</v>
      </c>
      <c r="B99" s="173" t="s">
        <v>291</v>
      </c>
      <c r="C99" s="174" t="s">
        <v>290</v>
      </c>
      <c r="D99" s="173" t="s">
        <v>381</v>
      </c>
      <c r="E99" s="174" t="s">
        <v>1428</v>
      </c>
      <c r="F99"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99" s="176" t="s">
        <v>1437</v>
      </c>
      <c r="H99" s="174" t="s">
        <v>1525</v>
      </c>
      <c r="I99" s="174" t="str">
        <f t="shared" si="2"/>
        <v>5è i 6è CA 4.2-Comprendre textos escrits i multimodals progressivament complexos, a través de la identificació del sentit global i la informació rellevant, amb l’ajuda d’elements gràfics, textuals i paratextuals, utilitzant l’estructura i el format de cada gènere textual, i també estratègies bàsiques de comprensió, més enllà de la interpretació literal</v>
      </c>
      <c r="J99" s="177">
        <v>98.0</v>
      </c>
    </row>
    <row r="100">
      <c r="A100" s="172">
        <v>99.0</v>
      </c>
      <c r="B100" s="173" t="s">
        <v>291</v>
      </c>
      <c r="C100" s="174" t="s">
        <v>290</v>
      </c>
      <c r="D100" s="173" t="s">
        <v>381</v>
      </c>
      <c r="E100" s="174" t="s">
        <v>1428</v>
      </c>
      <c r="F100"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00" s="176" t="s">
        <v>1439</v>
      </c>
      <c r="H100" s="174" t="s">
        <v>1526</v>
      </c>
      <c r="I100" s="174" t="str">
        <f t="shared" si="2"/>
        <v>5è i 6è CA 4.3-Valorar, de manera acompanyada, el contingut i aspectes formals i paratextuals en textos escrits i multimodals, avaluant la seva qualitat, la fiabilitat i la seva idoneïtat en funció del propòsit de lectura</v>
      </c>
      <c r="J100" s="177">
        <v>99.0</v>
      </c>
    </row>
    <row r="101">
      <c r="A101" s="172">
        <v>100.0</v>
      </c>
      <c r="B101" s="173" t="s">
        <v>291</v>
      </c>
      <c r="C101" s="174" t="s">
        <v>290</v>
      </c>
      <c r="D101" s="173" t="s">
        <v>431</v>
      </c>
      <c r="E101" s="174" t="s">
        <v>1441</v>
      </c>
      <c r="F101"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01" s="176" t="s">
        <v>542</v>
      </c>
      <c r="H101" s="174" t="s">
        <v>1527</v>
      </c>
      <c r="I101" s="174" t="str">
        <f t="shared" si="2"/>
        <v>1r i 2n CA 5.1-Redactar textos escrits i multimodals propers i viscuts, des de les diferents etapes del procés evolutiu de l’escriptura, de manera acompanyada, per a un destinatari i amb una intenció concreta, amb adequació, coherència, cohesió i correcció adaptades al moment evolutiu (ortografia natural o de base)</v>
      </c>
      <c r="J101" s="177">
        <v>100.0</v>
      </c>
    </row>
    <row r="102">
      <c r="A102" s="172">
        <v>101.0</v>
      </c>
      <c r="B102" s="173" t="s">
        <v>291</v>
      </c>
      <c r="C102" s="174" t="s">
        <v>290</v>
      </c>
      <c r="D102" s="173" t="s">
        <v>431</v>
      </c>
      <c r="E102" s="174" t="s">
        <v>1441</v>
      </c>
      <c r="F102"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02" s="176" t="s">
        <v>544</v>
      </c>
      <c r="H102" s="174" t="s">
        <v>1528</v>
      </c>
      <c r="I102" s="174" t="str">
        <f t="shared" si="2"/>
        <v>1r i 2n CA 5.2-Aplicar estratègies de planificació, redacció, revisió i edició de textos amb acompanyament, de manera individual o grupal</v>
      </c>
      <c r="J102" s="177">
        <v>101.0</v>
      </c>
    </row>
    <row r="103">
      <c r="A103" s="172">
        <v>102.0</v>
      </c>
      <c r="B103" s="173" t="s">
        <v>291</v>
      </c>
      <c r="C103" s="174" t="s">
        <v>290</v>
      </c>
      <c r="D103" s="173" t="s">
        <v>431</v>
      </c>
      <c r="E103" s="174" t="s">
        <v>1441</v>
      </c>
      <c r="F103"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03" s="176" t="s">
        <v>550</v>
      </c>
      <c r="H103" s="174" t="s">
        <v>1529</v>
      </c>
      <c r="I103" s="174" t="str">
        <f t="shared" si="2"/>
        <v>3r i 4t CA 5.1-Redactar textos escrits i multimodals, propers, viscuts i escolars, de manera progressivament autònoma, a través de la selecció del model discursiu que millor respongui a la situació comunicativa, amb adequació, coherència i cohesió, iniciant-se en l’ús de les normes gramaticals i ortogràfiques més senzilles</v>
      </c>
      <c r="J103" s="177">
        <v>102.0</v>
      </c>
    </row>
    <row r="104">
      <c r="A104" s="172">
        <v>103.0</v>
      </c>
      <c r="B104" s="173" t="s">
        <v>291</v>
      </c>
      <c r="C104" s="174" t="s">
        <v>290</v>
      </c>
      <c r="D104" s="173" t="s">
        <v>431</v>
      </c>
      <c r="E104" s="174" t="s">
        <v>1441</v>
      </c>
      <c r="F104"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04" s="176" t="s">
        <v>552</v>
      </c>
      <c r="H104" s="174" t="s">
        <v>1530</v>
      </c>
      <c r="I104" s="174" t="str">
        <f t="shared" si="2"/>
        <v>3r i 4t CA 5.2-Aplicar estratègies de planificació, redacció, revisió i edició de textos de manera progressivament autònoma, amb ús de bastides, si escau, de manera individual o grupal</v>
      </c>
      <c r="J104" s="177">
        <v>103.0</v>
      </c>
    </row>
    <row r="105">
      <c r="A105" s="172">
        <v>104.0</v>
      </c>
      <c r="B105" s="173" t="s">
        <v>291</v>
      </c>
      <c r="C105" s="174" t="s">
        <v>290</v>
      </c>
      <c r="D105" s="173" t="s">
        <v>431</v>
      </c>
      <c r="E105" s="174" t="s">
        <v>1441</v>
      </c>
      <c r="F105"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05" s="176" t="s">
        <v>1446</v>
      </c>
      <c r="H105" s="174" t="s">
        <v>1531</v>
      </c>
      <c r="I105" s="174" t="str">
        <f t="shared" si="2"/>
        <v>5è i 6è CA 5.1-Redactar textos escrits i multimodals, de tipus divers, amb suports puntuals, a través de la selecció del model discursiu que millor respongui a cada situació comunicativa, progressant en l’ús de les normes gramaticals i ortogràfiques bàsiques, amb adequació, coherència, cohesió i correcció lingüística</v>
      </c>
      <c r="J105" s="177">
        <v>104.0</v>
      </c>
    </row>
    <row r="106">
      <c r="A106" s="172">
        <v>105.0</v>
      </c>
      <c r="B106" s="173" t="s">
        <v>291</v>
      </c>
      <c r="C106" s="174" t="s">
        <v>290</v>
      </c>
      <c r="D106" s="173" t="s">
        <v>431</v>
      </c>
      <c r="E106" s="174" t="s">
        <v>1441</v>
      </c>
      <c r="F106"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06" s="176" t="s">
        <v>1448</v>
      </c>
      <c r="H106" s="174" t="s">
        <v>1532</v>
      </c>
      <c r="I106" s="174" t="str">
        <f t="shared" si="2"/>
        <v>5è i 6è CA 5.2-Aplicar estratègies de planificació, redacció, revisió i edició de textos, de forma autònoma, amb ús de bastides, si escau, de manera individual o grupal</v>
      </c>
      <c r="J106" s="177">
        <v>105.0</v>
      </c>
    </row>
    <row r="107">
      <c r="A107" s="172">
        <v>106.0</v>
      </c>
      <c r="B107" s="173" t="s">
        <v>291</v>
      </c>
      <c r="C107" s="174" t="s">
        <v>290</v>
      </c>
      <c r="D107" s="173" t="s">
        <v>457</v>
      </c>
      <c r="E107" s="174" t="s">
        <v>1450</v>
      </c>
      <c r="F107"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07" s="176" t="s">
        <v>559</v>
      </c>
      <c r="H107" s="174" t="s">
        <v>1533</v>
      </c>
      <c r="I107" s="174" t="str">
        <f t="shared" si="2"/>
        <v>1r i 2n CA 6.1-Aplicar estratègies de cerca d’informació (localització, selecció i contrast) en diferents fonts, incloses les digitals, sobre temes propers i d’interès personal, de forma guiada, a la xarxa i a les biblioteques</v>
      </c>
      <c r="J107" s="177">
        <v>106.0</v>
      </c>
    </row>
    <row r="108">
      <c r="A108" s="172">
        <v>107.0</v>
      </c>
      <c r="B108" s="173" t="s">
        <v>291</v>
      </c>
      <c r="C108" s="174" t="s">
        <v>290</v>
      </c>
      <c r="D108" s="173" t="s">
        <v>457</v>
      </c>
      <c r="E108" s="174" t="s">
        <v>1450</v>
      </c>
      <c r="F108"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08" s="176" t="s">
        <v>561</v>
      </c>
      <c r="H108" s="174" t="s">
        <v>1534</v>
      </c>
      <c r="I108" s="174" t="str">
        <f t="shared" si="2"/>
        <v>1r i 2n CA 6.2-Comunicar els resultats d’un procés d’investigació, individual o grupal, realitzat de forma acompanyada, sobre temes propers i d’interès personal</v>
      </c>
      <c r="J108" s="177">
        <v>107.0</v>
      </c>
    </row>
    <row r="109">
      <c r="A109" s="172">
        <v>108.0</v>
      </c>
      <c r="B109" s="173" t="s">
        <v>291</v>
      </c>
      <c r="C109" s="174" t="s">
        <v>290</v>
      </c>
      <c r="D109" s="173" t="s">
        <v>457</v>
      </c>
      <c r="E109" s="174" t="s">
        <v>1450</v>
      </c>
      <c r="F109"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09" s="176" t="s">
        <v>563</v>
      </c>
      <c r="H109" s="174" t="s">
        <v>1535</v>
      </c>
      <c r="I109" s="174" t="str">
        <f t="shared" si="2"/>
        <v>1r i 2n CA 6.3-Adoptar hàbits d’ús segur i saludable de les tecnologies digitals de forma guiada en relació amb l’accés a la informació i a la comunicació en l’entorn immediat</v>
      </c>
      <c r="J109" s="177">
        <v>108.0</v>
      </c>
    </row>
    <row r="110">
      <c r="A110" s="172">
        <v>109.0</v>
      </c>
      <c r="B110" s="173" t="s">
        <v>291</v>
      </c>
      <c r="C110" s="174" t="s">
        <v>290</v>
      </c>
      <c r="D110" s="173" t="s">
        <v>457</v>
      </c>
      <c r="E110" s="174" t="s">
        <v>1450</v>
      </c>
      <c r="F110"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10" s="176" t="s">
        <v>567</v>
      </c>
      <c r="H110" s="174" t="s">
        <v>1536</v>
      </c>
      <c r="I110" s="174" t="str">
        <f t="shared" si="2"/>
        <v>3r i 4t CA 6.1-Aplicar estratègies de cerca d’informació (localització, selecció i contrast) en diferents fonts, incloses les digitals, sobre temes d’interès personal, ecològic i social, de forma progressivament autònoma, a la xarxa i a les biblioteques</v>
      </c>
      <c r="J110" s="177">
        <v>109.0</v>
      </c>
    </row>
    <row r="111">
      <c r="A111" s="172">
        <v>110.0</v>
      </c>
      <c r="B111" s="173" t="s">
        <v>291</v>
      </c>
      <c r="C111" s="174" t="s">
        <v>290</v>
      </c>
      <c r="D111" s="173" t="s">
        <v>457</v>
      </c>
      <c r="E111" s="174" t="s">
        <v>1450</v>
      </c>
      <c r="F111"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11" s="176" t="s">
        <v>569</v>
      </c>
      <c r="H111" s="174" t="s">
        <v>1537</v>
      </c>
      <c r="I111" s="174" t="str">
        <f t="shared" si="2"/>
        <v>3r i 4t CA 6.2-Comunicar de forma creativa i respectant els drets de la propietat intel·lectual, els resultats d’un procés d’investigació, individual o grupal, realitzat de forma acompanyada, sobre temes d’interès personal, ecològic i social, que incloguin els objectius de desenvolupament sostenible</v>
      </c>
      <c r="J111" s="177">
        <v>110.0</v>
      </c>
    </row>
    <row r="112">
      <c r="A112" s="172">
        <v>111.0</v>
      </c>
      <c r="B112" s="173" t="s">
        <v>291</v>
      </c>
      <c r="C112" s="174" t="s">
        <v>290</v>
      </c>
      <c r="D112" s="173" t="s">
        <v>457</v>
      </c>
      <c r="E112" s="174" t="s">
        <v>1450</v>
      </c>
      <c r="F112"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12" s="176" t="s">
        <v>571</v>
      </c>
      <c r="H112" s="174" t="s">
        <v>1538</v>
      </c>
      <c r="I112" s="174" t="str">
        <f t="shared" si="2"/>
        <v>3r i 4t CA 6.3-Adoptar hàbits d’ús segur, sostenible i saludable de les tecnologies digitals, amb acompanyament, en relació amb l’accés, la fiabilitat i verificació de les fonts d’informació i la comunicació al seu entorn immediat i a la xarxa</v>
      </c>
      <c r="J112" s="177">
        <v>111.0</v>
      </c>
    </row>
    <row r="113">
      <c r="A113" s="172">
        <v>112.0</v>
      </c>
      <c r="B113" s="173" t="s">
        <v>291</v>
      </c>
      <c r="C113" s="174" t="s">
        <v>290</v>
      </c>
      <c r="D113" s="173" t="s">
        <v>457</v>
      </c>
      <c r="E113" s="174" t="s">
        <v>1450</v>
      </c>
      <c r="F113"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13" s="176" t="s">
        <v>1457</v>
      </c>
      <c r="H113" s="174" t="s">
        <v>1539</v>
      </c>
      <c r="I113" s="174" t="str">
        <f t="shared" si="2"/>
        <v>5è i 6è CA 6.1-Aplicar estratègies de cerca d’informació (localització, selecció i contrast) en diferents fonts, incloses les digitals, sobre temes d’interès personal, ecològic i social, de forma progressivament autònoma, a la xarxa i a les biblioteques, valorant-ne críticament el resultat</v>
      </c>
      <c r="J113" s="177">
        <v>112.0</v>
      </c>
    </row>
    <row r="114">
      <c r="A114" s="172">
        <v>113.0</v>
      </c>
      <c r="B114" s="173" t="s">
        <v>291</v>
      </c>
      <c r="C114" s="174" t="s">
        <v>290</v>
      </c>
      <c r="D114" s="173" t="s">
        <v>457</v>
      </c>
      <c r="E114" s="174" t="s">
        <v>1450</v>
      </c>
      <c r="F114"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14" s="176" t="s">
        <v>1459</v>
      </c>
      <c r="H114" s="174" t="s">
        <v>1540</v>
      </c>
      <c r="I114" s="174" t="str">
        <f t="shared" si="2"/>
        <v>5è i 6è CA 6.2-Comunicar de forma creativa i respectant els drets de la propietat intel·lectual, els resultats d’un procés d’investigació senzill, individual o grupal, sobre temes d’interès personal, ecològic i social que incloguin els objectius de desenvolupament sostenible</v>
      </c>
      <c r="J114" s="177">
        <v>113.0</v>
      </c>
    </row>
    <row r="115">
      <c r="A115" s="172">
        <v>114.0</v>
      </c>
      <c r="B115" s="173" t="s">
        <v>291</v>
      </c>
      <c r="C115" s="174" t="s">
        <v>290</v>
      </c>
      <c r="D115" s="173" t="s">
        <v>457</v>
      </c>
      <c r="E115" s="174" t="s">
        <v>1450</v>
      </c>
      <c r="F115"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15" s="176" t="s">
        <v>1461</v>
      </c>
      <c r="H115" s="174" t="s">
        <v>1541</v>
      </c>
      <c r="I115" s="174" t="str">
        <f t="shared" si="2"/>
        <v>5è i 6è CA 6.3-Adoptar hàbits d’ús crític, segur, sostenible i saludable de les tecnologies digitals, de forma progressivament autònoma, en relació amb la fiabilitat i la verificació de les fonts, la credibilitat de la informació i la comunicació a l’entorn immediat i a la xarxa</v>
      </c>
      <c r="J115" s="177">
        <v>114.0</v>
      </c>
    </row>
    <row r="116">
      <c r="A116" s="172">
        <v>115.0</v>
      </c>
      <c r="B116" s="173" t="s">
        <v>291</v>
      </c>
      <c r="C116" s="174" t="s">
        <v>290</v>
      </c>
      <c r="D116" s="173" t="s">
        <v>575</v>
      </c>
      <c r="E116" s="174" t="s">
        <v>1016</v>
      </c>
      <c r="F116"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16" s="176" t="s">
        <v>577</v>
      </c>
      <c r="H116" s="174" t="s">
        <v>1542</v>
      </c>
      <c r="I116" s="174" t="str">
        <f t="shared" si="2"/>
        <v>1r i 2n CA 7.1-Llegir de manera autònoma textos de diferents autors i autores que s’adeqüin als seus gustos i interessos, seleccionats de manera acompanyada, des de les diferents etapes del procés evolutiu de la lectura</v>
      </c>
      <c r="J116" s="177">
        <v>115.0</v>
      </c>
    </row>
    <row r="117">
      <c r="A117" s="172">
        <v>116.0</v>
      </c>
      <c r="B117" s="173" t="s">
        <v>291</v>
      </c>
      <c r="C117" s="174" t="s">
        <v>290</v>
      </c>
      <c r="D117" s="173" t="s">
        <v>575</v>
      </c>
      <c r="E117" s="174" t="s">
        <v>1016</v>
      </c>
      <c r="F117"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17" s="176" t="s">
        <v>579</v>
      </c>
      <c r="H117" s="174" t="s">
        <v>1543</v>
      </c>
      <c r="I117" s="174" t="str">
        <f t="shared" si="2"/>
        <v>1r i 2n CA 7.2-Compartir lectures, per mitjà de recomanacions, presentacions i a partir d’interaccions orals, mitjançant la biblioteca d’aula i de centre, per expressar gustos i interessos i iniciar-se en una comunitat lectora</v>
      </c>
      <c r="J117" s="177">
        <v>116.0</v>
      </c>
    </row>
    <row r="118">
      <c r="A118" s="172">
        <v>117.0</v>
      </c>
      <c r="B118" s="173" t="s">
        <v>291</v>
      </c>
      <c r="C118" s="174" t="s">
        <v>290</v>
      </c>
      <c r="D118" s="173" t="s">
        <v>575</v>
      </c>
      <c r="E118" s="174" t="s">
        <v>1016</v>
      </c>
      <c r="F118"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18" s="176" t="s">
        <v>585</v>
      </c>
      <c r="H118" s="174" t="s">
        <v>1544</v>
      </c>
      <c r="I118" s="174" t="str">
        <f t="shared" si="2"/>
        <v>3r i 4t CA 7.1-Llegir de manera autònoma o acompanyada textos de diversos autors i autores que s’adeqüin als seus gustos i interessos i seleccionats amb autonomia creixent, avançant en la construcció de la seva identitat lectora</v>
      </c>
      <c r="J118" s="177">
        <v>117.0</v>
      </c>
    </row>
    <row r="119">
      <c r="A119" s="172">
        <v>118.0</v>
      </c>
      <c r="B119" s="173" t="s">
        <v>291</v>
      </c>
      <c r="C119" s="174" t="s">
        <v>290</v>
      </c>
      <c r="D119" s="173" t="s">
        <v>575</v>
      </c>
      <c r="E119" s="174" t="s">
        <v>1016</v>
      </c>
      <c r="F119"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19" s="176" t="s">
        <v>587</v>
      </c>
      <c r="H119" s="174" t="s">
        <v>1545</v>
      </c>
      <c r="I119" s="174" t="str">
        <f t="shared" si="2"/>
        <v>3r i 4t CA 7.2-Compartir lectures per mitjà de recomanacions, presentacions i a partir d’interaccions orals, mitjançant la biblioteca d’aula i de centre, per expressar gustos i interessos, valorar les obres de forma argumentada i sentir-se membre d’una comunitat lectora</v>
      </c>
      <c r="J119" s="177">
        <v>118.0</v>
      </c>
    </row>
    <row r="120">
      <c r="A120" s="172">
        <v>119.0</v>
      </c>
      <c r="B120" s="173" t="s">
        <v>291</v>
      </c>
      <c r="C120" s="174" t="s">
        <v>290</v>
      </c>
      <c r="D120" s="173" t="s">
        <v>575</v>
      </c>
      <c r="E120" s="174" t="s">
        <v>1016</v>
      </c>
      <c r="F120"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20" s="176" t="s">
        <v>1467</v>
      </c>
      <c r="H120" s="174" t="s">
        <v>1546</v>
      </c>
      <c r="I120" s="174" t="str">
        <f t="shared" si="2"/>
        <v>5è i 6è CA 7.1-Llegir de manera autònoma textos de diversos autors i autores que s’adeqüin als seus gustos i interessos, seleccionats amb criteri propi, progressant en la construcció de la seva identitat lectora</v>
      </c>
      <c r="J120" s="177">
        <v>119.0</v>
      </c>
    </row>
    <row r="121">
      <c r="A121" s="172">
        <v>120.0</v>
      </c>
      <c r="B121" s="173" t="s">
        <v>291</v>
      </c>
      <c r="C121" s="174" t="s">
        <v>290</v>
      </c>
      <c r="D121" s="173" t="s">
        <v>575</v>
      </c>
      <c r="E121" s="174" t="s">
        <v>1016</v>
      </c>
      <c r="F121"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21" s="176" t="s">
        <v>1469</v>
      </c>
      <c r="H121" s="174" t="s">
        <v>1547</v>
      </c>
      <c r="I121" s="174" t="str">
        <f t="shared" si="2"/>
        <v>5è i 6è CA 7.2-Compartir lectures per mitjà de recomanacions, presentacions i a partir d’interaccions orals, per mitjans analògics i digitals, mitjançant la biblioteca d’aula i de centre, per expressar gustos i interessos, valorar les obres de forma crítica i sentir-se membre d’una comunitat lectora</v>
      </c>
      <c r="J121" s="177">
        <v>120.0</v>
      </c>
    </row>
    <row r="122">
      <c r="A122" s="172">
        <v>121.0</v>
      </c>
      <c r="B122" s="173" t="s">
        <v>291</v>
      </c>
      <c r="C122" s="174" t="s">
        <v>290</v>
      </c>
      <c r="D122" s="173" t="s">
        <v>595</v>
      </c>
      <c r="E122" s="174" t="s">
        <v>1471</v>
      </c>
      <c r="F122"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22" s="176" t="s">
        <v>597</v>
      </c>
      <c r="H122" s="174" t="s">
        <v>1548</v>
      </c>
      <c r="I122" s="174" t="str">
        <f t="shared" si="2"/>
        <v>1r i 2n CA 8.1-Escoltar i llegir textos orals i escrits de la literatura infantil, d’autors i autores reconeguts, descobrint de manera acompanyada els elements essencials de l’obra i establint relacions elementals entre els textos i amb altres manifestacions artístiques i culturals</v>
      </c>
      <c r="J122" s="177">
        <v>121.0</v>
      </c>
    </row>
    <row r="123">
      <c r="A123" s="172">
        <v>122.0</v>
      </c>
      <c r="B123" s="173" t="s">
        <v>291</v>
      </c>
      <c r="C123" s="174" t="s">
        <v>290</v>
      </c>
      <c r="D123" s="173" t="s">
        <v>595</v>
      </c>
      <c r="E123" s="174" t="s">
        <v>1471</v>
      </c>
      <c r="F123"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23" s="176" t="s">
        <v>599</v>
      </c>
      <c r="H123" s="174" t="s">
        <v>1549</v>
      </c>
      <c r="I123" s="174" t="str">
        <f t="shared" si="2"/>
        <v>1r i 2n CA 8.2-Produir textos individuals o col·lectius amb intenció literària, segons les diferents etapes del procés evolutiu de l’escriptura, de manera acompanyada, en diferents suports, i complementant-los amb altres llenguatges artístics</v>
      </c>
      <c r="J123" s="177">
        <v>122.0</v>
      </c>
    </row>
    <row r="124">
      <c r="A124" s="172">
        <v>123.0</v>
      </c>
      <c r="B124" s="173" t="s">
        <v>291</v>
      </c>
      <c r="C124" s="174" t="s">
        <v>290</v>
      </c>
      <c r="D124" s="173" t="s">
        <v>595</v>
      </c>
      <c r="E124" s="174" t="s">
        <v>1471</v>
      </c>
      <c r="F124"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24" s="176" t="s">
        <v>607</v>
      </c>
      <c r="H124" s="174" t="s">
        <v>1550</v>
      </c>
      <c r="I124" s="174" t="str">
        <f t="shared" si="2"/>
        <v>3r i 4t CA 8.1-Escoltar i llegir textos orals i escrits de la literatura infantil, d’autors i autores reconeguts, relacionant-los en funció de temes i aspectes elementals del gènere literari, i interpretant-los i relacionant-los amb altres manifestacions artístiques i culturals de manera acompanyada</v>
      </c>
      <c r="J124" s="177">
        <v>123.0</v>
      </c>
    </row>
    <row r="125">
      <c r="A125" s="172">
        <v>124.0</v>
      </c>
      <c r="B125" s="173" t="s">
        <v>291</v>
      </c>
      <c r="C125" s="174" t="s">
        <v>290</v>
      </c>
      <c r="D125" s="173" t="s">
        <v>595</v>
      </c>
      <c r="E125" s="174" t="s">
        <v>1471</v>
      </c>
      <c r="F125"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25" s="176" t="s">
        <v>609</v>
      </c>
      <c r="H125" s="174" t="s">
        <v>1551</v>
      </c>
      <c r="I125" s="174" t="str">
        <f t="shared" si="2"/>
        <v>3r i 4t CA 8.2-Produir textos individuals o col·lectius amb intenció literària, de manera acompanyada, emprant algun recurs literari i recreant de manera personal els models donats, en diferents suports, i complementant-los amb altres llenguatges artístics</v>
      </c>
      <c r="J125" s="177">
        <v>124.0</v>
      </c>
    </row>
    <row r="126">
      <c r="A126" s="172">
        <v>125.0</v>
      </c>
      <c r="B126" s="173" t="s">
        <v>291</v>
      </c>
      <c r="C126" s="174" t="s">
        <v>290</v>
      </c>
      <c r="D126" s="173" t="s">
        <v>595</v>
      </c>
      <c r="E126" s="174" t="s">
        <v>1471</v>
      </c>
      <c r="F126"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26" s="176" t="s">
        <v>1476</v>
      </c>
      <c r="H126" s="174" t="s">
        <v>1552</v>
      </c>
      <c r="I126" s="174" t="str">
        <f t="shared" si="2"/>
        <v>5è i 6è CA 8.1-Escoltar i llegir de manera acompanyada textos literaris adequats a la seva edat, d’autors i autores reconeguts, relacionant-los en funció dels temes i aspectes elementals del gènere literari, i interpretant-los, valorant-los i relacionant-los amb altres manifestacions artístiques i culturals de manera progressivament autònoma</v>
      </c>
      <c r="J126" s="177">
        <v>125.0</v>
      </c>
    </row>
    <row r="127">
      <c r="A127" s="172">
        <v>126.0</v>
      </c>
      <c r="B127" s="173" t="s">
        <v>291</v>
      </c>
      <c r="C127" s="174" t="s">
        <v>290</v>
      </c>
      <c r="D127" s="173" t="s">
        <v>595</v>
      </c>
      <c r="E127" s="174" t="s">
        <v>1471</v>
      </c>
      <c r="F127"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27" s="176" t="s">
        <v>1478</v>
      </c>
      <c r="H127" s="174" t="s">
        <v>1553</v>
      </c>
      <c r="I127" s="174" t="str">
        <f t="shared" si="2"/>
        <v>5è i 6è CA 8.2-Produir, de manera progressivament autònoma, textos individuals o col·lectius amb intenció literària, emprant diversitat de recursos literaris de manera original, en diferents suports, i complementant-los amb altres llenguatges artístics</v>
      </c>
      <c r="J127" s="177">
        <v>126.0</v>
      </c>
    </row>
    <row r="128">
      <c r="A128" s="172">
        <v>127.0</v>
      </c>
      <c r="B128" s="173" t="s">
        <v>291</v>
      </c>
      <c r="C128" s="174" t="s">
        <v>290</v>
      </c>
      <c r="D128" s="173" t="s">
        <v>615</v>
      </c>
      <c r="E128" s="174" t="s">
        <v>1480</v>
      </c>
      <c r="F128"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28" s="176" t="s">
        <v>617</v>
      </c>
      <c r="H128" s="174" t="s">
        <v>1554</v>
      </c>
      <c r="I128" s="174" t="str">
        <f t="shared" si="2"/>
        <v>1r i 2n CA 9.1-Formular conclusions elementals sobre la construcció de paraules, frases i textos utilitzant l’ordre adequat i la concordança dels mots en una frase a partir de l’experimentació amb les paraules</v>
      </c>
      <c r="J128" s="177">
        <v>127.0</v>
      </c>
    </row>
    <row r="129">
      <c r="A129" s="172">
        <v>128.0</v>
      </c>
      <c r="B129" s="173" t="s">
        <v>291</v>
      </c>
      <c r="C129" s="174" t="s">
        <v>290</v>
      </c>
      <c r="D129" s="173" t="s">
        <v>615</v>
      </c>
      <c r="E129" s="174" t="s">
        <v>1480</v>
      </c>
      <c r="F129"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29" s="176" t="s">
        <v>619</v>
      </c>
      <c r="H129" s="174" t="s">
        <v>1555</v>
      </c>
      <c r="I129" s="174" t="str">
        <f t="shared" si="2"/>
        <v>1r i 2n CA 9.2-Revisar i millorar les diferents produccions, escrites, orals i multimodals, de manera acompanyada i usant la terminologia lingüística bàsica adequada</v>
      </c>
      <c r="J129" s="177">
        <v>128.0</v>
      </c>
    </row>
    <row r="130">
      <c r="A130" s="172">
        <v>129.0</v>
      </c>
      <c r="B130" s="173" t="s">
        <v>291</v>
      </c>
      <c r="C130" s="174" t="s">
        <v>290</v>
      </c>
      <c r="D130" s="175" t="s">
        <v>615</v>
      </c>
      <c r="E130" s="174" t="s">
        <v>1480</v>
      </c>
      <c r="F130"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30" s="176" t="s">
        <v>625</v>
      </c>
      <c r="H130" s="174" t="s">
        <v>1556</v>
      </c>
      <c r="I130" s="174" t="str">
        <f t="shared" si="2"/>
        <v>3r i 4t CA 9.1-Formular conclusions elementals sobre el funcionament de la llengua fent especial atenció a la concordança, a partir de l’experimentació amb les paraules, els enunciats i els textos, en un procés acompanyat de producció i comprensió de textos en contextos significatius</v>
      </c>
      <c r="J130" s="178">
        <v>129.0</v>
      </c>
    </row>
    <row r="131">
      <c r="A131" s="172">
        <v>130.0</v>
      </c>
      <c r="B131" s="173" t="s">
        <v>291</v>
      </c>
      <c r="C131" s="174" t="s">
        <v>290</v>
      </c>
      <c r="D131" s="175" t="s">
        <v>615</v>
      </c>
      <c r="E131" s="174" t="s">
        <v>1480</v>
      </c>
      <c r="F131"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31" s="176" t="s">
        <v>627</v>
      </c>
      <c r="H131" s="174" t="s">
        <v>1557</v>
      </c>
      <c r="I131" s="174" t="str">
        <f t="shared" si="2"/>
        <v>3r i 4t CA 9.2-Revisar i millorar els textos propis i aliens i esmenar alguns problemes de comprensió i producció, de manera acompanyada, a partir de la reflexió metalingüística i usant la terminologia bàsica adequada</v>
      </c>
      <c r="J131" s="178">
        <v>130.0</v>
      </c>
    </row>
    <row r="132">
      <c r="A132" s="172">
        <v>131.0</v>
      </c>
      <c r="B132" s="173" t="s">
        <v>291</v>
      </c>
      <c r="C132" s="174" t="s">
        <v>290</v>
      </c>
      <c r="D132" s="175" t="s">
        <v>615</v>
      </c>
      <c r="E132" s="174" t="s">
        <v>1480</v>
      </c>
      <c r="F132"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32" s="176" t="s">
        <v>1485</v>
      </c>
      <c r="H132" s="174" t="s">
        <v>1558</v>
      </c>
      <c r="I132" s="174" t="str">
        <f t="shared" si="2"/>
        <v>5è i 6è CA 9.1-Formular generalitzacions sobre aspectes bàsics del funcionament de la llengua de manera acompanyada, formulant hipòtesis i buscant exemples similars i contraris, a partir de l’experimentació amb les paraules, els enunciats i els textos, en un procés acompanyat de producció o comprensió de textos en contextos significatius</v>
      </c>
      <c r="J132" s="178">
        <v>131.0</v>
      </c>
    </row>
    <row r="133">
      <c r="A133" s="172">
        <v>132.0</v>
      </c>
      <c r="B133" s="173" t="s">
        <v>291</v>
      </c>
      <c r="C133" s="174" t="s">
        <v>290</v>
      </c>
      <c r="D133" s="175" t="s">
        <v>615</v>
      </c>
      <c r="E133" s="174" t="s">
        <v>1480</v>
      </c>
      <c r="F133"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33" s="176" t="s">
        <v>1487</v>
      </c>
      <c r="H133" s="174" t="s">
        <v>1559</v>
      </c>
      <c r="I133" s="174" t="str">
        <f t="shared" si="2"/>
        <v>5è i 6è CA 9.2-Revisar i millorar els textos propis i aliens i esmenar alguns problemes de comprensió i producció, de manera progressivament autònoma, a partir de la reflexió metalingüística i usant la terminologia bàsica adequada</v>
      </c>
      <c r="J133" s="178">
        <v>132.0</v>
      </c>
    </row>
    <row r="134">
      <c r="A134" s="172">
        <v>133.0</v>
      </c>
      <c r="B134" s="173" t="s">
        <v>291</v>
      </c>
      <c r="C134" s="174" t="s">
        <v>290</v>
      </c>
      <c r="D134" s="173" t="s">
        <v>882</v>
      </c>
      <c r="E134" s="174" t="s">
        <v>1489</v>
      </c>
      <c r="F134"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134" s="176" t="s">
        <v>1036</v>
      </c>
      <c r="H134" s="174" t="s">
        <v>1560</v>
      </c>
      <c r="I134" s="174" t="str">
        <f t="shared" si="2"/>
        <v>1r i 2n CA 10.1- Rebutjar els usos lingüístics discriminatoris identificats a partir de la reflexió grupal acompanyada sobre els aspectes elementals, verbals i no verbals, que regeixen la comunicació, tenint en compte la perspectiva de gènere</v>
      </c>
      <c r="J134" s="178">
        <v>133.0</v>
      </c>
    </row>
    <row r="135">
      <c r="A135" s="172">
        <v>134.0</v>
      </c>
      <c r="B135" s="173" t="s">
        <v>291</v>
      </c>
      <c r="C135" s="174" t="s">
        <v>290</v>
      </c>
      <c r="D135" s="173" t="s">
        <v>882</v>
      </c>
      <c r="E135" s="174" t="s">
        <v>1489</v>
      </c>
      <c r="F135"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135" s="176" t="s">
        <v>1038</v>
      </c>
      <c r="H135" s="174" t="s">
        <v>1561</v>
      </c>
      <c r="I135" s="174" t="str">
        <f t="shared" si="2"/>
        <v>1r i 2n CA 10.2- Utilitzar, amb l’acompanyament i planificació necessaris, estratègies elementals per a l’escolta activa i el consens, iniciant-se en la gestió dialogada de conflictes</v>
      </c>
      <c r="J135" s="178">
        <v>134.0</v>
      </c>
    </row>
    <row r="136">
      <c r="A136" s="172">
        <v>135.0</v>
      </c>
      <c r="B136" s="173" t="s">
        <v>291</v>
      </c>
      <c r="C136" s="174" t="s">
        <v>290</v>
      </c>
      <c r="D136" s="173" t="s">
        <v>882</v>
      </c>
      <c r="E136" s="174" t="s">
        <v>1489</v>
      </c>
      <c r="F136"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136" s="176" t="s">
        <v>1040</v>
      </c>
      <c r="H136" s="174" t="s">
        <v>1562</v>
      </c>
      <c r="I136" s="174" t="str">
        <f t="shared" si="2"/>
        <v>3r i 4t CA 10.1- Rebutjar els usos lingüístics discriminatoris i identificar els abusos de poder a través de la paraula mitjançant la reflexió grupal acompanyada sobre els aspectes bàsics, verbals i no verbals, que regeixen la comunicació, tenint en compte la perspectiva de gènere</v>
      </c>
      <c r="J136" s="178">
        <v>135.0</v>
      </c>
    </row>
    <row r="137">
      <c r="A137" s="172">
        <v>136.0</v>
      </c>
      <c r="B137" s="173" t="s">
        <v>291</v>
      </c>
      <c r="C137" s="174" t="s">
        <v>290</v>
      </c>
      <c r="D137" s="173" t="s">
        <v>882</v>
      </c>
      <c r="E137" s="174" t="s">
        <v>1489</v>
      </c>
      <c r="F137"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137" s="176" t="s">
        <v>1042</v>
      </c>
      <c r="H137" s="174" t="s">
        <v>1563</v>
      </c>
      <c r="I137" s="174" t="str">
        <f t="shared" si="2"/>
        <v>3r i 4t CA 10.2- Utilitzar, amb l’acompanyament i planificació necessaris, estratègies bàsiques per a la comunicació assertiva i el consens, progressant en la gestió dialogada de conflictes</v>
      </c>
      <c r="J137" s="178">
        <v>136.0</v>
      </c>
    </row>
    <row r="138">
      <c r="A138" s="172">
        <v>137.0</v>
      </c>
      <c r="B138" s="173" t="s">
        <v>291</v>
      </c>
      <c r="C138" s="174" t="s">
        <v>290</v>
      </c>
      <c r="D138" s="173" t="s">
        <v>882</v>
      </c>
      <c r="E138" s="174" t="s">
        <v>1489</v>
      </c>
      <c r="F138"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138" s="176" t="s">
        <v>1494</v>
      </c>
      <c r="H138" s="174" t="s">
        <v>1564</v>
      </c>
      <c r="I138" s="174" t="str">
        <f t="shared" si="2"/>
        <v>5è i 6è CA 10.1- Rebutjar els usos lingüístics discriminatoris i els abusos de poder a través de la paraula identificats mitjançant la reflexió grupal acompanyada sobre diferents aspectes, verbals i no verbals, que regeixen la comunicació, tenint en compte la perspectiva de gènere</v>
      </c>
      <c r="J138" s="178">
        <v>137.0</v>
      </c>
    </row>
    <row r="139">
      <c r="A139" s="172">
        <v>138.0</v>
      </c>
      <c r="B139" s="173" t="s">
        <v>291</v>
      </c>
      <c r="C139" s="174" t="s">
        <v>290</v>
      </c>
      <c r="D139" s="173" t="s">
        <v>882</v>
      </c>
      <c r="E139" s="174" t="s">
        <v>1489</v>
      </c>
      <c r="F139"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139" s="176" t="s">
        <v>1496</v>
      </c>
      <c r="H139" s="174" t="s">
        <v>1565</v>
      </c>
      <c r="I139" s="174" t="str">
        <f t="shared" si="2"/>
        <v>5è i 6è CA 10.2- Utilitzar, amb l’acompanyament i planificació necessaris, estratègies bàsiques per a la deliberació argumentada i la gestió dialogada de conflictes, proposant solucions creatives</v>
      </c>
      <c r="J139" s="178">
        <v>138.0</v>
      </c>
    </row>
    <row r="140">
      <c r="A140" s="172">
        <v>139.0</v>
      </c>
      <c r="B140" s="173" t="s">
        <v>297</v>
      </c>
      <c r="C140" s="174" t="s">
        <v>296</v>
      </c>
      <c r="D140" s="175" t="s">
        <v>358</v>
      </c>
      <c r="E140" s="174" t="s">
        <v>1397</v>
      </c>
      <c r="F140"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0" s="176" t="s">
        <v>476</v>
      </c>
      <c r="H140" s="174" t="s">
        <v>1566</v>
      </c>
      <c r="I140" s="174" t="str">
        <f t="shared" si="2"/>
        <v>1r i 2n CA 1.1-Identificar les diferents llengües de l’entorn, inclosa la llengua de signes, i les seves variants dialectals, a través de la descripció d’algunes expressions d’ús quotidià</v>
      </c>
      <c r="J140" s="178">
        <v>139.0</v>
      </c>
    </row>
    <row r="141">
      <c r="A141" s="172">
        <v>140.0</v>
      </c>
      <c r="B141" s="173" t="s">
        <v>297</v>
      </c>
      <c r="C141" s="174" t="s">
        <v>296</v>
      </c>
      <c r="D141" s="175" t="s">
        <v>358</v>
      </c>
      <c r="E141" s="174" t="s">
        <v>1397</v>
      </c>
      <c r="F141"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1" s="176" t="s">
        <v>478</v>
      </c>
      <c r="H141" s="174" t="s">
        <v>1498</v>
      </c>
      <c r="I141" s="174" t="str">
        <f t="shared" si="2"/>
        <v>1r i 2n CA 1.2-Detectar i rebutjar, de manera acompanyada i en contextos senzills i propers, alguns prejudicis i estereotips lingüístics, de gènere i culturals molt freqüents</v>
      </c>
      <c r="J141" s="178">
        <v>140.0</v>
      </c>
    </row>
    <row r="142">
      <c r="A142" s="172">
        <v>141.0</v>
      </c>
      <c r="B142" s="173" t="s">
        <v>297</v>
      </c>
      <c r="C142" s="174" t="s">
        <v>296</v>
      </c>
      <c r="D142" s="175" t="s">
        <v>358</v>
      </c>
      <c r="E142" s="174" t="s">
        <v>1397</v>
      </c>
      <c r="F142"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2" s="176" t="s">
        <v>480</v>
      </c>
      <c r="H142" s="174" t="s">
        <v>1499</v>
      </c>
      <c r="I142" s="174" t="str">
        <f t="shared" si="2"/>
        <v>1r i 2n CA 1.3-Descriure i valorar la pluralitat lingüística de l’entorn com a font de riquesa cultural, a partir de l’observació i la identificació de la realitat pròxima</v>
      </c>
      <c r="J142" s="178">
        <v>141.0</v>
      </c>
    </row>
    <row r="143">
      <c r="A143" s="172">
        <v>142.0</v>
      </c>
      <c r="B143" s="173" t="s">
        <v>297</v>
      </c>
      <c r="C143" s="174" t="s">
        <v>296</v>
      </c>
      <c r="D143" s="175" t="s">
        <v>358</v>
      </c>
      <c r="E143" s="174" t="s">
        <v>1397</v>
      </c>
      <c r="F143"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3" s="176" t="s">
        <v>484</v>
      </c>
      <c r="H143" s="174" t="s">
        <v>1500</v>
      </c>
      <c r="I143" s="174" t="str">
        <f t="shared" si="2"/>
        <v>3r i 4t CA 1.1-Identificar les diferents llengües de l’entorn, inclosa la llengua de signes, i les seves variants dialectals, a través de la descripció i interpretació d’algunes expressions d’ús quotidià</v>
      </c>
      <c r="J143" s="178">
        <v>142.0</v>
      </c>
    </row>
    <row r="144">
      <c r="A144" s="172">
        <v>143.0</v>
      </c>
      <c r="B144" s="173" t="s">
        <v>297</v>
      </c>
      <c r="C144" s="174" t="s">
        <v>296</v>
      </c>
      <c r="D144" s="175" t="s">
        <v>358</v>
      </c>
      <c r="E144" s="174" t="s">
        <v>1397</v>
      </c>
      <c r="F144"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4" s="176" t="s">
        <v>486</v>
      </c>
      <c r="H144" s="179" t="s">
        <v>1501</v>
      </c>
      <c r="I144" s="174" t="str">
        <f t="shared" si="2"/>
        <v>3r i 4t CA 1.2-Detectar i rebutjar, amb autonomia creixent i en contextos senzills i propers, prejudicis i estereotips lingüístics, de gènere i culturals freqüents</v>
      </c>
      <c r="J144" s="178">
        <v>143.0</v>
      </c>
    </row>
    <row r="145">
      <c r="A145" s="172">
        <v>144.0</v>
      </c>
      <c r="B145" s="173" t="s">
        <v>297</v>
      </c>
      <c r="C145" s="174" t="s">
        <v>296</v>
      </c>
      <c r="D145" s="175" t="s">
        <v>358</v>
      </c>
      <c r="E145" s="174" t="s">
        <v>1397</v>
      </c>
      <c r="F145"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5" s="176" t="s">
        <v>488</v>
      </c>
      <c r="H145" s="174" t="s">
        <v>1502</v>
      </c>
      <c r="I145" s="174" t="str">
        <f t="shared" si="2"/>
        <v>3r i 4t CA 1.3-Descriure i valorar la pluralitat lingüística del món com a font de riquesa cultural, a partir de l’observació i comprensió de la realitat de l’entorn</v>
      </c>
      <c r="J145" s="177">
        <v>144.0</v>
      </c>
    </row>
    <row r="146">
      <c r="A146" s="172">
        <v>145.0</v>
      </c>
      <c r="B146" s="173" t="s">
        <v>297</v>
      </c>
      <c r="C146" s="174" t="s">
        <v>296</v>
      </c>
      <c r="D146" s="175" t="s">
        <v>358</v>
      </c>
      <c r="E146" s="174" t="s">
        <v>1397</v>
      </c>
      <c r="F146"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6" s="176" t="s">
        <v>1404</v>
      </c>
      <c r="H146" s="174" t="s">
        <v>1503</v>
      </c>
      <c r="I146" s="174" t="str">
        <f t="shared" si="2"/>
        <v>5è i 6è CA 1.1-Identificar les diferents llengües de l’entorn, inclosa la llengua de signes, i les seves variants dialectals, a través de la descripció i interpretació de les característiques fonamentals de les del seu entorn geogràfic, així com alguns trets dels dialectes i llengües familiars de l’alumnat</v>
      </c>
      <c r="J146" s="177">
        <v>145.0</v>
      </c>
    </row>
    <row r="147">
      <c r="A147" s="172">
        <v>146.0</v>
      </c>
      <c r="B147" s="173" t="s">
        <v>297</v>
      </c>
      <c r="C147" s="174" t="s">
        <v>296</v>
      </c>
      <c r="D147" s="175" t="s">
        <v>358</v>
      </c>
      <c r="E147" s="174" t="s">
        <v>1397</v>
      </c>
      <c r="F147"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7" s="176" t="s">
        <v>1406</v>
      </c>
      <c r="H147" s="174" t="s">
        <v>1504</v>
      </c>
      <c r="I147" s="174" t="str">
        <f t="shared" si="2"/>
        <v>5è i 6è CA 1.2-Detectar i rebutjar, amb autonomia creixent i en contextos diversos, prejudicis i estereotips lingüístics, de gènere i culturals freqüents</v>
      </c>
      <c r="J147" s="177">
        <v>146.0</v>
      </c>
    </row>
    <row r="148">
      <c r="A148" s="172">
        <v>147.0</v>
      </c>
      <c r="B148" s="173" t="s">
        <v>297</v>
      </c>
      <c r="C148" s="174" t="s">
        <v>296</v>
      </c>
      <c r="D148" s="175" t="s">
        <v>358</v>
      </c>
      <c r="E148" s="174" t="s">
        <v>1397</v>
      </c>
      <c r="F148" s="174" t="str">
        <f t="shared" si="1"/>
        <v>C01-Prendre consciència de la diversitat lingüística i cultural a partir del reconeixement de les llengües de l’alumnat i la realitat plurilingüe i pluricultural per afavorir la transferència lingüística, identificar i rebutjar estereotips i prejudicis lingüístics i culturals i valorar aquesta diversitat com a font de riquesa cultural.</v>
      </c>
      <c r="G148" s="176" t="s">
        <v>1408</v>
      </c>
      <c r="H148" s="174" t="s">
        <v>1505</v>
      </c>
      <c r="I148" s="174" t="str">
        <f t="shared" si="2"/>
        <v>5è i 6è CA 1.3-Descriure, analitzar i valorar la pluralitat lingüística del món com a font de riquesa cultural, a partir de l’observació i comprensió de la realitat global</v>
      </c>
      <c r="J148" s="177">
        <v>147.0</v>
      </c>
    </row>
    <row r="149">
      <c r="A149" s="172">
        <v>148.0</v>
      </c>
      <c r="B149" s="173" t="s">
        <v>297</v>
      </c>
      <c r="C149" s="174" t="s">
        <v>296</v>
      </c>
      <c r="D149" s="175" t="s">
        <v>367</v>
      </c>
      <c r="E149" s="174" t="s">
        <v>1410</v>
      </c>
      <c r="F149"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49" s="176" t="s">
        <v>493</v>
      </c>
      <c r="H149" s="174" t="s">
        <v>1506</v>
      </c>
      <c r="I149" s="174" t="str">
        <f t="shared" si="2"/>
        <v>1r i 2n CA 2.1-Extreure informació rellevant de produccions orals i multimodals relacionats amb situacions d’aprenentatge i la vida quotidiana de l’aula</v>
      </c>
      <c r="J149" s="177">
        <v>148.0</v>
      </c>
    </row>
    <row r="150">
      <c r="A150" s="172">
        <v>149.0</v>
      </c>
      <c r="B150" s="173" t="s">
        <v>297</v>
      </c>
      <c r="C150" s="174" t="s">
        <v>296</v>
      </c>
      <c r="D150" s="175" t="s">
        <v>367</v>
      </c>
      <c r="E150" s="174" t="s">
        <v>1410</v>
      </c>
      <c r="F150"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50" s="176" t="s">
        <v>495</v>
      </c>
      <c r="H150" s="174" t="s">
        <v>1507</v>
      </c>
      <c r="I150" s="174" t="str">
        <f t="shared" si="2"/>
        <v>1r i 2n CA 2.2-Reconèixer, de forma acompanyada, el tema, idees principals i missatges explícits de textos orals i multimodals. Iniciar-se, també de forma acompanyada, en la valoració del contingut i de la forma (elements no verbals)</v>
      </c>
      <c r="J150" s="177">
        <v>149.0</v>
      </c>
    </row>
    <row r="151">
      <c r="A151" s="172">
        <v>150.0</v>
      </c>
      <c r="B151" s="173" t="s">
        <v>297</v>
      </c>
      <c r="C151" s="174" t="s">
        <v>296</v>
      </c>
      <c r="D151" s="175" t="s">
        <v>367</v>
      </c>
      <c r="E151" s="174" t="s">
        <v>1410</v>
      </c>
      <c r="F151"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51" s="176" t="s">
        <v>503</v>
      </c>
      <c r="H151" s="174" t="s">
        <v>1508</v>
      </c>
      <c r="I151" s="174" t="str">
        <f t="shared" si="2"/>
        <v>3r i 4t CA 2.1-Comprendre i extreure informació rellevant de produccions orals i multimodals relacionades amb situacions d’aprenentatge i la vida quotidiana de l’aula</v>
      </c>
      <c r="J151" s="177">
        <v>150.0</v>
      </c>
    </row>
    <row r="152">
      <c r="A152" s="172">
        <v>151.0</v>
      </c>
      <c r="B152" s="173" t="s">
        <v>297</v>
      </c>
      <c r="C152" s="174" t="s">
        <v>296</v>
      </c>
      <c r="D152" s="175" t="s">
        <v>367</v>
      </c>
      <c r="E152" s="174" t="s">
        <v>1410</v>
      </c>
      <c r="F152"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52" s="176" t="s">
        <v>505</v>
      </c>
      <c r="H152" s="174" t="s">
        <v>1509</v>
      </c>
      <c r="I152" s="174" t="str">
        <f t="shared" si="2"/>
        <v>3r i 4t CA 2.2- Reconèixer en produccions orals i multimodals idees principals i secundàries, els missatges explícits i els implícits més senzills. Progressar, de manera acompanyada, en la valoració crítica del contingut i de la forma (elements no verbals)</v>
      </c>
      <c r="J152" s="177">
        <v>151.0</v>
      </c>
    </row>
    <row r="153">
      <c r="A153" s="172">
        <v>152.0</v>
      </c>
      <c r="B153" s="173" t="s">
        <v>297</v>
      </c>
      <c r="C153" s="174" t="s">
        <v>296</v>
      </c>
      <c r="D153" s="175" t="s">
        <v>367</v>
      </c>
      <c r="E153" s="174" t="s">
        <v>1410</v>
      </c>
      <c r="F153"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53" s="176" t="s">
        <v>1415</v>
      </c>
      <c r="H153" s="174" t="s">
        <v>1510</v>
      </c>
      <c r="I153" s="174" t="str">
        <f t="shared" si="2"/>
        <v>5è i 6è CA 2.1-Extreure i interpretar informació rellevant de produccions orals i multimodals formals provinents de diferents mitjans i situacions</v>
      </c>
      <c r="J153" s="177">
        <v>152.0</v>
      </c>
    </row>
    <row r="154">
      <c r="A154" s="172">
        <v>153.0</v>
      </c>
      <c r="B154" s="173" t="s">
        <v>297</v>
      </c>
      <c r="C154" s="174" t="s">
        <v>296</v>
      </c>
      <c r="D154" s="175" t="s">
        <v>367</v>
      </c>
      <c r="E154" s="174" t="s">
        <v>1410</v>
      </c>
      <c r="F154" s="174" t="str">
        <f t="shared" si="1"/>
        <v>C02-Comprendre i interpretar textos orals i multimodals, i identificar el sentit general i la informació més rellevant, valorant, de manera progressivament autònoma, aspectes formals i de contingut bàsics per construir coneixement, formar-se una opinió i eixamplar les possibilitats de gaudi i lleure.</v>
      </c>
      <c r="G154" s="176" t="s">
        <v>1417</v>
      </c>
      <c r="H154" s="174" t="s">
        <v>1511</v>
      </c>
      <c r="I154" s="174" t="str">
        <f t="shared" si="2"/>
        <v>5è i 6è CA 2.2-Reconèixer en produccions orals i multimodals formals les idees principals i les secundàries, els missatges explícits i implícits, valorar-ne el contingut i la forma (elements no verbals)</v>
      </c>
      <c r="J154" s="177">
        <v>153.0</v>
      </c>
    </row>
    <row r="155">
      <c r="A155" s="172">
        <v>154.0</v>
      </c>
      <c r="B155" s="173" t="s">
        <v>297</v>
      </c>
      <c r="C155" s="174" t="s">
        <v>296</v>
      </c>
      <c r="D155" s="175" t="s">
        <v>373</v>
      </c>
      <c r="E155" s="174" t="s">
        <v>1419</v>
      </c>
      <c r="F155"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55" s="176" t="s">
        <v>512</v>
      </c>
      <c r="H155" s="174" t="s">
        <v>1512</v>
      </c>
      <c r="I155" s="174" t="str">
        <f t="shared" si="2"/>
        <v>1r i 2n CA 3.1-Produir textos orals i multimodals coherents a partir d’una situació comunicativa propera (vivències, fets i aprenentatges), amb planificació acompanyada, adaptant el to de veu i el gest a la situació, i utilitzant recursos no verbals elementals i elements de suport</v>
      </c>
      <c r="J155" s="177">
        <v>154.0</v>
      </c>
    </row>
    <row r="156">
      <c r="A156" s="172">
        <v>155.0</v>
      </c>
      <c r="B156" s="173" t="s">
        <v>297</v>
      </c>
      <c r="C156" s="174" t="s">
        <v>296</v>
      </c>
      <c r="D156" s="175" t="s">
        <v>373</v>
      </c>
      <c r="E156" s="174" t="s">
        <v>1419</v>
      </c>
      <c r="F156"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56" s="176" t="s">
        <v>514</v>
      </c>
      <c r="H156" s="174" t="s">
        <v>1513</v>
      </c>
      <c r="I156" s="174" t="str">
        <f t="shared" si="2"/>
        <v>1r i 2n CA 3.2-Participar en interaccions orals espontànies i en les situacions comunicatives habituals del context escolar respectant les normes d’interacció oral, mostrant interès i respecte quan parlen els altres i iniciant-se en l’ús d’estratègies d’escolta activa</v>
      </c>
      <c r="J156" s="177">
        <v>155.0</v>
      </c>
    </row>
    <row r="157">
      <c r="A157" s="172">
        <v>156.0</v>
      </c>
      <c r="B157" s="173" t="s">
        <v>297</v>
      </c>
      <c r="C157" s="174" t="s">
        <v>296</v>
      </c>
      <c r="D157" s="175" t="s">
        <v>373</v>
      </c>
      <c r="E157" s="174" t="s">
        <v>1419</v>
      </c>
      <c r="F157"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57" s="176" t="s">
        <v>522</v>
      </c>
      <c r="H157" s="174" t="s">
        <v>1514</v>
      </c>
      <c r="I157" s="174" t="str">
        <f t="shared" si="2"/>
        <v>3r i 4t CA 3.1-Produir textos orals i multimodals coherents a partir d’una situació comunicativa coneguda, amb planificació acompanyada, ajustant el discurs i adaptant el to de veu i el gest a la situació, i usant recursos no verbals i elements de suport</v>
      </c>
      <c r="J157" s="177">
        <v>156.0</v>
      </c>
    </row>
    <row r="158">
      <c r="A158" s="172">
        <v>157.0</v>
      </c>
      <c r="B158" s="173" t="s">
        <v>297</v>
      </c>
      <c r="C158" s="174" t="s">
        <v>296</v>
      </c>
      <c r="D158" s="175" t="s">
        <v>373</v>
      </c>
      <c r="E158" s="174" t="s">
        <v>1419</v>
      </c>
      <c r="F158"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58" s="176" t="s">
        <v>524</v>
      </c>
      <c r="H158" s="174" t="s">
        <v>1515</v>
      </c>
      <c r="I158" s="174" t="str">
        <f t="shared" si="2"/>
        <v>3r i 4t CA 3.2-Participar en interaccions orals espontànies i reglades aportant idees i respectant les dels altres, així com les normes bàsiques de la cortesia lingüística i aplicant estratègies d’escolta activa</v>
      </c>
      <c r="J158" s="180">
        <v>157.0</v>
      </c>
    </row>
    <row r="159">
      <c r="A159" s="172">
        <v>158.0</v>
      </c>
      <c r="B159" s="173" t="s">
        <v>297</v>
      </c>
      <c r="C159" s="174" t="s">
        <v>296</v>
      </c>
      <c r="D159" s="175" t="s">
        <v>373</v>
      </c>
      <c r="E159" s="174" t="s">
        <v>1419</v>
      </c>
      <c r="F159"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59" s="176" t="s">
        <v>1424</v>
      </c>
      <c r="H159" s="174" t="s">
        <v>1516</v>
      </c>
      <c r="I159" s="174" t="str">
        <f t="shared" si="2"/>
        <v>5è i 6è CA 3.1-Produir textos orals i multimodals de manera autònoma, coherent i fluida, amb preparació prèvia, en contextos formals senzills amb adequació de l’entonació, el to de veu i el gest a la situació i un ús correcte de recursos verbals i no verbals amb suports audiovisuals</v>
      </c>
      <c r="J159" s="177">
        <v>158.0</v>
      </c>
    </row>
    <row r="160">
      <c r="A160" s="172">
        <v>159.0</v>
      </c>
      <c r="B160" s="173" t="s">
        <v>297</v>
      </c>
      <c r="C160" s="174" t="s">
        <v>296</v>
      </c>
      <c r="D160" s="175" t="s">
        <v>373</v>
      </c>
      <c r="E160" s="174" t="s">
        <v>1419</v>
      </c>
      <c r="F160" s="174" t="str">
        <f t="shared" si="1"/>
        <v>C03-Produir textos orals i multimodals amb coherència, claredat i registre adequats, atenent les convencions pròpies dels diferents gèneres discursius, i participar en interaccions orals variades, amb autonomia, per expressar idees, sentiments, emocions i conceptes, construir coneixement i establir vincles personals.</v>
      </c>
      <c r="G160" s="176" t="s">
        <v>1426</v>
      </c>
      <c r="H160" s="174" t="s">
        <v>1517</v>
      </c>
      <c r="I160" s="174" t="str">
        <f t="shared" si="2"/>
        <v>5è i 6è CA 3.2-Participar en interaccions orals espontànies i reglades, i respectar les normes de la cortesia lingüística, integrant en el propi discurs les opinions i punts de vista dels altres participants, i utilitzant el registre adequat i aplicant estratègies d’escolta activa i de gestió conversacional</v>
      </c>
      <c r="J160" s="177">
        <v>159.0</v>
      </c>
    </row>
    <row r="161">
      <c r="A161" s="172">
        <v>160.0</v>
      </c>
      <c r="B161" s="173" t="s">
        <v>297</v>
      </c>
      <c r="C161" s="174" t="s">
        <v>296</v>
      </c>
      <c r="D161" s="175" t="s">
        <v>381</v>
      </c>
      <c r="E161" s="174" t="s">
        <v>1428</v>
      </c>
      <c r="F161"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1" s="176" t="s">
        <v>529</v>
      </c>
      <c r="H161" s="174" t="s">
        <v>1518</v>
      </c>
      <c r="I161" s="174" t="str">
        <f t="shared" si="2"/>
        <v>1r i 2n CA 4.1-Llegir textos propers, de la vida quotidiana, dels mitjans de comunicació i textos escolars, de forma silenciosa i en veu alta, amb fluïdesa suficient (velocitat, precisió en el reconeixement de les paraules, ritme, fraseig i entonació)</v>
      </c>
      <c r="J161" s="177">
        <v>160.0</v>
      </c>
    </row>
    <row r="162">
      <c r="A162" s="172">
        <v>161.0</v>
      </c>
      <c r="B162" s="173" t="s">
        <v>297</v>
      </c>
      <c r="C162" s="174" t="s">
        <v>296</v>
      </c>
      <c r="D162" s="175" t="s">
        <v>381</v>
      </c>
      <c r="E162" s="174" t="s">
        <v>1428</v>
      </c>
      <c r="F162"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2" s="176" t="s">
        <v>531</v>
      </c>
      <c r="H162" s="174" t="s">
        <v>1519</v>
      </c>
      <c r="I162" s="174" t="str">
        <f t="shared" si="2"/>
        <v>1r i 2n CA 4.2-Comprendre textos escrits i multimodals propers, adequats al desenvolupament cognitiu, amb l’ajuda d’elements gràfics i paratextuals bàsics, a través de la identificació del sentit global i informació rellevant i emprant, de forma guiada, estratègies bàsiques de comprensió</v>
      </c>
      <c r="J162" s="177">
        <v>161.0</v>
      </c>
    </row>
    <row r="163">
      <c r="A163" s="172">
        <v>162.0</v>
      </c>
      <c r="B163" s="173" t="s">
        <v>297</v>
      </c>
      <c r="C163" s="174" t="s">
        <v>296</v>
      </c>
      <c r="D163" s="175" t="s">
        <v>381</v>
      </c>
      <c r="E163" s="174" t="s">
        <v>1428</v>
      </c>
      <c r="F163"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3" s="176" t="s">
        <v>533</v>
      </c>
      <c r="H163" s="174" t="s">
        <v>1520</v>
      </c>
      <c r="I163" s="174" t="str">
        <f t="shared" si="2"/>
        <v>1r i 2n CA 4.3-Valorar, de manera acompanyada, el contingut i aspectes formals i paratextuals en textos escrits i multimodals senzills</v>
      </c>
      <c r="J163" s="177">
        <v>162.0</v>
      </c>
    </row>
    <row r="164">
      <c r="A164" s="172">
        <v>163.0</v>
      </c>
      <c r="B164" s="173" t="s">
        <v>297</v>
      </c>
      <c r="C164" s="174" t="s">
        <v>296</v>
      </c>
      <c r="D164" s="175" t="s">
        <v>381</v>
      </c>
      <c r="E164" s="174" t="s">
        <v>1428</v>
      </c>
      <c r="F164"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4" s="176" t="s">
        <v>535</v>
      </c>
      <c r="H164" s="174" t="s">
        <v>1521</v>
      </c>
      <c r="I164" s="174" t="str">
        <f t="shared" si="2"/>
        <v>3r i 4t CA 4.1-Llegir textos progressivament complexos relacionats amb la vida quotidiana, els mitjans de comunicació i textos escolars, de fets i esdeveniments d’interès general, de manera silenciosa i en veu alta, amb fluïdesa (velocitat, precisió en el reconeixement de les paraules, ritme, fraseig i entonació)</v>
      </c>
      <c r="J164" s="177">
        <v>163.0</v>
      </c>
    </row>
    <row r="165">
      <c r="A165" s="172">
        <v>164.0</v>
      </c>
      <c r="B165" s="173" t="s">
        <v>297</v>
      </c>
      <c r="C165" s="174" t="s">
        <v>296</v>
      </c>
      <c r="D165" s="175" t="s">
        <v>381</v>
      </c>
      <c r="E165" s="174" t="s">
        <v>1428</v>
      </c>
      <c r="F165"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5" s="176" t="s">
        <v>537</v>
      </c>
      <c r="H165" s="174" t="s">
        <v>1522</v>
      </c>
      <c r="I165" s="174" t="str">
        <f t="shared" si="2"/>
        <v>3r i 4t CA 4.2-Comprendre textos escrits i multimodals progressivament complexos, a través de la identificació del sentit global i la informació rellevant, amb l’ajuda d’elements gràfics, textuals i paratextuals, i distingir idees principals i secundàries i també estratègies bàsiques de comprensió de forma progressivament autònoma</v>
      </c>
      <c r="J165" s="177">
        <v>164.0</v>
      </c>
    </row>
    <row r="166">
      <c r="A166" s="172">
        <v>165.0</v>
      </c>
      <c r="B166" s="173" t="s">
        <v>297</v>
      </c>
      <c r="C166" s="174" t="s">
        <v>296</v>
      </c>
      <c r="D166" s="175" t="s">
        <v>381</v>
      </c>
      <c r="E166" s="174" t="s">
        <v>1428</v>
      </c>
      <c r="F166"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6" s="176" t="s">
        <v>539</v>
      </c>
      <c r="H166" s="174" t="s">
        <v>1523</v>
      </c>
      <c r="I166" s="174" t="str">
        <f t="shared" si="2"/>
        <v>3r i 4t CA 4.3-Valorar, de manera acompanyada, el contingut i aspectes formals i paratextuals en textos escrits i multimodals, iniciant-se en l’avaluació de la seva fiabilitat</v>
      </c>
      <c r="J166" s="177">
        <v>165.0</v>
      </c>
    </row>
    <row r="167">
      <c r="A167" s="172">
        <v>166.0</v>
      </c>
      <c r="B167" s="173" t="s">
        <v>297</v>
      </c>
      <c r="C167" s="174" t="s">
        <v>296</v>
      </c>
      <c r="D167" s="175" t="s">
        <v>381</v>
      </c>
      <c r="E167" s="174" t="s">
        <v>1428</v>
      </c>
      <c r="F167"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7" s="176" t="s">
        <v>1435</v>
      </c>
      <c r="H167" s="174" t="s">
        <v>1524</v>
      </c>
      <c r="I167" s="174" t="str">
        <f t="shared" si="2"/>
        <v>5è i 6è CA 4.1-Llegir tot tipus de textos de manera silenciosa i en veu alta amb bona fluïdesa (velocitat, precisió en el reconeixement de les paraules, ritme, fraseig i entonació)</v>
      </c>
      <c r="J167" s="177">
        <v>166.0</v>
      </c>
    </row>
    <row r="168">
      <c r="A168" s="172">
        <v>167.0</v>
      </c>
      <c r="B168" s="173" t="s">
        <v>297</v>
      </c>
      <c r="C168" s="174" t="s">
        <v>296</v>
      </c>
      <c r="D168" s="175" t="s">
        <v>381</v>
      </c>
      <c r="E168" s="174" t="s">
        <v>1428</v>
      </c>
      <c r="F168"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8" s="176" t="s">
        <v>1437</v>
      </c>
      <c r="H168" s="174" t="s">
        <v>1525</v>
      </c>
      <c r="I168" s="174" t="str">
        <f t="shared" si="2"/>
        <v>5è i 6è CA 4.2-Comprendre textos escrits i multimodals progressivament complexos, a través de la identificació del sentit global i la informació rellevant, amb l’ajuda d’elements gràfics, textuals i paratextuals, utilitzant l’estructura i el format de cada gènere textual, i també estratègies bàsiques de comprensió, més enllà de la interpretació literal</v>
      </c>
      <c r="J168" s="177">
        <v>167.0</v>
      </c>
    </row>
    <row r="169">
      <c r="A169" s="172">
        <v>168.0</v>
      </c>
      <c r="B169" s="173" t="s">
        <v>297</v>
      </c>
      <c r="C169" s="174" t="s">
        <v>296</v>
      </c>
      <c r="D169" s="175" t="s">
        <v>381</v>
      </c>
      <c r="E169" s="174" t="s">
        <v>1428</v>
      </c>
      <c r="F169"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construir coneixement, i respondre a necessitats i interessos comunicatius diversos.</v>
      </c>
      <c r="G169" s="176" t="s">
        <v>1439</v>
      </c>
      <c r="H169" s="174" t="s">
        <v>1526</v>
      </c>
      <c r="I169" s="174" t="str">
        <f t="shared" si="2"/>
        <v>5è i 6è CA 4.3-Valorar, de manera acompanyada, el contingut i aspectes formals i paratextuals en textos escrits i multimodals, avaluant la seva qualitat, la fiabilitat i la seva idoneïtat en funció del propòsit de lectura</v>
      </c>
      <c r="J169" s="177">
        <v>168.0</v>
      </c>
    </row>
    <row r="170">
      <c r="A170" s="172">
        <v>169.0</v>
      </c>
      <c r="B170" s="173" t="s">
        <v>297</v>
      </c>
      <c r="C170" s="174" t="s">
        <v>296</v>
      </c>
      <c r="D170" s="175" t="s">
        <v>431</v>
      </c>
      <c r="E170" s="174" t="s">
        <v>1441</v>
      </c>
      <c r="F170"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70" s="176" t="s">
        <v>542</v>
      </c>
      <c r="H170" s="174" t="s">
        <v>1527</v>
      </c>
      <c r="I170" s="174" t="str">
        <f t="shared" si="2"/>
        <v>1r i 2n CA 5.1-Redactar textos escrits i multimodals propers i viscuts, des de les diferents etapes del procés evolutiu de l’escriptura, de manera acompanyada, per a un destinatari i amb una intenció concreta, amb adequació, coherència, cohesió i correcció adaptades al moment evolutiu (ortografia natural o de base)</v>
      </c>
      <c r="J170" s="177">
        <v>169.0</v>
      </c>
    </row>
    <row r="171">
      <c r="A171" s="172">
        <v>170.0</v>
      </c>
      <c r="B171" s="173" t="s">
        <v>297</v>
      </c>
      <c r="C171" s="174" t="s">
        <v>296</v>
      </c>
      <c r="D171" s="175" t="s">
        <v>431</v>
      </c>
      <c r="E171" s="174" t="s">
        <v>1441</v>
      </c>
      <c r="F171"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71" s="176" t="s">
        <v>544</v>
      </c>
      <c r="H171" s="174" t="s">
        <v>1528</v>
      </c>
      <c r="I171" s="174" t="str">
        <f t="shared" si="2"/>
        <v>1r i 2n CA 5.2-Aplicar estratègies de planificació, redacció, revisió i edició de textos amb acompanyament, de manera individual o grupal</v>
      </c>
      <c r="J171" s="177">
        <v>170.0</v>
      </c>
    </row>
    <row r="172">
      <c r="A172" s="172">
        <v>171.0</v>
      </c>
      <c r="B172" s="173" t="s">
        <v>297</v>
      </c>
      <c r="C172" s="174" t="s">
        <v>296</v>
      </c>
      <c r="D172" s="175" t="s">
        <v>431</v>
      </c>
      <c r="E172" s="174" t="s">
        <v>1441</v>
      </c>
      <c r="F172"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72" s="176" t="s">
        <v>550</v>
      </c>
      <c r="H172" s="174" t="s">
        <v>1529</v>
      </c>
      <c r="I172" s="174" t="str">
        <f t="shared" si="2"/>
        <v>3r i 4t CA 5.1-Redactar textos escrits i multimodals, propers, viscuts i escolars, de manera progressivament autònoma, a través de la selecció del model discursiu que millor respongui a la situació comunicativa, amb adequació, coherència i cohesió, iniciant-se en l’ús de les normes gramaticals i ortogràfiques més senzilles</v>
      </c>
      <c r="J172" s="177">
        <v>171.0</v>
      </c>
    </row>
    <row r="173">
      <c r="A173" s="172">
        <v>172.0</v>
      </c>
      <c r="B173" s="173" t="s">
        <v>297</v>
      </c>
      <c r="C173" s="174" t="s">
        <v>296</v>
      </c>
      <c r="D173" s="175" t="s">
        <v>431</v>
      </c>
      <c r="E173" s="174" t="s">
        <v>1441</v>
      </c>
      <c r="F173"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73" s="176" t="s">
        <v>552</v>
      </c>
      <c r="H173" s="174" t="s">
        <v>1530</v>
      </c>
      <c r="I173" s="174" t="str">
        <f t="shared" si="2"/>
        <v>3r i 4t CA 5.2-Aplicar estratègies de planificació, redacció, revisió i edició de textos de manera progressivament autònoma, amb ús de bastides, si escau, de manera individual o grupal</v>
      </c>
      <c r="J173" s="177">
        <v>172.0</v>
      </c>
    </row>
    <row r="174">
      <c r="A174" s="172">
        <v>173.0</v>
      </c>
      <c r="B174" s="173" t="s">
        <v>297</v>
      </c>
      <c r="C174" s="174" t="s">
        <v>296</v>
      </c>
      <c r="D174" s="175" t="s">
        <v>431</v>
      </c>
      <c r="E174" s="174" t="s">
        <v>1441</v>
      </c>
      <c r="F174"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74" s="176" t="s">
        <v>1446</v>
      </c>
      <c r="H174" s="174" t="s">
        <v>1531</v>
      </c>
      <c r="I174" s="174" t="str">
        <f t="shared" si="2"/>
        <v>5è i 6è CA 5.1-Redactar textos escrits i multimodals, de tipus divers, amb suports puntuals, a través de la selecció del model discursiu que millor respongui a cada situació comunicativa, progressant en l’ús de les normes gramaticals i ortogràfiques bàsiques, amb adequació, coherència, cohesió i correcció lingüística</v>
      </c>
      <c r="J174" s="177">
        <v>173.0</v>
      </c>
    </row>
    <row r="175">
      <c r="A175" s="172">
        <v>174.0</v>
      </c>
      <c r="B175" s="173" t="s">
        <v>297</v>
      </c>
      <c r="C175" s="174" t="s">
        <v>296</v>
      </c>
      <c r="D175" s="175" t="s">
        <v>431</v>
      </c>
      <c r="E175" s="174" t="s">
        <v>1441</v>
      </c>
      <c r="F175" s="174" t="str">
        <f t="shared" si="1"/>
        <v>C05-Produir textos escrits i multimodals, amb adequació, coherència i cohesió, i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175" s="176" t="s">
        <v>1448</v>
      </c>
      <c r="H175" s="174" t="s">
        <v>1532</v>
      </c>
      <c r="I175" s="174" t="str">
        <f t="shared" si="2"/>
        <v>5è i 6è CA 5.2-Aplicar estratègies de planificació, redacció, revisió i edició de textos, de forma autònoma, amb ús de bastides, si escau, de manera individual o grupal</v>
      </c>
      <c r="J175" s="177">
        <v>174.0</v>
      </c>
    </row>
    <row r="176">
      <c r="A176" s="172">
        <v>175.0</v>
      </c>
      <c r="B176" s="173" t="s">
        <v>297</v>
      </c>
      <c r="C176" s="174" t="s">
        <v>296</v>
      </c>
      <c r="D176" s="175" t="s">
        <v>457</v>
      </c>
      <c r="E176" s="174" t="s">
        <v>1450</v>
      </c>
      <c r="F176"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76" s="176" t="s">
        <v>559</v>
      </c>
      <c r="H176" s="174" t="s">
        <v>1533</v>
      </c>
      <c r="I176" s="174" t="str">
        <f t="shared" si="2"/>
        <v>1r i 2n CA 6.1-Aplicar estratègies de cerca d’informació (localització, selecció i contrast) en diferents fonts, incloses les digitals, sobre temes propers i d’interès personal, de forma guiada, a la xarxa i a les biblioteques</v>
      </c>
      <c r="J176" s="177">
        <v>175.0</v>
      </c>
    </row>
    <row r="177">
      <c r="A177" s="172">
        <v>176.0</v>
      </c>
      <c r="B177" s="173" t="s">
        <v>297</v>
      </c>
      <c r="C177" s="174" t="s">
        <v>296</v>
      </c>
      <c r="D177" s="175" t="s">
        <v>457</v>
      </c>
      <c r="E177" s="174" t="s">
        <v>1450</v>
      </c>
      <c r="F177"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77" s="176" t="s">
        <v>561</v>
      </c>
      <c r="H177" s="174" t="s">
        <v>1534</v>
      </c>
      <c r="I177" s="174" t="str">
        <f t="shared" si="2"/>
        <v>1r i 2n CA 6.2-Comunicar els resultats d’un procés d’investigació, individual o grupal, realitzat de forma acompanyada, sobre temes propers i d’interès personal</v>
      </c>
      <c r="J177" s="177">
        <v>176.0</v>
      </c>
    </row>
    <row r="178">
      <c r="A178" s="172">
        <v>177.0</v>
      </c>
      <c r="B178" s="173" t="s">
        <v>297</v>
      </c>
      <c r="C178" s="174" t="s">
        <v>296</v>
      </c>
      <c r="D178" s="175" t="s">
        <v>457</v>
      </c>
      <c r="E178" s="174" t="s">
        <v>1450</v>
      </c>
      <c r="F178"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78" s="176" t="s">
        <v>563</v>
      </c>
      <c r="H178" s="174" t="s">
        <v>1535</v>
      </c>
      <c r="I178" s="174" t="str">
        <f t="shared" si="2"/>
        <v>1r i 2n CA 6.3-Adoptar hàbits d’ús segur i saludable de les tecnologies digitals de forma guiada en relació amb l’accés a la informació i a la comunicació en l’entorn immediat</v>
      </c>
      <c r="J178" s="177">
        <v>177.0</v>
      </c>
    </row>
    <row r="179">
      <c r="A179" s="172">
        <v>178.0</v>
      </c>
      <c r="B179" s="173" t="s">
        <v>297</v>
      </c>
      <c r="C179" s="174" t="s">
        <v>296</v>
      </c>
      <c r="D179" s="173" t="s">
        <v>457</v>
      </c>
      <c r="E179" s="174" t="s">
        <v>1450</v>
      </c>
      <c r="F179"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79" s="176" t="s">
        <v>567</v>
      </c>
      <c r="H179" s="174" t="s">
        <v>1536</v>
      </c>
      <c r="I179" s="174" t="str">
        <f t="shared" si="2"/>
        <v>3r i 4t CA 6.1-Aplicar estratègies de cerca d’informació (localització, selecció i contrast) en diferents fonts, incloses les digitals, sobre temes d’interès personal, ecològic i social, de forma progressivament autònoma, a la xarxa i a les biblioteques</v>
      </c>
      <c r="J179" s="177">
        <v>178.0</v>
      </c>
    </row>
    <row r="180">
      <c r="A180" s="172">
        <v>179.0</v>
      </c>
      <c r="B180" s="173" t="s">
        <v>297</v>
      </c>
      <c r="C180" s="174" t="s">
        <v>296</v>
      </c>
      <c r="D180" s="173" t="s">
        <v>457</v>
      </c>
      <c r="E180" s="174" t="s">
        <v>1450</v>
      </c>
      <c r="F180"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80" s="176" t="s">
        <v>569</v>
      </c>
      <c r="H180" s="174" t="s">
        <v>1537</v>
      </c>
      <c r="I180" s="174" t="str">
        <f t="shared" si="2"/>
        <v>3r i 4t CA 6.2-Comunicar de forma creativa i respectant els drets de la propietat intel·lectual, els resultats d’un procés d’investigació, individual o grupal, realitzat de forma acompanyada, sobre temes d’interès personal, ecològic i social, que incloguin els objectius de desenvolupament sostenible</v>
      </c>
      <c r="J180" s="177">
        <v>179.0</v>
      </c>
    </row>
    <row r="181">
      <c r="A181" s="172">
        <v>180.0</v>
      </c>
      <c r="B181" s="173" t="s">
        <v>297</v>
      </c>
      <c r="C181" s="174" t="s">
        <v>296</v>
      </c>
      <c r="D181" s="173" t="s">
        <v>457</v>
      </c>
      <c r="E181" s="174" t="s">
        <v>1450</v>
      </c>
      <c r="F181"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81" s="176" t="s">
        <v>571</v>
      </c>
      <c r="H181" s="174" t="s">
        <v>1538</v>
      </c>
      <c r="I181" s="174" t="str">
        <f t="shared" si="2"/>
        <v>3r i 4t CA 6.3-Adoptar hàbits d’ús segur, sostenible i saludable de les tecnologies digitals, amb acompanyament, en relació amb l’accés, la fiabilitat i verificació de les fonts d’informació i la comunicació al seu entorn immediat i a la xarxa</v>
      </c>
      <c r="J181" s="177">
        <v>180.0</v>
      </c>
    </row>
    <row r="182">
      <c r="A182" s="172">
        <v>181.0</v>
      </c>
      <c r="B182" s="173" t="s">
        <v>297</v>
      </c>
      <c r="C182" s="174" t="s">
        <v>296</v>
      </c>
      <c r="D182" s="173" t="s">
        <v>457</v>
      </c>
      <c r="E182" s="174" t="s">
        <v>1450</v>
      </c>
      <c r="F182"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82" s="176" t="s">
        <v>1457</v>
      </c>
      <c r="H182" s="174" t="s">
        <v>1539</v>
      </c>
      <c r="I182" s="174" t="str">
        <f t="shared" si="2"/>
        <v>5è i 6è CA 6.1-Aplicar estratègies de cerca d’informació (localització, selecció i contrast) en diferents fonts, incloses les digitals, sobre temes d’interès personal, ecològic i social, de forma progressivament autònoma, a la xarxa i a les biblioteques, valorant-ne críticament el resultat</v>
      </c>
      <c r="J182" s="177">
        <v>181.0</v>
      </c>
    </row>
    <row r="183">
      <c r="A183" s="172">
        <v>182.0</v>
      </c>
      <c r="B183" s="173" t="s">
        <v>297</v>
      </c>
      <c r="C183" s="174" t="s">
        <v>296</v>
      </c>
      <c r="D183" s="173" t="s">
        <v>457</v>
      </c>
      <c r="E183" s="174" t="s">
        <v>1450</v>
      </c>
      <c r="F183"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83" s="176" t="s">
        <v>1459</v>
      </c>
      <c r="H183" s="174" t="s">
        <v>1540</v>
      </c>
      <c r="I183" s="174" t="str">
        <f t="shared" si="2"/>
        <v>5è i 6è CA 6.2-Comunicar de forma creativa i respectant els drets de la propietat intel·lectual, els resultats d’un procés d’investigació senzill, individual o grupal, sobre temes d’interès personal, ecològic i social que incloguin els objectius de desenvolupament sostenible</v>
      </c>
      <c r="J183" s="177">
        <v>182.0</v>
      </c>
    </row>
    <row r="184">
      <c r="A184" s="172">
        <v>183.0</v>
      </c>
      <c r="B184" s="173" t="s">
        <v>297</v>
      </c>
      <c r="C184" s="174" t="s">
        <v>296</v>
      </c>
      <c r="D184" s="173" t="s">
        <v>457</v>
      </c>
      <c r="E184" s="174" t="s">
        <v>1450</v>
      </c>
      <c r="F184"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 aquesta informació en coneixement i comunicar-la de manera creativa.</v>
      </c>
      <c r="G184" s="176" t="s">
        <v>1461</v>
      </c>
      <c r="H184" s="174" t="s">
        <v>1541</v>
      </c>
      <c r="I184" s="174" t="str">
        <f t="shared" si="2"/>
        <v>5è i 6è CA 6.3-Adoptar hàbits d’ús crític, segur, sostenible i saludable de les tecnologies digitals, de forma progressivament autònoma, en relació amb la fiabilitat i la verificació de les fonts, la credibilitat de la informació i la comunicació a l’entorn immediat i a la xarxa</v>
      </c>
      <c r="J184" s="177">
        <v>183.0</v>
      </c>
    </row>
    <row r="185">
      <c r="A185" s="172">
        <v>184.0</v>
      </c>
      <c r="B185" s="173" t="s">
        <v>297</v>
      </c>
      <c r="C185" s="174" t="s">
        <v>296</v>
      </c>
      <c r="D185" s="173" t="s">
        <v>575</v>
      </c>
      <c r="E185" s="174" t="s">
        <v>1016</v>
      </c>
      <c r="F185"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85" s="176" t="s">
        <v>577</v>
      </c>
      <c r="H185" s="174" t="s">
        <v>1542</v>
      </c>
      <c r="I185" s="174" t="str">
        <f t="shared" si="2"/>
        <v>1r i 2n CA 7.1-Llegir de manera autònoma textos de diferents autors i autores que s’adeqüin als seus gustos i interessos, seleccionats de manera acompanyada, des de les diferents etapes del procés evolutiu de la lectura</v>
      </c>
      <c r="J185" s="177">
        <v>184.0</v>
      </c>
    </row>
    <row r="186">
      <c r="A186" s="172">
        <v>185.0</v>
      </c>
      <c r="B186" s="173" t="s">
        <v>297</v>
      </c>
      <c r="C186" s="174" t="s">
        <v>296</v>
      </c>
      <c r="D186" s="173" t="s">
        <v>575</v>
      </c>
      <c r="E186" s="174" t="s">
        <v>1016</v>
      </c>
      <c r="F186"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86" s="176" t="s">
        <v>579</v>
      </c>
      <c r="H186" s="174" t="s">
        <v>1543</v>
      </c>
      <c r="I186" s="174" t="str">
        <f t="shared" si="2"/>
        <v>1r i 2n CA 7.2-Compartir lectures, per mitjà de recomanacions, presentacions i a partir d’interaccions orals, mitjançant la biblioteca d’aula i de centre, per expressar gustos i interessos i iniciar-se en una comunitat lectora</v>
      </c>
      <c r="J186" s="177">
        <v>185.0</v>
      </c>
    </row>
    <row r="187">
      <c r="A187" s="172">
        <v>186.0</v>
      </c>
      <c r="B187" s="173" t="s">
        <v>297</v>
      </c>
      <c r="C187" s="174" t="s">
        <v>296</v>
      </c>
      <c r="D187" s="173" t="s">
        <v>575</v>
      </c>
      <c r="E187" s="174" t="s">
        <v>1016</v>
      </c>
      <c r="F187"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87" s="176" t="s">
        <v>585</v>
      </c>
      <c r="H187" s="174" t="s">
        <v>1544</v>
      </c>
      <c r="I187" s="174" t="str">
        <f t="shared" si="2"/>
        <v>3r i 4t CA 7.1-Llegir de manera autònoma o acompanyada textos de diversos autors i autores que s’adeqüin als seus gustos i interessos i seleccionats amb autonomia creixent, avançant en la construcció de la seva identitat lectora</v>
      </c>
      <c r="J187" s="177">
        <v>186.0</v>
      </c>
    </row>
    <row r="188">
      <c r="A188" s="172">
        <v>187.0</v>
      </c>
      <c r="B188" s="173" t="s">
        <v>297</v>
      </c>
      <c r="C188" s="174" t="s">
        <v>296</v>
      </c>
      <c r="D188" s="173" t="s">
        <v>575</v>
      </c>
      <c r="E188" s="174" t="s">
        <v>1016</v>
      </c>
      <c r="F188"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88" s="176" t="s">
        <v>587</v>
      </c>
      <c r="H188" s="174" t="s">
        <v>1545</v>
      </c>
      <c r="I188" s="174" t="str">
        <f t="shared" si="2"/>
        <v>3r i 4t CA 7.2-Compartir lectures per mitjà de recomanacions, presentacions i a partir d’interaccions orals, mitjançant la biblioteca d’aula i de centre, per expressar gustos i interessos, valorar les obres de forma argumentada i sentir-se membre d’una comunitat lectora</v>
      </c>
      <c r="J188" s="177">
        <v>187.0</v>
      </c>
    </row>
    <row r="189">
      <c r="A189" s="172">
        <v>188.0</v>
      </c>
      <c r="B189" s="173" t="s">
        <v>297</v>
      </c>
      <c r="C189" s="174" t="s">
        <v>296</v>
      </c>
      <c r="D189" s="173" t="s">
        <v>575</v>
      </c>
      <c r="E189" s="174" t="s">
        <v>1016</v>
      </c>
      <c r="F189"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89" s="176" t="s">
        <v>1467</v>
      </c>
      <c r="H189" s="174" t="s">
        <v>1546</v>
      </c>
      <c r="I189" s="174" t="str">
        <f t="shared" si="2"/>
        <v>5è i 6è CA 7.1-Llegir de manera autònoma textos de diversos autors i autores que s’adeqüin als seus gustos i interessos, seleccionats amb criteri propi, progressant en la construcció de la seva identitat lectora</v>
      </c>
      <c r="J189" s="177">
        <v>188.0</v>
      </c>
    </row>
    <row r="190">
      <c r="A190" s="172">
        <v>189.0</v>
      </c>
      <c r="B190" s="173" t="s">
        <v>297</v>
      </c>
      <c r="C190" s="174" t="s">
        <v>296</v>
      </c>
      <c r="D190" s="173" t="s">
        <v>575</v>
      </c>
      <c r="E190" s="174" t="s">
        <v>1016</v>
      </c>
      <c r="F190" s="174" t="str">
        <f t="shared" si="1"/>
        <v>C07-Seleccionar i llegir de manera autònoma obres diverses com a font de plaer i coneixement, configurant un itinerari lector que s’enriqueixi progressivament pel que fa a diversitat, complexitat i qualitat de les obres, i compartir experiències de lectura, per construir la pròpia identitat lectora i gaudir de la dimensió social de la lectura.</v>
      </c>
      <c r="G190" s="176" t="s">
        <v>1469</v>
      </c>
      <c r="H190" s="174" t="s">
        <v>1547</v>
      </c>
      <c r="I190" s="174" t="str">
        <f t="shared" si="2"/>
        <v>5è i 6è CA 7.2-Compartir lectures per mitjà de recomanacions, presentacions i a partir d’interaccions orals, per mitjans analògics i digitals, mitjançant la biblioteca d’aula i de centre, per expressar gustos i interessos, valorar les obres de forma crítica i sentir-se membre d’una comunitat lectora</v>
      </c>
      <c r="J190" s="177">
        <v>189.0</v>
      </c>
    </row>
    <row r="191">
      <c r="A191" s="172">
        <v>190.0</v>
      </c>
      <c r="B191" s="173" t="s">
        <v>297</v>
      </c>
      <c r="C191" s="174" t="s">
        <v>296</v>
      </c>
      <c r="D191" s="173" t="s">
        <v>595</v>
      </c>
      <c r="E191" s="174" t="s">
        <v>1471</v>
      </c>
      <c r="F191"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91" s="176" t="s">
        <v>597</v>
      </c>
      <c r="H191" s="174" t="s">
        <v>1548</v>
      </c>
      <c r="I191" s="174" t="str">
        <f t="shared" si="2"/>
        <v>1r i 2n CA 8.1-Escoltar i llegir textos orals i escrits de la literatura infantil, d’autors i autores reconeguts, descobrint de manera acompanyada els elements essencials de l’obra i establint relacions elementals entre els textos i amb altres manifestacions artístiques i culturals</v>
      </c>
      <c r="J191" s="177">
        <v>190.0</v>
      </c>
    </row>
    <row r="192">
      <c r="A192" s="172">
        <v>191.0</v>
      </c>
      <c r="B192" s="173" t="s">
        <v>297</v>
      </c>
      <c r="C192" s="174" t="s">
        <v>296</v>
      </c>
      <c r="D192" s="173" t="s">
        <v>595</v>
      </c>
      <c r="E192" s="174" t="s">
        <v>1471</v>
      </c>
      <c r="F192"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92" s="176" t="s">
        <v>599</v>
      </c>
      <c r="H192" s="174" t="s">
        <v>1549</v>
      </c>
      <c r="I192" s="174" t="str">
        <f t="shared" si="2"/>
        <v>1r i 2n CA 8.2-Produir textos individuals o col·lectius amb intenció literària, segons les diferents etapes del procés evolutiu de l’escriptura, de manera acompanyada, en diferents suports, i complementant-los amb altres llenguatges artístics</v>
      </c>
      <c r="J192" s="177">
        <v>191.0</v>
      </c>
    </row>
    <row r="193">
      <c r="A193" s="172">
        <v>192.0</v>
      </c>
      <c r="B193" s="173" t="s">
        <v>297</v>
      </c>
      <c r="C193" s="174" t="s">
        <v>296</v>
      </c>
      <c r="D193" s="173" t="s">
        <v>595</v>
      </c>
      <c r="E193" s="174" t="s">
        <v>1471</v>
      </c>
      <c r="F193"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93" s="176" t="s">
        <v>607</v>
      </c>
      <c r="H193" s="174" t="s">
        <v>1550</v>
      </c>
      <c r="I193" s="174" t="str">
        <f t="shared" si="2"/>
        <v>3r i 4t CA 8.1-Escoltar i llegir textos orals i escrits de la literatura infantil, d’autors i autores reconeguts, relacionant-los en funció de temes i aspectes elementals del gènere literari, i interpretant-los i relacionant-los amb altres manifestacions artístiques i culturals de manera acompanyada</v>
      </c>
      <c r="J193" s="177">
        <v>192.0</v>
      </c>
    </row>
    <row r="194">
      <c r="A194" s="172">
        <v>193.0</v>
      </c>
      <c r="B194" s="173" t="s">
        <v>297</v>
      </c>
      <c r="C194" s="174" t="s">
        <v>296</v>
      </c>
      <c r="D194" s="173" t="s">
        <v>595</v>
      </c>
      <c r="E194" s="174" t="s">
        <v>1471</v>
      </c>
      <c r="F194"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94" s="176" t="s">
        <v>609</v>
      </c>
      <c r="H194" s="174" t="s">
        <v>1551</v>
      </c>
      <c r="I194" s="174" t="str">
        <f t="shared" si="2"/>
        <v>3r i 4t CA 8.2-Produir textos individuals o col·lectius amb intenció literària, de manera acompanyada, emprant algun recurs literari i recreant de manera personal els models donats, en diferents suports, i complementant-los amb altres llenguatges artístics</v>
      </c>
      <c r="J194" s="177">
        <v>193.0</v>
      </c>
    </row>
    <row r="195">
      <c r="A195" s="172">
        <v>194.0</v>
      </c>
      <c r="B195" s="173" t="s">
        <v>297</v>
      </c>
      <c r="C195" s="174" t="s">
        <v>296</v>
      </c>
      <c r="D195" s="173" t="s">
        <v>595</v>
      </c>
      <c r="E195" s="174" t="s">
        <v>1471</v>
      </c>
      <c r="F195"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95" s="176" t="s">
        <v>1476</v>
      </c>
      <c r="H195" s="174" t="s">
        <v>1552</v>
      </c>
      <c r="I195" s="174" t="str">
        <f t="shared" si="2"/>
        <v>5è i 6è CA 8.1-Escoltar i llegir de manera acompanyada textos literaris adequats a la seva edat, d’autors i autores reconeguts, relacionant-los en funció dels temes i aspectes elementals del gènere literari, i interpretant-los, valorant-los i relacionant-los amb altres manifestacions artístiques i culturals de manera progressivament autònoma</v>
      </c>
      <c r="J195" s="177">
        <v>194.0</v>
      </c>
    </row>
    <row r="196">
      <c r="A196" s="172">
        <v>195.0</v>
      </c>
      <c r="B196" s="173" t="s">
        <v>297</v>
      </c>
      <c r="C196" s="174" t="s">
        <v>296</v>
      </c>
      <c r="D196" s="173" t="s">
        <v>595</v>
      </c>
      <c r="E196" s="174" t="s">
        <v>1471</v>
      </c>
      <c r="F196" s="174" t="str">
        <f t="shared" si="1"/>
        <v>C08-Llegir, interpretar i analitzar, de manera progressivament autònoma, obres o fragments literaris adequats, establint relacions entre ells i identificant el gènere literari i les seves convencions fonamentals, per reconèixer la literatura com a manifestació artística i font de plaer, coneixement i inspiració per a la creació de textos d’intenció literària.</v>
      </c>
      <c r="G196" s="176" t="s">
        <v>1478</v>
      </c>
      <c r="H196" s="174" t="s">
        <v>1553</v>
      </c>
      <c r="I196" s="174" t="str">
        <f t="shared" si="2"/>
        <v>5è i 6è CA 8.2-Produir, de manera progressivament autònoma, textos individuals o col·lectius amb intenció literària, emprant diversitat de recursos literaris de manera original, en diferents suports, i complementant-los amb altres llenguatges artístics</v>
      </c>
      <c r="J196" s="177">
        <v>195.0</v>
      </c>
    </row>
    <row r="197">
      <c r="A197" s="172">
        <v>196.0</v>
      </c>
      <c r="B197" s="173" t="s">
        <v>297</v>
      </c>
      <c r="C197" s="174" t="s">
        <v>296</v>
      </c>
      <c r="D197" s="173" t="s">
        <v>615</v>
      </c>
      <c r="E197" s="174" t="s">
        <v>1480</v>
      </c>
      <c r="F197"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97" s="176" t="s">
        <v>617</v>
      </c>
      <c r="H197" s="174" t="s">
        <v>1554</v>
      </c>
      <c r="I197" s="174" t="str">
        <f t="shared" si="2"/>
        <v>1r i 2n CA 9.1-Formular conclusions elementals sobre la construcció de paraules, frases i textos utilitzant l’ordre adequat i la concordança dels mots en una frase a partir de l’experimentació amb les paraules</v>
      </c>
      <c r="J197" s="177">
        <v>196.0</v>
      </c>
    </row>
    <row r="198">
      <c r="A198" s="172">
        <v>197.0</v>
      </c>
      <c r="B198" s="173" t="s">
        <v>297</v>
      </c>
      <c r="C198" s="174" t="s">
        <v>296</v>
      </c>
      <c r="D198" s="173" t="s">
        <v>615</v>
      </c>
      <c r="E198" s="174" t="s">
        <v>1480</v>
      </c>
      <c r="F198"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98" s="176" t="s">
        <v>619</v>
      </c>
      <c r="H198" s="174" t="s">
        <v>1555</v>
      </c>
      <c r="I198" s="174" t="str">
        <f t="shared" si="2"/>
        <v>1r i 2n CA 9.2-Revisar i millorar les diferents produccions, escrites, orals i multimodals, de manera acompanyada i usant la terminologia lingüística bàsica adequada</v>
      </c>
      <c r="J198" s="177">
        <v>197.0</v>
      </c>
    </row>
    <row r="199">
      <c r="A199" s="172">
        <v>198.0</v>
      </c>
      <c r="B199" s="173" t="s">
        <v>297</v>
      </c>
      <c r="C199" s="174" t="s">
        <v>296</v>
      </c>
      <c r="D199" s="173" t="s">
        <v>615</v>
      </c>
      <c r="E199" s="174" t="s">
        <v>1480</v>
      </c>
      <c r="F199"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199" s="176" t="s">
        <v>625</v>
      </c>
      <c r="H199" s="174" t="s">
        <v>1556</v>
      </c>
      <c r="I199" s="174" t="str">
        <f t="shared" si="2"/>
        <v>3r i 4t CA 9.1-Formular conclusions elementals sobre el funcionament de la llengua fent especial atenció a la concordança, a partir de l’experimentació amb les paraules, els enunciats i els textos, en un procés acompanyat de producció i comprensió de textos en contextos significatius</v>
      </c>
      <c r="J199" s="177">
        <v>198.0</v>
      </c>
    </row>
    <row r="200">
      <c r="A200" s="172">
        <v>199.0</v>
      </c>
      <c r="B200" s="173" t="s">
        <v>297</v>
      </c>
      <c r="C200" s="174" t="s">
        <v>296</v>
      </c>
      <c r="D200" s="173" t="s">
        <v>615</v>
      </c>
      <c r="E200" s="174" t="s">
        <v>1480</v>
      </c>
      <c r="F200"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200" s="176" t="s">
        <v>627</v>
      </c>
      <c r="H200" s="174" t="s">
        <v>1557</v>
      </c>
      <c r="I200" s="174" t="str">
        <f t="shared" si="2"/>
        <v>3r i 4t CA 9.2-Revisar i millorar els textos propis i aliens i esmenar alguns problemes de comprensió i producció, de manera acompanyada, a partir de la reflexió metalingüística i usant la terminologia bàsica adequada</v>
      </c>
      <c r="J200" s="177">
        <v>199.0</v>
      </c>
    </row>
    <row r="201">
      <c r="A201" s="172">
        <v>200.0</v>
      </c>
      <c r="B201" s="173" t="s">
        <v>297</v>
      </c>
      <c r="C201" s="174" t="s">
        <v>296</v>
      </c>
      <c r="D201" s="173" t="s">
        <v>615</v>
      </c>
      <c r="E201" s="174" t="s">
        <v>1480</v>
      </c>
      <c r="F201"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201" s="176" t="s">
        <v>1485</v>
      </c>
      <c r="H201" s="174" t="s">
        <v>1558</v>
      </c>
      <c r="I201" s="174" t="str">
        <f t="shared" si="2"/>
        <v>5è i 6è CA 9.1-Formular generalitzacions sobre aspectes bàsics del funcionament de la llengua de manera acompanyada, formulant hipòtesis i buscant exemples similars i contraris, a partir de l’experimentació amb les paraules, els enunciats i els textos, en un procés acompanyat de producció o comprensió de textos en contextos significatius</v>
      </c>
      <c r="J201" s="177">
        <v>200.0</v>
      </c>
    </row>
    <row r="202">
      <c r="A202" s="172">
        <v>201.0</v>
      </c>
      <c r="B202" s="173" t="s">
        <v>297</v>
      </c>
      <c r="C202" s="174" t="s">
        <v>296</v>
      </c>
      <c r="D202" s="173" t="s">
        <v>615</v>
      </c>
      <c r="E202" s="174" t="s">
        <v>1480</v>
      </c>
      <c r="F202" s="174" t="str">
        <f t="shared" si="1"/>
        <v>C09-Reflexionar de forma guiada sobre el llenguatge i reconèixer i usar els repertoris lingüístics personals, a partir de processos de comprensió i producció de textos orals, escrits, utilitzant la terminologia elemental adequada, per iniciar-se en el desenvolupament de la consciència lingüística i millorar les destreses en la posada en pràctica d’aquests processos.</v>
      </c>
      <c r="G202" s="176" t="s">
        <v>1487</v>
      </c>
      <c r="H202" s="174" t="s">
        <v>1559</v>
      </c>
      <c r="I202" s="174" t="str">
        <f t="shared" si="2"/>
        <v>5è i 6è CA 9.2-Revisar i millorar els textos propis i aliens i esmenar alguns problemes de comprensió i producció, de manera progressivament autònoma, a partir de la reflexió metalingüística i usant la terminologia bàsica adequada</v>
      </c>
      <c r="J202" s="177">
        <v>201.0</v>
      </c>
    </row>
    <row r="203">
      <c r="A203" s="172">
        <v>202.0</v>
      </c>
      <c r="B203" s="173" t="s">
        <v>297</v>
      </c>
      <c r="C203" s="174" t="s">
        <v>296</v>
      </c>
      <c r="D203" s="173" t="s">
        <v>882</v>
      </c>
      <c r="E203" s="174" t="s">
        <v>1489</v>
      </c>
      <c r="F203"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203" s="176" t="s">
        <v>1036</v>
      </c>
      <c r="H203" s="174" t="s">
        <v>1560</v>
      </c>
      <c r="I203" s="174" t="str">
        <f t="shared" si="2"/>
        <v>1r i 2n CA 10.1- Rebutjar els usos lingüístics discriminatoris identificats a partir de la reflexió grupal acompanyada sobre els aspectes elementals, verbals i no verbals, que regeixen la comunicació, tenint en compte la perspectiva de gènere</v>
      </c>
      <c r="J203" s="177">
        <v>202.0</v>
      </c>
    </row>
    <row r="204">
      <c r="A204" s="172">
        <v>203.0</v>
      </c>
      <c r="B204" s="173" t="s">
        <v>297</v>
      </c>
      <c r="C204" s="174" t="s">
        <v>296</v>
      </c>
      <c r="D204" s="173" t="s">
        <v>882</v>
      </c>
      <c r="E204" s="174" t="s">
        <v>1489</v>
      </c>
      <c r="F204"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204" s="176" t="s">
        <v>1038</v>
      </c>
      <c r="H204" s="174" t="s">
        <v>1561</v>
      </c>
      <c r="I204" s="174" t="str">
        <f t="shared" si="2"/>
        <v>1r i 2n CA 10.2- Utilitzar, amb l’acompanyament i planificació necessaris, estratègies elementals per a l’escolta activa i el consens, iniciant-se en la gestió dialogada de conflictes</v>
      </c>
      <c r="J204" s="177">
        <v>203.0</v>
      </c>
    </row>
    <row r="205">
      <c r="A205" s="172">
        <v>204.0</v>
      </c>
      <c r="B205" s="173" t="s">
        <v>297</v>
      </c>
      <c r="C205" s="174" t="s">
        <v>296</v>
      </c>
      <c r="D205" s="173" t="s">
        <v>882</v>
      </c>
      <c r="E205" s="174" t="s">
        <v>1489</v>
      </c>
      <c r="F205"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205" s="176" t="s">
        <v>1040</v>
      </c>
      <c r="H205" s="174" t="s">
        <v>1562</v>
      </c>
      <c r="I205" s="174" t="str">
        <f t="shared" si="2"/>
        <v>3r i 4t CA 10.1- Rebutjar els usos lingüístics discriminatoris i identificar els abusos de poder a través de la paraula mitjançant la reflexió grupal acompanyada sobre els aspectes bàsics, verbals i no verbals, que regeixen la comunicació, tenint en compte la perspectiva de gènere</v>
      </c>
      <c r="J205" s="177">
        <v>204.0</v>
      </c>
    </row>
    <row r="206">
      <c r="A206" s="172">
        <v>205.0</v>
      </c>
      <c r="B206" s="173" t="s">
        <v>297</v>
      </c>
      <c r="C206" s="174" t="s">
        <v>296</v>
      </c>
      <c r="D206" s="173" t="s">
        <v>882</v>
      </c>
      <c r="E206" s="174" t="s">
        <v>1489</v>
      </c>
      <c r="F206"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206" s="176" t="s">
        <v>1042</v>
      </c>
      <c r="H206" s="174" t="s">
        <v>1563</v>
      </c>
      <c r="I206" s="174" t="str">
        <f t="shared" si="2"/>
        <v>3r i 4t CA 10.2- Utilitzar, amb l’acompanyament i planificació necessaris, estratègies bàsiques per a la comunicació assertiva i el consens, progressant en la gestió dialogada de conflictes</v>
      </c>
      <c r="J206" s="177">
        <v>205.0</v>
      </c>
    </row>
    <row r="207">
      <c r="A207" s="172">
        <v>206.0</v>
      </c>
      <c r="B207" s="173" t="s">
        <v>297</v>
      </c>
      <c r="C207" s="174" t="s">
        <v>296</v>
      </c>
      <c r="D207" s="173" t="s">
        <v>882</v>
      </c>
      <c r="E207" s="174" t="s">
        <v>1489</v>
      </c>
      <c r="F207"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207" s="176" t="s">
        <v>1494</v>
      </c>
      <c r="H207" s="174" t="s">
        <v>1564</v>
      </c>
      <c r="I207" s="174" t="str">
        <f t="shared" si="2"/>
        <v>5è i 6è CA 10.1- Rebutjar els usos lingüístics discriminatoris i els abusos de poder a través de la paraula identificats mitjançant la reflexió grupal acompanyada sobre diferents aspectes, verbals i no verbals, que regeixen la comunicació, tenint en compte la perspectiva de gènere</v>
      </c>
      <c r="J207" s="177">
        <v>206.0</v>
      </c>
    </row>
    <row r="208">
      <c r="A208" s="172">
        <v>207.0</v>
      </c>
      <c r="B208" s="173" t="s">
        <v>297</v>
      </c>
      <c r="C208" s="174" t="s">
        <v>296</v>
      </c>
      <c r="D208" s="173" t="s">
        <v>882</v>
      </c>
      <c r="E208" s="174" t="s">
        <v>1489</v>
      </c>
      <c r="F208" s="174" t="str">
        <f t="shared" si="1"/>
        <v>C10-Utilitzar un llenguatge no discriminatori i desterrar els abusos de poder a través de la paraula, per afavorir un ús eficaç, ètic i democràtic del llenguatge, i posar al servei de la convivència democràtica, la resolució dialogada dels conflictes i la igualtat de drets de totes les persones, les pròpies pràctiques comunicatives.</v>
      </c>
      <c r="G208" s="176" t="s">
        <v>1496</v>
      </c>
      <c r="H208" s="174" t="s">
        <v>1565</v>
      </c>
      <c r="I208" s="174" t="str">
        <f t="shared" si="2"/>
        <v>5è i 6è CA 10.2- Utilitzar, amb l’acompanyament i planificació necessaris, estratègies bàsiques per a la deliberació argumentada i la gestió dialogada de conflictes, proposant solucions creatives</v>
      </c>
      <c r="J208" s="177">
        <v>207.0</v>
      </c>
    </row>
    <row r="209">
      <c r="A209" s="172">
        <v>208.0</v>
      </c>
      <c r="B209" s="173" t="s">
        <v>302</v>
      </c>
      <c r="C209" s="174" t="s">
        <v>16</v>
      </c>
      <c r="D209" s="173" t="s">
        <v>358</v>
      </c>
      <c r="E209" s="174" t="s">
        <v>1567</v>
      </c>
      <c r="F209" s="174" t="str">
        <f t="shared" si="1"/>
        <v>C01-Seleccionar i utilitzar dispositius i recursos digitals de forma responsable i eficient per tal de buscar informació, comunicar-se i treballar col·laborativament i en xarxa i per crear continguts segons les necessitats digitals del context.</v>
      </c>
      <c r="G209" s="176" t="s">
        <v>476</v>
      </c>
      <c r="H209" s="174" t="s">
        <v>1568</v>
      </c>
      <c r="I209" s="174" t="str">
        <f t="shared" si="2"/>
        <v>1r i 2n CA 1.1-Fer ús, de forma responsable i guiada, de diferents fonts digitals per a la cerca d’informació, tant en grup com individualment</v>
      </c>
      <c r="J209" s="177">
        <v>208.0</v>
      </c>
    </row>
    <row r="210">
      <c r="A210" s="172">
        <v>209.0</v>
      </c>
      <c r="B210" s="173" t="s">
        <v>302</v>
      </c>
      <c r="C210" s="174" t="s">
        <v>16</v>
      </c>
      <c r="D210" s="173" t="s">
        <v>358</v>
      </c>
      <c r="E210" s="174" t="s">
        <v>1567</v>
      </c>
      <c r="F210" s="174" t="str">
        <f t="shared" si="1"/>
        <v>C01-Seleccionar i utilitzar dispositius i recursos digitals de forma responsable i eficient per tal de buscar informació, comunicar-se i treballar col·laborativament i en xarxa i per crear continguts segons les necessitats digitals del context.</v>
      </c>
      <c r="G210" s="176" t="s">
        <v>478</v>
      </c>
      <c r="H210" s="174" t="s">
        <v>1569</v>
      </c>
      <c r="I210" s="174" t="str">
        <f t="shared" si="2"/>
        <v>1r i 2n CA 1.2-Utilitzar dispositius i recursos digitals per comunicar-se amb els altres i com a suport per donar a conèixer els propis aprenentatges</v>
      </c>
      <c r="J210" s="177">
        <v>209.0</v>
      </c>
    </row>
    <row r="211">
      <c r="A211" s="172">
        <v>210.0</v>
      </c>
      <c r="B211" s="173" t="s">
        <v>302</v>
      </c>
      <c r="C211" s="174" t="s">
        <v>16</v>
      </c>
      <c r="D211" s="173" t="s">
        <v>358</v>
      </c>
      <c r="E211" s="174" t="s">
        <v>1567</v>
      </c>
      <c r="F211" s="174" t="str">
        <f t="shared" si="1"/>
        <v>C01-Seleccionar i utilitzar dispositius i recursos digitals de forma responsable i eficient per tal de buscar informació, comunicar-se i treballar col·laborativament i en xarxa i per crear continguts segons les necessitats digitals del context.</v>
      </c>
      <c r="G211" s="176" t="s">
        <v>480</v>
      </c>
      <c r="H211" s="174" t="s">
        <v>1570</v>
      </c>
      <c r="I211" s="174" t="str">
        <f t="shared" si="2"/>
        <v>1r i 2n CA 1.3-Crear, de manera guiada, continguts digitals senzills per construir el coneixement segons la necessitat del context</v>
      </c>
      <c r="J211" s="177">
        <v>210.0</v>
      </c>
    </row>
    <row r="212">
      <c r="A212" s="172">
        <v>211.0</v>
      </c>
      <c r="B212" s="173" t="s">
        <v>302</v>
      </c>
      <c r="C212" s="174" t="s">
        <v>16</v>
      </c>
      <c r="D212" s="173" t="s">
        <v>358</v>
      </c>
      <c r="E212" s="174" t="s">
        <v>1567</v>
      </c>
      <c r="F212" s="174" t="str">
        <f t="shared" si="1"/>
        <v>C01-Seleccionar i utilitzar dispositius i recursos digitals de forma responsable i eficient per tal de buscar informació, comunicar-se i treballar col·laborativament i en xarxa i per crear continguts segons les necessitats digitals del context.</v>
      </c>
      <c r="G212" s="176" t="s">
        <v>484</v>
      </c>
      <c r="H212" s="174" t="s">
        <v>1571</v>
      </c>
      <c r="I212" s="174" t="str">
        <f t="shared" si="2"/>
        <v>3r i 4t CA 1.1-Fer ús, de forma responsable, de diferents fonts digitals per a la cerca d’informació, tant en grup com individualment</v>
      </c>
      <c r="J212" s="177">
        <v>211.0</v>
      </c>
    </row>
    <row r="213">
      <c r="A213" s="172">
        <v>212.0</v>
      </c>
      <c r="B213" s="173" t="s">
        <v>302</v>
      </c>
      <c r="C213" s="174" t="s">
        <v>16</v>
      </c>
      <c r="D213" s="173" t="s">
        <v>358</v>
      </c>
      <c r="E213" s="174" t="s">
        <v>1567</v>
      </c>
      <c r="F213" s="174" t="str">
        <f t="shared" si="1"/>
        <v>C01-Seleccionar i utilitzar dispositius i recursos digitals de forma responsable i eficient per tal de buscar informació, comunicar-se i treballar col·laborativament i en xarxa i per crear continguts segons les necessitats digitals del context.</v>
      </c>
      <c r="G213" s="176" t="s">
        <v>486</v>
      </c>
      <c r="H213" s="174" t="s">
        <v>1572</v>
      </c>
      <c r="I213" s="174" t="str">
        <f t="shared" si="2"/>
        <v>3r i 4t CA 1.2-Utilitzar dispositius i recursos digitals per comunicar-se amb els altres i per donar a conèixer els propis aprenentatges</v>
      </c>
      <c r="J213" s="177">
        <v>212.0</v>
      </c>
    </row>
    <row r="214">
      <c r="A214" s="172">
        <v>213.0</v>
      </c>
      <c r="B214" s="173" t="s">
        <v>302</v>
      </c>
      <c r="C214" s="174" t="s">
        <v>16</v>
      </c>
      <c r="D214" s="173" t="s">
        <v>358</v>
      </c>
      <c r="E214" s="174" t="s">
        <v>1567</v>
      </c>
      <c r="F214" s="174" t="str">
        <f t="shared" si="1"/>
        <v>C01-Seleccionar i utilitzar dispositius i recursos digitals de forma responsable i eficient per tal de buscar informació, comunicar-se i treballar col·laborativament i en xarxa i per crear continguts segons les necessitats digitals del context.</v>
      </c>
      <c r="G214" s="176" t="s">
        <v>488</v>
      </c>
      <c r="H214" s="174" t="s">
        <v>1573</v>
      </c>
      <c r="I214" s="174" t="str">
        <f t="shared" si="2"/>
        <v>3r i 4t CA 1.3-Crear continguts digitals senzills per construir el coneixement segons la necessitat del context</v>
      </c>
      <c r="J214" s="177">
        <v>213.0</v>
      </c>
    </row>
    <row r="215">
      <c r="A215" s="172">
        <v>214.0</v>
      </c>
      <c r="B215" s="173" t="s">
        <v>302</v>
      </c>
      <c r="C215" s="174" t="s">
        <v>16</v>
      </c>
      <c r="D215" s="173" t="s">
        <v>358</v>
      </c>
      <c r="E215" s="174" t="s">
        <v>1567</v>
      </c>
      <c r="F215" s="174" t="str">
        <f t="shared" si="1"/>
        <v>C01-Seleccionar i utilitzar dispositius i recursos digitals de forma responsable i eficient per tal de buscar informació, comunicar-se i treballar col·laborativament i en xarxa i per crear continguts segons les necessitats digitals del context.</v>
      </c>
      <c r="G215" s="176" t="s">
        <v>1404</v>
      </c>
      <c r="H215" s="174" t="s">
        <v>1574</v>
      </c>
      <c r="I215" s="174" t="str">
        <f t="shared" si="2"/>
        <v>5è i 6è CA 1.1-Fer ús de diferents fonts digitals, tant en grup com individualment, per identificar i seleccionar la informació adient, verificant la fiabilitat de la font en funció de l’autoria i de la data d’actualització</v>
      </c>
      <c r="J215" s="177">
        <v>214.0</v>
      </c>
    </row>
    <row r="216">
      <c r="A216" s="172">
        <v>215.0</v>
      </c>
      <c r="B216" s="173" t="s">
        <v>302</v>
      </c>
      <c r="C216" s="174" t="s">
        <v>16</v>
      </c>
      <c r="D216" s="173" t="s">
        <v>358</v>
      </c>
      <c r="E216" s="174" t="s">
        <v>1567</v>
      </c>
      <c r="F216" s="174" t="str">
        <f t="shared" si="1"/>
        <v>C01-Seleccionar i utilitzar dispositius i recursos digitals de forma responsable i eficient per tal de buscar informació, comunicar-se i treballar col·laborativament i en xarxa i per crear continguts segons les necessitats digitals del context.</v>
      </c>
      <c r="G216" s="176" t="s">
        <v>1406</v>
      </c>
      <c r="H216" s="174" t="s">
        <v>1575</v>
      </c>
      <c r="I216" s="174" t="str">
        <f t="shared" si="2"/>
        <v>5è i 6è CA 1.2-Utilitzar dispositius i recursos digitals de forma responsable i eficient, per contrastar, organitzar i comunicar la informació i per donar a conèixer els propis aprenentatges</v>
      </c>
      <c r="J216" s="177">
        <v>215.0</v>
      </c>
    </row>
    <row r="217">
      <c r="A217" s="172">
        <v>216.0</v>
      </c>
      <c r="B217" s="173" t="s">
        <v>302</v>
      </c>
      <c r="C217" s="174" t="s">
        <v>16</v>
      </c>
      <c r="D217" s="173" t="s">
        <v>358</v>
      </c>
      <c r="E217" s="174" t="s">
        <v>1567</v>
      </c>
      <c r="F217" s="174" t="str">
        <f t="shared" si="1"/>
        <v>C01-Seleccionar i utilitzar dispositius i recursos digitals de forma responsable i eficient per tal de buscar informació, comunicar-se i treballar col·laborativament i en xarxa i per crear continguts segons les necessitats digitals del context.</v>
      </c>
      <c r="G217" s="176" t="s">
        <v>1408</v>
      </c>
      <c r="H217" s="174" t="s">
        <v>1576</v>
      </c>
      <c r="I217" s="174" t="str">
        <f t="shared" si="2"/>
        <v>5è i 6è CA 1.3-Crear continguts digitals per construir el coneixement seleccionant i utilitzant dispositius i recursos digitals, segons la necessitat del context</v>
      </c>
      <c r="J217" s="177">
        <v>216.0</v>
      </c>
    </row>
    <row r="218">
      <c r="A218" s="172">
        <v>217.0</v>
      </c>
      <c r="B218" s="173" t="s">
        <v>302</v>
      </c>
      <c r="C218" s="174" t="s">
        <v>16</v>
      </c>
      <c r="D218" s="173" t="s">
        <v>358</v>
      </c>
      <c r="E218" s="174" t="s">
        <v>1567</v>
      </c>
      <c r="F218" s="174" t="str">
        <f t="shared" si="1"/>
        <v>C01-Seleccionar i utilitzar dispositius i recursos digitals de forma responsable i eficient per tal de buscar informació, comunicar-se i treballar col·laborativament i en xarxa i per crear continguts segons les necessitats digitals del context.</v>
      </c>
      <c r="G218" s="176" t="s">
        <v>1577</v>
      </c>
      <c r="H218" s="174" t="s">
        <v>1578</v>
      </c>
      <c r="I218" s="174" t="str">
        <f t="shared" si="2"/>
        <v>5è i 6è CA 1.4-Participar en la realització de tasques col·laboratives fent ús de recursos digitals en entorns de treball col·laboratiu dins i fora del centre</v>
      </c>
      <c r="J218" s="177">
        <v>217.0</v>
      </c>
    </row>
    <row r="219">
      <c r="A219" s="172">
        <v>218.0</v>
      </c>
      <c r="B219" s="173" t="s">
        <v>302</v>
      </c>
      <c r="C219" s="174" t="s">
        <v>16</v>
      </c>
      <c r="D219" s="173" t="s">
        <v>367</v>
      </c>
      <c r="E219" s="174" t="s">
        <v>1579</v>
      </c>
      <c r="F219"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19" s="176" t="s">
        <v>493</v>
      </c>
      <c r="H219" s="174" t="s">
        <v>1580</v>
      </c>
      <c r="I219" s="174" t="str">
        <f t="shared" si="2"/>
        <v>1r i 2n CA 2.1-Demostrar curiositat, formulant-se preguntes i realitzant prediccions possibles per conèixer objectes, fets i fenòmens</v>
      </c>
      <c r="J219" s="177">
        <v>218.0</v>
      </c>
    </row>
    <row r="220">
      <c r="A220" s="172">
        <v>219.0</v>
      </c>
      <c r="B220" s="173" t="s">
        <v>302</v>
      </c>
      <c r="C220" s="174" t="s">
        <v>16</v>
      </c>
      <c r="D220" s="173" t="s">
        <v>367</v>
      </c>
      <c r="E220" s="174" t="s">
        <v>1579</v>
      </c>
      <c r="F220"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0" s="176" t="s">
        <v>495</v>
      </c>
      <c r="H220" s="174" t="s">
        <v>1581</v>
      </c>
      <c r="I220" s="174" t="str">
        <f t="shared" si="2"/>
        <v>1r i 2n CA 2.2-Buscar informació de fonts digitals i analògiques, segures i fiables, seleccionades de manera pautada per utilitzar-la en investigacions relacionades amb el coneixement del medi</v>
      </c>
      <c r="J220" s="177">
        <v>219.0</v>
      </c>
    </row>
    <row r="221">
      <c r="A221" s="172">
        <v>220.0</v>
      </c>
      <c r="B221" s="173" t="s">
        <v>302</v>
      </c>
      <c r="C221" s="174" t="s">
        <v>16</v>
      </c>
      <c r="D221" s="173" t="s">
        <v>367</v>
      </c>
      <c r="E221" s="174" t="s">
        <v>1579</v>
      </c>
      <c r="F221"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1" s="176" t="s">
        <v>497</v>
      </c>
      <c r="H221" s="174" t="s">
        <v>1582</v>
      </c>
      <c r="I221" s="174" t="str">
        <f t="shared" si="2"/>
        <v>1r i 2n CA 2.3-Planificar experiments amb ajuda, usant tècniques d’indagació, i fer servir instruments simples de forma segura per registrar les observacions i les dades per respondre la pregunta plantejada</v>
      </c>
      <c r="J221" s="177">
        <v>220.0</v>
      </c>
    </row>
    <row r="222">
      <c r="A222" s="172">
        <v>221.0</v>
      </c>
      <c r="B222" s="173" t="s">
        <v>302</v>
      </c>
      <c r="C222" s="174" t="s">
        <v>16</v>
      </c>
      <c r="D222" s="173" t="s">
        <v>367</v>
      </c>
      <c r="E222" s="174" t="s">
        <v>1579</v>
      </c>
      <c r="F222"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2" s="176" t="s">
        <v>499</v>
      </c>
      <c r="H222" s="174" t="s">
        <v>1583</v>
      </c>
      <c r="I222" s="174" t="str">
        <f t="shared" si="2"/>
        <v>1r i 2n CA 2.4-Comparar i relacionar les informacions i els resultats obtinguts amb les prediccions realitzades per formular possibles respostes a les qüestions plantejades</v>
      </c>
      <c r="J222" s="177">
        <v>221.0</v>
      </c>
    </row>
    <row r="223">
      <c r="A223" s="172">
        <v>222.0</v>
      </c>
      <c r="B223" s="173" t="s">
        <v>302</v>
      </c>
      <c r="C223" s="174" t="s">
        <v>16</v>
      </c>
      <c r="D223" s="173" t="s">
        <v>367</v>
      </c>
      <c r="E223" s="174" t="s">
        <v>1579</v>
      </c>
      <c r="F223"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3" s="176" t="s">
        <v>501</v>
      </c>
      <c r="H223" s="174" t="s">
        <v>1584</v>
      </c>
      <c r="I223" s="174" t="str">
        <f t="shared" si="2"/>
        <v>1r i 2n CA 2.5-Comunicar el resultat de les investigacions realitzades de manera oral, corporal i gràfica explicant el procés seguit amb ajuda d’un guió</v>
      </c>
      <c r="J223" s="177">
        <v>222.0</v>
      </c>
    </row>
    <row r="224">
      <c r="A224" s="172">
        <v>223.0</v>
      </c>
      <c r="B224" s="173" t="s">
        <v>302</v>
      </c>
      <c r="C224" s="174" t="s">
        <v>16</v>
      </c>
      <c r="D224" s="173" t="s">
        <v>367</v>
      </c>
      <c r="E224" s="174" t="s">
        <v>1579</v>
      </c>
      <c r="F224"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4" s="176" t="s">
        <v>503</v>
      </c>
      <c r="H224" s="174" t="s">
        <v>1585</v>
      </c>
      <c r="I224" s="174" t="str">
        <f t="shared" si="2"/>
        <v>3r i 4t CA 2.1-Demostrar curiositat, formulant-se preguntes investigables i fer prediccions raonades per conèixer objectes, fets i fenòmens</v>
      </c>
      <c r="J224" s="177">
        <v>223.0</v>
      </c>
    </row>
    <row r="225">
      <c r="A225" s="172">
        <v>224.0</v>
      </c>
      <c r="B225" s="173" t="s">
        <v>302</v>
      </c>
      <c r="C225" s="174" t="s">
        <v>16</v>
      </c>
      <c r="D225" s="173" t="s">
        <v>367</v>
      </c>
      <c r="E225" s="174" t="s">
        <v>1579</v>
      </c>
      <c r="F225"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5" s="176" t="s">
        <v>505</v>
      </c>
      <c r="H225" s="174" t="s">
        <v>1586</v>
      </c>
      <c r="I225" s="174" t="str">
        <f t="shared" si="2"/>
        <v>3r i 4t CA 2.2-Buscar i seleccionar de forma autònoma informació de diferents fonts digitals i analògiques segures i fiables per emprar-la en les investigacions relacionades amb el coneixement del medi</v>
      </c>
      <c r="J225" s="177">
        <v>224.0</v>
      </c>
    </row>
    <row r="226">
      <c r="A226" s="172">
        <v>225.0</v>
      </c>
      <c r="B226" s="173" t="s">
        <v>302</v>
      </c>
      <c r="C226" s="174" t="s">
        <v>16</v>
      </c>
      <c r="D226" s="173" t="s">
        <v>367</v>
      </c>
      <c r="E226" s="174" t="s">
        <v>1579</v>
      </c>
      <c r="F226"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6" s="176" t="s">
        <v>507</v>
      </c>
      <c r="H226" s="174" t="s">
        <v>1587</v>
      </c>
      <c r="I226" s="174" t="str">
        <f t="shared" si="2"/>
        <v>3r i 4t CA 2.3-Dissenyar i realitzar experiments senzills, utilitzant diferents tècniques d’indagació, emprant de forma segura instruments i dispositius analògics i digitals, per realitzar observacions, fent mesuraments precisos i registres per respondre la pregunta plantejada</v>
      </c>
      <c r="J226" s="177">
        <v>225.0</v>
      </c>
    </row>
    <row r="227">
      <c r="A227" s="172">
        <v>226.0</v>
      </c>
      <c r="B227" s="173" t="s">
        <v>302</v>
      </c>
      <c r="C227" s="174" t="s">
        <v>16</v>
      </c>
      <c r="D227" s="173" t="s">
        <v>367</v>
      </c>
      <c r="E227" s="174" t="s">
        <v>1579</v>
      </c>
      <c r="F227"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7" s="176" t="s">
        <v>509</v>
      </c>
      <c r="H227" s="174" t="s">
        <v>1588</v>
      </c>
      <c r="I227" s="174" t="str">
        <f t="shared" si="2"/>
        <v>3r i 4t CA 2.4-Comparar i interpretar la informació, les dades obtingudes en la investigació i les prediccions realitzades per proposar respostes possibles a les qüestions plantejades</v>
      </c>
      <c r="J227" s="177">
        <v>226.0</v>
      </c>
    </row>
    <row r="228">
      <c r="A228" s="172">
        <v>227.0</v>
      </c>
      <c r="B228" s="173" t="s">
        <v>302</v>
      </c>
      <c r="C228" s="174" t="s">
        <v>16</v>
      </c>
      <c r="D228" s="173" t="s">
        <v>367</v>
      </c>
      <c r="E228" s="174" t="s">
        <v>1579</v>
      </c>
      <c r="F228"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8" s="176" t="s">
        <v>1589</v>
      </c>
      <c r="H228" s="174" t="s">
        <v>1590</v>
      </c>
      <c r="I228" s="174" t="str">
        <f t="shared" si="2"/>
        <v>3r i 4t CA 2.5-Presentar els resultats de les investigacions, utilitzar diferents tipus de formats, fent ús, també, de dispositius i recursos digitals i amb un llenguatge acurat per explicar els resultats i el procés de les investigacions realitzades</v>
      </c>
      <c r="J228" s="177">
        <v>227.0</v>
      </c>
    </row>
    <row r="229">
      <c r="A229" s="172">
        <v>228.0</v>
      </c>
      <c r="B229" s="173" t="s">
        <v>302</v>
      </c>
      <c r="C229" s="174" t="s">
        <v>16</v>
      </c>
      <c r="D229" s="173" t="s">
        <v>367</v>
      </c>
      <c r="E229" s="174" t="s">
        <v>1579</v>
      </c>
      <c r="F229"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29" s="176" t="s">
        <v>1415</v>
      </c>
      <c r="H229" s="174" t="s">
        <v>1591</v>
      </c>
      <c r="I229" s="174" t="str">
        <f t="shared" si="2"/>
        <v>5è i 6è CA 2.1-Demostrar i mantenir la curiositat, formulant-se preguntes investigables i fer prediccions raonades sobre temes d’actualitat relacionats amb el medi</v>
      </c>
      <c r="J229" s="177">
        <v>228.0</v>
      </c>
    </row>
    <row r="230">
      <c r="A230" s="172">
        <v>229.0</v>
      </c>
      <c r="B230" s="173" t="s">
        <v>302</v>
      </c>
      <c r="C230" s="174" t="s">
        <v>16</v>
      </c>
      <c r="D230" s="173" t="s">
        <v>367</v>
      </c>
      <c r="E230" s="174" t="s">
        <v>1579</v>
      </c>
      <c r="F230"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30" s="176" t="s">
        <v>1417</v>
      </c>
      <c r="H230" s="174" t="s">
        <v>1592</v>
      </c>
      <c r="I230" s="174" t="str">
        <f t="shared" si="2"/>
        <v>5è i 6è CA 2.2-Buscar, seleccionar i contrastar informació, de fonts digitals i analògiques segures i fiables per usar-la en investigacions relacionades amb el coneixement del medi</v>
      </c>
      <c r="J230" s="177">
        <v>229.0</v>
      </c>
    </row>
    <row r="231">
      <c r="A231" s="172">
        <v>230.0</v>
      </c>
      <c r="B231" s="173" t="s">
        <v>302</v>
      </c>
      <c r="C231" s="174" t="s">
        <v>16</v>
      </c>
      <c r="D231" s="173" t="s">
        <v>367</v>
      </c>
      <c r="E231" s="174" t="s">
        <v>1579</v>
      </c>
      <c r="F231"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31" s="176" t="s">
        <v>1593</v>
      </c>
      <c r="H231" s="174" t="s">
        <v>1594</v>
      </c>
      <c r="I231" s="174" t="str">
        <f t="shared" si="2"/>
        <v>5è i 6è CA 2.3-Dissenyar i realitzar experiments fent ús de la indagació, seleccionant els instruments i dispositius analògics i digitals necessaris per fer observacions, prendre mesures precises i decidint el tipus de registre a utilitzar per respondre la pregunta plantejada</v>
      </c>
      <c r="J231" s="177">
        <v>230.0</v>
      </c>
    </row>
    <row r="232">
      <c r="A232" s="172">
        <v>231.0</v>
      </c>
      <c r="B232" s="173" t="s">
        <v>302</v>
      </c>
      <c r="C232" s="174" t="s">
        <v>16</v>
      </c>
      <c r="D232" s="173" t="s">
        <v>367</v>
      </c>
      <c r="E232" s="174" t="s">
        <v>1579</v>
      </c>
      <c r="F232"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32" s="176" t="s">
        <v>1595</v>
      </c>
      <c r="H232" s="174" t="s">
        <v>1596</v>
      </c>
      <c r="I232" s="174" t="str">
        <f t="shared" si="2"/>
        <v>5è i 6è CA 2.4-Analitzar i interpretar la informació, les dades obtingudes en la investigació i les prediccions realitzades per valorar la coherència de possibles solucions a les qüestions plantejades</v>
      </c>
      <c r="J232" s="177">
        <v>231.0</v>
      </c>
    </row>
    <row r="233">
      <c r="A233" s="172">
        <v>232.0</v>
      </c>
      <c r="B233" s="173" t="s">
        <v>302</v>
      </c>
      <c r="C233" s="174" t="s">
        <v>16</v>
      </c>
      <c r="D233" s="173" t="s">
        <v>367</v>
      </c>
      <c r="E233" s="174" t="s">
        <v>1579</v>
      </c>
      <c r="F233" s="174" t="str">
        <f t="shared" si="1"/>
        <v>C02-Plantejar-se preguntes sobre el món, aplicant les diferents formes de raonament i mètodes del pensament científic, per interpretar, respondre i predir els fets i fenòmens del medi natural, social i cultural i per prendre decisions creatives i decidir actuacions ètiques i socialment sostenibles.</v>
      </c>
      <c r="G233" s="176" t="s">
        <v>1597</v>
      </c>
      <c r="H233" s="174" t="s">
        <v>1598</v>
      </c>
      <c r="I233" s="174" t="str">
        <f t="shared" si="2"/>
        <v>5è i 6è CA 2.5-Adaptar el missatge i el format a l’audiència a què va dirigit, fent ús, també, de dispositius i recursos digitals fent servir un llenguatge acurat i precís per justificar els resultats aconseguits i el procés de les investigacions realitzades</v>
      </c>
      <c r="J233" s="177">
        <v>232.0</v>
      </c>
    </row>
    <row r="234">
      <c r="A234" s="172">
        <v>233.0</v>
      </c>
      <c r="B234" s="173" t="s">
        <v>302</v>
      </c>
      <c r="C234" s="174" t="s">
        <v>16</v>
      </c>
      <c r="D234" s="173" t="s">
        <v>373</v>
      </c>
      <c r="E234" s="174" t="s">
        <v>1599</v>
      </c>
      <c r="F234"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34" s="176" t="s">
        <v>512</v>
      </c>
      <c r="H234" s="174" t="s">
        <v>1600</v>
      </c>
      <c r="I234" s="174" t="str">
        <f t="shared" si="2"/>
        <v>1r i 2n CA 3.1-Reconèixer necessitats o identificar reptes concrets de l’entorn proper i participar en projectes interdisciplinaris cooperatius, de manera guiada, per a la creació de prototips que els resolguin</v>
      </c>
      <c r="J234" s="177">
        <v>233.0</v>
      </c>
    </row>
    <row r="235">
      <c r="A235" s="172">
        <v>234.0</v>
      </c>
      <c r="B235" s="173" t="s">
        <v>302</v>
      </c>
      <c r="C235" s="174" t="s">
        <v>16</v>
      </c>
      <c r="D235" s="173" t="s">
        <v>373</v>
      </c>
      <c r="E235" s="174" t="s">
        <v>1599</v>
      </c>
      <c r="F235"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35" s="176" t="s">
        <v>514</v>
      </c>
      <c r="H235" s="174" t="s">
        <v>1601</v>
      </c>
      <c r="I235" s="174" t="str">
        <f t="shared" si="2"/>
        <v>1r i 2n CA 3.2-Aportar idees que puguin donar resposta a un problema o necessitat d’acord amb diferents formes de raonament, com el pensament de disseny o el pensament computacional, compartint-les a través de descripcions orals, representacions i models i establir cooperativament criteris per avaluar el projecte i la gestió del treball conjunt</v>
      </c>
      <c r="J235" s="177">
        <v>234.0</v>
      </c>
    </row>
    <row r="236">
      <c r="A236" s="172">
        <v>235.0</v>
      </c>
      <c r="B236" s="173" t="s">
        <v>302</v>
      </c>
      <c r="C236" s="174" t="s">
        <v>16</v>
      </c>
      <c r="D236" s="173" t="s">
        <v>373</v>
      </c>
      <c r="E236" s="174" t="s">
        <v>1599</v>
      </c>
      <c r="F236"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36" s="176" t="s">
        <v>516</v>
      </c>
      <c r="H236" s="174" t="s">
        <v>1602</v>
      </c>
      <c r="I236" s="174" t="str">
        <f t="shared" si="2"/>
        <v>1r i 2n CA 3.3-Construir un producte final senzill que solucioni un repte o necessitat d’acord amb diferents formes de raonament, com el pensament de disseny o el pensament computacional i provant, en equip, els diferents prototips fent ús de forma segura de les eines i els materials adequats</v>
      </c>
      <c r="J236" s="177">
        <v>235.0</v>
      </c>
    </row>
    <row r="237">
      <c r="A237" s="172">
        <v>236.0</v>
      </c>
      <c r="B237" s="173" t="s">
        <v>302</v>
      </c>
      <c r="C237" s="174" t="s">
        <v>16</v>
      </c>
      <c r="D237" s="173" t="s">
        <v>373</v>
      </c>
      <c r="E237" s="174" t="s">
        <v>1599</v>
      </c>
      <c r="F237"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37" s="176" t="s">
        <v>518</v>
      </c>
      <c r="H237" s="174" t="s">
        <v>1603</v>
      </c>
      <c r="I237" s="174" t="str">
        <f t="shared" si="2"/>
        <v>1r i 2n CA 3.4-Mostrar, de forma oral o gràfica, el producte final explicant el procés seguit, amb ajuda d’un guió</v>
      </c>
      <c r="J237" s="177">
        <v>236.0</v>
      </c>
    </row>
    <row r="238">
      <c r="A238" s="172">
        <v>237.0</v>
      </c>
      <c r="B238" s="173" t="s">
        <v>302</v>
      </c>
      <c r="C238" s="174" t="s">
        <v>16</v>
      </c>
      <c r="D238" s="173" t="s">
        <v>373</v>
      </c>
      <c r="E238" s="174" t="s">
        <v>1599</v>
      </c>
      <c r="F238"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38" s="176" t="s">
        <v>522</v>
      </c>
      <c r="H238" s="174" t="s">
        <v>1604</v>
      </c>
      <c r="I238" s="174" t="str">
        <f t="shared" si="2"/>
        <v>3r i 4t CA 3.1-Identificar i analitzar necessitats o reptes de l’entorn proper i establir objectius senzills per a la creació de prototips o solucions digitals que els resolguin</v>
      </c>
      <c r="J238" s="177">
        <v>237.0</v>
      </c>
    </row>
    <row r="239">
      <c r="A239" s="172">
        <v>238.0</v>
      </c>
      <c r="B239" s="173" t="s">
        <v>302</v>
      </c>
      <c r="C239" s="174" t="s">
        <v>16</v>
      </c>
      <c r="D239" s="173" t="s">
        <v>373</v>
      </c>
      <c r="E239" s="174" t="s">
        <v>1599</v>
      </c>
      <c r="F239"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39" s="176" t="s">
        <v>524</v>
      </c>
      <c r="H239" s="174" t="s">
        <v>1605</v>
      </c>
      <c r="I239" s="174" t="str">
        <f t="shared" si="2"/>
        <v>3r i 4t CA 3.2-Proposar possibles solucions que puguin donar resposta a un problema o necessitat d’acord amb diferents formes de raonament, com el pensament de disseny o el pensament computacional, compartint-les a través de descripcions orals, representacions i models i establir cooperativament criteris per avaluar el projecte i la gestió del treball conjunt</v>
      </c>
      <c r="J239" s="177">
        <v>238.0</v>
      </c>
    </row>
    <row r="240">
      <c r="A240" s="172">
        <v>239.0</v>
      </c>
      <c r="B240" s="173" t="s">
        <v>302</v>
      </c>
      <c r="C240" s="174" t="s">
        <v>16</v>
      </c>
      <c r="D240" s="173" t="s">
        <v>373</v>
      </c>
      <c r="E240" s="174" t="s">
        <v>1599</v>
      </c>
      <c r="F240"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40" s="176" t="s">
        <v>526</v>
      </c>
      <c r="H240" s="174" t="s">
        <v>1606</v>
      </c>
      <c r="I240" s="174" t="str">
        <f t="shared" si="2"/>
        <v>3r i 4t CA 3.3-Elaborar un producte final senzill que solucioni un repte o necessitat d’acord amb diferents formes de raonament, com el pensament de disseny o el pensament computacional, i provant, en equip, els diferents prototips o solucions digitals fent ús de forma segura dels dispositius, les eines i els materials adequats</v>
      </c>
      <c r="J240" s="177">
        <v>239.0</v>
      </c>
    </row>
    <row r="241">
      <c r="A241" s="172">
        <v>240.0</v>
      </c>
      <c r="B241" s="173" t="s">
        <v>302</v>
      </c>
      <c r="C241" s="174" t="s">
        <v>16</v>
      </c>
      <c r="D241" s="173" t="s">
        <v>373</v>
      </c>
      <c r="E241" s="174" t="s">
        <v>1599</v>
      </c>
      <c r="F241"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41" s="176" t="s">
        <v>664</v>
      </c>
      <c r="H241" s="174" t="s">
        <v>1607</v>
      </c>
      <c r="I241" s="174" t="str">
        <f t="shared" si="2"/>
        <v>3r i 4t CA 3.4-Presentar els resultats obtinguts explicant el procés seguit i justificant per què el prototip o solució digital compleix amb els requisits del projecte</v>
      </c>
      <c r="J241" s="177">
        <v>240.0</v>
      </c>
    </row>
    <row r="242">
      <c r="A242" s="172">
        <v>241.0</v>
      </c>
      <c r="B242" s="173" t="s">
        <v>302</v>
      </c>
      <c r="C242" s="174" t="s">
        <v>16</v>
      </c>
      <c r="D242" s="173" t="s">
        <v>373</v>
      </c>
      <c r="E242" s="174" t="s">
        <v>1599</v>
      </c>
      <c r="F242"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42" s="176" t="s">
        <v>1424</v>
      </c>
      <c r="H242" s="174" t="s">
        <v>1608</v>
      </c>
      <c r="I242" s="174" t="str">
        <f t="shared" si="2"/>
        <v>5è i 6è CA 3.1-Avaluar les necessitats de l’entorn i establir objectius concrets per a la creació de prototips o solucions digitals que les resolguin</v>
      </c>
      <c r="J242" s="177">
        <v>241.0</v>
      </c>
    </row>
    <row r="243">
      <c r="A243" s="172">
        <v>242.0</v>
      </c>
      <c r="B243" s="173" t="s">
        <v>302</v>
      </c>
      <c r="C243" s="174" t="s">
        <v>16</v>
      </c>
      <c r="D243" s="173" t="s">
        <v>373</v>
      </c>
      <c r="E243" s="174" t="s">
        <v>1599</v>
      </c>
      <c r="F243"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43" s="176" t="s">
        <v>1426</v>
      </c>
      <c r="H243" s="174" t="s">
        <v>1609</v>
      </c>
      <c r="I243" s="174" t="str">
        <f t="shared" si="2"/>
        <v>5è i 6è CA 3.2-Dissenyar possibles solucions a problemes plantejats d’acord amb diferents formes de raonament, com el pensament de disseny o el pensament computacional, mitjançant estratègies bàsiques de gestió de projectes cooperatius, tenint en compte els recursos necessaris, les fases d’execució i establint criteris concrets per avaluar la seva viabilitat</v>
      </c>
      <c r="J243" s="177">
        <v>242.0</v>
      </c>
    </row>
    <row r="244">
      <c r="A244" s="172">
        <v>243.0</v>
      </c>
      <c r="B244" s="173" t="s">
        <v>302</v>
      </c>
      <c r="C244" s="174" t="s">
        <v>16</v>
      </c>
      <c r="D244" s="173" t="s">
        <v>373</v>
      </c>
      <c r="E244" s="174" t="s">
        <v>1599</v>
      </c>
      <c r="F244"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44" s="176" t="s">
        <v>1610</v>
      </c>
      <c r="H244" s="174" t="s">
        <v>1611</v>
      </c>
      <c r="I244" s="174" t="str">
        <f t="shared" si="2"/>
        <v>5è i 6è CA 3.3-Elaborar i desenvolupar un producte final que solucioni un repte o necessitat d’acord amb diferents formes de raonament, com el pensament de disseny o el pensament computacional, i provant, en equip, els diferents prototips o solucions digitals fent ús de forma segura i responsable dels dispositius, eines, tècniques i materials adequats</v>
      </c>
      <c r="J244" s="177">
        <v>243.0</v>
      </c>
    </row>
    <row r="245">
      <c r="A245" s="172">
        <v>244.0</v>
      </c>
      <c r="B245" s="173" t="s">
        <v>302</v>
      </c>
      <c r="C245" s="174" t="s">
        <v>16</v>
      </c>
      <c r="D245" s="173" t="s">
        <v>373</v>
      </c>
      <c r="E245" s="174" t="s">
        <v>1599</v>
      </c>
      <c r="F245" s="174" t="str">
        <f t="shared" si="1"/>
        <v>C03-Resoldre problemes i reptes generant cooperativament un producte creatiu i innovador a partir de projectes interdisciplinaris, utilitzant diferents formes de raonament, com el pensament de disseny i el pensament computacional, per respondre a necessitats concretes.</v>
      </c>
      <c r="G245" s="176" t="s">
        <v>1612</v>
      </c>
      <c r="H245" s="174" t="s">
        <v>1613</v>
      </c>
      <c r="I245" s="174" t="str">
        <f t="shared" si="2"/>
        <v>5è i 6è CA 3.4-Comunicar els resultats obtinguts i el procés seguit adaptant el missatge i el format a l’audiència, justificant per què el prototip o solució digital compleix amb els requisits del projecte i suggerir possibles reptes per futurs projectes</v>
      </c>
      <c r="J245" s="177">
        <v>244.0</v>
      </c>
    </row>
    <row r="246">
      <c r="A246" s="172">
        <v>245.0</v>
      </c>
      <c r="B246" s="173" t="s">
        <v>302</v>
      </c>
      <c r="C246" s="174" t="s">
        <v>16</v>
      </c>
      <c r="D246" s="173" t="s">
        <v>381</v>
      </c>
      <c r="E246" s="174" t="s">
        <v>1614</v>
      </c>
      <c r="F246" s="174" t="str">
        <f t="shared" si="1"/>
        <v>C04-Conèixer i prendre consciència del propi cos, de les emocions i sentiments propis i aliens, a partir de l’adquisició d’hàbits fonamentats en coneixements científics, per aconseguir el benestar físic i emocional i afavorir la convivència.</v>
      </c>
      <c r="G246" s="176" t="s">
        <v>529</v>
      </c>
      <c r="H246" s="174" t="s">
        <v>1615</v>
      </c>
      <c r="I246" s="174" t="str">
        <f t="shared" si="2"/>
        <v>1r i 2n CA 4.1-Reconèixer i adoptar hàbits de vida saludable seguint pautes donades sobre higiene, alimentació variada i equilibrada, exercici físic i descans</v>
      </c>
      <c r="J246" s="177">
        <v>245.0</v>
      </c>
    </row>
    <row r="247">
      <c r="A247" s="172">
        <v>246.0</v>
      </c>
      <c r="B247" s="173" t="s">
        <v>302</v>
      </c>
      <c r="C247" s="174" t="s">
        <v>16</v>
      </c>
      <c r="D247" s="173" t="s">
        <v>381</v>
      </c>
      <c r="E247" s="174" t="s">
        <v>1614</v>
      </c>
      <c r="F247" s="174" t="str">
        <f t="shared" si="1"/>
        <v>C04-Conèixer i prendre consciència del propi cos, de les emocions i sentiments propis i aliens, a partir de l’adquisició d’hàbits fonamentats en coneixements científics, per aconseguir el benestar físic i emocional i afavorir la convivència.</v>
      </c>
      <c r="G247" s="176" t="s">
        <v>531</v>
      </c>
      <c r="H247" s="174" t="s">
        <v>1616</v>
      </c>
      <c r="I247" s="174" t="str">
        <f t="shared" si="2"/>
        <v>1r i 2n CA 4.2-Prendre decisions personals sobre alimentació, higiene i salut a partir de coneixements i criteris científics bàsics, per a la prevenció i guariment de malalties pròpies i usuals</v>
      </c>
      <c r="J247" s="177">
        <v>246.0</v>
      </c>
    </row>
    <row r="248">
      <c r="A248" s="172">
        <v>247.0</v>
      </c>
      <c r="B248" s="173" t="s">
        <v>302</v>
      </c>
      <c r="C248" s="174" t="s">
        <v>16</v>
      </c>
      <c r="D248" s="173" t="s">
        <v>381</v>
      </c>
      <c r="E248" s="174" t="s">
        <v>1614</v>
      </c>
      <c r="F248" s="174" t="str">
        <f t="shared" si="1"/>
        <v>C04-Conèixer i prendre consciència del propi cos, de les emocions i sentiments propis i aliens, a partir de l’adquisició d’hàbits fonamentats en coneixements científics, per aconseguir el benestar físic i emocional i afavorir la convivència.</v>
      </c>
      <c r="G248" s="176" t="s">
        <v>533</v>
      </c>
      <c r="H248" s="174" t="s">
        <v>1617</v>
      </c>
      <c r="I248" s="174" t="str">
        <f t="shared" si="2"/>
        <v>1r i 2n CA 4.3-Diferenciar accions que afavoreixin el benestar i equilibri emocional i social, reconeixent les emocions pròpies i alienes per generar relacions de respecte</v>
      </c>
      <c r="J248" s="177">
        <v>247.0</v>
      </c>
    </row>
    <row r="249">
      <c r="A249" s="172">
        <v>248.0</v>
      </c>
      <c r="B249" s="173" t="s">
        <v>302</v>
      </c>
      <c r="C249" s="174" t="s">
        <v>16</v>
      </c>
      <c r="D249" s="173" t="s">
        <v>381</v>
      </c>
      <c r="E249" s="174" t="s">
        <v>1614</v>
      </c>
      <c r="F249" s="174" t="str">
        <f t="shared" si="1"/>
        <v>C04-Conèixer i prendre consciència del propi cos, de les emocions i sentiments propis i aliens, a partir de l’adquisició d’hàbits fonamentats en coneixements científics, per aconseguir el benestar físic i emocional i afavorir la convivència.</v>
      </c>
      <c r="G249" s="176" t="s">
        <v>535</v>
      </c>
      <c r="H249" s="174" t="s">
        <v>1618</v>
      </c>
      <c r="I249" s="174" t="str">
        <f t="shared" si="2"/>
        <v>3r i 4t CA 4.1-Adoptar de forma autònoma hàbits de vida saludable valorant la importància de la higiene, l’alimentació variada i equilibrada, l’exercici físic i el descans</v>
      </c>
      <c r="J249" s="177">
        <v>248.0</v>
      </c>
    </row>
    <row r="250">
      <c r="A250" s="172">
        <v>249.0</v>
      </c>
      <c r="B250" s="173" t="s">
        <v>302</v>
      </c>
      <c r="C250" s="174" t="s">
        <v>16</v>
      </c>
      <c r="D250" s="173" t="s">
        <v>381</v>
      </c>
      <c r="E250" s="174" t="s">
        <v>1614</v>
      </c>
      <c r="F250" s="174" t="str">
        <f t="shared" si="1"/>
        <v>C04-Conèixer i prendre consciència del propi cos, de les emocions i sentiments propis i aliens, a partir de l’adquisició d’hàbits fonamentats en coneixements científics, per aconseguir el benestar físic i emocional i afavorir la convivència.</v>
      </c>
      <c r="G250" s="176" t="s">
        <v>537</v>
      </c>
      <c r="H250" s="174" t="s">
        <v>1619</v>
      </c>
      <c r="I250" s="174" t="str">
        <f t="shared" si="2"/>
        <v>3r i 4t CA 4.2-Prendre decisions personals i col·lectives sobre alimentació, higiene i salut a partir de coneixements i criteris científics, per a la prevenció i guariment de malalties en el context proper</v>
      </c>
      <c r="J250" s="177">
        <v>249.0</v>
      </c>
    </row>
    <row r="251">
      <c r="A251" s="172">
        <v>250.0</v>
      </c>
      <c r="B251" s="173" t="s">
        <v>302</v>
      </c>
      <c r="C251" s="174" t="s">
        <v>16</v>
      </c>
      <c r="D251" s="173" t="s">
        <v>381</v>
      </c>
      <c r="E251" s="174" t="s">
        <v>1614</v>
      </c>
      <c r="F251" s="174" t="str">
        <f t="shared" si="1"/>
        <v>C04-Conèixer i prendre consciència del propi cos, de les emocions i sentiments propis i aliens, a partir de l’adquisició d’hàbits fonamentats en coneixements científics, per aconseguir el benestar físic i emocional i afavorir la convivència.</v>
      </c>
      <c r="G251" s="176" t="s">
        <v>539</v>
      </c>
      <c r="H251" s="174" t="s">
        <v>1620</v>
      </c>
      <c r="I251" s="174" t="str">
        <f t="shared" si="2"/>
        <v>3r i 4t CA 4.3-Mostrar actituds que fomenten el benestar i equilibri emocional i social, identificar les emocions pròpies i alienes, mostrant empatia i establint relacions afectives i saludables</v>
      </c>
      <c r="J251" s="177">
        <v>250.0</v>
      </c>
    </row>
    <row r="252">
      <c r="A252" s="172">
        <v>251.0</v>
      </c>
      <c r="B252" s="173" t="s">
        <v>302</v>
      </c>
      <c r="C252" s="174" t="s">
        <v>16</v>
      </c>
      <c r="D252" s="173" t="s">
        <v>381</v>
      </c>
      <c r="E252" s="174" t="s">
        <v>1614</v>
      </c>
      <c r="F252" s="174" t="str">
        <f t="shared" si="1"/>
        <v>C04-Conèixer i prendre consciència del propi cos, de les emocions i sentiments propis i aliens, a partir de l’adquisició d’hàbits fonamentats en coneixements científics, per aconseguir el benestar físic i emocional i afavorir la convivència.</v>
      </c>
      <c r="G252" s="176" t="s">
        <v>1435</v>
      </c>
      <c r="H252" s="174" t="s">
        <v>1621</v>
      </c>
      <c r="I252" s="174" t="str">
        <f t="shared" si="2"/>
        <v>5è i 6è CA 4.1-Analitzar i fer propostes de millora justificades dels hàbits personals i col·lectius de vida saludables valorant la importància d’una alimentació variada i equilibrada, l’exercici físic, el descans i la higiene</v>
      </c>
      <c r="J252" s="177">
        <v>251.0</v>
      </c>
    </row>
    <row r="253">
      <c r="A253" s="172">
        <v>252.0</v>
      </c>
      <c r="B253" s="173" t="s">
        <v>302</v>
      </c>
      <c r="C253" s="174" t="s">
        <v>16</v>
      </c>
      <c r="D253" s="173" t="s">
        <v>381</v>
      </c>
      <c r="E253" s="174" t="s">
        <v>1614</v>
      </c>
      <c r="F253" s="174" t="str">
        <f t="shared" si="1"/>
        <v>C04-Conèixer i prendre consciència del propi cos, de les emocions i sentiments propis i aliens, a partir de l’adquisició d’hàbits fonamentats en coneixements científics, per aconseguir el benestar físic i emocional i afavorir la convivència.</v>
      </c>
      <c r="G253" s="176" t="s">
        <v>1437</v>
      </c>
      <c r="H253" s="174" t="s">
        <v>1622</v>
      </c>
      <c r="I253" s="174" t="str">
        <f t="shared" si="2"/>
        <v>5è i 6è CA 4.2-Prendre decisions personals i col·lectives sobre alimentació, higiene i salut relacionant diferents coneixements i criteris científics, per a la prevenció i guariment de malalties en l’àmbit global</v>
      </c>
      <c r="J253" s="177">
        <v>252.0</v>
      </c>
    </row>
    <row r="254">
      <c r="A254" s="172">
        <v>253.0</v>
      </c>
      <c r="B254" s="173" t="s">
        <v>302</v>
      </c>
      <c r="C254" s="174" t="s">
        <v>16</v>
      </c>
      <c r="D254" s="173" t="s">
        <v>381</v>
      </c>
      <c r="E254" s="174" t="s">
        <v>1614</v>
      </c>
      <c r="F254" s="174" t="str">
        <f t="shared" si="1"/>
        <v>C04-Conèixer i prendre consciència del propi cos, de les emocions i sentiments propis i aliens, a partir de l’adquisició d’hàbits fonamentats en coneixements científics, per aconseguir el benestar físic i emocional i afavorir la convivència.</v>
      </c>
      <c r="G254" s="176" t="s">
        <v>1439</v>
      </c>
      <c r="H254" s="174" t="s">
        <v>1623</v>
      </c>
      <c r="I254" s="174" t="str">
        <f t="shared" si="2"/>
        <v>5è i 6è CA 4.3-Promoure actituds que fomenten el benestar i equilibri emocional i social, validant les emocions que activen relacions afectives saludables i resoldre amb criteri situacions diverses també relacionades amb l’ús de la tecnologia i la gestió del temps lliure</v>
      </c>
      <c r="J254" s="177">
        <v>253.0</v>
      </c>
    </row>
    <row r="255">
      <c r="A255" s="172">
        <v>254.0</v>
      </c>
      <c r="B255" s="173" t="s">
        <v>302</v>
      </c>
      <c r="C255" s="174" t="s">
        <v>16</v>
      </c>
      <c r="D255" s="173" t="s">
        <v>431</v>
      </c>
      <c r="E255" s="174" t="s">
        <v>1624</v>
      </c>
      <c r="F255"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55" s="176" t="s">
        <v>542</v>
      </c>
      <c r="H255" s="174" t="s">
        <v>1625</v>
      </c>
      <c r="I255" s="174" t="str">
        <f t="shared" si="2"/>
        <v>1r i 2n CA 5.1-Reconèixer les característiques, propietats i l’organització dels elements del medi natural, social i cultural a través de metodologies d’indagació i utilitzant les eines i processos adequats de manera pautada</v>
      </c>
      <c r="J255" s="177">
        <v>254.0</v>
      </c>
    </row>
    <row r="256">
      <c r="A256" s="172">
        <v>255.0</v>
      </c>
      <c r="B256" s="173" t="s">
        <v>302</v>
      </c>
      <c r="C256" s="174" t="s">
        <v>16</v>
      </c>
      <c r="D256" s="173" t="s">
        <v>431</v>
      </c>
      <c r="E256" s="174" t="s">
        <v>1624</v>
      </c>
      <c r="F256"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56" s="176" t="s">
        <v>544</v>
      </c>
      <c r="H256" s="174" t="s">
        <v>1626</v>
      </c>
      <c r="I256" s="174" t="str">
        <f t="shared" si="2"/>
        <v>1r i 2n CA 5.2-Reconèixer connexions directes entre diferents elements del medi natural, social i cultural</v>
      </c>
      <c r="J256" s="177">
        <v>255.0</v>
      </c>
    </row>
    <row r="257">
      <c r="A257" s="172">
        <v>256.0</v>
      </c>
      <c r="B257" s="173" t="s">
        <v>302</v>
      </c>
      <c r="C257" s="174" t="s">
        <v>16</v>
      </c>
      <c r="D257" s="173" t="s">
        <v>431</v>
      </c>
      <c r="E257" s="174" t="s">
        <v>1624</v>
      </c>
      <c r="F257"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57" s="176" t="s">
        <v>546</v>
      </c>
      <c r="H257" s="174" t="s">
        <v>1627</v>
      </c>
      <c r="I257" s="174" t="str">
        <f t="shared" si="2"/>
        <v>1r i 2n CA 5.3-Mostrar actituds de respecte cap al patrimoni natural i cultural reconeixent-lo com un bé comú</v>
      </c>
      <c r="J257" s="177">
        <v>256.0</v>
      </c>
    </row>
    <row r="258">
      <c r="A258" s="172">
        <v>257.0</v>
      </c>
      <c r="B258" s="173" t="s">
        <v>302</v>
      </c>
      <c r="C258" s="174" t="s">
        <v>16</v>
      </c>
      <c r="D258" s="173" t="s">
        <v>431</v>
      </c>
      <c r="E258" s="174" t="s">
        <v>1624</v>
      </c>
      <c r="F258"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58" s="176" t="s">
        <v>550</v>
      </c>
      <c r="H258" s="174" t="s">
        <v>1628</v>
      </c>
      <c r="I258" s="174" t="str">
        <f t="shared" si="2"/>
        <v>3r i 4t CA 5.1-Identificar les característiques, propietats i l’organització dels elements del medi natural, social i cultural a través de metodologies d’indagació i utilitzant les eines i processos adequats</v>
      </c>
      <c r="J258" s="177">
        <v>257.0</v>
      </c>
    </row>
    <row r="259">
      <c r="A259" s="172">
        <v>258.0</v>
      </c>
      <c r="B259" s="173" t="s">
        <v>302</v>
      </c>
      <c r="C259" s="174" t="s">
        <v>16</v>
      </c>
      <c r="D259" s="173" t="s">
        <v>431</v>
      </c>
      <c r="E259" s="174" t="s">
        <v>1624</v>
      </c>
      <c r="F259"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59" s="176" t="s">
        <v>552</v>
      </c>
      <c r="H259" s="174" t="s">
        <v>1629</v>
      </c>
      <c r="I259" s="174" t="str">
        <f t="shared" si="2"/>
        <v>3r i 4t CA 5.2-Reconèixer connexions entre diferents elements del medi natural social i cultural, comprenent les relacions que s’estableixen i fent prediccions dels possibles efectes</v>
      </c>
      <c r="J259" s="177">
        <v>258.0</v>
      </c>
    </row>
    <row r="260">
      <c r="A260" s="172">
        <v>259.0</v>
      </c>
      <c r="B260" s="173" t="s">
        <v>302</v>
      </c>
      <c r="C260" s="174" t="s">
        <v>16</v>
      </c>
      <c r="D260" s="173" t="s">
        <v>431</v>
      </c>
      <c r="E260" s="174" t="s">
        <v>1624</v>
      </c>
      <c r="F260"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60" s="176" t="s">
        <v>554</v>
      </c>
      <c r="H260" s="174" t="s">
        <v>1630</v>
      </c>
      <c r="I260" s="174" t="str">
        <f t="shared" si="2"/>
        <v>3r i 4t CA 5.3-Valorar i protegir el patrimoni natural i cultural considerant-lo com un bé comú, adoptant conductes respectuoses per al seu gaudiment i proposant accions per a la seva conservació i millora</v>
      </c>
      <c r="J260" s="177">
        <v>259.0</v>
      </c>
    </row>
    <row r="261">
      <c r="A261" s="172">
        <v>260.0</v>
      </c>
      <c r="B261" s="173" t="s">
        <v>302</v>
      </c>
      <c r="C261" s="174" t="s">
        <v>16</v>
      </c>
      <c r="D261" s="173" t="s">
        <v>431</v>
      </c>
      <c r="E261" s="174" t="s">
        <v>1624</v>
      </c>
      <c r="F261"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61" s="176" t="s">
        <v>1446</v>
      </c>
      <c r="H261" s="174" t="s">
        <v>1631</v>
      </c>
      <c r="I261" s="174" t="str">
        <f t="shared" si="2"/>
        <v>5è i 6è CA 5.1-Identificar i analitzar les característiques, propietats i l’organització dels elements del medi natural, social i cultural a través de metodologies d’indagació i utilitzant les eines i processos adequats</v>
      </c>
      <c r="J261" s="177">
        <v>260.0</v>
      </c>
    </row>
    <row r="262">
      <c r="A262" s="172">
        <v>261.0</v>
      </c>
      <c r="B262" s="173" t="s">
        <v>302</v>
      </c>
      <c r="C262" s="174" t="s">
        <v>16</v>
      </c>
      <c r="D262" s="173" t="s">
        <v>431</v>
      </c>
      <c r="E262" s="174" t="s">
        <v>1624</v>
      </c>
      <c r="F262"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62" s="176" t="s">
        <v>1448</v>
      </c>
      <c r="H262" s="174" t="s">
        <v>1632</v>
      </c>
      <c r="I262" s="174" t="str">
        <f t="shared" si="2"/>
        <v>5è i 6è CA 5.2-Establir connexions entre diferents elements del medi natural social i cultural, analitzant les relacions que s’hi estableixen i fer prediccions dels possibles efectes</v>
      </c>
      <c r="J262" s="177">
        <v>261.0</v>
      </c>
    </row>
    <row r="263">
      <c r="A263" s="172">
        <v>262.0</v>
      </c>
      <c r="B263" s="173" t="s">
        <v>302</v>
      </c>
      <c r="C263" s="174" t="s">
        <v>16</v>
      </c>
      <c r="D263" s="173" t="s">
        <v>431</v>
      </c>
      <c r="E263" s="174" t="s">
        <v>1624</v>
      </c>
      <c r="F263" s="174" t="str">
        <f t="shared" si="1"/>
        <v>C05-Analitzar les característiques de diferents elements o sistemes del medi natural, social i cultural, identificant la seva organització i propietats, establint relacions entre aquests, per tal de reconèixer el valor del patrimoni cultural i natural i emprendre accions per a un ús responsable, la seva conservació i la millora.</v>
      </c>
      <c r="G263" s="176" t="s">
        <v>1633</v>
      </c>
      <c r="H263" s="174" t="s">
        <v>1634</v>
      </c>
      <c r="I263" s="174" t="str">
        <f t="shared" si="2"/>
        <v>5è i 6è CA 5.3-Valorar i proposar accions de conservació, protecció i millora del patrimoni natural i cultural, a través de compromisos i conductes a favor de la sostenibilitat</v>
      </c>
      <c r="J263" s="177">
        <v>262.0</v>
      </c>
    </row>
    <row r="264">
      <c r="A264" s="172">
        <v>263.0</v>
      </c>
      <c r="B264" s="173" t="s">
        <v>302</v>
      </c>
      <c r="C264" s="174" t="s">
        <v>16</v>
      </c>
      <c r="D264" s="173" t="s">
        <v>457</v>
      </c>
      <c r="E264" s="174" t="s">
        <v>1635</v>
      </c>
      <c r="F264"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64" s="176" t="s">
        <v>559</v>
      </c>
      <c r="H264" s="174" t="s">
        <v>1636</v>
      </c>
      <c r="I264" s="174" t="str">
        <f t="shared" si="2"/>
        <v>1r i 2n CA 6.1-Identificar la relació de l’ésser humà amb el món que l’envolta en l’ús i aprofitament dels elements i recursos de l’entorn</v>
      </c>
      <c r="J264" s="177">
        <v>263.0</v>
      </c>
    </row>
    <row r="265">
      <c r="A265" s="172">
        <v>264.0</v>
      </c>
      <c r="B265" s="173" t="s">
        <v>302</v>
      </c>
      <c r="C265" s="174" t="s">
        <v>16</v>
      </c>
      <c r="D265" s="173" t="s">
        <v>457</v>
      </c>
      <c r="E265" s="174" t="s">
        <v>1635</v>
      </c>
      <c r="F265"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65" s="176" t="s">
        <v>561</v>
      </c>
      <c r="H265" s="174" t="s">
        <v>1637</v>
      </c>
      <c r="I265" s="174" t="str">
        <f t="shared" si="2"/>
        <v>1r i 2n CA 6.2-Participar en activitats que permeten avançar cap als objectius de desenvolupament sostenible de manera conscient i contextualitzada</v>
      </c>
      <c r="J265" s="177">
        <v>264.0</v>
      </c>
    </row>
    <row r="266">
      <c r="A266" s="172">
        <v>265.0</v>
      </c>
      <c r="B266" s="173" t="s">
        <v>302</v>
      </c>
      <c r="C266" s="174" t="s">
        <v>16</v>
      </c>
      <c r="D266" s="173" t="s">
        <v>457</v>
      </c>
      <c r="E266" s="174" t="s">
        <v>1635</v>
      </c>
      <c r="F266"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66" s="176" t="s">
        <v>563</v>
      </c>
      <c r="H266" s="174" t="s">
        <v>1638</v>
      </c>
      <c r="I266" s="174" t="str">
        <f t="shared" si="2"/>
        <v>1r i 2n CA 6.3-Mostrar comportaments i actituds de vida sostenible, conseqüents amb el respecte, la cura i la protecció del planeta</v>
      </c>
      <c r="J266" s="177">
        <v>265.0</v>
      </c>
    </row>
    <row r="267">
      <c r="A267" s="172">
        <v>266.0</v>
      </c>
      <c r="B267" s="173" t="s">
        <v>302</v>
      </c>
      <c r="C267" s="174" t="s">
        <v>16</v>
      </c>
      <c r="D267" s="173" t="s">
        <v>457</v>
      </c>
      <c r="E267" s="174" t="s">
        <v>1635</v>
      </c>
      <c r="F267"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67" s="176" t="s">
        <v>567</v>
      </c>
      <c r="H267" s="174" t="s">
        <v>1639</v>
      </c>
      <c r="I267" s="174" t="str">
        <f t="shared" si="2"/>
        <v>3r i 4t CA 6.1-Identificar i analitzar la intervenció humana en el món, en problemes ecosocials, proposant solucions possibles a escala local</v>
      </c>
      <c r="J267" s="177">
        <v>266.0</v>
      </c>
    </row>
    <row r="268">
      <c r="A268" s="172">
        <v>267.0</v>
      </c>
      <c r="B268" s="173" t="s">
        <v>302</v>
      </c>
      <c r="C268" s="174" t="s">
        <v>16</v>
      </c>
      <c r="D268" s="173" t="s">
        <v>457</v>
      </c>
      <c r="E268" s="174" t="s">
        <v>1635</v>
      </c>
      <c r="F268"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68" s="176" t="s">
        <v>569</v>
      </c>
      <c r="H268" s="174" t="s">
        <v>1640</v>
      </c>
      <c r="I268" s="174" t="str">
        <f t="shared" si="2"/>
        <v>3r i 4t CA 6.2-Escollir i realitzar accions cooperatives que facilitin afrontar els reptes i desafiaments proposats en els objectius de desenvolupament sostenible de manera crítica i contextualitzada</v>
      </c>
      <c r="J268" s="177">
        <v>267.0</v>
      </c>
    </row>
    <row r="269">
      <c r="A269" s="172">
        <v>268.0</v>
      </c>
      <c r="B269" s="173" t="s">
        <v>302</v>
      </c>
      <c r="C269" s="174" t="s">
        <v>16</v>
      </c>
      <c r="D269" s="173" t="s">
        <v>457</v>
      </c>
      <c r="E269" s="174" t="s">
        <v>1635</v>
      </c>
      <c r="F269"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69" s="176" t="s">
        <v>571</v>
      </c>
      <c r="H269" s="174" t="s">
        <v>1641</v>
      </c>
      <c r="I269" s="174" t="str">
        <f t="shared" si="2"/>
        <v>3r i 4t CA 6.3-Adquirir hàbits de vida sostenible i conseqüents amb el respecte, la cura i la protecció de les persones i del planeta</v>
      </c>
      <c r="J269" s="177">
        <v>268.0</v>
      </c>
    </row>
    <row r="270">
      <c r="A270" s="172">
        <v>269.0</v>
      </c>
      <c r="B270" s="173" t="s">
        <v>302</v>
      </c>
      <c r="C270" s="174" t="s">
        <v>16</v>
      </c>
      <c r="D270" s="173" t="s">
        <v>457</v>
      </c>
      <c r="E270" s="174" t="s">
        <v>1635</v>
      </c>
      <c r="F270"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70" s="176" t="s">
        <v>1457</v>
      </c>
      <c r="H270" s="174" t="s">
        <v>1642</v>
      </c>
      <c r="I270" s="174" t="str">
        <f t="shared" si="2"/>
        <v>5è i 6è CA 6.1-Analitzar la intervenció humana en el món i aportar opinions fonamentades per fer front a problemes ecosocials i involucrar-se en la seva resolució</v>
      </c>
      <c r="J270" s="177">
        <v>269.0</v>
      </c>
    </row>
    <row r="271">
      <c r="A271" s="172">
        <v>270.0</v>
      </c>
      <c r="B271" s="173" t="s">
        <v>302</v>
      </c>
      <c r="C271" s="174" t="s">
        <v>16</v>
      </c>
      <c r="D271" s="173" t="s">
        <v>457</v>
      </c>
      <c r="E271" s="174" t="s">
        <v>1635</v>
      </c>
      <c r="F271"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71" s="176" t="s">
        <v>1459</v>
      </c>
      <c r="H271" s="174" t="s">
        <v>1643</v>
      </c>
      <c r="I271" s="174" t="str">
        <f t="shared" si="2"/>
        <v>5è i 6è CA 6.2-Dissenyar propostes o activitats, cooperativament, per avançar cap a la consecució dels objectius de desenvolupament sostenible de manera crítica i contextualitzada</v>
      </c>
      <c r="J271" s="177">
        <v>270.0</v>
      </c>
    </row>
    <row r="272">
      <c r="A272" s="172">
        <v>271.0</v>
      </c>
      <c r="B272" s="173" t="s">
        <v>302</v>
      </c>
      <c r="C272" s="174" t="s">
        <v>16</v>
      </c>
      <c r="D272" s="175" t="s">
        <v>457</v>
      </c>
      <c r="E272" s="174" t="s">
        <v>1635</v>
      </c>
      <c r="F272" s="174" t="str">
        <f t="shared" si="1"/>
        <v>C06-Analitzar críticament les causes i conseqüències de la intervenció humana en l’entorn integrant els vessants social, econòmic, cultural, tecnològic i ambiental definits en els objectius de desenvolupament sostenible, per tal de promoure la capacitat d’afrontar els problemes, aportar solucions i actuar de manera individual i col·laborativa en la seva resolució, posant en pràctica hàbits de vida i de consum responsable i sostenible.</v>
      </c>
      <c r="G272" s="176" t="s">
        <v>1461</v>
      </c>
      <c r="H272" s="174" t="s">
        <v>1644</v>
      </c>
      <c r="I272" s="174" t="str">
        <f t="shared" si="2"/>
        <v>5è i 6è CA 6.3-Participar en la construcció de models de convivència sostenibles en el temps basats en la cooperació, la cura i  protecció de l’entorn i el respecte a les persones i al planeta</v>
      </c>
      <c r="J272" s="177">
        <v>271.0</v>
      </c>
    </row>
    <row r="273">
      <c r="A273" s="172">
        <v>272.0</v>
      </c>
      <c r="B273" s="173" t="s">
        <v>302</v>
      </c>
      <c r="C273" s="174" t="s">
        <v>16</v>
      </c>
      <c r="D273" s="175" t="s">
        <v>575</v>
      </c>
      <c r="E273" s="174" t="s">
        <v>1645</v>
      </c>
      <c r="F273"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73" s="176" t="s">
        <v>577</v>
      </c>
      <c r="H273" s="174" t="s">
        <v>1646</v>
      </c>
      <c r="I273" s="174" t="str">
        <f t="shared" si="2"/>
        <v>1r i 2n CA 7.1-Detectar i contextualitzar temporalment esdeveniments propis i propers emprant nocions de mesura i successió bàsiques</v>
      </c>
      <c r="J273" s="177">
        <v>272.0</v>
      </c>
    </row>
    <row r="274">
      <c r="A274" s="172">
        <v>273.0</v>
      </c>
      <c r="B274" s="173" t="s">
        <v>302</v>
      </c>
      <c r="C274" s="174" t="s">
        <v>16</v>
      </c>
      <c r="D274" s="175" t="s">
        <v>575</v>
      </c>
      <c r="E274" s="174" t="s">
        <v>1645</v>
      </c>
      <c r="F274"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74" s="176" t="s">
        <v>579</v>
      </c>
      <c r="H274" s="174" t="s">
        <v>1647</v>
      </c>
      <c r="I274" s="174" t="str">
        <f t="shared" si="2"/>
        <v>1r i 2n CA 7.2-Observar i detectar canvis i continuïtats del medi en l’entorn proper en el pas del temps</v>
      </c>
      <c r="J274" s="177">
        <v>273.0</v>
      </c>
    </row>
    <row r="275">
      <c r="A275" s="172">
        <v>274.0</v>
      </c>
      <c r="B275" s="173" t="s">
        <v>302</v>
      </c>
      <c r="C275" s="174" t="s">
        <v>16</v>
      </c>
      <c r="D275" s="175" t="s">
        <v>575</v>
      </c>
      <c r="E275" s="174" t="s">
        <v>1645</v>
      </c>
      <c r="F275"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75" s="176" t="s">
        <v>581</v>
      </c>
      <c r="H275" s="174" t="s">
        <v>1648</v>
      </c>
      <c r="I275" s="174" t="str">
        <f t="shared" si="2"/>
        <v>1r i 2n CA 7.3-Mostrar curiositat per la vida quotidiana de les persones al llarg del temps</v>
      </c>
      <c r="J275" s="177">
        <v>274.0</v>
      </c>
    </row>
    <row r="276">
      <c r="A276" s="172">
        <v>275.0</v>
      </c>
      <c r="B276" s="173" t="s">
        <v>302</v>
      </c>
      <c r="C276" s="174" t="s">
        <v>16</v>
      </c>
      <c r="D276" s="175" t="s">
        <v>575</v>
      </c>
      <c r="E276" s="174" t="s">
        <v>1645</v>
      </c>
      <c r="F276"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76" s="176" t="s">
        <v>585</v>
      </c>
      <c r="H276" s="174" t="s">
        <v>1649</v>
      </c>
      <c r="I276" s="174" t="str">
        <f t="shared" si="2"/>
        <v>3r i 4t CA 7.1- Identificar i contextualitzar temporalment, esdeveniments de l’entorn proper per poder interpretar el present com a producte del passat i comprendre la incidència de les decisions actuals en el futur</v>
      </c>
      <c r="J276" s="177">
        <v>275.0</v>
      </c>
    </row>
    <row r="277">
      <c r="A277" s="172">
        <v>276.0</v>
      </c>
      <c r="B277" s="173" t="s">
        <v>302</v>
      </c>
      <c r="C277" s="174" t="s">
        <v>16</v>
      </c>
      <c r="D277" s="175" t="s">
        <v>575</v>
      </c>
      <c r="E277" s="174" t="s">
        <v>1645</v>
      </c>
      <c r="F277"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77" s="176" t="s">
        <v>587</v>
      </c>
      <c r="H277" s="174" t="s">
        <v>1650</v>
      </c>
      <c r="I277" s="174" t="str">
        <f t="shared" si="2"/>
        <v>3r i 4t CA 7.2-Interpretar canvis i continuïtats del  medi establint relacions de causalitat en diferents moments històrics</v>
      </c>
      <c r="J277" s="177">
        <v>276.0</v>
      </c>
    </row>
    <row r="278">
      <c r="A278" s="172">
        <v>277.0</v>
      </c>
      <c r="B278" s="173" t="s">
        <v>302</v>
      </c>
      <c r="C278" s="174" t="s">
        <v>16</v>
      </c>
      <c r="D278" s="175" t="s">
        <v>575</v>
      </c>
      <c r="E278" s="174" t="s">
        <v>1645</v>
      </c>
      <c r="F278"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78" s="176" t="s">
        <v>589</v>
      </c>
      <c r="H278" s="174" t="s">
        <v>1651</v>
      </c>
      <c r="I278" s="174" t="str">
        <f t="shared" si="2"/>
        <v>3r i 4t CA 7.3-Conèixer els trets de les diferents societats al llarg del temps i el paper que les persones han desenvolupat en la història</v>
      </c>
      <c r="J278" s="177">
        <v>277.0</v>
      </c>
    </row>
    <row r="279">
      <c r="A279" s="172">
        <v>278.0</v>
      </c>
      <c r="B279" s="173" t="s">
        <v>302</v>
      </c>
      <c r="C279" s="174" t="s">
        <v>16</v>
      </c>
      <c r="D279" s="175" t="s">
        <v>575</v>
      </c>
      <c r="E279" s="174" t="s">
        <v>1645</v>
      </c>
      <c r="F279"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79" s="176" t="s">
        <v>1467</v>
      </c>
      <c r="H279" s="174" t="s">
        <v>1652</v>
      </c>
      <c r="I279" s="174" t="str">
        <f t="shared" si="2"/>
        <v>5è i 6è CA 7.1-Relacionar i contextualitzar temporalment, esdeveniments rellevants per poder interpretar els canvis el present com a producte del passat i comprendre la incidència de les decisions actuals en el futur</v>
      </c>
      <c r="J279" s="177">
        <v>278.0</v>
      </c>
    </row>
    <row r="280">
      <c r="A280" s="172">
        <v>279.0</v>
      </c>
      <c r="B280" s="173" t="s">
        <v>302</v>
      </c>
      <c r="C280" s="174" t="s">
        <v>16</v>
      </c>
      <c r="D280" s="175" t="s">
        <v>575</v>
      </c>
      <c r="E280" s="174" t="s">
        <v>1645</v>
      </c>
      <c r="F280"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80" s="176" t="s">
        <v>1469</v>
      </c>
      <c r="H280" s="174" t="s">
        <v>1653</v>
      </c>
      <c r="I280" s="174" t="str">
        <f t="shared" si="2"/>
        <v>5è i 6è CA 7.2-Analitzar els canvis i les continuïtats a partir de les relacions de causalitat, simultaneïtat i successió de diferents moments històrics, culturals, socials i en el medi natural on les societats es desenvolupen</v>
      </c>
      <c r="J280" s="177">
        <v>279.0</v>
      </c>
    </row>
    <row r="281">
      <c r="A281" s="172">
        <v>280.0</v>
      </c>
      <c r="B281" s="173" t="s">
        <v>302</v>
      </c>
      <c r="C281" s="174" t="s">
        <v>16</v>
      </c>
      <c r="D281" s="175" t="s">
        <v>575</v>
      </c>
      <c r="E281" s="174" t="s">
        <v>1645</v>
      </c>
      <c r="F281" s="174" t="str">
        <f t="shared" si="1"/>
        <v>C07-Observar, detectar, comprendre i interpretar canvis i continuïtats del medi natural, social i cultural, analitzant relacions de causalitat, simultaneïtat i successió, per explicar i valorar les relacions entre diferents elements i esdeveniments que permeten entendre el present i imaginar futurs possibles.</v>
      </c>
      <c r="G281" s="176" t="s">
        <v>1654</v>
      </c>
      <c r="H281" s="174" t="s">
        <v>1655</v>
      </c>
      <c r="I281" s="174" t="str">
        <f t="shared" si="2"/>
        <v>5è i 6è CA 7.3-Relacionar les diferents èpoques de la història i identificar les accions i fets humans més destacats valorant els canvis que han provocat</v>
      </c>
      <c r="J281" s="177">
        <v>280.0</v>
      </c>
    </row>
    <row r="282">
      <c r="A282" s="172">
        <v>281.0</v>
      </c>
      <c r="B282" s="173" t="s">
        <v>302</v>
      </c>
      <c r="C282" s="174" t="s">
        <v>16</v>
      </c>
      <c r="D282" s="175" t="s">
        <v>595</v>
      </c>
      <c r="E282" s="174" t="s">
        <v>1656</v>
      </c>
      <c r="F282"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82" s="176" t="s">
        <v>597</v>
      </c>
      <c r="H282" s="174" t="s">
        <v>1657</v>
      </c>
      <c r="I282" s="174" t="str">
        <f t="shared" si="2"/>
        <v>1r i 2n CA 8.1-Mostrar actituds que fomenten l’equitat, la igualtat de gènere i les conductes no sexistes reconeixent models positius en l’entorn pròxim</v>
      </c>
      <c r="J282" s="177">
        <v>281.0</v>
      </c>
    </row>
    <row r="283">
      <c r="A283" s="172">
        <v>282.0</v>
      </c>
      <c r="B283" s="173" t="s">
        <v>302</v>
      </c>
      <c r="C283" s="174" t="s">
        <v>16</v>
      </c>
      <c r="D283" s="175" t="s">
        <v>595</v>
      </c>
      <c r="E283" s="174" t="s">
        <v>1656</v>
      </c>
      <c r="F283"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83" s="176" t="s">
        <v>599</v>
      </c>
      <c r="H283" s="174" t="s">
        <v>1658</v>
      </c>
      <c r="I283" s="174" t="str">
        <f t="shared" si="2"/>
        <v>1r i 2n CA 8.2-Promoure actituds d’equitat, igualtat de gènere i conductes no sexistes, detectant i contrastant diferents models en l’entorn pròxim</v>
      </c>
      <c r="J283" s="177">
        <v>282.0</v>
      </c>
    </row>
    <row r="284">
      <c r="A284" s="172">
        <v>283.0</v>
      </c>
      <c r="B284" s="173" t="s">
        <v>302</v>
      </c>
      <c r="C284" s="174" t="s">
        <v>16</v>
      </c>
      <c r="D284" s="175" t="s">
        <v>595</v>
      </c>
      <c r="E284" s="174" t="s">
        <v>1656</v>
      </c>
      <c r="F284"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84" s="176" t="s">
        <v>601</v>
      </c>
      <c r="H284" s="174" t="s">
        <v>1659</v>
      </c>
      <c r="I284" s="174" t="str">
        <f t="shared" si="2"/>
        <v>1r i 2n CA 8.3-Reconèixer les manifestacions i la diversitat cultural des d’una perspectiva de gènere</v>
      </c>
      <c r="J284" s="177">
        <v>283.0</v>
      </c>
    </row>
    <row r="285">
      <c r="A285" s="172">
        <v>284.0</v>
      </c>
      <c r="B285" s="173" t="s">
        <v>302</v>
      </c>
      <c r="C285" s="174" t="s">
        <v>16</v>
      </c>
      <c r="D285" s="175" t="s">
        <v>595</v>
      </c>
      <c r="E285" s="174" t="s">
        <v>1656</v>
      </c>
      <c r="F285"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85" s="176" t="s">
        <v>607</v>
      </c>
      <c r="H285" s="174" t="s">
        <v>1660</v>
      </c>
      <c r="I285" s="174" t="str">
        <f t="shared" si="2"/>
        <v>3r i 4t CA 8.1-Promoure actituds d’equitat, igualtat de gènere i conductes no sexistes, analitzant i contrastant diferents models en la nostra societat</v>
      </c>
      <c r="J285" s="177">
        <v>284.0</v>
      </c>
    </row>
    <row r="286">
      <c r="A286" s="172">
        <v>285.0</v>
      </c>
      <c r="B286" s="173" t="s">
        <v>302</v>
      </c>
      <c r="C286" s="174" t="s">
        <v>16</v>
      </c>
      <c r="D286" s="175" t="s">
        <v>595</v>
      </c>
      <c r="E286" s="174" t="s">
        <v>1656</v>
      </c>
      <c r="F286"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86" s="176" t="s">
        <v>609</v>
      </c>
      <c r="H286" s="174" t="s">
        <v>1661</v>
      </c>
      <c r="I286" s="174" t="str">
        <f t="shared" si="2"/>
        <v>3r i 4t CA 8.2-Contribuir al benestar individual i col·lectiu de la societat, amb accions que fomenten l’equitat, la igualtat de gènere i les conductes no sexistes, reconeixent models positius al llarg de la història</v>
      </c>
      <c r="J286" s="177">
        <v>285.0</v>
      </c>
    </row>
    <row r="287">
      <c r="A287" s="172">
        <v>286.0</v>
      </c>
      <c r="B287" s="173" t="s">
        <v>302</v>
      </c>
      <c r="C287" s="174" t="s">
        <v>16</v>
      </c>
      <c r="D287" s="175" t="s">
        <v>595</v>
      </c>
      <c r="E287" s="174" t="s">
        <v>1656</v>
      </c>
      <c r="F287"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87" s="176" t="s">
        <v>611</v>
      </c>
      <c r="H287" s="174" t="s">
        <v>1662</v>
      </c>
      <c r="I287" s="174" t="str">
        <f t="shared" si="2"/>
        <v>3r i 4t CA 8.3-Valorar les manifestacions i la diversitat cultural i relacionar-les amb qui les ha creat des d’una perspectiva de gènere</v>
      </c>
      <c r="J287" s="177">
        <v>286.0</v>
      </c>
    </row>
    <row r="288">
      <c r="A288" s="172">
        <v>287.0</v>
      </c>
      <c r="B288" s="173" t="s">
        <v>302</v>
      </c>
      <c r="C288" s="174" t="s">
        <v>16</v>
      </c>
      <c r="D288" s="175" t="s">
        <v>595</v>
      </c>
      <c r="E288" s="174" t="s">
        <v>1656</v>
      </c>
      <c r="F288"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88" s="176" t="s">
        <v>1476</v>
      </c>
      <c r="H288" s="174" t="s">
        <v>1663</v>
      </c>
      <c r="I288" s="174" t="str">
        <f t="shared" si="2"/>
        <v>5è i 6è CA 8.1-Posicionar-se críticament a favor actituds d’equitat, igualtat de gènere i conductes no sexistes, analitzant i contrastant diferents models en la nostra societat</v>
      </c>
      <c r="J288" s="177">
        <v>287.0</v>
      </c>
    </row>
    <row r="289">
      <c r="A289" s="172">
        <v>288.0</v>
      </c>
      <c r="B289" s="173" t="s">
        <v>302</v>
      </c>
      <c r="C289" s="174" t="s">
        <v>16</v>
      </c>
      <c r="D289" s="175" t="s">
        <v>595</v>
      </c>
      <c r="E289" s="174" t="s">
        <v>1656</v>
      </c>
      <c r="F289"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89" s="176" t="s">
        <v>1478</v>
      </c>
      <c r="H289" s="174" t="s">
        <v>1664</v>
      </c>
      <c r="I289" s="174" t="str">
        <f t="shared" si="2"/>
        <v>5è i 6è CA 8.2-Actuar per la igualtat efectiva de les persones i desmuntar estereotips i rols en tots els àmbits</v>
      </c>
      <c r="J289" s="177">
        <v>288.0</v>
      </c>
    </row>
    <row r="290">
      <c r="A290" s="172">
        <v>289.0</v>
      </c>
      <c r="B290" s="173" t="s">
        <v>302</v>
      </c>
      <c r="C290" s="174" t="s">
        <v>16</v>
      </c>
      <c r="D290" s="175" t="s">
        <v>595</v>
      </c>
      <c r="E290" s="174" t="s">
        <v>1656</v>
      </c>
      <c r="F290" s="174" t="str">
        <f t="shared" si="1"/>
        <v>C08-Reconèixer, valorar i defensar la diversitat i la igualtat de gènere reflexionant sobre qüestions ètiques i mostrant empatia i respecte, per tal de construir una societat diversa i equitativa i contribuir al benestar individual i col·lectiu i a la consecució dels valors dels drets humans.</v>
      </c>
      <c r="G290" s="176" t="s">
        <v>1665</v>
      </c>
      <c r="H290" s="174" t="s">
        <v>1666</v>
      </c>
      <c r="I290" s="174" t="str">
        <f t="shared" si="2"/>
        <v>5è i 6è CA 8.3-Valorar les manifestacions culturals i relacionar-les amb qui les ha creat i la seva època, per interpretar les diverses cosmovisions i la seva finalitat</v>
      </c>
      <c r="J290" s="177">
        <v>289.0</v>
      </c>
    </row>
    <row r="291">
      <c r="A291" s="172">
        <v>290.0</v>
      </c>
      <c r="B291" s="173" t="s">
        <v>302</v>
      </c>
      <c r="C291" s="174" t="s">
        <v>16</v>
      </c>
      <c r="D291" s="175" t="s">
        <v>615</v>
      </c>
      <c r="E291" s="174" t="s">
        <v>1667</v>
      </c>
      <c r="F291" s="174" t="str">
        <f t="shared" si="1"/>
        <v>C09-Participar en la vida social de manera eficaç i constructiva respectant i aprofundint en el desenvolupament dels drets humans i dels infants i de les minories, per tal d’aconseguir una ciutadania activa, responsable i implicada.</v>
      </c>
      <c r="G291" s="176" t="s">
        <v>617</v>
      </c>
      <c r="H291" s="174" t="s">
        <v>1668</v>
      </c>
      <c r="I291" s="174" t="str">
        <f t="shared" si="2"/>
        <v>1r i 2n CA 9.1-Participar en l’entorn social i en la comunitat escolar, de manera assertiva i constructiva, amb responsabilitat i utilitzant un llenguatge inclusiu i no violent</v>
      </c>
      <c r="J291" s="177">
        <v>290.0</v>
      </c>
    </row>
    <row r="292">
      <c r="A292" s="172">
        <v>291.0</v>
      </c>
      <c r="B292" s="173" t="s">
        <v>302</v>
      </c>
      <c r="C292" s="174" t="s">
        <v>16</v>
      </c>
      <c r="D292" s="175" t="s">
        <v>615</v>
      </c>
      <c r="E292" s="174" t="s">
        <v>1667</v>
      </c>
      <c r="F292" s="174" t="str">
        <f t="shared" si="1"/>
        <v>C09-Participar en la vida social de manera eficaç i constructiva respectant i aprofundint en el desenvolupament dels drets humans i dels infants i de les minories, per tal d’aconseguir una ciutadania activa, responsable i implicada.</v>
      </c>
      <c r="G292" s="176" t="s">
        <v>619</v>
      </c>
      <c r="H292" s="174" t="s">
        <v>1669</v>
      </c>
      <c r="I292" s="174" t="str">
        <f t="shared" si="2"/>
        <v>1r i 2n CA 9.2-Respectar les persones, valorant la seva diversitat i riquesa, i apreciant-la com a font d’aprenentatge</v>
      </c>
      <c r="J292" s="177">
        <v>291.0</v>
      </c>
    </row>
    <row r="293">
      <c r="A293" s="172">
        <v>292.0</v>
      </c>
      <c r="B293" s="173" t="s">
        <v>302</v>
      </c>
      <c r="C293" s="174" t="s">
        <v>16</v>
      </c>
      <c r="D293" s="175" t="s">
        <v>615</v>
      </c>
      <c r="E293" s="174" t="s">
        <v>1667</v>
      </c>
      <c r="F293" s="174" t="str">
        <f t="shared" si="1"/>
        <v>C09-Participar en la vida social de manera eficaç i constructiva respectant i aprofundint en el desenvolupament dels drets humans i dels infants i de les minories, per tal d’aconseguir una ciutadania activa, responsable i implicada.</v>
      </c>
      <c r="G293" s="176" t="s">
        <v>621</v>
      </c>
      <c r="H293" s="174" t="s">
        <v>1670</v>
      </c>
      <c r="I293" s="174" t="str">
        <f t="shared" si="2"/>
        <v>1r i 2n CA 9.3-Conèixer i interioritzar normes bàsiques de circulació, com a vianants i usuaris dels mitjans de locomoció implicats en el desenvolupament sostenible de la mobilitat de les persones</v>
      </c>
      <c r="J293" s="177">
        <v>292.0</v>
      </c>
    </row>
    <row r="294">
      <c r="A294" s="172">
        <v>293.0</v>
      </c>
      <c r="B294" s="173" t="s">
        <v>302</v>
      </c>
      <c r="C294" s="174" t="s">
        <v>16</v>
      </c>
      <c r="D294" s="175" t="s">
        <v>615</v>
      </c>
      <c r="E294" s="174" t="s">
        <v>1667</v>
      </c>
      <c r="F294" s="174" t="str">
        <f t="shared" si="1"/>
        <v>C09-Participar en la vida social de manera eficaç i constructiva respectant i aprofundint en el desenvolupament dels drets humans i dels infants i de les minories, per tal d’aconseguir una ciutadania activa, responsable i implicada.</v>
      </c>
      <c r="G294" s="176" t="s">
        <v>625</v>
      </c>
      <c r="H294" s="174" t="s">
        <v>1671</v>
      </c>
      <c r="I294" s="174" t="str">
        <f t="shared" si="2"/>
        <v>3r i 4t CA 9.1-Participar en la comunitat escolar i la vida social realitzant activitats, assumint responsabilitats i establint acords de forma dialogada i democràtica, emprant un llenguatge inclusiu i no violent</v>
      </c>
      <c r="J294" s="177">
        <v>293.0</v>
      </c>
    </row>
    <row r="295">
      <c r="A295" s="172">
        <v>294.0</v>
      </c>
      <c r="B295" s="173" t="s">
        <v>302</v>
      </c>
      <c r="C295" s="174" t="s">
        <v>16</v>
      </c>
      <c r="D295" s="175" t="s">
        <v>615</v>
      </c>
      <c r="E295" s="174" t="s">
        <v>1667</v>
      </c>
      <c r="F295" s="174" t="str">
        <f t="shared" si="1"/>
        <v>C09-Participar en la vida social de manera eficaç i constructiva respectant i aprofundint en el desenvolupament dels drets humans i dels infants i de les minories, per tal d’aconseguir una ciutadania activa, responsable i implicada.</v>
      </c>
      <c r="G295" s="176" t="s">
        <v>627</v>
      </c>
      <c r="H295" s="174" t="s">
        <v>1672</v>
      </c>
      <c r="I295" s="174" t="str">
        <f t="shared" si="2"/>
        <v>3r i 4t CA 9.2-Contribuir al benestar individual i col·lectiu de la societat, analitzant la importància demogràfica, cultural i econòmica de les migracions en l’actualitat, valorant la diversitat i mostrant empatia i respecte per les cultures</v>
      </c>
      <c r="J295" s="177">
        <v>294.0</v>
      </c>
    </row>
    <row r="296">
      <c r="A296" s="172">
        <v>295.0</v>
      </c>
      <c r="B296" s="173" t="s">
        <v>302</v>
      </c>
      <c r="C296" s="174" t="s">
        <v>16</v>
      </c>
      <c r="D296" s="175" t="s">
        <v>615</v>
      </c>
      <c r="E296" s="174" t="s">
        <v>1667</v>
      </c>
      <c r="F296" s="174" t="str">
        <f t="shared" si="1"/>
        <v>C09-Participar en la vida social de manera eficaç i constructiva respectant i aprofundint en el desenvolupament dels drets humans i dels infants i de les minories, per tal d’aconseguir una ciutadania activa, responsable i implicada.</v>
      </c>
      <c r="G296" s="176" t="s">
        <v>629</v>
      </c>
      <c r="H296" s="174" t="s">
        <v>1673</v>
      </c>
      <c r="I296" s="174" t="str">
        <f t="shared" si="2"/>
        <v>3r i 4t CA 9.3-Prendre decisions responsables com a vianants i usuaris dels mitjans de locomoció, de la importància de la mobilitat sostenible de les persones, coneixent les normes i els senyals de trànsit fent-ne un bon ús</v>
      </c>
      <c r="J296" s="177">
        <v>295.0</v>
      </c>
    </row>
    <row r="297">
      <c r="A297" s="172">
        <v>296.0</v>
      </c>
      <c r="B297" s="173" t="s">
        <v>302</v>
      </c>
      <c r="C297" s="174" t="s">
        <v>16</v>
      </c>
      <c r="D297" s="175" t="s">
        <v>615</v>
      </c>
      <c r="E297" s="174" t="s">
        <v>1667</v>
      </c>
      <c r="F297" s="174" t="str">
        <f t="shared" si="1"/>
        <v>C09-Participar en la vida social de manera eficaç i constructiva respectant i aprofundint en el desenvolupament dels drets humans i dels infants i de les minories, per tal d’aconseguir una ciutadania activa, responsable i implicada.</v>
      </c>
      <c r="G297" s="176" t="s">
        <v>1485</v>
      </c>
      <c r="H297" s="174" t="s">
        <v>1674</v>
      </c>
      <c r="I297" s="174" t="str">
        <f t="shared" si="2"/>
        <v>5è i 6è CA 9.1-Participar activament en la comunitat escolar, la vida social i l’entorn assumint responsabilitats, establint acords i presentant propostes de millora de la vida al centre, des de l’exercici dels principis democràtics, que emanen dels drets humans i dels infants i de les minories</v>
      </c>
      <c r="J297" s="177">
        <v>296.0</v>
      </c>
    </row>
    <row r="298">
      <c r="A298" s="172">
        <v>297.0</v>
      </c>
      <c r="B298" s="173" t="s">
        <v>302</v>
      </c>
      <c r="C298" s="174" t="s">
        <v>16</v>
      </c>
      <c r="D298" s="175" t="s">
        <v>615</v>
      </c>
      <c r="E298" s="174" t="s">
        <v>1667</v>
      </c>
      <c r="F298" s="174" t="str">
        <f t="shared" si="1"/>
        <v>C09-Participar en la vida social de manera eficaç i constructiva respectant i aprofundint en el desenvolupament dels drets humans i dels infants i de les minories, per tal d’aconseguir una ciutadania activa, responsable i implicada.</v>
      </c>
      <c r="G298" s="176" t="s">
        <v>1487</v>
      </c>
      <c r="H298" s="174" t="s">
        <v>1675</v>
      </c>
      <c r="I298" s="174" t="str">
        <f t="shared" si="2"/>
        <v>5è i 6è CA 9.2-Contribuir al benestar individual i col·lectiu i a l’assoliment dels valors de la integració europea a través del coneixement dels processos geogràfics, històrics i culturals que han conformat la societat actual, valorant la diversitat cultural i mostrant empatia i respecte per les minories</v>
      </c>
      <c r="J298" s="177">
        <v>297.0</v>
      </c>
    </row>
    <row r="299">
      <c r="A299" s="172">
        <v>298.0</v>
      </c>
      <c r="B299" s="173" t="s">
        <v>302</v>
      </c>
      <c r="C299" s="174" t="s">
        <v>16</v>
      </c>
      <c r="D299" s="175" t="s">
        <v>615</v>
      </c>
      <c r="E299" s="174" t="s">
        <v>1667</v>
      </c>
      <c r="F299" s="174" t="str">
        <f t="shared" si="1"/>
        <v>C09-Participar en la vida social de manera eficaç i constructiva respectant i aprofundint en el desenvolupament dels drets humans i dels infants i de les minories, per tal d’aconseguir una ciutadania activa, responsable i implicada.</v>
      </c>
      <c r="G299" s="176" t="s">
        <v>1676</v>
      </c>
      <c r="H299" s="174" t="s">
        <v>1677</v>
      </c>
      <c r="I299" s="174" t="str">
        <f t="shared" si="2"/>
        <v>5è i 6è CA 9.3-Contribuir activament a la mobilitat segura pròpia i de les altres persones durant els desplaçaments i valorant-ne els riscos</v>
      </c>
      <c r="J299" s="177">
        <v>298.0</v>
      </c>
    </row>
    <row r="300">
      <c r="A300" s="172">
        <v>299.0</v>
      </c>
      <c r="B300" s="173" t="s">
        <v>302</v>
      </c>
      <c r="C300" s="174" t="s">
        <v>16</v>
      </c>
      <c r="D300" s="175" t="s">
        <v>882</v>
      </c>
      <c r="E300" s="174" t="s">
        <v>1678</v>
      </c>
      <c r="F300" s="174" t="str">
        <f t="shared" si="1"/>
        <v>C10-Valorar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v>
      </c>
      <c r="G300" s="176" t="s">
        <v>1036</v>
      </c>
      <c r="H300" s="174" t="s">
        <v>1679</v>
      </c>
      <c r="I300" s="174" t="str">
        <f t="shared" si="2"/>
        <v>1r i 2n CA 10.1- Identificar institucions properes, assenyalant i valorant les funcions desenvolupades que promouen una bona convivència</v>
      </c>
      <c r="J300" s="177">
        <v>299.0</v>
      </c>
    </row>
    <row r="301">
      <c r="A301" s="172">
        <v>300.0</v>
      </c>
      <c r="B301" s="173" t="s">
        <v>302</v>
      </c>
      <c r="C301" s="174" t="s">
        <v>16</v>
      </c>
      <c r="D301" s="175" t="s">
        <v>882</v>
      </c>
      <c r="E301" s="174" t="s">
        <v>1678</v>
      </c>
      <c r="F301" s="174" t="str">
        <f t="shared" si="1"/>
        <v>C10-Valorar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v>
      </c>
      <c r="G301" s="176" t="s">
        <v>1038</v>
      </c>
      <c r="H301" s="174" t="s">
        <v>1680</v>
      </c>
      <c r="I301" s="174" t="str">
        <f t="shared" si="2"/>
        <v>1r i 2n CA 10.2- Conèixer els propis drets i deures per promoure la cohesió social i els valors de la cultura de la pau</v>
      </c>
      <c r="J301" s="177">
        <v>300.0</v>
      </c>
    </row>
    <row r="302">
      <c r="A302" s="172">
        <v>301.0</v>
      </c>
      <c r="B302" s="173" t="s">
        <v>302</v>
      </c>
      <c r="C302" s="174" t="s">
        <v>16</v>
      </c>
      <c r="D302" s="175" t="s">
        <v>882</v>
      </c>
      <c r="E302" s="174" t="s">
        <v>1678</v>
      </c>
      <c r="F302" s="174" t="str">
        <f t="shared" si="1"/>
        <v>C10-Valorar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v>
      </c>
      <c r="G302" s="176" t="s">
        <v>1040</v>
      </c>
      <c r="H302" s="174" t="s">
        <v>1681</v>
      </c>
      <c r="I302" s="174" t="str">
        <f t="shared" si="2"/>
        <v>3r i 4t CA 10.1- Conèixer els òrgans de govern de diferents institucions municipals i valorar els seus mecanismes de funcionament per a la participació ciutadana i democràtica</v>
      </c>
      <c r="J302" s="177">
        <v>301.0</v>
      </c>
    </row>
    <row r="303">
      <c r="A303" s="172">
        <v>302.0</v>
      </c>
      <c r="B303" s="173" t="s">
        <v>302</v>
      </c>
      <c r="C303" s="174" t="s">
        <v>16</v>
      </c>
      <c r="D303" s="175" t="s">
        <v>882</v>
      </c>
      <c r="E303" s="174" t="s">
        <v>1678</v>
      </c>
      <c r="F303" s="174" t="str">
        <f t="shared" si="1"/>
        <v>C10-Valorar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v>
      </c>
      <c r="G303" s="176" t="s">
        <v>1042</v>
      </c>
      <c r="H303" s="174" t="s">
        <v>1682</v>
      </c>
      <c r="I303" s="174" t="str">
        <f t="shared" si="2"/>
        <v>3r i 4t CA 10.2- Actuar en defensa dels drets i deures propis i dels altres per promoure la cohesió social i els valors de la cultura de la pau</v>
      </c>
      <c r="J303" s="177">
        <v>302.0</v>
      </c>
    </row>
    <row r="304">
      <c r="A304" s="172">
        <v>303.0</v>
      </c>
      <c r="B304" s="173" t="s">
        <v>302</v>
      </c>
      <c r="C304" s="174" t="s">
        <v>16</v>
      </c>
      <c r="D304" s="175" t="s">
        <v>882</v>
      </c>
      <c r="E304" s="174" t="s">
        <v>1678</v>
      </c>
      <c r="F304" s="174" t="str">
        <f t="shared" si="1"/>
        <v>C10-Valorar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v>
      </c>
      <c r="G304" s="176" t="s">
        <v>1494</v>
      </c>
      <c r="H304" s="174" t="s">
        <v>1683</v>
      </c>
      <c r="I304" s="174" t="str">
        <f t="shared" si="2"/>
        <v>5è i 6è CA 10.1- Identificar i analitzar el funcionament dels òrgans de govern de les comunitats autònomes, de l’Estat espanyol i de la Unió Europea, valorant les seves accions en la gestió dels serveis públics per a la ciutadania</v>
      </c>
      <c r="J304" s="177">
        <v>303.0</v>
      </c>
    </row>
    <row r="305">
      <c r="A305" s="172">
        <v>304.0</v>
      </c>
      <c r="B305" s="173" t="s">
        <v>302</v>
      </c>
      <c r="C305" s="174" t="s">
        <v>16</v>
      </c>
      <c r="D305" s="175" t="s">
        <v>882</v>
      </c>
      <c r="E305" s="174" t="s">
        <v>1678</v>
      </c>
      <c r="F305" s="174" t="str">
        <f t="shared" si="1"/>
        <v>C10-Valorar el funcionament de les administracions públiques, a partir dels principis i els valors que es desprenen de l’ordenament jurídic que regula la nostra convivència, per protegir els drets civils i polítics i generar interaccions respectuoses i equitatives promovent la resolució pacífica i dialogada dels conflictes.</v>
      </c>
      <c r="G305" s="176" t="s">
        <v>1496</v>
      </c>
      <c r="H305" s="174" t="s">
        <v>1684</v>
      </c>
      <c r="I305" s="174" t="str">
        <f t="shared" si="2"/>
        <v>5è i 6è CA 10.2- Actuar per protegir els drets i deures propis i dels altres, reconèixer conductes no favorables i reaccionar en conseqüència per promoure la cohesió social i els valors de cultura de la pau</v>
      </c>
      <c r="J305" s="177">
        <v>304.0</v>
      </c>
    </row>
    <row r="306">
      <c r="A306" s="172">
        <v>305.0</v>
      </c>
      <c r="B306" s="173" t="s">
        <v>305</v>
      </c>
      <c r="C306" s="174" t="s">
        <v>15</v>
      </c>
      <c r="D306" s="175" t="s">
        <v>358</v>
      </c>
      <c r="E306" s="174" t="s">
        <v>1685</v>
      </c>
      <c r="F306" s="174" t="str">
        <f t="shared" si="1"/>
        <v>C01-Descobrir propostes artístiques de diferents cultures, èpoques i estils, mitjançant la percepció i la vivència, per desenvolupar la curiositat, el respecte i el gaudi.</v>
      </c>
      <c r="G306" s="176" t="s">
        <v>476</v>
      </c>
      <c r="H306" s="174" t="s">
        <v>1686</v>
      </c>
      <c r="I306" s="174" t="str">
        <f t="shared" si="2"/>
        <v>1r i 2n CA 1.1-Descobrir obres de manifestacions culturals i artístiques de diferents gèneres i estils, èpoques i cultures amb visió de perspectiva de gènere, evidenciant interès, curiositat i gaudi cap a aquestes, a través de la percepció i la vivència</v>
      </c>
      <c r="J306" s="177">
        <v>305.0</v>
      </c>
    </row>
    <row r="307">
      <c r="A307" s="172">
        <v>306.0</v>
      </c>
      <c r="B307" s="173" t="s">
        <v>305</v>
      </c>
      <c r="C307" s="174" t="s">
        <v>15</v>
      </c>
      <c r="D307" s="175" t="s">
        <v>358</v>
      </c>
      <c r="E307" s="174" t="s">
        <v>1685</v>
      </c>
      <c r="F307" s="174" t="str">
        <f t="shared" si="1"/>
        <v>C01-Descobrir propostes artístiques de diferents cultures, èpoques i estils, mitjançant la percepció i la vivència, per desenvolupar la curiositat, el respecte i el gaudi.</v>
      </c>
      <c r="G307" s="176" t="s">
        <v>478</v>
      </c>
      <c r="H307" s="174" t="s">
        <v>1687</v>
      </c>
      <c r="I307" s="174" t="str">
        <f t="shared" si="2"/>
        <v>1r i 2n CA 1.2-Descriure manifestacions culturals i artístiques en diferents contextos a partir de l’exploració de les característiques amb actitud oberta i interès</v>
      </c>
      <c r="J307" s="177">
        <v>306.0</v>
      </c>
    </row>
    <row r="308">
      <c r="A308" s="172">
        <v>307.0</v>
      </c>
      <c r="B308" s="173" t="s">
        <v>305</v>
      </c>
      <c r="C308" s="174" t="s">
        <v>15</v>
      </c>
      <c r="D308" s="175" t="s">
        <v>358</v>
      </c>
      <c r="E308" s="174" t="s">
        <v>1685</v>
      </c>
      <c r="F308" s="174" t="str">
        <f t="shared" si="1"/>
        <v>C01-Descobrir propostes artístiques de diferents cultures, èpoques i estils, mitjançant la percepció i la vivència, per desenvolupar la curiositat, el respecte i el gaudi.</v>
      </c>
      <c r="G308" s="176" t="s">
        <v>484</v>
      </c>
      <c r="H308" s="174" t="s">
        <v>1688</v>
      </c>
      <c r="I308" s="174" t="str">
        <f t="shared" si="2"/>
        <v>3r i 4t CA 1.1-Reconèixer obres de manifestacions culturals i artístiques de diferents gèneres i estils, èpoques i cultures amb visió de perspectiva de gènere, evidenciant interès, curiositat i gaudi cap a aquestes, a través de la percepció i la vivència</v>
      </c>
      <c r="J308" s="177">
        <v>307.0</v>
      </c>
    </row>
    <row r="309">
      <c r="A309" s="172">
        <v>308.0</v>
      </c>
      <c r="B309" s="173" t="s">
        <v>305</v>
      </c>
      <c r="C309" s="174" t="s">
        <v>15</v>
      </c>
      <c r="D309" s="175" t="s">
        <v>358</v>
      </c>
      <c r="E309" s="174" t="s">
        <v>1685</v>
      </c>
      <c r="F309" s="174" t="str">
        <f t="shared" si="1"/>
        <v>C01-Descobrir propostes artístiques de diferents cultures, èpoques i estils, mitjançant la percepció i la vivència, per desenvolupar la curiositat, el respecte i el gaudi.</v>
      </c>
      <c r="G309" s="176" t="s">
        <v>486</v>
      </c>
      <c r="H309" s="174" t="s">
        <v>1689</v>
      </c>
      <c r="I309" s="174" t="str">
        <f t="shared" si="2"/>
        <v>3r i 4t CA 1.2-Descriure manifestacions culturals i artístiques en diferents contextos a partir de l’exploració de les característiques amb actitud oberta i interès, establint relacions entre elles</v>
      </c>
      <c r="J309" s="177">
        <v>308.0</v>
      </c>
    </row>
    <row r="310">
      <c r="A310" s="172">
        <v>309.0</v>
      </c>
      <c r="B310" s="173" t="s">
        <v>305</v>
      </c>
      <c r="C310" s="174" t="s">
        <v>15</v>
      </c>
      <c r="D310" s="175" t="s">
        <v>358</v>
      </c>
      <c r="E310" s="174" t="s">
        <v>1685</v>
      </c>
      <c r="F310" s="174" t="str">
        <f t="shared" si="1"/>
        <v>C01-Descobrir propostes artístiques de diferents cultures, èpoques i estils, mitjançant la percepció i la vivència, per desenvolupar la curiositat, el respecte i el gaudi.</v>
      </c>
      <c r="G310" s="176" t="s">
        <v>1404</v>
      </c>
      <c r="H310" s="174" t="s">
        <v>1690</v>
      </c>
      <c r="I310" s="174" t="str">
        <f t="shared" si="2"/>
        <v>5è i 6è CA 1.1-Distingir i valorar obres de manifestacions culturals i artístiques de diferents gèneres i estils, èpoques i cultures amb visió de perspectiva de gènere, evidenciant interès, curiositat i gaudi cap a aquestes, a través de la percepció i la vivència</v>
      </c>
      <c r="J310" s="177">
        <v>309.0</v>
      </c>
    </row>
    <row r="311">
      <c r="A311" s="172">
        <v>310.0</v>
      </c>
      <c r="B311" s="173" t="s">
        <v>305</v>
      </c>
      <c r="C311" s="174" t="s">
        <v>15</v>
      </c>
      <c r="D311" s="175" t="s">
        <v>358</v>
      </c>
      <c r="E311" s="174" t="s">
        <v>1685</v>
      </c>
      <c r="F311" s="174" t="str">
        <f t="shared" si="1"/>
        <v>C01-Descobrir propostes artístiques de diferents cultures, èpoques i estils, mitjançant la percepció i la vivència, per desenvolupar la curiositat, el respecte i el gaudi.</v>
      </c>
      <c r="G311" s="176" t="s">
        <v>1406</v>
      </c>
      <c r="H311" s="174" t="s">
        <v>1691</v>
      </c>
      <c r="I311" s="174" t="str">
        <f t="shared" si="2"/>
        <v>5è i 6è CA 1.2-Analitzar manifestacions culturals i artístiques en diferents contextos a partir de l’exploració de les seves característiques establint relacions entre elles i valorant la diversitat que les genera</v>
      </c>
      <c r="J311" s="177">
        <v>310.0</v>
      </c>
    </row>
    <row r="312">
      <c r="A312" s="172">
        <v>311.0</v>
      </c>
      <c r="B312" s="173" t="s">
        <v>305</v>
      </c>
      <c r="C312" s="174" t="s">
        <v>15</v>
      </c>
      <c r="D312" s="175" t="s">
        <v>367</v>
      </c>
      <c r="E312" s="174" t="s">
        <v>1692</v>
      </c>
      <c r="F312" s="174" t="str">
        <f t="shared" si="1"/>
        <v>C02-Investigar i analitzar diferents manifestacions culturals i artístiques i els seus contextos emprant diversos canals i mitjans d’accés a la informació, per desenvolupar el pensament propi, la identitat cultural i l’esperit crític.</v>
      </c>
      <c r="G312" s="176" t="s">
        <v>493</v>
      </c>
      <c r="H312" s="174" t="s">
        <v>1693</v>
      </c>
      <c r="I312" s="174" t="str">
        <f t="shared" si="2"/>
        <v>1r i 2n CA 2.1-Utilitzar de forma col·laborativa les estratègies treballades per a la cerca de manifestacions culturals i artístiques, a través de canals i mitjans d’accés a la informació</v>
      </c>
      <c r="J312" s="177">
        <v>311.0</v>
      </c>
    </row>
    <row r="313">
      <c r="A313" s="172">
        <v>312.0</v>
      </c>
      <c r="B313" s="173" t="s">
        <v>305</v>
      </c>
      <c r="C313" s="174" t="s">
        <v>15</v>
      </c>
      <c r="D313" s="175" t="s">
        <v>367</v>
      </c>
      <c r="E313" s="174" t="s">
        <v>1692</v>
      </c>
      <c r="F313" s="174" t="str">
        <f t="shared" si="1"/>
        <v>C02-Investigar i analitzar diferents manifestacions culturals i artístiques i els seus contextos emprant diversos canals i mitjans d’accés a la informació, per desenvolupar el pensament propi, la identitat cultural i l’esperit crític.</v>
      </c>
      <c r="G313" s="176" t="s">
        <v>495</v>
      </c>
      <c r="H313" s="181" t="s">
        <v>1694</v>
      </c>
      <c r="I313" s="174" t="str">
        <f t="shared" si="2"/>
        <v>1r i 2n CA 2.2-Identificar múltiples lectures, tècniques i/o elements de diferents manifestacions culturals i artístiques que formen part del patrimoni de diversos entorns, i trobar diferències i similituds entre elles amb respecte i interès</v>
      </c>
      <c r="J313" s="177">
        <v>312.0</v>
      </c>
    </row>
    <row r="314">
      <c r="A314" s="172">
        <v>313.0</v>
      </c>
      <c r="B314" s="173" t="s">
        <v>305</v>
      </c>
      <c r="C314" s="174" t="s">
        <v>15</v>
      </c>
      <c r="D314" s="182" t="s">
        <v>367</v>
      </c>
      <c r="E314" s="183" t="s">
        <v>1692</v>
      </c>
      <c r="F314" s="174" t="str">
        <f t="shared" si="1"/>
        <v>C02-Investigar i analitzar diferents manifestacions culturals i artístiques i els seus contextos emprant diversos canals i mitjans d’accés a la informació, per desenvolupar el pensament propi, la identitat cultural i l’esperit crític.</v>
      </c>
      <c r="G314" s="176" t="s">
        <v>497</v>
      </c>
      <c r="H314" s="181" t="s">
        <v>1695</v>
      </c>
      <c r="I314" s="174" t="str">
        <f t="shared" si="2"/>
        <v>1r i 2n CA 2.3-Identificar i expressar les sensacions i emocions produïdes per diferents manifestacions culturals i artístiques de manera respectuosa i dialogant</v>
      </c>
      <c r="J314" s="177">
        <v>313.0</v>
      </c>
    </row>
    <row r="315">
      <c r="A315" s="172">
        <v>314.0</v>
      </c>
      <c r="B315" s="173" t="s">
        <v>305</v>
      </c>
      <c r="C315" s="174" t="s">
        <v>15</v>
      </c>
      <c r="D315" s="182" t="s">
        <v>367</v>
      </c>
      <c r="E315" s="183" t="s">
        <v>1692</v>
      </c>
      <c r="F315" s="174" t="str">
        <f t="shared" si="1"/>
        <v>C02-Investigar i analitzar diferents manifestacions culturals i artístiques i els seus contextos emprant diversos canals i mitjans d’accés a la informació, per desenvolupar el pensament propi, la identitat cultural i l’esperit crític.</v>
      </c>
      <c r="G315" s="176" t="s">
        <v>503</v>
      </c>
      <c r="H315" s="181" t="s">
        <v>1696</v>
      </c>
      <c r="I315" s="174" t="str">
        <f t="shared" si="2"/>
        <v>3r i 4t CA 2.1-Usar estratègies de forma personal i/o col·laborativa per a la cerca de manifestacions culturals i artístiques, a través de canals i mitjans d’accés a la informació</v>
      </c>
      <c r="J315" s="177">
        <v>314.0</v>
      </c>
    </row>
    <row r="316">
      <c r="A316" s="172">
        <v>315.0</v>
      </c>
      <c r="B316" s="173" t="s">
        <v>305</v>
      </c>
      <c r="C316" s="174" t="s">
        <v>15</v>
      </c>
      <c r="D316" s="182" t="s">
        <v>367</v>
      </c>
      <c r="E316" s="183" t="s">
        <v>1692</v>
      </c>
      <c r="F316" s="174" t="str">
        <f t="shared" si="1"/>
        <v>C02-Investigar i analitzar diferents manifestacions culturals i artístiques i els seus contextos emprant diversos canals i mitjans d’accés a la informació, per desenvolupar el pensament propi, la identitat cultural i l’esperit crític.</v>
      </c>
      <c r="G316" s="176" t="s">
        <v>505</v>
      </c>
      <c r="H316" s="174" t="s">
        <v>1697</v>
      </c>
      <c r="I316" s="174" t="str">
        <f t="shared" si="2"/>
        <v>3r i 4t CA 2.2-Interpretar i compartir múltiples lectures de diferents manifestacions culturals i artístiques que formen part del patrimoni de diversos entorns, i analitzant-ne els elements i les tècniques que les caracteritzen, amb actitud d’interès, diàleg i respecte</v>
      </c>
      <c r="J316" s="177">
        <v>315.0</v>
      </c>
    </row>
    <row r="317">
      <c r="A317" s="172">
        <v>316.0</v>
      </c>
      <c r="B317" s="173" t="s">
        <v>305</v>
      </c>
      <c r="C317" s="174" t="s">
        <v>15</v>
      </c>
      <c r="D317" s="175" t="s">
        <v>367</v>
      </c>
      <c r="E317" s="174" t="s">
        <v>1692</v>
      </c>
      <c r="F317" s="174" t="str">
        <f t="shared" si="1"/>
        <v>C02-Investigar i analitzar diferents manifestacions culturals i artístiques i els seus contextos emprant diversos canals i mitjans d’accés a la informació, per desenvolupar el pensament propi, la identitat cultural i l’esperit crític.</v>
      </c>
      <c r="G317" s="176" t="s">
        <v>507</v>
      </c>
      <c r="H317" s="174" t="s">
        <v>1698</v>
      </c>
      <c r="I317" s="174" t="str">
        <f t="shared" si="2"/>
        <v>3r i 4t CA 2.3-Identificar i compartir les sensacions, emocions i evocacions produïdes per diferents manifestacions culturals i artístiques de manera respectuosa i dialogant</v>
      </c>
      <c r="J317" s="177">
        <v>316.0</v>
      </c>
    </row>
    <row r="318">
      <c r="A318" s="172">
        <v>317.0</v>
      </c>
      <c r="B318" s="173" t="s">
        <v>305</v>
      </c>
      <c r="C318" s="174" t="s">
        <v>15</v>
      </c>
      <c r="D318" s="175" t="s">
        <v>367</v>
      </c>
      <c r="E318" s="174" t="s">
        <v>1692</v>
      </c>
      <c r="F318" s="174" t="str">
        <f t="shared" si="1"/>
        <v>C02-Investigar i analitzar diferents manifestacions culturals i artístiques i els seus contextos emprant diversos canals i mitjans d’accés a la informació, per desenvolupar el pensament propi, la identitat cultural i l’esperit crític.</v>
      </c>
      <c r="G318" s="176" t="s">
        <v>1415</v>
      </c>
      <c r="H318" s="174" t="s">
        <v>1699</v>
      </c>
      <c r="I318" s="174" t="str">
        <f t="shared" si="2"/>
        <v>5è i 6è CA 2.1-Desenvolupar estratègies de forma personal i/o col·laborativa per a la cerca de manifestacions culturals i artístiques, a través de canals i mitjans d’accés a la informació</v>
      </c>
      <c r="J318" s="177">
        <v>317.0</v>
      </c>
    </row>
    <row r="319">
      <c r="A319" s="172">
        <v>318.0</v>
      </c>
      <c r="B319" s="173" t="s">
        <v>305</v>
      </c>
      <c r="C319" s="174" t="s">
        <v>15</v>
      </c>
      <c r="D319" s="175" t="s">
        <v>367</v>
      </c>
      <c r="E319" s="174" t="s">
        <v>1692</v>
      </c>
      <c r="F319" s="174" t="str">
        <f t="shared" si="1"/>
        <v>C02-Investigar i analitzar diferents manifestacions culturals i artístiques i els seus contextos emprant diversos canals i mitjans d’accés a la informació, per desenvolupar el pensament propi, la identitat cultural i l’esperit crític.</v>
      </c>
      <c r="G319" s="176" t="s">
        <v>1417</v>
      </c>
      <c r="H319" s="174" t="s">
        <v>1700</v>
      </c>
      <c r="I319" s="174" t="str">
        <f t="shared" si="2"/>
        <v>5è i 6è CA 2.2-Comparar i compartir múltiples lectures de diferents manifestacions culturals i artístiques que formen part del patrimoni de diversos entorns, analitzant els elements i les tècniques utilitzades que les caracteritzen i desenvolupant criteris de valoració propis, amb actitud oberta, de diàleg i de respecte</v>
      </c>
      <c r="J319" s="177">
        <v>318.0</v>
      </c>
    </row>
    <row r="320">
      <c r="A320" s="172">
        <v>319.0</v>
      </c>
      <c r="B320" s="173" t="s">
        <v>305</v>
      </c>
      <c r="C320" s="174" t="s">
        <v>15</v>
      </c>
      <c r="D320" s="175" t="s">
        <v>367</v>
      </c>
      <c r="E320" s="174" t="s">
        <v>1692</v>
      </c>
      <c r="F320" s="174" t="str">
        <f t="shared" si="1"/>
        <v>C02-Investigar i analitzar diferents manifestacions culturals i artístiques i els seus contextos emprant diversos canals i mitjans d’accés a la informació, per desenvolupar el pensament propi, la identitat cultural i l’esperit crític.</v>
      </c>
      <c r="G320" s="176" t="s">
        <v>1593</v>
      </c>
      <c r="H320" s="174" t="s">
        <v>1701</v>
      </c>
      <c r="I320" s="174" t="str">
        <f t="shared" si="2"/>
        <v>5è i 6è CA 2.3-Valorar i compartir les sensacions i emocions i evocacions produïdes per diferents manifestacions culturals i artístiques, atenent el seu context i relacionant-les de manera inclusiva amb la pròpia identitat cultural de manera respectuosa i dialogant</v>
      </c>
      <c r="J320" s="177">
        <v>319.0</v>
      </c>
    </row>
    <row r="321">
      <c r="A321" s="172">
        <v>320.0</v>
      </c>
      <c r="B321" s="173" t="s">
        <v>305</v>
      </c>
      <c r="C321" s="174" t="s">
        <v>15</v>
      </c>
      <c r="D321" s="175" t="s">
        <v>373</v>
      </c>
      <c r="E321" s="174" t="s">
        <v>1702</v>
      </c>
      <c r="F321"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1" s="176" t="s">
        <v>512</v>
      </c>
      <c r="H321" s="174" t="s">
        <v>1703</v>
      </c>
      <c r="I321" s="174" t="str">
        <f t="shared" si="2"/>
        <v>1r i 2n CA 3.1-Experimentar algunes possibilitats expressives i comunicatives del cos i de diferents eines d’expressió dels llenguatges artístics, a través de l’aplicació pràctica, mostrant confiança en les pròpies capacitats</v>
      </c>
      <c r="J321" s="177">
        <v>320.0</v>
      </c>
    </row>
    <row r="322">
      <c r="A322" s="172">
        <v>321.0</v>
      </c>
      <c r="B322" s="173" t="s">
        <v>305</v>
      </c>
      <c r="C322" s="174" t="s">
        <v>15</v>
      </c>
      <c r="D322" s="175" t="s">
        <v>373</v>
      </c>
      <c r="E322" s="174" t="s">
        <v>1702</v>
      </c>
      <c r="F322"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2" s="176" t="s">
        <v>514</v>
      </c>
      <c r="H322" s="174" t="s">
        <v>1704</v>
      </c>
      <c r="I322" s="174" t="str">
        <f t="shared" si="2"/>
        <v>1r i 2n CA 3.2-Expressar idees, coneixements, sentiments i emocions amb creacions pròpies fent servir aprenentatges dels referents artístics treballats</v>
      </c>
      <c r="J322" s="177">
        <v>321.0</v>
      </c>
    </row>
    <row r="323">
      <c r="A323" s="172">
        <v>322.0</v>
      </c>
      <c r="B323" s="173" t="s">
        <v>305</v>
      </c>
      <c r="C323" s="174" t="s">
        <v>15</v>
      </c>
      <c r="D323" s="175" t="s">
        <v>373</v>
      </c>
      <c r="E323" s="174" t="s">
        <v>1702</v>
      </c>
      <c r="F323"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3" s="176" t="s">
        <v>516</v>
      </c>
      <c r="H323" s="174" t="s">
        <v>1705</v>
      </c>
      <c r="I323" s="174" t="str">
        <f t="shared" si="2"/>
        <v>1r i 2n CA 3.3-Compartir creacions personals, evidenciant empatia i respecte envers les dels altres i acceptant-ne les diferents lectures i interpretacions</v>
      </c>
      <c r="J323" s="177">
        <v>322.0</v>
      </c>
    </row>
    <row r="324">
      <c r="A324" s="172">
        <v>323.0</v>
      </c>
      <c r="B324" s="173" t="s">
        <v>305</v>
      </c>
      <c r="C324" s="174" t="s">
        <v>15</v>
      </c>
      <c r="D324" s="175" t="s">
        <v>373</v>
      </c>
      <c r="E324" s="174" t="s">
        <v>1702</v>
      </c>
      <c r="F324"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4" s="176" t="s">
        <v>522</v>
      </c>
      <c r="H324" s="174" t="s">
        <v>1706</v>
      </c>
      <c r="I324" s="174" t="str">
        <f t="shared" si="2"/>
        <v>3r i 4t CA 3.1-Experimentar algunes possibilitats expressives i comunicatives del cos i de diferents eines d’expressió dels llenguatges artístics, a través de l’aplicació pràctica, amb curiositat, interès i afany de superació</v>
      </c>
      <c r="J324" s="177">
        <v>323.0</v>
      </c>
    </row>
    <row r="325">
      <c r="A325" s="172">
        <v>324.0</v>
      </c>
      <c r="B325" s="173" t="s">
        <v>305</v>
      </c>
      <c r="C325" s="174" t="s">
        <v>15</v>
      </c>
      <c r="D325" s="175" t="s">
        <v>373</v>
      </c>
      <c r="E325" s="174" t="s">
        <v>1702</v>
      </c>
      <c r="F325"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5" s="176" t="s">
        <v>524</v>
      </c>
      <c r="H325" s="174" t="s">
        <v>1704</v>
      </c>
      <c r="I325" s="174" t="str">
        <f t="shared" si="2"/>
        <v>3r i 4t CA 3.2-Expressar idees, coneixements, sentiments i emocions amb creacions pròpies fent servir aprenentatges dels referents artístics treballats</v>
      </c>
      <c r="J325" s="177">
        <v>324.0</v>
      </c>
    </row>
    <row r="326">
      <c r="A326" s="172">
        <v>325.0</v>
      </c>
      <c r="B326" s="173" t="s">
        <v>305</v>
      </c>
      <c r="C326" s="174" t="s">
        <v>15</v>
      </c>
      <c r="D326" s="175" t="s">
        <v>373</v>
      </c>
      <c r="E326" s="174" t="s">
        <v>1702</v>
      </c>
      <c r="F326"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6" s="176" t="s">
        <v>526</v>
      </c>
      <c r="H326" s="174" t="s">
        <v>1707</v>
      </c>
      <c r="I326" s="174" t="str">
        <f t="shared" si="2"/>
        <v>3r i 4t CA 3.3-Documentar i compartir creacions personals, evidenciant empatia i respecte per les dels altres i acceptant-ne les diferents lectures i interpretacions</v>
      </c>
      <c r="J326" s="177">
        <v>325.0</v>
      </c>
    </row>
    <row r="327">
      <c r="A327" s="172">
        <v>326.0</v>
      </c>
      <c r="B327" s="173" t="s">
        <v>305</v>
      </c>
      <c r="C327" s="174" t="s">
        <v>15</v>
      </c>
      <c r="D327" s="175" t="s">
        <v>373</v>
      </c>
      <c r="E327" s="174" t="s">
        <v>1702</v>
      </c>
      <c r="F327"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7" s="176" t="s">
        <v>1424</v>
      </c>
      <c r="H327" s="174" t="s">
        <v>1706</v>
      </c>
      <c r="I327" s="174" t="str">
        <f t="shared" si="2"/>
        <v>5è i 6è CA 3.1-Experimentar algunes possibilitats expressives i comunicatives del cos i de diferents eines d’expressió dels llenguatges artístics, a través de l’aplicació pràctica, amb curiositat, interès i afany de superació</v>
      </c>
      <c r="J327" s="184">
        <v>326.0</v>
      </c>
    </row>
    <row r="328">
      <c r="A328" s="172">
        <v>327.0</v>
      </c>
      <c r="B328" s="173" t="s">
        <v>305</v>
      </c>
      <c r="C328" s="174" t="s">
        <v>15</v>
      </c>
      <c r="D328" s="173" t="s">
        <v>373</v>
      </c>
      <c r="E328" s="174" t="s">
        <v>1702</v>
      </c>
      <c r="F328"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8" s="176" t="s">
        <v>1426</v>
      </c>
      <c r="H328" s="174" t="s">
        <v>1708</v>
      </c>
      <c r="I328" s="174" t="str">
        <f t="shared" si="2"/>
        <v>5è i 6è CA 3.2-Produir creacions personals adaptades a una finalitat específica mitjançant l’expressió d’idees, sentiments i emocions utilitzant aprenentatges dels referents artístics treballats</v>
      </c>
      <c r="J328" s="184">
        <v>327.0</v>
      </c>
    </row>
    <row r="329">
      <c r="A329" s="172">
        <v>328.0</v>
      </c>
      <c r="B329" s="173" t="s">
        <v>305</v>
      </c>
      <c r="C329" s="174" t="s">
        <v>15</v>
      </c>
      <c r="D329" s="173" t="s">
        <v>373</v>
      </c>
      <c r="E329" s="174" t="s">
        <v>1702</v>
      </c>
      <c r="F329" s="174" t="str">
        <f t="shared" si="1"/>
        <v>C03-Experimentar i crear amb les possibilitats del so, la imatge, el cos i els mitjans digitals i multimodals, mitjançant activitats i experiències que incorporin l’aprenentatge autoregulat per expressar i comunicar coneixements, idees, sentiments i emocions.</v>
      </c>
      <c r="G329" s="176" t="s">
        <v>1610</v>
      </c>
      <c r="H329" s="174" t="s">
        <v>1707</v>
      </c>
      <c r="I329" s="174" t="str">
        <f t="shared" si="2"/>
        <v>5è i 6è CA 3.3-Documentar i compartir creacions personals, evidenciant empatia i respecte per les dels altres i acceptant-ne les diferents lectures i interpretacions</v>
      </c>
      <c r="J329" s="184">
        <v>328.0</v>
      </c>
    </row>
    <row r="330">
      <c r="A330" s="172">
        <v>329.0</v>
      </c>
      <c r="B330" s="173" t="s">
        <v>305</v>
      </c>
      <c r="C330" s="174" t="s">
        <v>15</v>
      </c>
      <c r="D330" s="173" t="s">
        <v>381</v>
      </c>
      <c r="E330" s="174" t="s">
        <v>1709</v>
      </c>
      <c r="F330" s="174" t="str">
        <f t="shared" si="1"/>
        <v>C04-Dissenyar, elaborar i difondre creacions culturals i artístiques col·laboratives, assumint diferents rols, posant en valor el procés, per desenvolupar la creativitat, el sentit de pertinença i arribar a un resultat final.</v>
      </c>
      <c r="G330" s="176" t="s">
        <v>529</v>
      </c>
      <c r="H330" s="174" t="s">
        <v>1710</v>
      </c>
      <c r="I330" s="174" t="str">
        <f t="shared" si="2"/>
        <v>1r i 2n CA 4.1-Participar en el procés de disseny de produccions culturals i creacions artístiques col·laboratives treballant en la consecució d’un resultat final que compleixi uns objectius acordats mitjançant un enfocament coeducatiu, basat en la igualtat i la perspectiva de gènere, i en el respecte a la diversitat cultural</v>
      </c>
      <c r="J330" s="177">
        <v>329.0</v>
      </c>
    </row>
    <row r="331">
      <c r="A331" s="172">
        <v>330.0</v>
      </c>
      <c r="B331" s="173" t="s">
        <v>305</v>
      </c>
      <c r="C331" s="174" t="s">
        <v>15</v>
      </c>
      <c r="D331" s="173" t="s">
        <v>381</v>
      </c>
      <c r="E331" s="174" t="s">
        <v>1709</v>
      </c>
      <c r="F331" s="174" t="str">
        <f t="shared" si="1"/>
        <v>C04-Dissenyar, elaborar i difondre creacions culturals i artístiques col·laboratives, assumint diferents rols, posant en valor el procés, per desenvolupar la creativitat, el sentit de pertinença i arribar a un resultat final.</v>
      </c>
      <c r="G331" s="176" t="s">
        <v>531</v>
      </c>
      <c r="H331" s="174" t="s">
        <v>1711</v>
      </c>
      <c r="I331" s="174" t="str">
        <f t="shared" si="2"/>
        <v>1r i 2n CA 4.2-Participar activament, experimentant diferents rols en el procés de creació, utilitzant elements de diferents llenguatges artístics, mostrant interès i respecte</v>
      </c>
      <c r="J331" s="177">
        <v>330.0</v>
      </c>
    </row>
    <row r="332">
      <c r="A332" s="172">
        <v>331.0</v>
      </c>
      <c r="B332" s="173" t="s">
        <v>305</v>
      </c>
      <c r="C332" s="174" t="s">
        <v>15</v>
      </c>
      <c r="D332" s="173" t="s">
        <v>381</v>
      </c>
      <c r="E332" s="174" t="s">
        <v>1709</v>
      </c>
      <c r="F332" s="174" t="str">
        <f t="shared" si="1"/>
        <v>C04-Dissenyar, elaborar i difondre creacions culturals i artístiques col·laboratives, assumint diferents rols, posant en valor el procés, per desenvolupar la creativitat, el sentit de pertinença i arribar a un resultat final.</v>
      </c>
      <c r="G332" s="176" t="s">
        <v>533</v>
      </c>
      <c r="H332" s="174" t="s">
        <v>1712</v>
      </c>
      <c r="I332" s="174" t="str">
        <f t="shared" si="2"/>
        <v>1r i 2n CA 4.3-Compartir les experiències creatives, gaudint del resultat final obtingut, identificant les parts del procés creatiu realitzat i valorant les opinions i sensacions dels altres</v>
      </c>
      <c r="J332" s="177">
        <v>331.0</v>
      </c>
    </row>
    <row r="333">
      <c r="A333" s="172">
        <v>332.0</v>
      </c>
      <c r="B333" s="173" t="s">
        <v>305</v>
      </c>
      <c r="C333" s="174" t="s">
        <v>15</v>
      </c>
      <c r="D333" s="173" t="s">
        <v>381</v>
      </c>
      <c r="E333" s="174" t="s">
        <v>1709</v>
      </c>
      <c r="F333" s="174" t="str">
        <f t="shared" si="1"/>
        <v>C04-Dissenyar, elaborar i difondre creacions culturals i artístiques col·laboratives, assumint diferents rols, posant en valor el procés, per desenvolupar la creativitat, el sentit de pertinença i arribar a un resultat final.</v>
      </c>
      <c r="G333" s="176" t="s">
        <v>535</v>
      </c>
      <c r="H333" s="174" t="s">
        <v>1713</v>
      </c>
      <c r="I333" s="174" t="str">
        <f t="shared" si="2"/>
        <v>3r i 4t CA 4.1-Col·laborar en el procés de disseny de produccions culturals i creacions artístiques treballant en la consecució d’un resultat final que compleixi uns objectius acordats mitjançant un enfocament coeducatiu basat en la igualtat i la perspectiva de gènere i en el respecte a la diversitat cultural</v>
      </c>
      <c r="J333" s="177">
        <v>332.0</v>
      </c>
    </row>
    <row r="334">
      <c r="A334" s="172">
        <v>333.0</v>
      </c>
      <c r="B334" s="173" t="s">
        <v>305</v>
      </c>
      <c r="C334" s="174" t="s">
        <v>15</v>
      </c>
      <c r="D334" s="173" t="s">
        <v>381</v>
      </c>
      <c r="E334" s="174" t="s">
        <v>1709</v>
      </c>
      <c r="F334" s="174" t="str">
        <f t="shared" si="1"/>
        <v>C04-Dissenyar, elaborar i difondre creacions culturals i artístiques col·laboratives, assumint diferents rols, posant en valor el procés, per desenvolupar la creativitat, el sentit de pertinença i arribar a un resultat final.</v>
      </c>
      <c r="G334" s="176" t="s">
        <v>537</v>
      </c>
      <c r="H334" s="174" t="s">
        <v>1714</v>
      </c>
      <c r="I334" s="174" t="str">
        <f t="shared" si="2"/>
        <v>3r i 4t CA 4.2-Participar activament, coneixent i experimentant diferents rols en el procés de creació, usant elements de diferents llenguatges artístics i mostrant interès i respecte</v>
      </c>
      <c r="J334" s="177">
        <v>333.0</v>
      </c>
    </row>
    <row r="335">
      <c r="A335" s="172">
        <v>334.0</v>
      </c>
      <c r="B335" s="173" t="s">
        <v>305</v>
      </c>
      <c r="C335" s="174" t="s">
        <v>15</v>
      </c>
      <c r="D335" s="173" t="s">
        <v>381</v>
      </c>
      <c r="E335" s="174" t="s">
        <v>1709</v>
      </c>
      <c r="F335" s="174" t="str">
        <f t="shared" si="1"/>
        <v>C04-Dissenyar, elaborar i difondre creacions culturals i artístiques col·laboratives, assumint diferents rols, posant en valor el procés, per desenvolupar la creativitat, el sentit de pertinença i arribar a un resultat final.</v>
      </c>
      <c r="G335" s="176" t="s">
        <v>539</v>
      </c>
      <c r="H335" s="174" t="s">
        <v>1715</v>
      </c>
      <c r="I335" s="174" t="str">
        <f t="shared" si="2"/>
        <v>3r i 4t CA 4.3-Documentar i compartir les experiències creatives, gaudint del resultat final obtingut, descrivint les parts del procés creatiu i els rols establerts, valorant les opinions i sensacions dels altres, mitjançant un enfocament coeducatiu, basat en la igualtat, i el respecte a la diversitat cultural</v>
      </c>
      <c r="J335" s="177">
        <v>334.0</v>
      </c>
    </row>
    <row r="336">
      <c r="A336" s="172">
        <v>335.0</v>
      </c>
      <c r="B336" s="173" t="s">
        <v>305</v>
      </c>
      <c r="C336" s="174" t="s">
        <v>15</v>
      </c>
      <c r="D336" s="173" t="s">
        <v>381</v>
      </c>
      <c r="E336" s="174" t="s">
        <v>1709</v>
      </c>
      <c r="F336" s="174" t="str">
        <f t="shared" si="1"/>
        <v>C04-Dissenyar, elaborar i difondre creacions culturals i artístiques col·laboratives, assumint diferents rols, posant en valor el procés, per desenvolupar la creativitat, el sentit de pertinença i arribar a un resultat final.</v>
      </c>
      <c r="G336" s="176" t="s">
        <v>1435</v>
      </c>
      <c r="H336" s="174" t="s">
        <v>1716</v>
      </c>
      <c r="I336" s="174" t="str">
        <f t="shared" si="2"/>
        <v>5è i 6è CA 4.1-Planificar els processos de disseny de produccions culturals i creacions artístiques col·laboratives treballant en la consecució d’un resultat final que compleixi uns objectius acordats mitjançant un enfocament coeducatiu basat en la igualtat i la perspectiva de gènere i en el respecte a la diversitat cultural</v>
      </c>
      <c r="J336" s="177">
        <v>335.0</v>
      </c>
    </row>
    <row r="337">
      <c r="A337" s="172">
        <v>336.0</v>
      </c>
      <c r="B337" s="173" t="s">
        <v>305</v>
      </c>
      <c r="C337" s="174" t="s">
        <v>15</v>
      </c>
      <c r="D337" s="173" t="s">
        <v>381</v>
      </c>
      <c r="E337" s="174" t="s">
        <v>1709</v>
      </c>
      <c r="F337" s="174" t="str">
        <f t="shared" si="1"/>
        <v>C04-Dissenyar, elaborar i difondre creacions culturals i artístiques col·laboratives, assumint diferents rols, posant en valor el procés, per desenvolupar la creativitat, el sentit de pertinença i arribar a un resultat final.</v>
      </c>
      <c r="G337" s="176" t="s">
        <v>1437</v>
      </c>
      <c r="H337" s="174" t="s">
        <v>1717</v>
      </c>
      <c r="I337" s="174" t="str">
        <f t="shared" si="2"/>
        <v>5è i 6è CA 4.2-Implicar-se i participar activament assumint i experimentant diferents rols en el procés de creació, fent servir elements de diferents llenguatges artístics i exercint responsabilitat i mostrant respecte</v>
      </c>
      <c r="J337" s="177">
        <v>336.0</v>
      </c>
    </row>
    <row r="338">
      <c r="A338" s="172">
        <v>337.0</v>
      </c>
      <c r="B338" s="173" t="s">
        <v>305</v>
      </c>
      <c r="C338" s="174" t="s">
        <v>15</v>
      </c>
      <c r="D338" s="173" t="s">
        <v>381</v>
      </c>
      <c r="E338" s="174" t="s">
        <v>1709</v>
      </c>
      <c r="F338" s="174" t="str">
        <f t="shared" si="1"/>
        <v>C04-Dissenyar, elaborar i difondre creacions culturals i artístiques col·laboratives, assumint diferents rols, posant en valor el procés, per desenvolupar la creativitat, el sentit de pertinença i arribar a un resultat final.</v>
      </c>
      <c r="G338" s="176" t="s">
        <v>1439</v>
      </c>
      <c r="H338" s="174" t="s">
        <v>1715</v>
      </c>
      <c r="I338" s="174" t="str">
        <f t="shared" si="2"/>
        <v>5è i 6è CA 4.3-Documentar i compartir les experiències creatives, gaudint del resultat final obtingut, descrivint les parts del procés creatiu i els rols establerts, valorant les opinions i sensacions dels altres, mitjançant un enfocament coeducatiu, basat en la igualtat, i el respecte a la diversitat cultural</v>
      </c>
      <c r="J338" s="177">
        <v>337.0</v>
      </c>
    </row>
    <row r="339">
      <c r="A339" s="172">
        <v>338.0</v>
      </c>
      <c r="B339" s="173" t="s">
        <v>310</v>
      </c>
      <c r="C339" s="174" t="s">
        <v>309</v>
      </c>
      <c r="D339" s="173" t="s">
        <v>358</v>
      </c>
      <c r="E339" s="174" t="s">
        <v>1718</v>
      </c>
      <c r="F339" s="174" t="str">
        <f t="shared" si="1"/>
        <v>C01-Resoldre situacions motrius diverses de forma eficaç i creativa, articulant capacitats i habilitats motrius per donar resposta a projectes i pràctiques d’activitats físiques de la vida quotidiana.</v>
      </c>
      <c r="G339" s="176" t="s">
        <v>476</v>
      </c>
      <c r="H339" s="174" t="s">
        <v>1719</v>
      </c>
      <c r="I339" s="174" t="str">
        <f t="shared" si="2"/>
        <v>1r i 2n CA 1.1-Experimentar diferents maneres de donar resposta a projectes i pràctiques d’activitats físiques variades individuals i col·lectives, valorant-ne la consecució</v>
      </c>
      <c r="J339" s="177">
        <v>338.0</v>
      </c>
    </row>
    <row r="340">
      <c r="A340" s="172">
        <v>339.0</v>
      </c>
      <c r="B340" s="173" t="s">
        <v>310</v>
      </c>
      <c r="C340" s="174" t="s">
        <v>309</v>
      </c>
      <c r="D340" s="173" t="s">
        <v>358</v>
      </c>
      <c r="E340" s="174" t="s">
        <v>1718</v>
      </c>
      <c r="F340" s="174" t="str">
        <f t="shared" si="1"/>
        <v>C01-Resoldre situacions motrius diverses de forma eficaç i creativa, articulant capacitats i habilitats motrius per donar resposta a projectes i pràctiques d’activitats físiques de la vida quotidiana.</v>
      </c>
      <c r="G340" s="176" t="s">
        <v>478</v>
      </c>
      <c r="H340" s="174" t="s">
        <v>1720</v>
      </c>
      <c r="I340" s="174" t="str">
        <f t="shared" si="2"/>
        <v>1r i 2n CA 1.2-Adoptar decisions eficaces en la pràctica d’activitats físiques individuals i de col·laboració amb l’ús d’estratègies conegudes</v>
      </c>
      <c r="J340" s="177">
        <v>339.0</v>
      </c>
    </row>
    <row r="341">
      <c r="A341" s="172">
        <v>340.0</v>
      </c>
      <c r="B341" s="173" t="s">
        <v>310</v>
      </c>
      <c r="C341" s="174" t="s">
        <v>309</v>
      </c>
      <c r="D341" s="173" t="s">
        <v>358</v>
      </c>
      <c r="E341" s="174" t="s">
        <v>1718</v>
      </c>
      <c r="F341" s="174" t="str">
        <f t="shared" si="1"/>
        <v>C01-Resoldre situacions motrius diverses de forma eficaç i creativa, articulant capacitats i habilitats motrius per donar resposta a projectes i pràctiques d’activitats físiques de la vida quotidiana.</v>
      </c>
      <c r="G341" s="176" t="s">
        <v>480</v>
      </c>
      <c r="H341" s="174" t="s">
        <v>1721</v>
      </c>
      <c r="I341" s="174" t="str">
        <f t="shared" si="2"/>
        <v>1r i 2n CA 1.3-Emprar capacitats i habilitats motrius pròpies per resoldre situacions motrius millorant progressivament el control corporal</v>
      </c>
      <c r="J341" s="177">
        <v>340.0</v>
      </c>
    </row>
    <row r="342">
      <c r="A342" s="172">
        <v>341.0</v>
      </c>
      <c r="B342" s="173" t="s">
        <v>310</v>
      </c>
      <c r="C342" s="174" t="s">
        <v>309</v>
      </c>
      <c r="D342" s="173" t="s">
        <v>358</v>
      </c>
      <c r="E342" s="174" t="s">
        <v>1718</v>
      </c>
      <c r="F342" s="174" t="str">
        <f t="shared" si="1"/>
        <v>C01-Resoldre situacions motrius diverses de forma eficaç i creativa, articulant capacitats i habilitats motrius per donar resposta a projectes i pràctiques d’activitats físiques de la vida quotidiana.</v>
      </c>
      <c r="G342" s="176" t="s">
        <v>484</v>
      </c>
      <c r="H342" s="174" t="s">
        <v>1722</v>
      </c>
      <c r="I342" s="174" t="str">
        <f t="shared" si="2"/>
        <v>3r i 4t CA 1.1-Desenvolupar projectes i pràctiques d’activitats físiques variades individuals i col·lectives, establint reptes possibles d’aconseguir, planificant les accions i valorant-ne la consecució tot identificant en què es pot millorar</v>
      </c>
      <c r="J342" s="177">
        <v>341.0</v>
      </c>
    </row>
    <row r="343">
      <c r="A343" s="172">
        <v>342.0</v>
      </c>
      <c r="B343" s="173" t="s">
        <v>310</v>
      </c>
      <c r="C343" s="174" t="s">
        <v>309</v>
      </c>
      <c r="D343" s="173" t="s">
        <v>358</v>
      </c>
      <c r="E343" s="174" t="s">
        <v>1718</v>
      </c>
      <c r="F343" s="174" t="str">
        <f t="shared" si="1"/>
        <v>C01-Resoldre situacions motrius diverses de forma eficaç i creativa, articulant capacitats i habilitats motrius per donar resposta a projectes i pràctiques d’activitats físiques de la vida quotidiana.</v>
      </c>
      <c r="G343" s="176" t="s">
        <v>486</v>
      </c>
      <c r="H343" s="174" t="s">
        <v>1723</v>
      </c>
      <c r="I343" s="174" t="str">
        <f t="shared" si="2"/>
        <v>3r i 4t CA 1.2-Adoptar decisions eficaces en la pràctica d’activitats físiques individuals, de cooperació, de col·laboració, d’oposició i de col·laboració-oposició amb l’ús d’estratègies conegudes i modificades</v>
      </c>
      <c r="J343" s="177">
        <v>342.0</v>
      </c>
    </row>
    <row r="344">
      <c r="A344" s="172">
        <v>343.0</v>
      </c>
      <c r="B344" s="173" t="s">
        <v>310</v>
      </c>
      <c r="C344" s="174" t="s">
        <v>309</v>
      </c>
      <c r="D344" s="173" t="s">
        <v>358</v>
      </c>
      <c r="E344" s="174" t="s">
        <v>1718</v>
      </c>
      <c r="F344" s="174" t="str">
        <f t="shared" si="1"/>
        <v>C01-Resoldre situacions motrius diverses de forma eficaç i creativa, articulant capacitats i habilitats motrius per donar resposta a projectes i pràctiques d’activitats físiques de la vida quotidiana.</v>
      </c>
      <c r="G344" s="176" t="s">
        <v>488</v>
      </c>
      <c r="H344" s="174" t="s">
        <v>1724</v>
      </c>
      <c r="I344" s="174" t="str">
        <f t="shared" si="2"/>
        <v>3r i 4t CA 1.3-Emprar capacitats i habilitats motrius pròpies i apreses de manera eficaç per resoldre situacions motrius millorant progressivament el control i el domini corporal</v>
      </c>
      <c r="J344" s="177">
        <v>343.0</v>
      </c>
    </row>
    <row r="345">
      <c r="A345" s="172">
        <v>344.0</v>
      </c>
      <c r="B345" s="173" t="s">
        <v>310</v>
      </c>
      <c r="C345" s="174" t="s">
        <v>309</v>
      </c>
      <c r="D345" s="173" t="s">
        <v>358</v>
      </c>
      <c r="E345" s="174" t="s">
        <v>1718</v>
      </c>
      <c r="F345" s="174" t="str">
        <f t="shared" si="1"/>
        <v>C01-Resoldre situacions motrius diverses de forma eficaç i creativa, articulant capacitats i habilitats motrius per donar resposta a projectes i pràctiques d’activitats físiques de la vida quotidiana.</v>
      </c>
      <c r="G345" s="176" t="s">
        <v>1404</v>
      </c>
      <c r="H345" s="174" t="s">
        <v>1725</v>
      </c>
      <c r="I345" s="174" t="str">
        <f t="shared" si="2"/>
        <v>5è i 6è CA 1.1-Desenvolupar projectes i pràctiques d’activitats físiques variades individuals i col·lectives, establint reptes possibles d’aconseguir, planificant les accions tot introduint canvis durant el procés per assolir-los, si cal</v>
      </c>
      <c r="J345" s="177">
        <v>344.0</v>
      </c>
    </row>
    <row r="346">
      <c r="A346" s="172">
        <v>345.0</v>
      </c>
      <c r="B346" s="173" t="s">
        <v>310</v>
      </c>
      <c r="C346" s="174" t="s">
        <v>309</v>
      </c>
      <c r="D346" s="173" t="s">
        <v>358</v>
      </c>
      <c r="E346" s="174" t="s">
        <v>1718</v>
      </c>
      <c r="F346" s="174" t="str">
        <f t="shared" si="1"/>
        <v>C01-Resoldre situacions motrius diverses de forma eficaç i creativa, articulant capacitats i habilitats motrius per donar resposta a projectes i pràctiques d’activitats físiques de la vida quotidiana.</v>
      </c>
      <c r="G346" s="176" t="s">
        <v>1406</v>
      </c>
      <c r="H346" s="174" t="s">
        <v>1726</v>
      </c>
      <c r="I346" s="174" t="str">
        <f t="shared" si="2"/>
        <v>5è i 6è CA 1.2-Prendre decisions eficaces en la pràctica d’activitats físiques individuals, de cooperació, de col·laboració, d’oposició i de col·laboració-oposició amb l’ús d’estratègies conegudes, modificades i inèdites</v>
      </c>
      <c r="J346" s="177">
        <v>345.0</v>
      </c>
    </row>
    <row r="347">
      <c r="A347" s="172">
        <v>346.0</v>
      </c>
      <c r="B347" s="173" t="s">
        <v>310</v>
      </c>
      <c r="C347" s="174" t="s">
        <v>309</v>
      </c>
      <c r="D347" s="173" t="s">
        <v>358</v>
      </c>
      <c r="E347" s="174" t="s">
        <v>1718</v>
      </c>
      <c r="F347" s="174" t="str">
        <f t="shared" si="1"/>
        <v>C01-Resoldre situacions motrius diverses de forma eficaç i creativa, articulant capacitats i habilitats motrius per donar resposta a projectes i pràctiques d’activitats físiques de la vida quotidiana.</v>
      </c>
      <c r="G347" s="176" t="s">
        <v>1408</v>
      </c>
      <c r="H347" s="174" t="s">
        <v>1727</v>
      </c>
      <c r="I347" s="174" t="str">
        <f t="shared" si="2"/>
        <v>5è i 6è CA 1.3-Emprar capacitats i habilitats motrius pròpies i apreses de manera eficaç i creativa per resoldre situacions motrius millorant progressivament el control i la coordinació corporal</v>
      </c>
      <c r="J347" s="177">
        <v>346.0</v>
      </c>
    </row>
    <row r="348">
      <c r="A348" s="172">
        <v>347.0</v>
      </c>
      <c r="B348" s="173" t="s">
        <v>310</v>
      </c>
      <c r="C348" s="174" t="s">
        <v>309</v>
      </c>
      <c r="D348" s="173" t="s">
        <v>367</v>
      </c>
      <c r="E348" s="174" t="s">
        <v>1728</v>
      </c>
      <c r="F348" s="174" t="str">
        <f t="shared" si="1"/>
        <v>C02-Desenvolupar un estil de vida actiu i saludable, incorporant la pràctica habitual d’activitats físiques i altres comportaments beneficiosos per a la salut durant la vida quotidiana per adquirir hàbits que contribueixin al benestar físic, mental i social.</v>
      </c>
      <c r="G348" s="176" t="s">
        <v>493</v>
      </c>
      <c r="H348" s="174" t="s">
        <v>1729</v>
      </c>
      <c r="I348" s="174" t="str">
        <f t="shared" si="2"/>
        <v>1r i 2n CA 2.1-Identificar la pràctica habitual d’activitats físiques en la vida quotidiana, la higiene personal, l’educació postural, l’alimentació saludable, la hidratació i el descans com a comportaments beneficiosos per a la salut</v>
      </c>
      <c r="J348" s="177">
        <v>347.0</v>
      </c>
    </row>
    <row r="349">
      <c r="A349" s="172">
        <v>348.0</v>
      </c>
      <c r="B349" s="173" t="s">
        <v>310</v>
      </c>
      <c r="C349" s="174" t="s">
        <v>309</v>
      </c>
      <c r="D349" s="173" t="s">
        <v>367</v>
      </c>
      <c r="E349" s="174" t="s">
        <v>1728</v>
      </c>
      <c r="F349" s="174" t="str">
        <f t="shared" si="1"/>
        <v>C02-Desenvolupar un estil de vida actiu i saludable, incorporant la pràctica habitual d’activitats físiques i altres comportaments beneficiosos per a la salut durant la vida quotidiana per adquirir hàbits que contribueixin al benestar físic, mental i social.</v>
      </c>
      <c r="G349" s="176" t="s">
        <v>495</v>
      </c>
      <c r="H349" s="174" t="s">
        <v>1730</v>
      </c>
      <c r="I349" s="174" t="str">
        <f t="shared" si="2"/>
        <v>1r i 2n CA 2.2-Evitar conductes de risc, reconeixent els possibles riscos que poden existir en la pràctica d’activitats físiques a l’escola i a la vida quotidiana</v>
      </c>
      <c r="J349" s="177">
        <v>348.0</v>
      </c>
    </row>
    <row r="350">
      <c r="A350" s="172">
        <v>349.0</v>
      </c>
      <c r="B350" s="173" t="s">
        <v>310</v>
      </c>
      <c r="C350" s="174" t="s">
        <v>309</v>
      </c>
      <c r="D350" s="173" t="s">
        <v>367</v>
      </c>
      <c r="E350" s="174" t="s">
        <v>1728</v>
      </c>
      <c r="F350" s="174" t="str">
        <f t="shared" si="1"/>
        <v>C02-Desenvolupar un estil de vida actiu i saludable, incorporant la pràctica habitual d’activitats físiques i altres comportaments beneficiosos per a la salut durant la vida quotidiana per adquirir hàbits que contribueixin al benestar físic, mental i social.</v>
      </c>
      <c r="G350" s="176" t="s">
        <v>503</v>
      </c>
      <c r="H350" s="174" t="s">
        <v>1731</v>
      </c>
      <c r="I350" s="174" t="str">
        <f t="shared" si="2"/>
        <v>3r i 4t CA 2.1-Incorporar la pràctica habitual d’activitats físiques en la vida quotidiana, la higiene personal, l’educació postural, l’alimentació saludable, la hidratació i el descans com a comportaments beneficiosos per a la salut valorant-ne la contribució al benestar físic, mental i social</v>
      </c>
      <c r="J350" s="177">
        <v>349.0</v>
      </c>
    </row>
    <row r="351">
      <c r="A351" s="172">
        <v>350.0</v>
      </c>
      <c r="B351" s="173" t="s">
        <v>310</v>
      </c>
      <c r="C351" s="174" t="s">
        <v>309</v>
      </c>
      <c r="D351" s="173" t="s">
        <v>367</v>
      </c>
      <c r="E351" s="174" t="s">
        <v>1728</v>
      </c>
      <c r="F351" s="174" t="str">
        <f t="shared" si="1"/>
        <v>C02-Desenvolupar un estil de vida actiu i saludable, incorporant la pràctica habitual d’activitats físiques i altres comportaments beneficiosos per a la salut durant la vida quotidiana per adquirir hàbits que contribueixin al benestar físic, mental i social.</v>
      </c>
      <c r="G351" s="176" t="s">
        <v>505</v>
      </c>
      <c r="H351" s="174" t="s">
        <v>1732</v>
      </c>
      <c r="I351" s="174" t="str">
        <f t="shared" si="2"/>
        <v>3r i 4t CA 2.2-Evitar conductes de risc, anticipant els possibles riscos que poden existir en la pràctica d’activitats físiques a l’escola i a la vida quotidiana, aplicant protocols d’actuació bàsics en cas d’accidents o lesions</v>
      </c>
      <c r="J351" s="177">
        <v>350.0</v>
      </c>
    </row>
    <row r="352">
      <c r="A352" s="172">
        <v>351.0</v>
      </c>
      <c r="B352" s="173" t="s">
        <v>310</v>
      </c>
      <c r="C352" s="174" t="s">
        <v>309</v>
      </c>
      <c r="D352" s="173" t="s">
        <v>367</v>
      </c>
      <c r="E352" s="174" t="s">
        <v>1728</v>
      </c>
      <c r="F352" s="174" t="str">
        <f t="shared" si="1"/>
        <v>C02-Desenvolupar un estil de vida actiu i saludable, incorporant la pràctica habitual d’activitats físiques i altres comportaments beneficiosos per a la salut durant la vida quotidiana per adquirir hàbits que contribueixin al benestar físic, mental i social.</v>
      </c>
      <c r="G352" s="176" t="s">
        <v>1415</v>
      </c>
      <c r="H352" s="174" t="s">
        <v>1733</v>
      </c>
      <c r="I352" s="174" t="str">
        <f t="shared" si="2"/>
        <v>5è i 6è CA 2.1-Integrar la pràctica habitual d’activitats físiques en la vida quotidiana, la higiene personal, l’educació postural, l’alimentació saludable, la hidratació i el descans com a comportaments beneficiosos per a la salut, justificant-ne la contribució al benestar físic, mental i social i els perjudicis de no fer-ho</v>
      </c>
      <c r="J352" s="177">
        <v>351.0</v>
      </c>
    </row>
    <row r="353">
      <c r="A353" s="172">
        <v>352.0</v>
      </c>
      <c r="B353" s="173" t="s">
        <v>310</v>
      </c>
      <c r="C353" s="174" t="s">
        <v>309</v>
      </c>
      <c r="D353" s="173" t="s">
        <v>367</v>
      </c>
      <c r="E353" s="174" t="s">
        <v>1728</v>
      </c>
      <c r="F353" s="174" t="str">
        <f t="shared" si="1"/>
        <v>C02-Desenvolupar un estil de vida actiu i saludable, incorporant la pràctica habitual d’activitats físiques i altres comportaments beneficiosos per a la salut durant la vida quotidiana per adquirir hàbits que contribueixin al benestar físic, mental i social.</v>
      </c>
      <c r="G353" s="176" t="s">
        <v>1417</v>
      </c>
      <c r="H353" s="174" t="s">
        <v>1734</v>
      </c>
      <c r="I353" s="174" t="str">
        <f t="shared" si="2"/>
        <v>5è i 6è CA 2.2-Adoptar mesures de seguretat i de prevenció d’accidents com a resultat de la presa de consciència dels possibles riscos que poden existir en la pràctica d’activitats físiques a l’escola i a la vida quotidiana, aplicant protocols d’actuació i tècniques bàsiques de primers auxilis en cas d’accidents o lesions</v>
      </c>
      <c r="J353" s="177">
        <v>352.0</v>
      </c>
    </row>
    <row r="354">
      <c r="A354" s="172">
        <v>353.0</v>
      </c>
      <c r="B354" s="173" t="s">
        <v>310</v>
      </c>
      <c r="C354" s="174" t="s">
        <v>309</v>
      </c>
      <c r="D354" s="173" t="s">
        <v>373</v>
      </c>
      <c r="E354" s="174" t="s">
        <v>1735</v>
      </c>
      <c r="F354" s="174" t="str">
        <f t="shared" si="1"/>
        <v>C03-Prendre part en activitats motrius individuals i col·lectives, de joc i d’expressió i comunicació corporal per integrar-les en el repertori motriu i afavorir les relacions interpersonals.</v>
      </c>
      <c r="G354" s="176" t="s">
        <v>512</v>
      </c>
      <c r="H354" s="174" t="s">
        <v>1736</v>
      </c>
      <c r="I354" s="174" t="str">
        <f t="shared" si="2"/>
        <v>1r i 2n CA 3.1-Participar activament en els jocs i en activitats col·lectives senzilles d’expressió i comunicació corporal pròpies de l’entorn proper gaudint de la seva pràctica, tot afavorint la seva pervivència</v>
      </c>
      <c r="J354" s="177">
        <v>353.0</v>
      </c>
    </row>
    <row r="355">
      <c r="A355" s="172">
        <v>354.0</v>
      </c>
      <c r="B355" s="173" t="s">
        <v>310</v>
      </c>
      <c r="C355" s="174" t="s">
        <v>309</v>
      </c>
      <c r="D355" s="173" t="s">
        <v>373</v>
      </c>
      <c r="E355" s="174" t="s">
        <v>1735</v>
      </c>
      <c r="F355" s="174" t="str">
        <f t="shared" si="1"/>
        <v>C03-Prendre part en activitats motrius individuals i col·lectives, de joc i d’expressió i comunicació corporal per integrar-les en el repertori motriu i afavorir les relacions interpersonals.</v>
      </c>
      <c r="G355" s="176" t="s">
        <v>514</v>
      </c>
      <c r="H355" s="174" t="s">
        <v>1737</v>
      </c>
      <c r="I355" s="174" t="str">
        <f t="shared" si="2"/>
        <v>1r i 2n CA 3.2-Practicar jocs i activitats individuals i col·lectives d’expressió i comunicació corporal tot defugint d’assignar-les a un tipus determinat de persones segons el seu gènere</v>
      </c>
      <c r="J355" s="177">
        <v>354.0</v>
      </c>
    </row>
    <row r="356">
      <c r="A356" s="172">
        <v>355.0</v>
      </c>
      <c r="B356" s="173" t="s">
        <v>310</v>
      </c>
      <c r="C356" s="174" t="s">
        <v>309</v>
      </c>
      <c r="D356" s="173" t="s">
        <v>373</v>
      </c>
      <c r="E356" s="174" t="s">
        <v>1735</v>
      </c>
      <c r="F356" s="174" t="str">
        <f t="shared" si="1"/>
        <v>C03-Prendre part en activitats motrius individuals i col·lectives, de joc i d’expressió i comunicació corporal per integrar-les en el repertori motriu i afavorir les relacions interpersonals.</v>
      </c>
      <c r="G356" s="176" t="s">
        <v>516</v>
      </c>
      <c r="H356" s="174" t="s">
        <v>1738</v>
      </c>
      <c r="I356" s="174" t="str">
        <f t="shared" si="2"/>
        <v>1r i 2n CA 3.3-Comunicar vivències, emocions i idees a través de manifestacions expressives senzilles utilitzant els recursos expressius del propi cos</v>
      </c>
      <c r="J356" s="177">
        <v>355.0</v>
      </c>
    </row>
    <row r="357">
      <c r="A357" s="172">
        <v>356.0</v>
      </c>
      <c r="B357" s="173" t="s">
        <v>310</v>
      </c>
      <c r="C357" s="174" t="s">
        <v>309</v>
      </c>
      <c r="D357" s="173" t="s">
        <v>373</v>
      </c>
      <c r="E357" s="174" t="s">
        <v>1735</v>
      </c>
      <c r="F357" s="174" t="str">
        <f t="shared" si="1"/>
        <v>C03-Prendre part en activitats motrius individuals i col·lectives, de joc i d’expressió i comunicació corporal per integrar-les en el repertori motriu i afavorir les relacions interpersonals.</v>
      </c>
      <c r="G357" s="176" t="s">
        <v>522</v>
      </c>
      <c r="H357" s="174" t="s">
        <v>1739</v>
      </c>
      <c r="I357" s="174" t="str">
        <f t="shared" si="2"/>
        <v>3r i 4t CA 3.1-Participar activament en els jocs i en activitats col·lectives elaborades d’expressió i comunicació corporal pròpies de l’entorn proper i d’altres llocs del món gaudint de la seva pràctica tot afavorint les relacions interpersonals</v>
      </c>
      <c r="J357" s="177">
        <v>356.0</v>
      </c>
    </row>
    <row r="358">
      <c r="A358" s="172">
        <v>357.0</v>
      </c>
      <c r="B358" s="173" t="s">
        <v>310</v>
      </c>
      <c r="C358" s="174" t="s">
        <v>309</v>
      </c>
      <c r="D358" s="173" t="s">
        <v>373</v>
      </c>
      <c r="E358" s="174" t="s">
        <v>1735</v>
      </c>
      <c r="F358" s="174" t="str">
        <f t="shared" si="1"/>
        <v>C03-Prendre part en activitats motrius individuals i col·lectives, de joc i d’expressió i comunicació corporal per integrar-les en el repertori motriu i afavorir les relacions interpersonals.</v>
      </c>
      <c r="G358" s="176" t="s">
        <v>524</v>
      </c>
      <c r="H358" s="174" t="s">
        <v>1740</v>
      </c>
      <c r="I358" s="174" t="str">
        <f t="shared" si="2"/>
        <v>3r i 4t CA 3.2-Practicar jocs i activitats individuals i col·lectives d’expressió i comunicació corporal tot defugint d’assignar-les a un tipus determinat de persones segons el seu gènere identificant i rebutjant comportaments discriminatoris</v>
      </c>
      <c r="J358" s="177">
        <v>357.0</v>
      </c>
    </row>
    <row r="359">
      <c r="A359" s="172">
        <v>358.0</v>
      </c>
      <c r="B359" s="173" t="s">
        <v>310</v>
      </c>
      <c r="C359" s="174" t="s">
        <v>309</v>
      </c>
      <c r="D359" s="173" t="s">
        <v>373</v>
      </c>
      <c r="E359" s="174" t="s">
        <v>1735</v>
      </c>
      <c r="F359" s="174" t="str">
        <f t="shared" si="1"/>
        <v>C03-Prendre part en activitats motrius individuals i col·lectives, de joc i d’expressió i comunicació corporal per integrar-les en el repertori motriu i afavorir les relacions interpersonals.</v>
      </c>
      <c r="G359" s="176" t="s">
        <v>526</v>
      </c>
      <c r="H359" s="174" t="s">
        <v>1741</v>
      </c>
      <c r="I359" s="174" t="str">
        <f t="shared" si="2"/>
        <v>3r i 4t CA 3.3-Comunicar vivències, emocions i idees a través de manifestacions expressives elaborades utilitzant els recursos expressius del propi cos</v>
      </c>
      <c r="J359" s="177">
        <v>358.0</v>
      </c>
    </row>
    <row r="360">
      <c r="A360" s="172">
        <v>359.0</v>
      </c>
      <c r="B360" s="173" t="s">
        <v>310</v>
      </c>
      <c r="C360" s="174" t="s">
        <v>309</v>
      </c>
      <c r="D360" s="173" t="s">
        <v>373</v>
      </c>
      <c r="E360" s="174" t="s">
        <v>1735</v>
      </c>
      <c r="F360" s="174" t="str">
        <f t="shared" si="1"/>
        <v>C03-Prendre part en activitats motrius individuals i col·lectives, de joc i d’expressió i comunicació corporal per integrar-les en el repertori motriu i afavorir les relacions interpersonals.</v>
      </c>
      <c r="G360" s="176" t="s">
        <v>1424</v>
      </c>
      <c r="H360" s="174" t="s">
        <v>1742</v>
      </c>
      <c r="I360" s="174" t="str">
        <f t="shared" si="2"/>
        <v>5è i 6è CA 3.1-Participar activament en els jocs i en activitats col·lectives elaborades d’expressió i comunicació corporal pròpies de l’entorn proper i d’altres llocs del món gaudint de la seva pràctica, tot afavorint la seva difusió</v>
      </c>
      <c r="J360" s="177">
        <v>359.0</v>
      </c>
    </row>
    <row r="361">
      <c r="A361" s="172">
        <v>360.0</v>
      </c>
      <c r="B361" s="173" t="s">
        <v>310</v>
      </c>
      <c r="C361" s="174" t="s">
        <v>309</v>
      </c>
      <c r="D361" s="173" t="s">
        <v>373</v>
      </c>
      <c r="E361" s="174" t="s">
        <v>1735</v>
      </c>
      <c r="F361" s="174" t="str">
        <f t="shared" si="1"/>
        <v>C03-Prendre part en activitats motrius individuals i col·lectives, de joc i d’expressió i comunicació corporal per integrar-les en el repertori motriu i afavorir les relacions interpersonals.</v>
      </c>
      <c r="G361" s="176" t="s">
        <v>1426</v>
      </c>
      <c r="H361" s="174" t="s">
        <v>1743</v>
      </c>
      <c r="I361" s="174" t="str">
        <f t="shared" si="2"/>
        <v>5è i 6è CA 3.2-Practicar jocs i activitats individuals i col·lectives d’expressió i comunicació corporal tot defugint d’assignar-les a un tipus determinat de persones segons el seu gènere identificant i rebutjant comportaments discriminatoris i estereotips de gènere, sensibilitzant per evitar-ne la reproducció</v>
      </c>
      <c r="J361" s="177">
        <v>360.0</v>
      </c>
    </row>
    <row r="362">
      <c r="A362" s="172">
        <v>361.0</v>
      </c>
      <c r="B362" s="173" t="s">
        <v>310</v>
      </c>
      <c r="C362" s="174" t="s">
        <v>309</v>
      </c>
      <c r="D362" s="173" t="s">
        <v>373</v>
      </c>
      <c r="E362" s="174" t="s">
        <v>1735</v>
      </c>
      <c r="F362" s="174" t="str">
        <f t="shared" si="1"/>
        <v>C03-Prendre part en activitats motrius individuals i col·lectives, de joc i d’expressió i comunicació corporal per integrar-les en el repertori motriu i afavorir les relacions interpersonals.</v>
      </c>
      <c r="G362" s="176" t="s">
        <v>1610</v>
      </c>
      <c r="H362" s="174" t="s">
        <v>1744</v>
      </c>
      <c r="I362" s="174" t="str">
        <f t="shared" si="2"/>
        <v>5è i 6è CA 3.3-Comunicar vivències, emocions i idees a través de manifestacions expressives elaborades de manera creativa utilitzant els recursos expressius del propi cos</v>
      </c>
      <c r="J362" s="177">
        <v>361.0</v>
      </c>
    </row>
    <row r="363">
      <c r="A363" s="172">
        <v>362.0</v>
      </c>
      <c r="B363" s="173" t="s">
        <v>310</v>
      </c>
      <c r="C363" s="174" t="s">
        <v>309</v>
      </c>
      <c r="D363" s="173" t="s">
        <v>381</v>
      </c>
      <c r="E363" s="174" t="s">
        <v>1745</v>
      </c>
      <c r="F363" s="174" t="str">
        <f t="shared" si="1"/>
        <v>C04-Valorar l’entorn com a espai de pràctica d’activitats físiques i d’ocupació del temps de lleure, utilitzant-lo de manera respectuosa i responsable per participar en la seva conservació i millora.</v>
      </c>
      <c r="G363" s="176" t="s">
        <v>529</v>
      </c>
      <c r="H363" s="174" t="s">
        <v>1746</v>
      </c>
      <c r="I363" s="174" t="str">
        <f t="shared" si="2"/>
        <v>1r i 2n CA 4.1-Practicar algun tipus d’activitat física vinculada al barri, al poble o a la ciutat o al medi natural com una forma d’enriquir les tipologies d’activitats físiques que es donen en contextos de pràctica motriu a l’escola i d’ocupar el temps de lleure</v>
      </c>
      <c r="J363" s="177">
        <v>362.0</v>
      </c>
    </row>
    <row r="364">
      <c r="A364" s="172">
        <v>363.0</v>
      </c>
      <c r="B364" s="185" t="s">
        <v>310</v>
      </c>
      <c r="C364" s="186" t="s">
        <v>309</v>
      </c>
      <c r="D364" s="185" t="s">
        <v>381</v>
      </c>
      <c r="E364" s="186" t="s">
        <v>1745</v>
      </c>
      <c r="F364" s="174" t="str">
        <f t="shared" si="1"/>
        <v>C04-Valorar l’entorn com a espai de pràctica d’activitats físiques i d’ocupació del temps de lleure, utilitzant-lo de manera respectuosa i responsable per participar en la seva conservació i millora.</v>
      </c>
      <c r="G364" s="185" t="s">
        <v>531</v>
      </c>
      <c r="H364" s="174" t="s">
        <v>1747</v>
      </c>
      <c r="I364" s="174" t="str">
        <f t="shared" si="2"/>
        <v>1r i 2n CA 4.2-Valorar l’entorn com a espai de pràctica d’activitats físiques saludables i satisfactòries en el temps de lleure fent-ne un ús respectuós</v>
      </c>
      <c r="J364" s="177">
        <v>363.0</v>
      </c>
    </row>
    <row r="365">
      <c r="A365" s="172">
        <v>364.0</v>
      </c>
      <c r="B365" s="173" t="s">
        <v>310</v>
      </c>
      <c r="C365" s="174" t="s">
        <v>309</v>
      </c>
      <c r="D365" s="173" t="s">
        <v>381</v>
      </c>
      <c r="E365" s="174" t="s">
        <v>1745</v>
      </c>
      <c r="F365" s="174" t="str">
        <f t="shared" si="1"/>
        <v>C04-Valorar l’entorn com a espai de pràctica d’activitats físiques i d’ocupació del temps de lleure, utilitzant-lo de manera respectuosa i responsable per participar en la seva conservació i millora.</v>
      </c>
      <c r="G365" s="176" t="s">
        <v>535</v>
      </c>
      <c r="H365" s="186" t="s">
        <v>1748</v>
      </c>
      <c r="I365" s="174" t="str">
        <f t="shared" si="2"/>
        <v>3r i 4t CA 4.1-Practicar activitats físiques variades vinculades al barri, al poble o a la ciutat o al medi natural com una forma d’enriquir les tipologies d’activitats físiques que es donen en contextos de pràctica motriu a l’escola i d’ocupar el temps de lleure</v>
      </c>
      <c r="J365" s="177">
        <v>364.0</v>
      </c>
    </row>
    <row r="366">
      <c r="A366" s="172">
        <v>365.0</v>
      </c>
      <c r="B366" s="173" t="s">
        <v>310</v>
      </c>
      <c r="C366" s="174" t="s">
        <v>309</v>
      </c>
      <c r="D366" s="173" t="s">
        <v>381</v>
      </c>
      <c r="E366" s="174" t="s">
        <v>1745</v>
      </c>
      <c r="F366" s="174" t="str">
        <f t="shared" si="1"/>
        <v>C04-Valorar l’entorn com a espai de pràctica d’activitats físiques i d’ocupació del temps de lleure, utilitzant-lo de manera respectuosa i responsable per participar en la seva conservació i millora.</v>
      </c>
      <c r="G366" s="176" t="s">
        <v>537</v>
      </c>
      <c r="H366" s="174" t="s">
        <v>1749</v>
      </c>
      <c r="I366" s="174" t="str">
        <f t="shared" si="2"/>
        <v>3r i 4t CA 4.2-Valorar l’entorn com a espai de pràctica d’activitats físiques saludables i satisfactòries en el temps de lleure, contribuint a la seva conservació utilitzant els espais, els materials i les instal·lacions de manera respectuosa i responsable</v>
      </c>
      <c r="J366" s="178">
        <v>365.0</v>
      </c>
    </row>
    <row r="367">
      <c r="A367" s="172">
        <v>366.0</v>
      </c>
      <c r="B367" s="173" t="s">
        <v>310</v>
      </c>
      <c r="C367" s="174" t="s">
        <v>309</v>
      </c>
      <c r="D367" s="173" t="s">
        <v>381</v>
      </c>
      <c r="E367" s="174" t="s">
        <v>1745</v>
      </c>
      <c r="F367" s="174" t="str">
        <f t="shared" si="1"/>
        <v>C04-Valorar l’entorn com a espai de pràctica d’activitats físiques i d’ocupació del temps de lleure, utilitzant-lo de manera respectuosa i responsable per participar en la seva conservació i millora.</v>
      </c>
      <c r="G367" s="176" t="s">
        <v>1435</v>
      </c>
      <c r="H367" s="174" t="s">
        <v>1750</v>
      </c>
      <c r="I367" s="174" t="str">
        <f t="shared" si="2"/>
        <v>5è i 6è CA 4.1-Practicar activitats físiques variades vinculades al barri, al poble o a la ciutat o al medi natural com una forma d’enriquir les tipologies d’activitats físiques que es donen en contextos de pràctica motriu a l’escola i d’ocupar el temps de lleure identificant les possibilitats que ofereixen els diferents entorns</v>
      </c>
      <c r="J367" s="177">
        <v>366.0</v>
      </c>
    </row>
    <row r="368">
      <c r="A368" s="172">
        <v>367.0</v>
      </c>
      <c r="B368" s="173" t="s">
        <v>310</v>
      </c>
      <c r="C368" s="174" t="s">
        <v>309</v>
      </c>
      <c r="D368" s="173" t="s">
        <v>381</v>
      </c>
      <c r="E368" s="174" t="s">
        <v>1745</v>
      </c>
      <c r="F368" s="174" t="str">
        <f t="shared" si="1"/>
        <v>C04-Valorar l’entorn com a espai de pràctica d’activitats físiques i d’ocupació del temps de lleure, utilitzant-lo de manera respectuosa i responsable per participar en la seva conservació i millora.</v>
      </c>
      <c r="G368" s="176" t="s">
        <v>1437</v>
      </c>
      <c r="H368" s="174" t="s">
        <v>1751</v>
      </c>
      <c r="I368" s="174" t="str">
        <f t="shared" si="2"/>
        <v>5è i 6è CA 4.2-Valorar l’entorn com a espai de pràctica d’activitats físiques saludables i satisfactòries en el temps de lleure, contribuint a la seva conservació utilitzant els espais, els materials i les instal·lacions de manera respectuosa i responsable i de les mesures que cal prendre per minimitzar-ne les afectacions</v>
      </c>
      <c r="J368" s="177">
        <v>367.0</v>
      </c>
    </row>
    <row r="369">
      <c r="A369" s="172">
        <v>368.0</v>
      </c>
      <c r="B369" s="173" t="s">
        <v>310</v>
      </c>
      <c r="C369" s="174" t="s">
        <v>309</v>
      </c>
      <c r="D369" s="173" t="s">
        <v>431</v>
      </c>
      <c r="E369" s="174" t="s">
        <v>1752</v>
      </c>
      <c r="F369" s="174" t="str">
        <f t="shared" si="1"/>
        <v>C05-Mostrar comportaments i actituds empàtiques i inclusives en la pràctica d’activitats físiques emprant habilitats socials i processos d’autoregulació per fomentar la convivència.</v>
      </c>
      <c r="G369" s="176" t="s">
        <v>542</v>
      </c>
      <c r="H369" s="174" t="s">
        <v>1753</v>
      </c>
      <c r="I369" s="174" t="str">
        <f t="shared" si="2"/>
        <v>1r i 2n CA 5.1-Participar en activitats físiques percebent les emocions i els sentiments propis i de les altres persones, controlant les emocions pròpies negatives que hi puguin aparèixer fomentant la convivència</v>
      </c>
      <c r="J369" s="177">
        <v>368.0</v>
      </c>
    </row>
    <row r="370">
      <c r="A370" s="172">
        <v>369.0</v>
      </c>
      <c r="B370" s="173" t="s">
        <v>310</v>
      </c>
      <c r="C370" s="174" t="s">
        <v>309</v>
      </c>
      <c r="D370" s="173" t="s">
        <v>431</v>
      </c>
      <c r="E370" s="174" t="s">
        <v>1752</v>
      </c>
      <c r="F370" s="174" t="str">
        <f t="shared" si="1"/>
        <v>C05-Mostrar comportaments i actituds empàtiques i inclusives en la pràctica d’activitats físiques emprant habilitats socials i processos d’autoregulació per fomentar la convivència.</v>
      </c>
      <c r="G370" s="176" t="s">
        <v>544</v>
      </c>
      <c r="H370" s="174" t="s">
        <v>1754</v>
      </c>
      <c r="I370" s="174" t="str">
        <f t="shared" si="2"/>
        <v>1r i 2n CA 5.2-Respectar les normes de funcionament de la classe, les regles de les activitats practicades, els espais i els materials emprats en els contextos de pràctica motriu a l’escola</v>
      </c>
      <c r="J370" s="177">
        <v>369.0</v>
      </c>
    </row>
    <row r="371">
      <c r="A371" s="172">
        <v>370.0</v>
      </c>
      <c r="B371" s="173" t="s">
        <v>310</v>
      </c>
      <c r="C371" s="174" t="s">
        <v>309</v>
      </c>
      <c r="D371" s="173" t="s">
        <v>431</v>
      </c>
      <c r="E371" s="174" t="s">
        <v>1752</v>
      </c>
      <c r="F371" s="174" t="str">
        <f t="shared" si="1"/>
        <v>C05-Mostrar comportaments i actituds empàtiques i inclusives en la pràctica d’activitats físiques emprant habilitats socials i processos d’autoregulació per fomentar la convivència.</v>
      </c>
      <c r="G371" s="176" t="s">
        <v>546</v>
      </c>
      <c r="H371" s="174" t="s">
        <v>1755</v>
      </c>
      <c r="I371" s="174" t="str">
        <f t="shared" si="2"/>
        <v>1r i 2n CA 5.3-Reconèixer que en la pràctica d’activitats físiques tothom és diferent</v>
      </c>
      <c r="J371" s="177">
        <v>370.0</v>
      </c>
    </row>
    <row r="372">
      <c r="A372" s="172">
        <v>371.0</v>
      </c>
      <c r="B372" s="173" t="s">
        <v>310</v>
      </c>
      <c r="C372" s="174" t="s">
        <v>309</v>
      </c>
      <c r="D372" s="173" t="s">
        <v>431</v>
      </c>
      <c r="E372" s="174" t="s">
        <v>1752</v>
      </c>
      <c r="F372" s="174" t="str">
        <f t="shared" si="1"/>
        <v>C05-Mostrar comportaments i actituds empàtiques i inclusives en la pràctica d’activitats físiques emprant habilitats socials i processos d’autoregulació per fomentar la convivència.</v>
      </c>
      <c r="G372" s="176" t="s">
        <v>548</v>
      </c>
      <c r="H372" s="174" t="s">
        <v>1756</v>
      </c>
      <c r="I372" s="174" t="str">
        <f t="shared" si="2"/>
        <v>1r i 2n CA 5.4-Desenvolupar habilitats socials a través de la participació en contextos de pràctica motriu a l’escola, iniciant-se en la resolució de conflictes</v>
      </c>
      <c r="J372" s="177">
        <v>371.0</v>
      </c>
    </row>
    <row r="373">
      <c r="A373" s="172">
        <v>372.0</v>
      </c>
      <c r="B373" s="173" t="s">
        <v>310</v>
      </c>
      <c r="C373" s="174" t="s">
        <v>309</v>
      </c>
      <c r="D373" s="173" t="s">
        <v>431</v>
      </c>
      <c r="E373" s="174" t="s">
        <v>1752</v>
      </c>
      <c r="F373" s="174" t="str">
        <f t="shared" si="1"/>
        <v>C05-Mostrar comportaments i actituds empàtiques i inclusives en la pràctica d’activitats físiques emprant habilitats socials i processos d’autoregulació per fomentar la convivència.</v>
      </c>
      <c r="G373" s="176" t="s">
        <v>1757</v>
      </c>
      <c r="H373" s="174" t="s">
        <v>1758</v>
      </c>
      <c r="I373" s="174" t="str">
        <f t="shared" si="2"/>
        <v>1r i 2n CA 5.5-Mostrar una actitud de rebuig vers actuacions contràries a la convivència en la pràctica d’activitats físiques</v>
      </c>
      <c r="J373" s="177">
        <v>372.0</v>
      </c>
    </row>
    <row r="374">
      <c r="A374" s="172">
        <v>373.0</v>
      </c>
      <c r="B374" s="173" t="s">
        <v>310</v>
      </c>
      <c r="C374" s="174" t="s">
        <v>309</v>
      </c>
      <c r="D374" s="173" t="s">
        <v>431</v>
      </c>
      <c r="E374" s="174" t="s">
        <v>1752</v>
      </c>
      <c r="F374" s="174" t="str">
        <f t="shared" si="1"/>
        <v>C05-Mostrar comportaments i actituds empàtiques i inclusives en la pràctica d’activitats físiques emprant habilitats socials i processos d’autoregulació per fomentar la convivència.</v>
      </c>
      <c r="G374" s="176" t="s">
        <v>550</v>
      </c>
      <c r="H374" s="174" t="s">
        <v>1759</v>
      </c>
      <c r="I374" s="174" t="str">
        <f t="shared" si="2"/>
        <v>3r i 4t CA 5.1-Participar en activitats físiques reconeixent les emocions i els sentiments propis i de les altres persones, autoregulant el propi comportament i les emocions negatives que hi puguin aparèixer fomentant la convivència</v>
      </c>
      <c r="J374" s="177">
        <v>373.0</v>
      </c>
    </row>
    <row r="375">
      <c r="A375" s="172">
        <v>374.0</v>
      </c>
      <c r="B375" s="173" t="s">
        <v>310</v>
      </c>
      <c r="C375" s="174" t="s">
        <v>309</v>
      </c>
      <c r="D375" s="173" t="s">
        <v>431</v>
      </c>
      <c r="E375" s="174" t="s">
        <v>1752</v>
      </c>
      <c r="F375" s="174" t="str">
        <f t="shared" si="1"/>
        <v>C05-Mostrar comportaments i actituds empàtiques i inclusives en la pràctica d’activitats físiques emprant habilitats socials i processos d’autoregulació per fomentar la convivència.</v>
      </c>
      <c r="G375" s="176" t="s">
        <v>552</v>
      </c>
      <c r="H375" s="174" t="s">
        <v>1760</v>
      </c>
      <c r="I375" s="174" t="str">
        <f t="shared" si="2"/>
        <v>3r i 4t CA 5.2-Respectar les normes consensuades de funcionament de la classe, les regles de les activitats practicades, els espais i els materials emprats en els contextos de pràctica motriu a l’escola</v>
      </c>
      <c r="J375" s="177">
        <v>374.0</v>
      </c>
    </row>
    <row r="376">
      <c r="A376" s="172">
        <v>375.0</v>
      </c>
      <c r="B376" s="173" t="s">
        <v>310</v>
      </c>
      <c r="C376" s="174" t="s">
        <v>309</v>
      </c>
      <c r="D376" s="173" t="s">
        <v>431</v>
      </c>
      <c r="E376" s="174" t="s">
        <v>1752</v>
      </c>
      <c r="F376" s="174" t="str">
        <f t="shared" si="1"/>
        <v>C05-Mostrar comportaments i actituds empàtiques i inclusives en la pràctica d’activitats físiques emprant habilitats socials i processos d’autoregulació per fomentar la convivència.</v>
      </c>
      <c r="G376" s="176" t="s">
        <v>554</v>
      </c>
      <c r="H376" s="174" t="s">
        <v>1761</v>
      </c>
      <c r="I376" s="174" t="str">
        <f t="shared" si="2"/>
        <v>3r i 4t CA 5.3-Valorar les diferències individuals de tothom en la pràctica d’activitats físiques com un enriquiment personal i col·lectiu</v>
      </c>
      <c r="J376" s="177">
        <v>375.0</v>
      </c>
    </row>
    <row r="377">
      <c r="A377" s="172">
        <v>376.0</v>
      </c>
      <c r="B377" s="173" t="s">
        <v>310</v>
      </c>
      <c r="C377" s="174" t="s">
        <v>309</v>
      </c>
      <c r="D377" s="173" t="s">
        <v>431</v>
      </c>
      <c r="E377" s="174" t="s">
        <v>1752</v>
      </c>
      <c r="F377" s="174" t="str">
        <f t="shared" si="1"/>
        <v>C05-Mostrar comportaments i actituds empàtiques i inclusives en la pràctica d’activitats físiques emprant habilitats socials i processos d’autoregulació per fomentar la convivència.</v>
      </c>
      <c r="G377" s="176" t="s">
        <v>556</v>
      </c>
      <c r="H377" s="174" t="s">
        <v>1762</v>
      </c>
      <c r="I377" s="174" t="str">
        <f t="shared" si="2"/>
        <v>3r i 4t CA 5.4-Desenvolupar habilitats socials a través de la participació en contextos de pràctica motriu a l’escola, utilitzant estratègies de resolució de conflictes</v>
      </c>
      <c r="J377" s="177">
        <v>376.0</v>
      </c>
    </row>
    <row r="378">
      <c r="A378" s="172">
        <v>377.0</v>
      </c>
      <c r="B378" s="173" t="s">
        <v>310</v>
      </c>
      <c r="C378" s="174" t="s">
        <v>309</v>
      </c>
      <c r="D378" s="173" t="s">
        <v>431</v>
      </c>
      <c r="E378" s="174" t="s">
        <v>1752</v>
      </c>
      <c r="F378" s="174" t="str">
        <f t="shared" si="1"/>
        <v>C05-Mostrar comportaments i actituds empàtiques i inclusives en la pràctica d’activitats físiques emprant habilitats socials i processos d’autoregulació per fomentar la convivència.</v>
      </c>
      <c r="G378" s="176" t="s">
        <v>1763</v>
      </c>
      <c r="H378" s="174" t="s">
        <v>1764</v>
      </c>
      <c r="I378" s="174" t="str">
        <f t="shared" si="2"/>
        <v>3r i 4t CA 5.5-Rebutjar qualsevol tipus d’actuacions contràries a la convivència en la pràctica d’activitats físiques</v>
      </c>
      <c r="J378" s="177">
        <v>377.0</v>
      </c>
    </row>
    <row r="379">
      <c r="A379" s="172">
        <v>378.0</v>
      </c>
      <c r="B379" s="173" t="s">
        <v>310</v>
      </c>
      <c r="C379" s="174" t="s">
        <v>309</v>
      </c>
      <c r="D379" s="173" t="s">
        <v>431</v>
      </c>
      <c r="E379" s="174" t="s">
        <v>1752</v>
      </c>
      <c r="F379" s="174" t="str">
        <f t="shared" si="1"/>
        <v>C05-Mostrar comportaments i actituds empàtiques i inclusives en la pràctica d’activitats físiques emprant habilitats socials i processos d’autoregulació per fomentar la convivència.</v>
      </c>
      <c r="G379" s="176" t="s">
        <v>1446</v>
      </c>
      <c r="H379" s="174" t="s">
        <v>1765</v>
      </c>
      <c r="I379" s="174" t="str">
        <f t="shared" si="2"/>
        <v>5è i 6è CA 5.1-Comprendre les conductes, les emocions i els sentiments propis i de les altres persones, autoregulant el propi comportament i les emocions negatives que hi puguin aparèixer, expressant-les de forma assertiva fomentant la convivència</v>
      </c>
      <c r="J379" s="177">
        <v>378.0</v>
      </c>
    </row>
    <row r="380">
      <c r="A380" s="172">
        <v>379.0</v>
      </c>
      <c r="B380" s="173" t="s">
        <v>310</v>
      </c>
      <c r="C380" s="174" t="s">
        <v>309</v>
      </c>
      <c r="D380" s="173" t="s">
        <v>431</v>
      </c>
      <c r="E380" s="174" t="s">
        <v>1752</v>
      </c>
      <c r="F380" s="174" t="str">
        <f t="shared" si="1"/>
        <v>C05-Mostrar comportaments i actituds empàtiques i inclusives en la pràctica d’activitats físiques emprant habilitats socials i processos d’autoregulació per fomentar la convivència.</v>
      </c>
      <c r="G380" s="176" t="s">
        <v>1448</v>
      </c>
      <c r="H380" s="174" t="s">
        <v>1766</v>
      </c>
      <c r="I380" s="174" t="str">
        <f t="shared" si="2"/>
        <v>5è i 6è CA 5.2-Respectar les normes consensuades de funcionament de la classe, les regles de les activitats practicades, contribuint a la seva creació, modificació i millora, els espais i els materials emprats en els contextos de pràctica motriu a l’escola</v>
      </c>
      <c r="J380" s="177">
        <v>379.0</v>
      </c>
    </row>
    <row r="381">
      <c r="A381" s="172">
        <v>380.0</v>
      </c>
      <c r="B381" s="173" t="s">
        <v>310</v>
      </c>
      <c r="C381" s="174" t="s">
        <v>309</v>
      </c>
      <c r="D381" s="173" t="s">
        <v>431</v>
      </c>
      <c r="E381" s="174" t="s">
        <v>1752</v>
      </c>
      <c r="F381" s="174" t="str">
        <f t="shared" si="1"/>
        <v>C05-Mostrar comportaments i actituds empàtiques i inclusives en la pràctica d’activitats físiques emprant habilitats socials i processos d’autoregulació per fomentar la convivència.</v>
      </c>
      <c r="G381" s="176" t="s">
        <v>1633</v>
      </c>
      <c r="H381" s="174" t="s">
        <v>1767</v>
      </c>
      <c r="I381" s="174" t="str">
        <f t="shared" si="2"/>
        <v>5è i 6è CA 5.3-Valorar les diferències individuals de tothom en la pràctica d’activitats físiques com un enriquiment personal i col·lectiu mostrant una actitud crítica amb els estereotips dels models corporals en els mitjans de comunicació i la publicitat</v>
      </c>
      <c r="J381" s="177">
        <v>380.0</v>
      </c>
    </row>
    <row r="382">
      <c r="A382" s="172">
        <v>381.0</v>
      </c>
      <c r="B382" s="173" t="s">
        <v>310</v>
      </c>
      <c r="C382" s="174" t="s">
        <v>309</v>
      </c>
      <c r="D382" s="173" t="s">
        <v>431</v>
      </c>
      <c r="E382" s="174" t="s">
        <v>1752</v>
      </c>
      <c r="F382" s="174" t="str">
        <f t="shared" si="1"/>
        <v>C05-Mostrar comportaments i actituds empàtiques i inclusives en la pràctica d’activitats físiques emprant habilitats socials i processos d’autoregulació per fomentar la convivència.</v>
      </c>
      <c r="G382" s="176" t="s">
        <v>1768</v>
      </c>
      <c r="H382" s="174" t="s">
        <v>1769</v>
      </c>
      <c r="I382" s="174" t="str">
        <f t="shared" si="2"/>
        <v>5è i 6è CA 5.4-Mostrar habilitats socials en la resolució de conflictes de manera assertiva i respecte per la diversitat de tot tipus en contextos de pràctica motriu a l’escola i en la societat</v>
      </c>
      <c r="J382" s="177">
        <v>381.0</v>
      </c>
    </row>
    <row r="383">
      <c r="A383" s="172">
        <v>382.0</v>
      </c>
      <c r="B383" s="173" t="s">
        <v>310</v>
      </c>
      <c r="C383" s="174" t="s">
        <v>309</v>
      </c>
      <c r="D383" s="173" t="s">
        <v>431</v>
      </c>
      <c r="E383" s="174" t="s">
        <v>1752</v>
      </c>
      <c r="F383" s="174" t="str">
        <f t="shared" si="1"/>
        <v>C05-Mostrar comportaments i actituds empàtiques i inclusives en la pràctica d’activitats físiques emprant habilitats socials i processos d’autoregulació per fomentar la convivència.</v>
      </c>
      <c r="G383" s="176" t="s">
        <v>1770</v>
      </c>
      <c r="H383" s="174" t="s">
        <v>1771</v>
      </c>
      <c r="I383" s="174" t="str">
        <f t="shared" si="2"/>
        <v>5è i 6è CA 5.5-Rebutjar críticament qualsevol tipus d’actuacions contràries a la convivència en la pràctica d’activitats físiques i a la societat</v>
      </c>
      <c r="J383" s="177">
        <v>382.0</v>
      </c>
    </row>
    <row r="384">
      <c r="A384" s="172">
        <v>383.0</v>
      </c>
      <c r="B384" s="173" t="s">
        <v>314</v>
      </c>
      <c r="C384" s="174" t="s">
        <v>313</v>
      </c>
      <c r="D384" s="173" t="s">
        <v>358</v>
      </c>
      <c r="E384" s="174" t="s">
        <v>1772</v>
      </c>
      <c r="F384" s="174" t="str">
        <f t="shared" si="1"/>
        <v>C01-Comprendre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384" s="176" t="s">
        <v>476</v>
      </c>
      <c r="H384" s="174" t="s">
        <v>1773</v>
      </c>
      <c r="I384" s="174" t="str">
        <f t="shared" si="2"/>
        <v>1r i 2n CA 1.1-Participar amb respecte en la comunicació intercultural, identificant i analitzant, de forma guiada, les discriminacions, els prejudicis i els estereotips més comuns, en situacions quotidianes i habituals</v>
      </c>
      <c r="J384" s="177">
        <v>383.0</v>
      </c>
    </row>
    <row r="385">
      <c r="A385" s="172">
        <v>384.0</v>
      </c>
      <c r="B385" s="173" t="s">
        <v>314</v>
      </c>
      <c r="C385" s="174" t="s">
        <v>313</v>
      </c>
      <c r="D385" s="173" t="s">
        <v>358</v>
      </c>
      <c r="E385" s="174" t="s">
        <v>1772</v>
      </c>
      <c r="F385" s="174" t="str">
        <f t="shared" si="1"/>
        <v>C01-Comprendre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385" s="176" t="s">
        <v>478</v>
      </c>
      <c r="H385" s="174" t="s">
        <v>1774</v>
      </c>
      <c r="I385" s="174" t="str">
        <f t="shared" si="2"/>
        <v>1r i 2n CA 1.2-Reconèixer i valorar la diversitat lingüística i cultural relacionada amb la llengua estrangera, identificant els seus elements culturals i lingüístics elementals</v>
      </c>
      <c r="J385" s="177">
        <v>384.0</v>
      </c>
    </row>
    <row r="386">
      <c r="A386" s="172">
        <v>385.0</v>
      </c>
      <c r="B386" s="173" t="s">
        <v>314</v>
      </c>
      <c r="C386" s="174" t="s">
        <v>313</v>
      </c>
      <c r="D386" s="173" t="s">
        <v>358</v>
      </c>
      <c r="E386" s="174" t="s">
        <v>1772</v>
      </c>
      <c r="F386" s="174" t="str">
        <f t="shared" si="1"/>
        <v>C01-Comprendre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386" s="176" t="s">
        <v>484</v>
      </c>
      <c r="H386" s="174" t="s">
        <v>1775</v>
      </c>
      <c r="I386" s="174" t="str">
        <f t="shared" si="2"/>
        <v>3r i 4t CA 1.1-Participar amb respecte en situacions interculturals, identificant i comparant semblances i diferències elementals entre llengües i cultures, i mostrant rebuig davant discriminacions, prejudicis i estereotips de qualsevol tipus en contextos comunicatius quotidians i habituals</v>
      </c>
      <c r="J386" s="177">
        <v>385.0</v>
      </c>
    </row>
    <row r="387">
      <c r="A387" s="172">
        <v>386.0</v>
      </c>
      <c r="B387" s="173" t="s">
        <v>314</v>
      </c>
      <c r="C387" s="174" t="s">
        <v>313</v>
      </c>
      <c r="D387" s="173" t="s">
        <v>358</v>
      </c>
      <c r="E387" s="174" t="s">
        <v>1772</v>
      </c>
      <c r="F387" s="174" t="str">
        <f t="shared" si="1"/>
        <v>C01-Comprendre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387" s="176" t="s">
        <v>486</v>
      </c>
      <c r="H387" s="174" t="s">
        <v>1776</v>
      </c>
      <c r="I387" s="174" t="str">
        <f t="shared" si="2"/>
        <v>3r i 4t CA 1.2-Reconèixer, comprendre i valorar la diversitat lingüística i cultural pròpia de països on es parla la llengua estrangera com a font d’enriquiment personal, identificant elements culturals i lingüístics elementals que fomentin la cultura de la pau</v>
      </c>
      <c r="J387" s="177">
        <v>386.0</v>
      </c>
    </row>
    <row r="388">
      <c r="A388" s="172">
        <v>387.0</v>
      </c>
      <c r="B388" s="173" t="s">
        <v>314</v>
      </c>
      <c r="C388" s="174" t="s">
        <v>313</v>
      </c>
      <c r="D388" s="173" t="s">
        <v>358</v>
      </c>
      <c r="E388" s="174" t="s">
        <v>1772</v>
      </c>
      <c r="F388" s="174" t="str">
        <f t="shared" si="1"/>
        <v>C01-Comprendre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388" s="176" t="s">
        <v>488</v>
      </c>
      <c r="H388" s="174" t="s">
        <v>1777</v>
      </c>
      <c r="I388" s="174" t="str">
        <f t="shared" si="2"/>
        <v>3r i 4t CA 1.3-Seleccionar i aplicar, de forma guiada, estratègies bàsiques per a la comprensió dels aspectes més rellevants de la diversitat lingüística</v>
      </c>
      <c r="J388" s="177">
        <v>387.0</v>
      </c>
    </row>
    <row r="389">
      <c r="A389" s="172">
        <v>388.0</v>
      </c>
      <c r="B389" s="173" t="s">
        <v>314</v>
      </c>
      <c r="C389" s="174" t="s">
        <v>313</v>
      </c>
      <c r="D389" s="173" t="s">
        <v>358</v>
      </c>
      <c r="E389" s="174" t="s">
        <v>1772</v>
      </c>
      <c r="F389" s="174" t="str">
        <f t="shared" si="1"/>
        <v>C01-Comprendre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389" s="176" t="s">
        <v>1404</v>
      </c>
      <c r="H389" s="174" t="s">
        <v>1778</v>
      </c>
      <c r="I389" s="174" t="str">
        <f t="shared" si="2"/>
        <v>5è i 6è CA 1.1-Participar amb estima i respecte en situacions interculturals, construint vincles entre les diferents llengües i cultures, i mostrant rebuig davant discriminacions, prejudicis i estereotips de qualsevol tipus en contextos comunicatius quotidians i habituals</v>
      </c>
      <c r="J389" s="177">
        <v>388.0</v>
      </c>
    </row>
    <row r="390">
      <c r="A390" s="172">
        <v>389.0</v>
      </c>
      <c r="B390" s="173" t="s">
        <v>314</v>
      </c>
      <c r="C390" s="174" t="s">
        <v>313</v>
      </c>
      <c r="D390" s="173" t="s">
        <v>358</v>
      </c>
      <c r="E390" s="174" t="s">
        <v>1772</v>
      </c>
      <c r="F390" s="174" t="str">
        <f t="shared" si="1"/>
        <v>C01-Comprendre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390" s="176" t="s">
        <v>1406</v>
      </c>
      <c r="H390" s="174" t="s">
        <v>1779</v>
      </c>
      <c r="I390" s="174" t="str">
        <f t="shared" si="2"/>
        <v>5è i 6è CA 1.2-Reconèixer, comprendre i valorar la diversitat lingüística i cultural pròpia de països on es parla la llengua estrangera com a font d’enriquiment personal, identificant elements culturals i lingüístics bàsics que fomentin la sostenibilitat i la cultura de la pau</v>
      </c>
      <c r="J390" s="177">
        <v>389.0</v>
      </c>
    </row>
    <row r="391">
      <c r="A391" s="172">
        <v>390.0</v>
      </c>
      <c r="B391" s="173" t="s">
        <v>314</v>
      </c>
      <c r="C391" s="174" t="s">
        <v>313</v>
      </c>
      <c r="D391" s="173" t="s">
        <v>358</v>
      </c>
      <c r="E391" s="174" t="s">
        <v>1772</v>
      </c>
      <c r="F391" s="174" t="str">
        <f t="shared" si="1"/>
        <v>C01-Comprendre la diversitat lingüística i cultural a partir del reconeixement de les llengües de l’alumnat i la realitat plurilingüe, pluricultural i intercultural, per afavorir la transferència lingüística, identificar i rebutjar estereotips i prejudicis lingüístics, i valorar aquesta diversitat com a font de riquesa cultural.</v>
      </c>
      <c r="G391" s="176" t="s">
        <v>1408</v>
      </c>
      <c r="H391" s="174" t="s">
        <v>1780</v>
      </c>
      <c r="I391" s="174" t="str">
        <f t="shared" si="2"/>
        <v>5è i 6è CA 1.3-Seleccionar i aplicar, de forma guiada, estratègies bàsiques per a la comprensió de la diversitat lingüística i cultural</v>
      </c>
      <c r="J391" s="177">
        <v>390.0</v>
      </c>
    </row>
    <row r="392">
      <c r="A392" s="172">
        <v>391.0</v>
      </c>
      <c r="B392" s="173" t="s">
        <v>314</v>
      </c>
      <c r="C392" s="174" t="s">
        <v>313</v>
      </c>
      <c r="D392" s="173" t="s">
        <v>367</v>
      </c>
      <c r="E392" s="174" t="s">
        <v>1781</v>
      </c>
      <c r="F392" s="174" t="str">
        <f t="shared" si="1"/>
        <v>C02-Comprendre i interpretar textos orals i multimodals breus i senzills, en la llengua estàndard, i identificar el sentit general i la informació més rellevant, valorant, de manera progressivament autònoma, aspectes formals i de contingut bàsics, per construir coneixement, formar-se una opinió i eixamplar les possibilitats de gaudi i lleure.</v>
      </c>
      <c r="G392" s="176" t="s">
        <v>493</v>
      </c>
      <c r="H392" s="174" t="s">
        <v>1782</v>
      </c>
      <c r="I392" s="174" t="str">
        <f t="shared" si="2"/>
        <v>1r i 2n CA 2.1-Reconèixer i comprendre paraules i expressions habituals en textos orals i multimodals breus i senzills sobre temes freqüents i quotidians de rellevància personal i pròxims a la pròpia experiència, expressats de forma entenedora, clara, senzilla i directa, en llengua estàndard i en diferents suports</v>
      </c>
      <c r="J392" s="177">
        <v>391.0</v>
      </c>
    </row>
    <row r="393">
      <c r="A393" s="172">
        <v>392.0</v>
      </c>
      <c r="B393" s="173" t="s">
        <v>314</v>
      </c>
      <c r="C393" s="174" t="s">
        <v>313</v>
      </c>
      <c r="D393" s="173" t="s">
        <v>367</v>
      </c>
      <c r="E393" s="174" t="s">
        <v>1781</v>
      </c>
      <c r="F393" s="174" t="str">
        <f t="shared" si="1"/>
        <v>C02-Comprendre i interpretar textos orals i multimodals breus i senzills, en la llengua estàndard, i identificar el sentit general i la informació més rellevant, valorant, de manera progressivament autònoma, aspectes formals i de contingut bàsics, per construir coneixement, formar-se una opinió i eixamplar les possibilitats de gaudi i lleure.</v>
      </c>
      <c r="G393" s="176" t="s">
        <v>495</v>
      </c>
      <c r="H393" s="174" t="s">
        <v>1783</v>
      </c>
      <c r="I393" s="174" t="str">
        <f t="shared" si="2"/>
        <v>1r i 2n CA 2.2-Seleccionar i aplicar de forma guiada estratègies elementals per captar la idea global i identificar elements específics amb ajuda d’elements lingüístics i no lingüístics del context, en situacions comunicatives quotidianes i de rellevància per a l’alumnat</v>
      </c>
      <c r="J393" s="177">
        <v>392.0</v>
      </c>
    </row>
    <row r="394">
      <c r="A394" s="172">
        <v>393.0</v>
      </c>
      <c r="B394" s="173" t="s">
        <v>314</v>
      </c>
      <c r="C394" s="174" t="s">
        <v>313</v>
      </c>
      <c r="D394" s="173" t="s">
        <v>367</v>
      </c>
      <c r="E394" s="174" t="s">
        <v>1781</v>
      </c>
      <c r="F394" s="174" t="str">
        <f t="shared" si="1"/>
        <v>C02-Comprendre i interpretar textos orals i multimodals breus i senzills, en la llengua estàndard, i identificar el sentit general i la informació més rellevant, valorant, de manera progressivament autònoma, aspectes formals i de contingut bàsics, per construir coneixement, formar-se una opinió i eixamplar les possibilitats de gaudi i lleure.</v>
      </c>
      <c r="G394" s="176" t="s">
        <v>503</v>
      </c>
      <c r="H394" s="174" t="s">
        <v>1784</v>
      </c>
      <c r="I394" s="174" t="str">
        <f t="shared" si="2"/>
        <v>3r i 4t CA 2.1-Reconèixer i comprendre paraules, frases i el sentit global de textos orals i multimodals breus i senzills sobre temes freqüents i quotidians de rellevància personal i pròxims a la pròpia experiència, així com de textos de ficció adequats al nivell de desenvolupament de l’alumnat, expressats de forma entenedora, clara i en llengua estàndard a través de diferents suports</v>
      </c>
      <c r="J394" s="177">
        <v>393.0</v>
      </c>
    </row>
    <row r="395">
      <c r="A395" s="172">
        <v>394.0</v>
      </c>
      <c r="B395" s="173" t="s">
        <v>314</v>
      </c>
      <c r="C395" s="174" t="s">
        <v>313</v>
      </c>
      <c r="D395" s="173" t="s">
        <v>367</v>
      </c>
      <c r="E395" s="174" t="s">
        <v>1781</v>
      </c>
      <c r="F395" s="174" t="str">
        <f t="shared" si="1"/>
        <v>C02-Comprendre i interpretar textos orals i multimodals breus i senzills, en la llengua estàndard, i identificar el sentit general i la informació més rellevant, valorant, de manera progressivament autònoma, aspectes formals i de contingut bàsics, per construir coneixement, formar-se una opinió i eixamplar les possibilitats de gaudi i lleure.</v>
      </c>
      <c r="G395" s="176" t="s">
        <v>505</v>
      </c>
      <c r="H395" s="174" t="s">
        <v>1785</v>
      </c>
      <c r="I395" s="174" t="str">
        <f t="shared" si="2"/>
        <v>3r i 4t CA 2.2-Seleccionar i aplicar de forma guiada estratègies adequades en situacions comunicatives quotidianes i de rellevància per a l’alumnat per captar el sentit global i processar informacions explícites en textos breus i senzills sobre temes familiars</v>
      </c>
      <c r="J395" s="177">
        <v>394.0</v>
      </c>
    </row>
    <row r="396">
      <c r="A396" s="172">
        <v>395.0</v>
      </c>
      <c r="B396" s="173" t="s">
        <v>314</v>
      </c>
      <c r="C396" s="174" t="s">
        <v>313</v>
      </c>
      <c r="D396" s="173" t="s">
        <v>367</v>
      </c>
      <c r="E396" s="174" t="s">
        <v>1781</v>
      </c>
      <c r="F396" s="174" t="str">
        <f t="shared" si="1"/>
        <v>C02-Comprendre i interpretar textos orals i multimodals breus i senzills, en la llengua estàndard, i identificar el sentit general i la informació més rellevant, valorant, de manera progressivament autònoma, aspectes formals i de contingut bàsics, per construir coneixement, formar-se una opinió i eixamplar les possibilitats de gaudi i lleure.</v>
      </c>
      <c r="G396" s="176" t="s">
        <v>1415</v>
      </c>
      <c r="H396" s="174" t="s">
        <v>1786</v>
      </c>
      <c r="I396" s="174" t="str">
        <f t="shared" si="2"/>
        <v>5è i 6è CA 2.1-Reconèixer i interpretar el sentit global, així com paraules i frases específiques de textos orals i multimodals breus i senzills sobre temes freqüents i quotidians de rellevància personal i àmbits pròxims a la pròpia experiència, així com de textos literaris adequats al nivell de desenvolupament de l’alumnat, expressats de forma entenedora, clara i en llengua estàndard a través de diferents suports</v>
      </c>
      <c r="J396" s="177">
        <v>395.0</v>
      </c>
    </row>
    <row r="397">
      <c r="A397" s="172">
        <v>396.0</v>
      </c>
      <c r="B397" s="173" t="s">
        <v>314</v>
      </c>
      <c r="C397" s="174" t="s">
        <v>313</v>
      </c>
      <c r="D397" s="173" t="s">
        <v>367</v>
      </c>
      <c r="E397" s="174" t="s">
        <v>1781</v>
      </c>
      <c r="F397" s="174" t="str">
        <f t="shared" si="1"/>
        <v>C02-Comprendre i interpretar textos orals i multimodals breus i senzills, en la llengua estàndard, i identificar el sentit general i la informació més rellevant, valorant, de manera progressivament autònoma, aspectes formals i de contingut bàsics, per construir coneixement, formar-se una opinió i eixamplar les possibilitats de gaudi i lleure.</v>
      </c>
      <c r="G397" s="176" t="s">
        <v>1417</v>
      </c>
      <c r="H397" s="174" t="s">
        <v>1787</v>
      </c>
      <c r="I397" s="174" t="str">
        <f t="shared" si="2"/>
        <v>5è i 6è CA 2.2-Seleccionar i aplicar de forma guiada estratègies i coneixements adequats en situacions comunicatives quotidianes i de rellevància per a l’alumnat per captar el sentit global i processar informacions explícites en textos diversos</v>
      </c>
      <c r="J397" s="177">
        <v>396.0</v>
      </c>
    </row>
    <row r="398">
      <c r="A398" s="172">
        <v>397.0</v>
      </c>
      <c r="B398" s="173" t="s">
        <v>314</v>
      </c>
      <c r="C398" s="174" t="s">
        <v>313</v>
      </c>
      <c r="D398" s="173" t="s">
        <v>373</v>
      </c>
      <c r="E398" s="174" t="s">
        <v>1054</v>
      </c>
      <c r="F398"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398" s="176" t="s">
        <v>512</v>
      </c>
      <c r="H398" s="174" t="s">
        <v>1788</v>
      </c>
      <c r="I398" s="174" t="str">
        <f t="shared" si="2"/>
        <v>1r i 2n CA 3.1-Expressar oralment frases curtes amb informació bàsica sobre assumptes quotidians i de rellevància per a l’alumnat, utilitzant de forma guiada recursos verbals i no verbals, a partir de models i estructures prèviament presentats i parant atenció al ritme, l’accentuació i l’entonació</v>
      </c>
      <c r="J398" s="177">
        <v>397.0</v>
      </c>
    </row>
    <row r="399">
      <c r="A399" s="172">
        <v>398.0</v>
      </c>
      <c r="B399" s="173" t="s">
        <v>314</v>
      </c>
      <c r="C399" s="174" t="s">
        <v>313</v>
      </c>
      <c r="D399" s="173" t="s">
        <v>373</v>
      </c>
      <c r="E399" s="174" t="s">
        <v>1054</v>
      </c>
      <c r="F399"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399" s="176" t="s">
        <v>514</v>
      </c>
      <c r="H399" s="174" t="s">
        <v>1789</v>
      </c>
      <c r="I399" s="174" t="str">
        <f t="shared" si="2"/>
        <v>1r i 2n CA 3.2-Seleccionar i aplicar de forma guiada estratègies bàsiques per produir missatges breus i senzills adequats a les intencions comunicatives utilitzant, amb ajuda, recursos i suports físics o digitals en funció de les necessitats de cada moment</v>
      </c>
      <c r="J399" s="177">
        <v>398.0</v>
      </c>
    </row>
    <row r="400">
      <c r="A400" s="172">
        <v>399.0</v>
      </c>
      <c r="B400" s="173" t="s">
        <v>314</v>
      </c>
      <c r="C400" s="174" t="s">
        <v>313</v>
      </c>
      <c r="D400" s="173" t="s">
        <v>373</v>
      </c>
      <c r="E400" s="174" t="s">
        <v>1054</v>
      </c>
      <c r="F400"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0" s="176" t="s">
        <v>516</v>
      </c>
      <c r="H400" s="174" t="s">
        <v>1790</v>
      </c>
      <c r="I400" s="174" t="str">
        <f t="shared" si="2"/>
        <v>1r i 2n CA 3.3-Participar, de forma guiada, en situacions interactives elementals sobre temes quotidians, preparats prèviament, a través de diversos suports, com ara la repetició, el ritme pausat o el llenguatge no verbal, i mostrant empatia</v>
      </c>
      <c r="J400" s="187">
        <v>399.0</v>
      </c>
    </row>
    <row r="401">
      <c r="A401" s="172">
        <v>400.0</v>
      </c>
      <c r="B401" s="173" t="s">
        <v>314</v>
      </c>
      <c r="C401" s="174" t="s">
        <v>313</v>
      </c>
      <c r="D401" s="173" t="s">
        <v>373</v>
      </c>
      <c r="E401" s="174" t="s">
        <v>1054</v>
      </c>
      <c r="F401"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1" s="176" t="s">
        <v>518</v>
      </c>
      <c r="H401" s="174" t="s">
        <v>1791</v>
      </c>
      <c r="I401" s="174" t="str">
        <f t="shared" si="2"/>
        <v>1r i 2n CA 3.4-Seleccionar i utilitzar, de forma guiada i en entorns propers, estratègies elementals per saludar, acomiadar-se i presentar-se, expressar missatges senzills i breus, i formular i contestar preguntes bàsiques per a la comunicació</v>
      </c>
      <c r="J401" s="177">
        <v>400.0</v>
      </c>
    </row>
    <row r="402">
      <c r="A402" s="172">
        <v>401.0</v>
      </c>
      <c r="B402" s="173" t="s">
        <v>314</v>
      </c>
      <c r="C402" s="174" t="s">
        <v>313</v>
      </c>
      <c r="D402" s="173" t="s">
        <v>373</v>
      </c>
      <c r="E402" s="174" t="s">
        <v>1054</v>
      </c>
      <c r="F402"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2" s="176" t="s">
        <v>522</v>
      </c>
      <c r="H402" s="174" t="s">
        <v>1792</v>
      </c>
      <c r="I402" s="174" t="str">
        <f t="shared" si="2"/>
        <v>3r i 4t CA 3.1-Expressar oralment frases curtes amb informació bàsica sobre assumptes quotidians i de rellevància per a l’alumnat, utilitzant de forma guiada recursos verbals i no verbals, parant atenció al ritme, l’accentuació i l’entonació</v>
      </c>
      <c r="J402" s="177">
        <v>401.0</v>
      </c>
    </row>
    <row r="403">
      <c r="A403" s="172">
        <v>402.0</v>
      </c>
      <c r="B403" s="173" t="s">
        <v>314</v>
      </c>
      <c r="C403" s="174" t="s">
        <v>313</v>
      </c>
      <c r="D403" s="173" t="s">
        <v>373</v>
      </c>
      <c r="E403" s="174" t="s">
        <v>1054</v>
      </c>
      <c r="F403"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3" s="176" t="s">
        <v>524</v>
      </c>
      <c r="H403" s="174" t="s">
        <v>1793</v>
      </c>
      <c r="I403" s="174" t="str">
        <f t="shared" si="2"/>
        <v>3r i 4t CA 3.2-Seleccionar i aplicar de forma guiada estratègies per produir missatges breus i senzills adequats a les intencions comunicatives utilitzant, amb ajuda, recursos i suports físics o digitals en funció de les necessitats de cada moment</v>
      </c>
      <c r="J403" s="177">
        <v>402.0</v>
      </c>
    </row>
    <row r="404">
      <c r="A404" s="172">
        <v>403.0</v>
      </c>
      <c r="B404" s="173" t="s">
        <v>314</v>
      </c>
      <c r="C404" s="174" t="s">
        <v>313</v>
      </c>
      <c r="D404" s="173" t="s">
        <v>373</v>
      </c>
      <c r="E404" s="174" t="s">
        <v>1054</v>
      </c>
      <c r="F404"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4" s="176" t="s">
        <v>526</v>
      </c>
      <c r="H404" s="174" t="s">
        <v>1794</v>
      </c>
      <c r="I404" s="174" t="str">
        <f t="shared" si="2"/>
        <v>3r i 4t CA 3.3-Participar en situacions interactives d’intercanvis d’informació breus i senzills sobre temes quotidians, de rellevància personal i pròxims a la seva experiència, preparats prèviament, a través de diversos suports, com ara la repetició, el ritme pausat o el llenguatge no verbal, i mostrant empatia i respecte per la cortesia lingüística i l’etiqueta digital</v>
      </c>
      <c r="J404" s="177">
        <v>403.0</v>
      </c>
    </row>
    <row r="405">
      <c r="A405" s="172">
        <v>404.0</v>
      </c>
      <c r="B405" s="173" t="s">
        <v>314</v>
      </c>
      <c r="C405" s="174" t="s">
        <v>313</v>
      </c>
      <c r="D405" s="173" t="s">
        <v>373</v>
      </c>
      <c r="E405" s="174" t="s">
        <v>1054</v>
      </c>
      <c r="F405"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5" s="176" t="s">
        <v>664</v>
      </c>
      <c r="H405" s="174" t="s">
        <v>1795</v>
      </c>
      <c r="I405" s="174" t="str">
        <f t="shared" si="2"/>
        <v>3r i 4t CA 3.4-Seleccionar i utilitzar, de forma guiada i en situacions quotidianes, estratègies elementals per saludar, acomiadar-se i presentar-se, expressar missatges breus i formular i contestar preguntes senzilles</v>
      </c>
      <c r="J405" s="177">
        <v>404.0</v>
      </c>
    </row>
    <row r="406">
      <c r="A406" s="172">
        <v>405.0</v>
      </c>
      <c r="B406" s="173" t="s">
        <v>314</v>
      </c>
      <c r="C406" s="174" t="s">
        <v>313</v>
      </c>
      <c r="D406" s="173" t="s">
        <v>373</v>
      </c>
      <c r="E406" s="174" t="s">
        <v>1054</v>
      </c>
      <c r="F406"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6" s="176" t="s">
        <v>1424</v>
      </c>
      <c r="H406" s="174" t="s">
        <v>1796</v>
      </c>
      <c r="I406" s="174" t="str">
        <f t="shared" si="2"/>
        <v>5è i 6è CA 3.1-Expressar oralment textos breus i senzills, prèviament preparats, sobre assumptes quotidians i de rellevància per a l’alumnat, utilitzant de forma guiada recursos verbals i no verbals, i usant formes i estructures bàsiques i d’ús freqüent</v>
      </c>
      <c r="J406" s="177">
        <v>405.0</v>
      </c>
    </row>
    <row r="407">
      <c r="A407" s="172">
        <v>406.0</v>
      </c>
      <c r="B407" s="173" t="s">
        <v>314</v>
      </c>
      <c r="C407" s="174" t="s">
        <v>313</v>
      </c>
      <c r="D407" s="173" t="s">
        <v>373</v>
      </c>
      <c r="E407" s="174" t="s">
        <v>1054</v>
      </c>
      <c r="F407"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7" s="176" t="s">
        <v>1426</v>
      </c>
      <c r="H407" s="174" t="s">
        <v>1797</v>
      </c>
      <c r="I407" s="174" t="str">
        <f t="shared" si="2"/>
        <v>5è i 6è CA 3.2-Seleccionar i aplicar de forma guiada coneixements i estratègies per preparar i produir textos adequats a les intencions comunicatives, les característiques contextuals i la tipologia textual, usant, amb ajuda, recursos físics o digitals en funció de la tasca i les necessitats de cada moment</v>
      </c>
      <c r="J407" s="177">
        <v>406.0</v>
      </c>
    </row>
    <row r="408">
      <c r="A408" s="172">
        <v>407.0</v>
      </c>
      <c r="B408" s="173" t="s">
        <v>314</v>
      </c>
      <c r="C408" s="174" t="s">
        <v>313</v>
      </c>
      <c r="D408" s="173" t="s">
        <v>373</v>
      </c>
      <c r="E408" s="174" t="s">
        <v>1054</v>
      </c>
      <c r="F408"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8" s="176" t="s">
        <v>1610</v>
      </c>
      <c r="H408" s="174" t="s">
        <v>1798</v>
      </c>
      <c r="I408" s="174" t="str">
        <f t="shared" si="2"/>
        <v>5è i 6è CA 3.3-Participar en situacions interactives d’intercanvis d’informació breus i senzills sobre temes quotidians, de rellevància personal i pròxims a la pròpia experiència, a través de diversos suports, com ara la repetició, el ritme pausat o el llenguatge no verbal, i mostrant empatia i respecte per la cortesia lingüística i l’etiqueta digital, així com per les diferents necessitats, idees i motivacions dels interlocutors</v>
      </c>
      <c r="J408" s="177">
        <v>407.0</v>
      </c>
    </row>
    <row r="409">
      <c r="A409" s="172">
        <v>408.0</v>
      </c>
      <c r="B409" s="173" t="s">
        <v>314</v>
      </c>
      <c r="C409" s="174" t="s">
        <v>313</v>
      </c>
      <c r="D409" s="173" t="s">
        <v>373</v>
      </c>
      <c r="E409" s="174" t="s">
        <v>1054</v>
      </c>
      <c r="F409" s="174" t="str">
        <f t="shared" si="1"/>
        <v>C03-Produir textos orals i multimodals amb coherència, claredat i registre adequats, atenent les convencions pròpies dels diferents gèneres discursius, i participar en interaccions orals variades, amb autonomia, per expressar idees, sentiments i conceptes, construir coneixement i establir vincles personals.</v>
      </c>
      <c r="G409" s="176" t="s">
        <v>1612</v>
      </c>
      <c r="H409" s="174" t="s">
        <v>1799</v>
      </c>
      <c r="I409" s="174" t="str">
        <f t="shared" si="2"/>
        <v>5è i 6è CA 3.4-Seleccionar i utilitzar, de forma guiada i en situacions quotidianes, estratègies elementals per saludar, acomiadar-se i presentar-se, formular i contestar preguntes senzilles, expressar missatges, i iniciar i acabar la comunicació</v>
      </c>
      <c r="J409" s="177">
        <v>408.0</v>
      </c>
    </row>
    <row r="410">
      <c r="A410" s="172">
        <v>409.0</v>
      </c>
      <c r="B410" s="173" t="s">
        <v>314</v>
      </c>
      <c r="C410" s="174" t="s">
        <v>313</v>
      </c>
      <c r="D410" s="173" t="s">
        <v>381</v>
      </c>
      <c r="E410" s="174" t="s">
        <v>1800</v>
      </c>
      <c r="F410"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adquirir i construir coneixement, i respondre a necessitats i interessos comunicatius diversos.</v>
      </c>
      <c r="G410" s="176" t="s">
        <v>529</v>
      </c>
      <c r="H410" s="174" t="s">
        <v>1801</v>
      </c>
      <c r="I410" s="174" t="str">
        <f t="shared" si="2"/>
        <v>1r i 2n CA 4.1-Reconèixer i comprendre paraules i expressions habituals en textos escrits i multimodals breus i senzills sobre temes freqüents i quotidians de rellevància personal i pròxims a la pròpia experiència, expressats de forma entenedora, clara, senzilla i directa, i en llengua estàndard</v>
      </c>
      <c r="J410" s="177">
        <v>409.0</v>
      </c>
    </row>
    <row r="411">
      <c r="A411" s="172">
        <v>410.0</v>
      </c>
      <c r="B411" s="173" t="s">
        <v>314</v>
      </c>
      <c r="C411" s="174" t="s">
        <v>313</v>
      </c>
      <c r="D411" s="173" t="s">
        <v>381</v>
      </c>
      <c r="E411" s="174" t="s">
        <v>1800</v>
      </c>
      <c r="F411"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adquirir i construir coneixement, i respondre a necessitats i interessos comunicatius diversos.</v>
      </c>
      <c r="G411" s="176" t="s">
        <v>531</v>
      </c>
      <c r="H411" s="174" t="s">
        <v>1802</v>
      </c>
      <c r="I411" s="174" t="str">
        <f t="shared" si="2"/>
        <v>1r i 2n CA 4.2-Seleccionar i aplicar, de forma guiada, estratègies elementals en situacions comunicatives quotidianes i de rellevància per a l’alumnat que permetin captar la idea global i identificar elements específics amb ajuda d’elements lingüístics i no lingüístics</v>
      </c>
      <c r="J411" s="177">
        <v>410.0</v>
      </c>
    </row>
    <row r="412">
      <c r="A412" s="172">
        <v>411.0</v>
      </c>
      <c r="B412" s="173" t="s">
        <v>314</v>
      </c>
      <c r="C412" s="174" t="s">
        <v>313</v>
      </c>
      <c r="D412" s="173" t="s">
        <v>381</v>
      </c>
      <c r="E412" s="174" t="s">
        <v>1800</v>
      </c>
      <c r="F412"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adquirir i construir coneixement, i respondre a necessitats i interessos comunicatius diversos.</v>
      </c>
      <c r="G412" s="176" t="s">
        <v>535</v>
      </c>
      <c r="H412" s="174" t="s">
        <v>1803</v>
      </c>
      <c r="I412" s="174" t="str">
        <f t="shared" si="2"/>
        <v>3r i 4t CA 4.1-Reconèixer i comprendre el sentit global, així com paraules i frases prèviament indicades en textos escrits i multimodals breus i senzills sobre temes freqüents i quotidians de rellevància personal i pròxims a la seva experiència, així com de textos de ficció adequats al nivell de desenvolupament de l’alumnat, expressats de forma entenedora, clara i en llengua estàndard a través de diferents suports</v>
      </c>
      <c r="J412" s="177">
        <v>411.0</v>
      </c>
    </row>
    <row r="413">
      <c r="A413" s="172">
        <v>412.0</v>
      </c>
      <c r="B413" s="173" t="s">
        <v>314</v>
      </c>
      <c r="C413" s="174" t="s">
        <v>313</v>
      </c>
      <c r="D413" s="173" t="s">
        <v>381</v>
      </c>
      <c r="E413" s="174" t="s">
        <v>1800</v>
      </c>
      <c r="F413"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adquirir i construir coneixement, i respondre a necessitats i interessos comunicatius diversos.</v>
      </c>
      <c r="G413" s="176" t="s">
        <v>537</v>
      </c>
      <c r="H413" s="174" t="s">
        <v>1804</v>
      </c>
      <c r="I413" s="174" t="str">
        <f t="shared" si="2"/>
        <v>3r i 4t CA 4.2-Seleccionar i aplicar, de forma guiada, estratègies adequades en situacions comunicatives quotidianes i de rellevància per a l’alumnat que permetin captar el sentit global i processar informacions explícites en textos breus i senzills sobre temes familiars</v>
      </c>
      <c r="J413" s="177">
        <v>412.0</v>
      </c>
    </row>
    <row r="414">
      <c r="A414" s="172">
        <v>413.0</v>
      </c>
      <c r="B414" s="173" t="s">
        <v>314</v>
      </c>
      <c r="C414" s="174" t="s">
        <v>313</v>
      </c>
      <c r="D414" s="173" t="s">
        <v>381</v>
      </c>
      <c r="E414" s="174" t="s">
        <v>1800</v>
      </c>
      <c r="F414"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adquirir i construir coneixement, i respondre a necessitats i interessos comunicatius diversos.</v>
      </c>
      <c r="G414" s="176" t="s">
        <v>1435</v>
      </c>
      <c r="H414" s="174" t="s">
        <v>1805</v>
      </c>
      <c r="I414" s="174" t="str">
        <f t="shared" si="2"/>
        <v>5è i 6è CA 4.1-Reconèixer i comprendre el sentit global, així com paraules i frases específiques de textos escrits i multimodals breus i senzills sobre temes freqüents i quotidians de rellevància personal i àmbits pròxims a la seva experiència, així com de textos literaris adequats al nivell de desenvolupament de l’alumnat, expressats de forma entenedora, clara i en llengua estàndard a través de diferents suports</v>
      </c>
      <c r="J414" s="177">
        <v>413.0</v>
      </c>
    </row>
    <row r="415">
      <c r="A415" s="172">
        <v>414.0</v>
      </c>
      <c r="B415" s="173" t="s">
        <v>314</v>
      </c>
      <c r="C415" s="174" t="s">
        <v>313</v>
      </c>
      <c r="D415" s="173" t="s">
        <v>381</v>
      </c>
      <c r="E415" s="174" t="s">
        <v>1800</v>
      </c>
      <c r="F415" s="174" t="str">
        <f t="shared" si="1"/>
        <v>C04-Comprendre i interpretar textos escrits i multimodals, reconeixent el sentit global, les idees principals i la informació implícita i explícita, i realitzant, de manera progressivament autònoma, reflexions elementals sobre aspectes formals i de contingut, per adquirir i construir coneixement, i respondre a necessitats i interessos comunicatius diversos.</v>
      </c>
      <c r="G415" s="176" t="s">
        <v>1437</v>
      </c>
      <c r="H415" s="174" t="s">
        <v>1806</v>
      </c>
      <c r="I415" s="174" t="str">
        <f t="shared" si="2"/>
        <v>5è i 6è CA 4.2-Seleccionar i aplicar, de forma guiada, estratègies i coneixements adequats en situacions comunicatives quotidianes i de rellevància per a l’alumnat que permetin captar el sentit global i processar informacions explícites en textos diversos</v>
      </c>
      <c r="J415" s="177">
        <v>414.0</v>
      </c>
    </row>
    <row r="416">
      <c r="A416" s="172">
        <v>415.0</v>
      </c>
      <c r="B416" s="173" t="s">
        <v>314</v>
      </c>
      <c r="C416" s="174" t="s">
        <v>313</v>
      </c>
      <c r="D416" s="173" t="s">
        <v>431</v>
      </c>
      <c r="E416" s="174" t="s">
        <v>1807</v>
      </c>
      <c r="F416" s="174"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16" s="176" t="s">
        <v>542</v>
      </c>
      <c r="H416" s="174" t="s">
        <v>1808</v>
      </c>
      <c r="I416" s="174" t="str">
        <f t="shared" si="2"/>
        <v>1r i 2n CA 5.1-Escriure paraules, expressions conegudes i frases, sobre assumptes quotidians i de rellevància personal per a l’alumnat, a partir de models, i amb una finalitat específica, a través d’eines analògiques i digitals, utilitzant estructures i lèxic elemental</v>
      </c>
      <c r="J416" s="177">
        <v>415.0</v>
      </c>
    </row>
    <row r="417">
      <c r="A417" s="172">
        <v>416.0</v>
      </c>
      <c r="B417" s="173" t="s">
        <v>314</v>
      </c>
      <c r="C417" s="174" t="s">
        <v>313</v>
      </c>
      <c r="D417" s="173" t="s">
        <v>431</v>
      </c>
      <c r="E417" s="174" t="s">
        <v>1807</v>
      </c>
      <c r="F417" s="174"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17" s="176" t="s">
        <v>544</v>
      </c>
      <c r="H417" s="174" t="s">
        <v>1789</v>
      </c>
      <c r="I417" s="174" t="str">
        <f t="shared" si="2"/>
        <v>1r i 2n CA 5.2-Seleccionar i aplicar de forma guiada estratègies bàsiques per produir missatges breus i senzills adequats a les intencions comunicatives utilitzant, amb ajuda, recursos i suports físics o digitals en funció de les necessitats de cada moment</v>
      </c>
      <c r="J417" s="177">
        <v>416.0</v>
      </c>
    </row>
    <row r="418">
      <c r="A418" s="172">
        <v>417.0</v>
      </c>
      <c r="B418" s="173" t="s">
        <v>314</v>
      </c>
      <c r="C418" s="174" t="s">
        <v>313</v>
      </c>
      <c r="D418" s="173" t="s">
        <v>431</v>
      </c>
      <c r="E418" s="174" t="s">
        <v>1807</v>
      </c>
      <c r="F418" s="174"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18" s="176" t="s">
        <v>550</v>
      </c>
      <c r="H418" s="174" t="s">
        <v>1809</v>
      </c>
      <c r="I418" s="174" t="str">
        <f t="shared" si="2"/>
        <v>3r i 4t CA 5.1-Redactar textos breus i senzills, sobre assumptes quotidians i de rellevància personal per a l’alumnat, amb adequació a la situació comunicativa proposada, a partir de models, i a través d’eines analògiques i digitals, utilitzant estructures i lèxic elemental</v>
      </c>
      <c r="J418" s="177">
        <v>417.0</v>
      </c>
    </row>
    <row r="419">
      <c r="A419" s="172">
        <v>418.0</v>
      </c>
      <c r="B419" s="173" t="s">
        <v>314</v>
      </c>
      <c r="C419" s="174" t="s">
        <v>313</v>
      </c>
      <c r="D419" s="173" t="s">
        <v>431</v>
      </c>
      <c r="E419" s="174" t="s">
        <v>1807</v>
      </c>
      <c r="F419" s="174"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19" s="176" t="s">
        <v>552</v>
      </c>
      <c r="H419" s="174" t="s">
        <v>1793</v>
      </c>
      <c r="I419" s="174" t="str">
        <f t="shared" si="2"/>
        <v>3r i 4t CA 5.2-Seleccionar i aplicar de forma guiada estratègies per produir missatges breus i senzills adequats a les intencions comunicatives utilitzant, amb ajuda, recursos i suports físics o digitals en funció de les necessitats de cada moment</v>
      </c>
      <c r="J419" s="177">
        <v>418.0</v>
      </c>
    </row>
    <row r="420">
      <c r="A420" s="172">
        <v>419.0</v>
      </c>
      <c r="B420" s="173" t="s">
        <v>314</v>
      </c>
      <c r="C420" s="174" t="s">
        <v>313</v>
      </c>
      <c r="D420" s="173" t="s">
        <v>431</v>
      </c>
      <c r="E420" s="174" t="s">
        <v>1807</v>
      </c>
      <c r="F420" s="174"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20" s="176" t="s">
        <v>1446</v>
      </c>
      <c r="H420" s="174" t="s">
        <v>1810</v>
      </c>
      <c r="I420" s="174" t="str">
        <f t="shared" si="2"/>
        <v>5è i 6è CA 5.1-Organitzar i redactar textos breus i senzills, sobre assumptes quotidians i freqüents, de rellevància personal per a l’alumnat i pròxims a la seva experiència, prèviament preparats, amb adequació a la situació comunicativa proposada, a través d’eines analògiques i digitals, i usant estructures i lèxic bàsic d’ús comú</v>
      </c>
      <c r="J420" s="177">
        <v>419.0</v>
      </c>
    </row>
    <row r="421">
      <c r="A421" s="172">
        <v>420.0</v>
      </c>
      <c r="B421" s="173" t="s">
        <v>314</v>
      </c>
      <c r="C421" s="174" t="s">
        <v>313</v>
      </c>
      <c r="D421" s="173" t="s">
        <v>431</v>
      </c>
      <c r="E421" s="174" t="s">
        <v>1807</v>
      </c>
      <c r="F421" s="174" t="str">
        <f t="shared" si="1"/>
        <v>C05-Produir textos escrits i multimodals amb adequació, coherència i cohesió, aplicant estratègies elementals de planificació, redacció, revisió, correcció i edició, amb regulació dels iguals i autoregulació progressivament autònoma i atenent les convencions pròpies del gènere discursiu triat, per construir coneixement i donar resposta de manera informada, eficaç i creativa a demandes comunicatives concretes.</v>
      </c>
      <c r="G421" s="176" t="s">
        <v>1448</v>
      </c>
      <c r="H421" s="174" t="s">
        <v>1811</v>
      </c>
      <c r="I421" s="174" t="str">
        <f t="shared" si="2"/>
        <v>5è i 6è CA 5.2-Seleccionar i aplicar de forma guiada coneixements i estratègies per preparar i produir textos adequats a les intencions comunicatives, les característiques contextuals i la tipologia textual, usant amb ajuda recursos físics o digitals en funció de la tasca i les necessitats de cada moment</v>
      </c>
      <c r="J421" s="177">
        <v>420.0</v>
      </c>
    </row>
    <row r="422">
      <c r="A422" s="172">
        <v>421.0</v>
      </c>
      <c r="B422" s="173" t="s">
        <v>314</v>
      </c>
      <c r="C422" s="174" t="s">
        <v>313</v>
      </c>
      <c r="D422" s="173" t="s">
        <v>457</v>
      </c>
      <c r="E422" s="174" t="s">
        <v>1812</v>
      </c>
      <c r="F422"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22" s="176" t="s">
        <v>559</v>
      </c>
      <c r="H422" s="174" t="s">
        <v>1533</v>
      </c>
      <c r="I422" s="174" t="str">
        <f t="shared" si="2"/>
        <v>1r i 2n CA 6.1-Aplicar estratègies de cerca d’informació (localització, selecció i contrast) en diferents fonts, incloses les digitals, sobre temes propers i d’interès personal, de forma guiada, a la xarxa i a les biblioteques</v>
      </c>
      <c r="J422" s="177">
        <v>421.0</v>
      </c>
    </row>
    <row r="423">
      <c r="A423" s="172">
        <v>422.0</v>
      </c>
      <c r="B423" s="173" t="s">
        <v>314</v>
      </c>
      <c r="C423" s="174" t="s">
        <v>313</v>
      </c>
      <c r="D423" s="173" t="s">
        <v>457</v>
      </c>
      <c r="E423" s="174" t="s">
        <v>1812</v>
      </c>
      <c r="F423"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23" s="176" t="s">
        <v>561</v>
      </c>
      <c r="H423" s="174" t="s">
        <v>1534</v>
      </c>
      <c r="I423" s="174" t="str">
        <f t="shared" si="2"/>
        <v>1r i 2n CA 6.2-Comunicar els resultats d’un procés d’investigació, individual o grupal, realitzat de forma acompanyada, sobre temes propers i d’interès personal</v>
      </c>
      <c r="J423" s="177">
        <v>422.0</v>
      </c>
    </row>
    <row r="424">
      <c r="A424" s="172">
        <v>423.0</v>
      </c>
      <c r="B424" s="173" t="s">
        <v>314</v>
      </c>
      <c r="C424" s="174" t="s">
        <v>313</v>
      </c>
      <c r="D424" s="173" t="s">
        <v>457</v>
      </c>
      <c r="E424" s="174" t="s">
        <v>1812</v>
      </c>
      <c r="F424"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24" s="176" t="s">
        <v>563</v>
      </c>
      <c r="H424" s="174" t="s">
        <v>1535</v>
      </c>
      <c r="I424" s="174" t="str">
        <f t="shared" si="2"/>
        <v>1r i 2n CA 6.3-Adoptar hàbits d’ús segur i saludable de les tecnologies digitals de forma guiada en relació amb l’accés a la informació i a la comunicació en l’entorn immediat</v>
      </c>
      <c r="J424" s="177">
        <v>423.0</v>
      </c>
    </row>
    <row r="425">
      <c r="A425" s="172">
        <v>424.0</v>
      </c>
      <c r="B425" s="173" t="s">
        <v>314</v>
      </c>
      <c r="C425" s="174" t="s">
        <v>313</v>
      </c>
      <c r="D425" s="173" t="s">
        <v>457</v>
      </c>
      <c r="E425" s="174" t="s">
        <v>1812</v>
      </c>
      <c r="F425"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25" s="176" t="s">
        <v>567</v>
      </c>
      <c r="H425" s="174" t="s">
        <v>1536</v>
      </c>
      <c r="I425" s="174" t="str">
        <f t="shared" si="2"/>
        <v>3r i 4t CA 6.1-Aplicar estratègies de cerca d’informació (localització, selecció i contrast) en diferents fonts, incloses les digitals, sobre temes d’interès personal, ecològic i social, de forma progressivament autònoma, a la xarxa i a les biblioteques</v>
      </c>
      <c r="J425" s="177">
        <v>424.0</v>
      </c>
    </row>
    <row r="426">
      <c r="A426" s="172">
        <v>425.0</v>
      </c>
      <c r="B426" s="173" t="s">
        <v>314</v>
      </c>
      <c r="C426" s="174" t="s">
        <v>313</v>
      </c>
      <c r="D426" s="173" t="s">
        <v>457</v>
      </c>
      <c r="E426" s="174" t="s">
        <v>1812</v>
      </c>
      <c r="F426"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26" s="176" t="s">
        <v>569</v>
      </c>
      <c r="H426" s="174" t="s">
        <v>1537</v>
      </c>
      <c r="I426" s="174" t="str">
        <f t="shared" si="2"/>
        <v>3r i 4t CA 6.2-Comunicar de forma creativa i respectant els drets de la propietat intel·lectual, els resultats d’un procés d’investigació, individual o grupal, realitzat de forma acompanyada, sobre temes d’interès personal, ecològic i social, que incloguin els objectius de desenvolupament sostenible</v>
      </c>
      <c r="J426" s="177">
        <v>425.0</v>
      </c>
    </row>
    <row r="427">
      <c r="A427" s="172">
        <v>426.0</v>
      </c>
      <c r="B427" s="173" t="s">
        <v>314</v>
      </c>
      <c r="C427" s="174" t="s">
        <v>313</v>
      </c>
      <c r="D427" s="173" t="s">
        <v>457</v>
      </c>
      <c r="E427" s="174" t="s">
        <v>1812</v>
      </c>
      <c r="F427"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27" s="176" t="s">
        <v>571</v>
      </c>
      <c r="H427" s="174" t="s">
        <v>1538</v>
      </c>
      <c r="I427" s="174" t="str">
        <f t="shared" si="2"/>
        <v>3r i 4t CA 6.3-Adoptar hàbits d’ús segur, sostenible i saludable de les tecnologies digitals, amb acompanyament, en relació amb l’accés, la fiabilitat i verificació de les fonts d’informació i la comunicació al seu entorn immediat i a la xarxa</v>
      </c>
      <c r="J427" s="177">
        <v>426.0</v>
      </c>
    </row>
    <row r="428">
      <c r="A428" s="172">
        <v>427.0</v>
      </c>
      <c r="B428" s="173" t="s">
        <v>314</v>
      </c>
      <c r="C428" s="174" t="s">
        <v>313</v>
      </c>
      <c r="D428" s="173" t="s">
        <v>457</v>
      </c>
      <c r="E428" s="174" t="s">
        <v>1812</v>
      </c>
      <c r="F428"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28" s="176" t="s">
        <v>1457</v>
      </c>
      <c r="H428" s="174" t="s">
        <v>1539</v>
      </c>
      <c r="I428" s="174" t="str">
        <f t="shared" si="2"/>
        <v>5è i 6è CA 6.1-Aplicar estratègies de cerca d’informació (localització, selecció i contrast) en diferents fonts, incloses les digitals, sobre temes d’interès personal, ecològic i social, de forma progressivament autònoma, a la xarxa i a les biblioteques, valorant-ne críticament el resultat</v>
      </c>
      <c r="J428" s="177">
        <v>427.0</v>
      </c>
    </row>
    <row r="429">
      <c r="A429" s="172">
        <v>428.0</v>
      </c>
      <c r="B429" s="173" t="s">
        <v>314</v>
      </c>
      <c r="C429" s="174" t="s">
        <v>313</v>
      </c>
      <c r="D429" s="173" t="s">
        <v>457</v>
      </c>
      <c r="E429" s="174" t="s">
        <v>1812</v>
      </c>
      <c r="F429"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29" s="176" t="s">
        <v>1459</v>
      </c>
      <c r="H429" s="174" t="s">
        <v>1540</v>
      </c>
      <c r="I429" s="174" t="str">
        <f t="shared" si="2"/>
        <v>5è i 6è CA 6.2-Comunicar de forma creativa i respectant els drets de la propietat intel·lectual, els resultats d’un procés d’investigació senzill, individual o grupal, sobre temes d’interès personal, ecològic i social que incloguin els objectius de desenvolupament sostenible</v>
      </c>
      <c r="J429" s="177">
        <v>428.0</v>
      </c>
    </row>
    <row r="430">
      <c r="A430" s="172">
        <v>429.0</v>
      </c>
      <c r="B430" s="173" t="s">
        <v>314</v>
      </c>
      <c r="C430" s="174" t="s">
        <v>313</v>
      </c>
      <c r="D430" s="173" t="s">
        <v>457</v>
      </c>
      <c r="E430" s="174" t="s">
        <v>1812</v>
      </c>
      <c r="F430" s="174" t="str">
        <f t="shared" si="1"/>
        <v>C06-Cercar, seleccionar i contrastar informació procedent de diverses fonts, de forma planificada i de manera progressivament autònoma, avaluant la seva fiabilitat, reconeixent alguns riscos de manipulació i desinformació i adoptant un punt de vista personal i respectuós amb la propietat intel·lectual, per transformar-la en coneixement i comunicar-la de manera creativa.</v>
      </c>
      <c r="G430" s="176" t="s">
        <v>1461</v>
      </c>
      <c r="H430" s="174" t="s">
        <v>1541</v>
      </c>
      <c r="I430" s="174" t="str">
        <f t="shared" si="2"/>
        <v>5è i 6è CA 6.3-Adoptar hàbits d’ús crític, segur, sostenible i saludable de les tecnologies digitals, de forma progressivament autònoma, en relació amb la fiabilitat i la verificació de les fonts, la credibilitat de la informació i la comunicació a l’entorn immediat i a la xarxa</v>
      </c>
      <c r="J430" s="177">
        <v>429.0</v>
      </c>
    </row>
    <row r="431">
      <c r="A431" s="172">
        <v>430.0</v>
      </c>
      <c r="B431" s="173" t="s">
        <v>314</v>
      </c>
      <c r="C431" s="174" t="s">
        <v>313</v>
      </c>
      <c r="D431" s="173" t="s">
        <v>575</v>
      </c>
      <c r="E431" s="174" t="s">
        <v>1813</v>
      </c>
      <c r="F431" s="174" t="str">
        <f t="shared" si="1"/>
        <v>C07-Seleccionar i llegir de manera autònoma obres diverses atenent els propis gustos i interessos, compartint les experiències de lectura, per iniciar la construcció de la identitat lectora, fomentar el gust per la lectura com a font de plaer i gaudir de la seva dimensió social.</v>
      </c>
      <c r="G431" s="176" t="s">
        <v>577</v>
      </c>
      <c r="H431" s="174" t="s">
        <v>1814</v>
      </c>
      <c r="I431" s="174" t="str">
        <f t="shared" si="2"/>
        <v>1r i 2n CA 7.1-Llegir de manera autònoma textos de diferents autors i autores que s’adeqüin als propis gustos i interessos, seleccionats de manera acompanyada, des de les diferents etapes del procés evolutiu de la lectura</v>
      </c>
      <c r="J431" s="177">
        <v>430.0</v>
      </c>
    </row>
    <row r="432">
      <c r="A432" s="172">
        <v>431.0</v>
      </c>
      <c r="B432" s="173" t="s">
        <v>314</v>
      </c>
      <c r="C432" s="174" t="s">
        <v>313</v>
      </c>
      <c r="D432" s="173" t="s">
        <v>575</v>
      </c>
      <c r="E432" s="174" t="s">
        <v>1813</v>
      </c>
      <c r="F432" s="174" t="str">
        <f t="shared" si="1"/>
        <v>C07-Seleccionar i llegir de manera autònoma obres diverses atenent els propis gustos i interessos, compartint les experiències de lectura, per iniciar la construcció de la identitat lectora, fomentar el gust per la lectura com a font de plaer i gaudir de la seva dimensió social.</v>
      </c>
      <c r="G432" s="176" t="s">
        <v>579</v>
      </c>
      <c r="H432" s="174" t="s">
        <v>1815</v>
      </c>
      <c r="I432" s="174" t="str">
        <f t="shared" si="2"/>
        <v>1r i 2n CA 7.2-Compartir lectures, per mitjà de recomanacions, presentacions i a partir d’interaccions orals, en el marc de la biblioteca d’aula i de centre, per expressar gustos i interessos i iniciar-se en una comunitat lectora</v>
      </c>
      <c r="J432" s="177">
        <v>431.0</v>
      </c>
    </row>
    <row r="433">
      <c r="A433" s="172">
        <v>432.0</v>
      </c>
      <c r="B433" s="173" t="s">
        <v>314</v>
      </c>
      <c r="C433" s="174" t="s">
        <v>313</v>
      </c>
      <c r="D433" s="173" t="s">
        <v>575</v>
      </c>
      <c r="E433" s="174" t="s">
        <v>1813</v>
      </c>
      <c r="F433" s="174" t="str">
        <f t="shared" si="1"/>
        <v>C07-Seleccionar i llegir de manera autònoma obres diverses atenent els propis gustos i interessos, compartint les experiències de lectura, per iniciar la construcció de la identitat lectora, fomentar el gust per la lectura com a font de plaer i gaudir de la seva dimensió social.</v>
      </c>
      <c r="G433" s="176" t="s">
        <v>585</v>
      </c>
      <c r="H433" s="174" t="s">
        <v>1816</v>
      </c>
      <c r="I433" s="174" t="str">
        <f t="shared" si="2"/>
        <v>3r i 4t CA 7.1-Llegir de manera autònoma o acompanyada textos de diversos autors i autores que s’adeqüin als propis gustos i interessos i seleccionats amb autonomia creixent, avançant en la construcció de la identitat lectora</v>
      </c>
      <c r="J433" s="177">
        <v>432.0</v>
      </c>
    </row>
    <row r="434">
      <c r="A434" s="172">
        <v>433.0</v>
      </c>
      <c r="B434" s="173" t="s">
        <v>314</v>
      </c>
      <c r="C434" s="174" t="s">
        <v>313</v>
      </c>
      <c r="D434" s="173" t="s">
        <v>575</v>
      </c>
      <c r="E434" s="174" t="s">
        <v>1813</v>
      </c>
      <c r="F434" s="174" t="str">
        <f t="shared" si="1"/>
        <v>C07-Seleccionar i llegir de manera autònoma obres diverses atenent els propis gustos i interessos, compartint les experiències de lectura, per iniciar la construcció de la identitat lectora, fomentar el gust per la lectura com a font de plaer i gaudir de la seva dimensió social.</v>
      </c>
      <c r="G434" s="176" t="s">
        <v>587</v>
      </c>
      <c r="H434" s="174" t="s">
        <v>1817</v>
      </c>
      <c r="I434" s="174" t="str">
        <f t="shared" si="2"/>
        <v>3r i 4t CA 7.2-Compartir lectures per mitjà de recomanacions, presentacions i a partir d’interaccions orals, en el marc de la biblioteca d’aula i de centre, per expressar gustos i interessos, valorar les obres de forma argumentada i que permetin sentir-se membre d’una comunitat lectora</v>
      </c>
      <c r="J434" s="177">
        <v>433.0</v>
      </c>
    </row>
    <row r="435">
      <c r="A435" s="172">
        <v>434.0</v>
      </c>
      <c r="B435" s="173" t="s">
        <v>314</v>
      </c>
      <c r="C435" s="174" t="s">
        <v>313</v>
      </c>
      <c r="D435" s="173" t="s">
        <v>575</v>
      </c>
      <c r="E435" s="174" t="s">
        <v>1813</v>
      </c>
      <c r="F435" s="174" t="str">
        <f t="shared" si="1"/>
        <v>C07-Seleccionar i llegir de manera autònoma obres diverses atenent els propis gustos i interessos, compartint les experiències de lectura, per iniciar la construcció de la identitat lectora, fomentar el gust per la lectura com a font de plaer i gaudir de la seva dimensió social.</v>
      </c>
      <c r="G435" s="176" t="s">
        <v>1467</v>
      </c>
      <c r="H435" s="174" t="s">
        <v>1818</v>
      </c>
      <c r="I435" s="174" t="str">
        <f t="shared" si="2"/>
        <v>5è i 6è CA 7.1-Llegir de manera autònoma textos de diversos autors i autores que s’adeqüin als propis gustos i interessos, seleccionats amb criteri propi, progressant en la construcció de la identitat lectora</v>
      </c>
      <c r="J435" s="177">
        <v>434.0</v>
      </c>
    </row>
    <row r="436">
      <c r="A436" s="172">
        <v>435.0</v>
      </c>
      <c r="B436" s="173" t="s">
        <v>314</v>
      </c>
      <c r="C436" s="174" t="s">
        <v>313</v>
      </c>
      <c r="D436" s="173" t="s">
        <v>575</v>
      </c>
      <c r="E436" s="174" t="s">
        <v>1813</v>
      </c>
      <c r="F436" s="174" t="str">
        <f t="shared" si="1"/>
        <v>C07-Seleccionar i llegir de manera autònoma obres diverses atenent els propis gustos i interessos, compartint les experiències de lectura, per iniciar la construcció de la identitat lectora, fomentar el gust per la lectura com a font de plaer i gaudir de la seva dimensió social.</v>
      </c>
      <c r="G436" s="176" t="s">
        <v>1469</v>
      </c>
      <c r="H436" s="174" t="s">
        <v>1819</v>
      </c>
      <c r="I436" s="174" t="str">
        <f t="shared" si="2"/>
        <v>5è i 6è CA 7.2-Compartir lectures per mitjà de recomanacions, presentacions i a partir d’interaccions orals, per mitjans analògics i digitals, en el marc de la biblioteca d’aula i de centre, per expressar gustos i interessos, valorar les obres de forma crítica i que permetin sentir-se membre d’una comunitat lectora</v>
      </c>
      <c r="J436" s="177">
        <v>435.0</v>
      </c>
    </row>
    <row r="437">
      <c r="A437" s="172">
        <v>436.0</v>
      </c>
      <c r="B437" s="173" t="s">
        <v>314</v>
      </c>
      <c r="C437" s="174" t="s">
        <v>313</v>
      </c>
      <c r="D437" s="173" t="s">
        <v>595</v>
      </c>
      <c r="E437" s="174" t="s">
        <v>1820</v>
      </c>
      <c r="F437" s="174" t="str">
        <f t="shared" si="1"/>
        <v>C08-Mediar entre diferents llengües en situacions predictibles, utilitzant estratègies i coneixements per processar i transmetre informació bàsica i senzilla, per tal de facilitar la comunicació.</v>
      </c>
      <c r="G437" s="176" t="s">
        <v>597</v>
      </c>
      <c r="H437" s="174" t="s">
        <v>1821</v>
      </c>
      <c r="I437" s="174" t="str">
        <f t="shared" si="2"/>
        <v>1r i 2n CA 8.1-Interpretar i explicar informació bàsica de conceptes, comunicacions i textos breus i senzills, de manera guiada, en situacions de comunicació de diversitat lingüística, social i cultural, mostrant empatia i interès per entendre’s en un entorn immediat</v>
      </c>
      <c r="J437" s="177">
        <v>436.0</v>
      </c>
    </row>
    <row r="438">
      <c r="A438" s="172">
        <v>437.0</v>
      </c>
      <c r="B438" s="173" t="s">
        <v>314</v>
      </c>
      <c r="C438" s="174" t="s">
        <v>313</v>
      </c>
      <c r="D438" s="173" t="s">
        <v>595</v>
      </c>
      <c r="E438" s="174" t="s">
        <v>1820</v>
      </c>
      <c r="F438" s="174" t="str">
        <f t="shared" si="1"/>
        <v>C08-Mediar entre diferents llengües en situacions predictibles, utilitzant estratègies i coneixements per processar i transmetre informació bàsica i senzilla, per tal de facilitar la comunicació.</v>
      </c>
      <c r="G438" s="176" t="s">
        <v>607</v>
      </c>
      <c r="H438" s="174" t="s">
        <v>1822</v>
      </c>
      <c r="I438" s="174" t="str">
        <f t="shared" si="2"/>
        <v>3r i 4t CA 8.1-Interpretar i explicar textos, conceptes i comunicacions breus i senzills, de manera guiada, en situacions de comunicació de diversitat lingüística, social i cultural, mostrant empatia i interès per entendre’s en el seu entorn més proper</v>
      </c>
      <c r="J438" s="177">
        <v>437.0</v>
      </c>
    </row>
    <row r="439">
      <c r="A439" s="172">
        <v>438.0</v>
      </c>
      <c r="B439" s="173" t="s">
        <v>314</v>
      </c>
      <c r="C439" s="174" t="s">
        <v>313</v>
      </c>
      <c r="D439" s="173" t="s">
        <v>595</v>
      </c>
      <c r="E439" s="174" t="s">
        <v>1820</v>
      </c>
      <c r="F439" s="174" t="str">
        <f t="shared" si="1"/>
        <v>C08-Mediar entre diferents llengües en situacions predictibles, utilitzant estratègies i coneixements per processar i transmetre informació bàsica i senzilla, per tal de facilitar la comunicació.</v>
      </c>
      <c r="G439" s="176" t="s">
        <v>609</v>
      </c>
      <c r="H439" s="174" t="s">
        <v>1823</v>
      </c>
      <c r="I439" s="174" t="str">
        <f t="shared" si="2"/>
        <v>3r i 4t CA 8.2-Seleccionar i aplicar, de forma guiada, estratègies elementals que ajudin a crear ponts i que facilitin la comprensió i producció d’informació, així com la comunicació fluida, fent servir, amb ajuda, recursos i suports físics o digitals en funció de les necessitats de cada moment</v>
      </c>
      <c r="J439" s="177">
        <v>438.0</v>
      </c>
    </row>
    <row r="440">
      <c r="A440" s="172">
        <v>439.0</v>
      </c>
      <c r="B440" s="173" t="s">
        <v>314</v>
      </c>
      <c r="C440" s="174" t="s">
        <v>313</v>
      </c>
      <c r="D440" s="173" t="s">
        <v>595</v>
      </c>
      <c r="E440" s="174" t="s">
        <v>1820</v>
      </c>
      <c r="F440" s="174" t="str">
        <f t="shared" si="1"/>
        <v>C08-Mediar entre diferents llengües en situacions predictibles, utilitzant estratègies i coneixements per processar i transmetre informació bàsica i senzilla, per tal de facilitar la comunicació.</v>
      </c>
      <c r="G440" s="176" t="s">
        <v>1476</v>
      </c>
      <c r="H440" s="174" t="s">
        <v>1824</v>
      </c>
      <c r="I440" s="174" t="str">
        <f t="shared" si="2"/>
        <v>5è i 6è CA 8.1-Inferir i comunicar textos, conceptes i comunicacions breus i senzills, de manera guiada, en situacions de comunicació amb diversitat lingüística i cultural, mostrant respecte i empatia per les persones interlocutores, per les llengües emprades i interès per participar en la solució de malentesos en l’entorn proper</v>
      </c>
      <c r="J440" s="177">
        <v>439.0</v>
      </c>
    </row>
    <row r="441">
      <c r="A441" s="172">
        <v>440.0</v>
      </c>
      <c r="B441" s="173" t="s">
        <v>314</v>
      </c>
      <c r="C441" s="174" t="s">
        <v>313</v>
      </c>
      <c r="D441" s="173" t="s">
        <v>595</v>
      </c>
      <c r="E441" s="174" t="s">
        <v>1820</v>
      </c>
      <c r="F441" s="174" t="str">
        <f t="shared" si="1"/>
        <v>C08-Mediar entre diferents llengües en situacions predictibles, utilitzant estratègies i coneixements per processar i transmetre informació bàsica i senzilla, per tal de facilitar la comunicació.</v>
      </c>
      <c r="G441" s="176" t="s">
        <v>1478</v>
      </c>
      <c r="H441" s="174" t="s">
        <v>1825</v>
      </c>
      <c r="I441" s="174" t="str">
        <f t="shared" si="2"/>
        <v>5è i 6è CA 8.2-Seleccionar i aplicar, de forma guiada, estratègies bàsiques que ajudin a crear ponts i facilitin la comprensió i producció d’informació i la comunicació fluida, adequats a les intencions comunicatives, les característiques contextuals i la tipologia textual, fent servir, amb ajuda, recursos i suports físics o digitals en funció de les necessitats de cada moment</v>
      </c>
      <c r="J441" s="177">
        <v>440.0</v>
      </c>
    </row>
    <row r="442">
      <c r="A442" s="172">
        <v>441.0</v>
      </c>
      <c r="B442" s="173" t="s">
        <v>314</v>
      </c>
      <c r="C442" s="174" t="s">
        <v>313</v>
      </c>
      <c r="D442" s="173" t="s">
        <v>615</v>
      </c>
      <c r="E442" s="174" t="s">
        <v>1826</v>
      </c>
      <c r="F442"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42" s="176" t="s">
        <v>617</v>
      </c>
      <c r="H442" s="174" t="s">
        <v>1827</v>
      </c>
      <c r="I442" s="174" t="str">
        <f t="shared" si="2"/>
        <v>1r i 2n CA 9.1-Comparar i contrastar similituds i diferències evidents entre llengües, reflexionant, de manera guiada, sobre aspectes elementals del seu funcionament</v>
      </c>
      <c r="J442" s="177">
        <v>441.0</v>
      </c>
    </row>
    <row r="443">
      <c r="A443" s="172">
        <v>442.0</v>
      </c>
      <c r="B443" s="173" t="s">
        <v>314</v>
      </c>
      <c r="C443" s="174" t="s">
        <v>313</v>
      </c>
      <c r="D443" s="173" t="s">
        <v>615</v>
      </c>
      <c r="E443" s="174" t="s">
        <v>1826</v>
      </c>
      <c r="F443"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43" s="176" t="s">
        <v>619</v>
      </c>
      <c r="H443" s="174" t="s">
        <v>1828</v>
      </c>
      <c r="I443" s="174" t="str">
        <f t="shared" si="2"/>
        <v>1r i 2n CA 9.2-Identificar i aplicar, de forma guiada, els coneixements i estratègies que formen el propi repertori lingüístic, per millorar la capacitat de comunicar i d’aprendre la llengua estrangera, amb suport d’altres participants i de suports analògics i digitals</v>
      </c>
      <c r="J443" s="177">
        <v>442.0</v>
      </c>
    </row>
    <row r="444">
      <c r="A444" s="172">
        <v>443.0</v>
      </c>
      <c r="B444" s="173" t="s">
        <v>314</v>
      </c>
      <c r="C444" s="174" t="s">
        <v>313</v>
      </c>
      <c r="D444" s="173" t="s">
        <v>615</v>
      </c>
      <c r="E444" s="174" t="s">
        <v>1826</v>
      </c>
      <c r="F444"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44" s="176" t="s">
        <v>621</v>
      </c>
      <c r="H444" s="174" t="s">
        <v>1829</v>
      </c>
      <c r="I444" s="174" t="str">
        <f t="shared" si="2"/>
        <v>1r i 2n CA 9.3-Identificar i explicar, de manera guiada, progressos i dificultats elementals d’aprenentatge de la llengua estrangera</v>
      </c>
      <c r="J444" s="177">
        <v>443.0</v>
      </c>
    </row>
    <row r="445">
      <c r="A445" s="172">
        <v>444.0</v>
      </c>
      <c r="B445" s="173" t="s">
        <v>314</v>
      </c>
      <c r="C445" s="174" t="s">
        <v>313</v>
      </c>
      <c r="D445" s="173" t="s">
        <v>615</v>
      </c>
      <c r="E445" s="174" t="s">
        <v>1826</v>
      </c>
      <c r="F445"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45" s="176" t="s">
        <v>625</v>
      </c>
      <c r="H445" s="174" t="s">
        <v>1830</v>
      </c>
      <c r="I445" s="174" t="str">
        <f t="shared" si="2"/>
        <v>3r i 4t CA 9.1-Comparar i contrastar les similituds i diferències entre llengües, reflexionant, de manera guiada, sobre aspectes bàsics del seu funcionament</v>
      </c>
      <c r="J445" s="177">
        <v>444.0</v>
      </c>
    </row>
    <row r="446">
      <c r="A446" s="172">
        <v>445.0</v>
      </c>
      <c r="B446" s="173" t="s">
        <v>314</v>
      </c>
      <c r="C446" s="174" t="s">
        <v>313</v>
      </c>
      <c r="D446" s="173" t="s">
        <v>615</v>
      </c>
      <c r="E446" s="174" t="s">
        <v>1826</v>
      </c>
      <c r="F446"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46" s="176" t="s">
        <v>627</v>
      </c>
      <c r="H446" s="174" t="s">
        <v>1831</v>
      </c>
      <c r="I446" s="174" t="str">
        <f t="shared" si="2"/>
        <v>3r i 4t CA 9.2-Utilitzar i diferenciar, de forma guiada, els coneixements i estratègies que formen el propi repertori lingüístic, per millorar la capacitat de comunicar i d’aprendre la llengua estrangera, amb suport d’altres participants i de suports analògics i digitals</v>
      </c>
      <c r="J446" s="177">
        <v>445.0</v>
      </c>
    </row>
    <row r="447">
      <c r="A447" s="172">
        <v>446.0</v>
      </c>
      <c r="B447" s="173" t="s">
        <v>314</v>
      </c>
      <c r="C447" s="174" t="s">
        <v>313</v>
      </c>
      <c r="D447" s="173" t="s">
        <v>615</v>
      </c>
      <c r="E447" s="174" t="s">
        <v>1826</v>
      </c>
      <c r="F447"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47" s="176" t="s">
        <v>629</v>
      </c>
      <c r="H447" s="174" t="s">
        <v>1832</v>
      </c>
      <c r="I447" s="174" t="str">
        <f t="shared" si="2"/>
        <v>3r i 4t CA 9.3-Identificar, registrar i aplicar, de manera guiada, els progressos i dificultats elementals d’aprenentatge de la llengua estrangera, reconeixent els aspectes que ajuden a millorar i participant en activitats d’autoavaluació i coavaluació</v>
      </c>
      <c r="J447" s="177">
        <v>446.0</v>
      </c>
    </row>
    <row r="448">
      <c r="A448" s="172">
        <v>447.0</v>
      </c>
      <c r="B448" s="173" t="s">
        <v>314</v>
      </c>
      <c r="C448" s="174" t="s">
        <v>313</v>
      </c>
      <c r="D448" s="173" t="s">
        <v>615</v>
      </c>
      <c r="E448" s="174" t="s">
        <v>1826</v>
      </c>
      <c r="F448"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48" s="176" t="s">
        <v>1485</v>
      </c>
      <c r="H448" s="174" t="s">
        <v>1833</v>
      </c>
      <c r="I448" s="174" t="str">
        <f t="shared" si="2"/>
        <v>5è i 6è CA 9.1-Comparar i contrastar les similituds i diferències entre llengües, reflexionant, de manera progressivament autònoma, sobre aspectes bàsics del seu funcionament</v>
      </c>
      <c r="J448" s="177">
        <v>447.0</v>
      </c>
    </row>
    <row r="449">
      <c r="A449" s="172">
        <v>448.0</v>
      </c>
      <c r="B449" s="173" t="s">
        <v>314</v>
      </c>
      <c r="C449" s="174" t="s">
        <v>313</v>
      </c>
      <c r="D449" s="173" t="s">
        <v>615</v>
      </c>
      <c r="E449" s="174" t="s">
        <v>1826</v>
      </c>
      <c r="F449"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49" s="176" t="s">
        <v>1487</v>
      </c>
      <c r="H449" s="174" t="s">
        <v>1834</v>
      </c>
      <c r="I449" s="174" t="str">
        <f t="shared" si="2"/>
        <v>5è i 6è CA 9.2-Utilitzar i diferenciar de forma progressivament autònoma els coneixements i estratègies que formen el propi repertori lingüístic, per millorar la capacitat de comunicar i d’aprendre la llengua estrangera, amb suport d’altres participants i de suports analògics i digitals</v>
      </c>
      <c r="J449" s="177">
        <v>448.0</v>
      </c>
    </row>
    <row r="450">
      <c r="A450" s="172">
        <v>449.0</v>
      </c>
      <c r="B450" s="173" t="s">
        <v>314</v>
      </c>
      <c r="C450" s="174" t="s">
        <v>313</v>
      </c>
      <c r="D450" s="173" t="s">
        <v>615</v>
      </c>
      <c r="E450" s="174" t="s">
        <v>1826</v>
      </c>
      <c r="F450" s="174" t="str">
        <f t="shared" si="1"/>
        <v>C09-Reflexionar de forma guiada sobre el llenguatge i reconèixer i usar els repertoris lingüístics personals i a partir de processos de comprensió i producció de textos orals, escrits i multimodals, utilitzant la terminologia elemental adequada, per iniciar-se en el desenvolupament de la consciència lingüística i millorar les destreses en la posada en pràctica d’aquests processos.</v>
      </c>
      <c r="G450" s="176" t="s">
        <v>1676</v>
      </c>
      <c r="H450" s="174" t="s">
        <v>1835</v>
      </c>
      <c r="I450" s="174" t="str">
        <f t="shared" si="2"/>
        <v>5è i 6è CA 9.3-Identificar, registrar i utilitzar, de manera guiada, els progressos i dificultats d’aprenentatge de la llengua estrangera, reconeixent els aspectes que ajuden a millorar i realitzant activitats d’autoavaluació i coavaluació</v>
      </c>
      <c r="J450" s="177">
        <v>449.0</v>
      </c>
    </row>
    <row r="451">
      <c r="A451" s="172">
        <v>450.0</v>
      </c>
      <c r="B451" s="173" t="s">
        <v>314</v>
      </c>
      <c r="C451" s="174" t="s">
        <v>313</v>
      </c>
      <c r="D451" s="173" t="s">
        <v>882</v>
      </c>
      <c r="E451" s="174" t="s">
        <v>1836</v>
      </c>
      <c r="F451" s="174" t="str">
        <f t="shared" si="1"/>
        <v>C10-Posar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51" s="176" t="s">
        <v>1036</v>
      </c>
      <c r="H451" s="174" t="s">
        <v>1837</v>
      </c>
      <c r="I451" s="174" t="str">
        <f t="shared" si="2"/>
        <v>1r i 2n CA 10.1- Rebutjar els usos lingüístics discriminatoris identificats a partir de la reflexió grupal acompanyada sobre els aspectes elementals, verbals i no verbals, que regeixen la comunicació, i tenint en compte la perspectiva de gènere</v>
      </c>
      <c r="J451" s="177">
        <v>450.0</v>
      </c>
    </row>
    <row r="452">
      <c r="A452" s="172">
        <v>451.0</v>
      </c>
      <c r="B452" s="173" t="s">
        <v>314</v>
      </c>
      <c r="C452" s="174" t="s">
        <v>313</v>
      </c>
      <c r="D452" s="173" t="s">
        <v>882</v>
      </c>
      <c r="E452" s="174" t="s">
        <v>1836</v>
      </c>
      <c r="F452" s="174" t="str">
        <f t="shared" si="1"/>
        <v>C10-Posar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52" s="176" t="s">
        <v>1038</v>
      </c>
      <c r="H452" s="174" t="s">
        <v>1561</v>
      </c>
      <c r="I452" s="174" t="str">
        <f t="shared" si="2"/>
        <v>1r i 2n CA 10.2- Utilitzar, amb l’acompanyament i planificació necessaris, estratègies elementals per a l’escolta activa i el consens, iniciant-se en la gestió dialogada de conflictes</v>
      </c>
      <c r="J452" s="177">
        <v>451.0</v>
      </c>
    </row>
    <row r="453">
      <c r="A453" s="172">
        <v>452.0</v>
      </c>
      <c r="B453" s="173" t="s">
        <v>314</v>
      </c>
      <c r="C453" s="174" t="s">
        <v>313</v>
      </c>
      <c r="D453" s="173" t="s">
        <v>882</v>
      </c>
      <c r="E453" s="174" t="s">
        <v>1836</v>
      </c>
      <c r="F453" s="174" t="str">
        <f t="shared" si="1"/>
        <v>C10-Posar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53" s="176" t="s">
        <v>1040</v>
      </c>
      <c r="H453" s="174" t="s">
        <v>1838</v>
      </c>
      <c r="I453" s="174" t="str">
        <f t="shared" si="2"/>
        <v>3r i 4t CA 10.1- Rebutjar els usos lingüístics discriminatoris i identificar els abusos de poder a través de la paraula, mitjançant la reflexió grupal acompanyada sobre els aspectes bàsics, verbals i no verbals, que regeixen la comunicació, i tenint en compte la perspectiva de gènere</v>
      </c>
      <c r="J453" s="177">
        <v>452.0</v>
      </c>
    </row>
    <row r="454">
      <c r="A454" s="172">
        <v>453.0</v>
      </c>
      <c r="B454" s="173" t="s">
        <v>314</v>
      </c>
      <c r="C454" s="174" t="s">
        <v>313</v>
      </c>
      <c r="D454" s="173" t="s">
        <v>882</v>
      </c>
      <c r="E454" s="174" t="s">
        <v>1836</v>
      </c>
      <c r="F454" s="174" t="str">
        <f t="shared" si="1"/>
        <v>C10-Posar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54" s="176" t="s">
        <v>1042</v>
      </c>
      <c r="H454" s="174" t="s">
        <v>1563</v>
      </c>
      <c r="I454" s="174" t="str">
        <f t="shared" si="2"/>
        <v>3r i 4t CA 10.2- Utilitzar, amb l’acompanyament i planificació necessaris, estratègies bàsiques per a la comunicació assertiva i el consens, progressant en la gestió dialogada de conflictes</v>
      </c>
      <c r="J454" s="177">
        <v>453.0</v>
      </c>
    </row>
    <row r="455">
      <c r="A455" s="172">
        <v>454.0</v>
      </c>
      <c r="B455" s="173" t="s">
        <v>314</v>
      </c>
      <c r="C455" s="174" t="s">
        <v>313</v>
      </c>
      <c r="D455" s="173" t="s">
        <v>882</v>
      </c>
      <c r="E455" s="174" t="s">
        <v>1836</v>
      </c>
      <c r="F455" s="174" t="str">
        <f t="shared" si="1"/>
        <v>C10-Posar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55" s="176" t="s">
        <v>1494</v>
      </c>
      <c r="H455" s="174" t="s">
        <v>1839</v>
      </c>
      <c r="I455" s="174" t="str">
        <f t="shared" si="2"/>
        <v>5è i 6è CA 10.1- Rebutjar els usos lingüístics discriminatoris i els abusos de poder a través de la paraula identificats mitjançant la reflexió grupal acompanyada sobre diferents aspectes, verbals i no verbals, que regeixen la comunicació, i tenint en compte la perspectiva de gènere</v>
      </c>
      <c r="J455" s="177">
        <v>454.0</v>
      </c>
    </row>
    <row r="456">
      <c r="A456" s="172">
        <v>455.0</v>
      </c>
      <c r="B456" s="173" t="s">
        <v>314</v>
      </c>
      <c r="C456" s="174" t="s">
        <v>313</v>
      </c>
      <c r="D456" s="173" t="s">
        <v>882</v>
      </c>
      <c r="E456" s="174" t="s">
        <v>1836</v>
      </c>
      <c r="F456" s="174" t="str">
        <f t="shared" si="1"/>
        <v>C10-Posar al servei de la convivència democràtica, la resolució dialogada dels conflictes i la igualtat de drets de totes les persones les pròpies pràctiques comunicatives, utilitzant un llenguatge no discriminatori i desterrant els abusos de poder a través de la paraula, per afavorir un ús eficaç, ètic i democràtic del llenguatge.</v>
      </c>
      <c r="G456" s="176" t="s">
        <v>1496</v>
      </c>
      <c r="H456" s="174" t="s">
        <v>1565</v>
      </c>
      <c r="I456" s="174" t="str">
        <f t="shared" si="2"/>
        <v>5è i 6è CA 10.2- Utilitzar, amb l’acompanyament i planificació necessaris, estratègies bàsiques per a la deliberació argumentada i la gestió dialogada de conflictes, proposant solucions creatives</v>
      </c>
      <c r="J456" s="177">
        <v>455.0</v>
      </c>
    </row>
    <row r="457">
      <c r="A457" s="172">
        <v>456.0</v>
      </c>
      <c r="B457" s="173" t="s">
        <v>318</v>
      </c>
      <c r="C457" s="174" t="s">
        <v>317</v>
      </c>
      <c r="D457" s="173" t="s">
        <v>358</v>
      </c>
      <c r="E457" s="174" t="s">
        <v>1840</v>
      </c>
      <c r="F457" s="174" t="str">
        <f t="shared" si="1"/>
        <v>C01-Traduir problemes i interpretar situacions quotidianes fent-ne una representació matemàtica personal a través de conceptes, eines i estratègies per analitzar-ne els elements més rellevants.</v>
      </c>
      <c r="G457" s="176" t="s">
        <v>476</v>
      </c>
      <c r="H457" s="174" t="s">
        <v>1841</v>
      </c>
      <c r="I457" s="174" t="str">
        <f t="shared" si="2"/>
        <v>1r i 2n CA 1.1-Iniciar-se en la interpretació de la informació d’un problema i d’una situació de la vida quotidiana responent a les preguntes plantejades o fent noves preguntes</v>
      </c>
      <c r="J457" s="177">
        <v>456.0</v>
      </c>
    </row>
    <row r="458">
      <c r="A458" s="172">
        <v>457.0</v>
      </c>
      <c r="B458" s="173" t="s">
        <v>318</v>
      </c>
      <c r="C458" s="174" t="s">
        <v>317</v>
      </c>
      <c r="D458" s="173" t="s">
        <v>358</v>
      </c>
      <c r="E458" s="174" t="s">
        <v>1840</v>
      </c>
      <c r="F458" s="174" t="str">
        <f t="shared" si="1"/>
        <v>C01-Traduir problemes i interpretar situacions quotidianes fent-ne una representació matemàtica personal a través de conceptes, eines i estratègies per analitzar-ne els elements més rellevants.</v>
      </c>
      <c r="G458" s="176" t="s">
        <v>478</v>
      </c>
      <c r="H458" s="174" t="s">
        <v>1842</v>
      </c>
      <c r="I458" s="174" t="str">
        <f t="shared" si="2"/>
        <v>1r i 2n CA 1.2-Proposar representacions matemàtiques, amb recursos manipulatius, gràfics i digitals, orientades a la resolució de problemes i de situacions de la vida quotidiana</v>
      </c>
      <c r="J458" s="177">
        <v>457.0</v>
      </c>
    </row>
    <row r="459">
      <c r="A459" s="172">
        <v>458.0</v>
      </c>
      <c r="B459" s="173" t="s">
        <v>318</v>
      </c>
      <c r="C459" s="174" t="s">
        <v>317</v>
      </c>
      <c r="D459" s="173" t="s">
        <v>358</v>
      </c>
      <c r="E459" s="174" t="s">
        <v>1840</v>
      </c>
      <c r="F459" s="174" t="str">
        <f t="shared" si="1"/>
        <v>C01-Traduir problemes i interpretar situacions quotidianes fent-ne una representació matemàtica personal a través de conceptes, eines i estratègies per analitzar-ne els elements més rellevants.</v>
      </c>
      <c r="G459" s="176" t="s">
        <v>484</v>
      </c>
      <c r="H459" s="174" t="s">
        <v>1843</v>
      </c>
      <c r="I459" s="174" t="str">
        <f t="shared" si="2"/>
        <v>3r i 4t CA 1.1-Interpretar la informació d’un problema i d’una situació de la vida quotidiana responent a les preguntes plantejades o fent noves preguntes</v>
      </c>
      <c r="J459" s="177">
        <v>458.0</v>
      </c>
    </row>
    <row r="460">
      <c r="A460" s="172">
        <v>459.0</v>
      </c>
      <c r="B460" s="173" t="s">
        <v>318</v>
      </c>
      <c r="C460" s="174" t="s">
        <v>317</v>
      </c>
      <c r="D460" s="173" t="s">
        <v>358</v>
      </c>
      <c r="E460" s="174" t="s">
        <v>1840</v>
      </c>
      <c r="F460" s="174" t="str">
        <f t="shared" si="1"/>
        <v>C01-Traduir problemes i interpretar situacions quotidianes fent-ne una representació matemàtica personal a través de conceptes, eines i estratègies per analitzar-ne els elements més rellevants.</v>
      </c>
      <c r="G460" s="176" t="s">
        <v>486</v>
      </c>
      <c r="H460" s="174" t="s">
        <v>1844</v>
      </c>
      <c r="I460" s="174" t="str">
        <f t="shared" si="2"/>
        <v>3r i 4t CA 1.2-Proposar representacions matemàtiques, amb recursos manipulatius, gràfics i digitals, que ajudin en la resolució de problemes i de situacions de la vida quotidiana</v>
      </c>
      <c r="J460" s="177">
        <v>459.0</v>
      </c>
    </row>
    <row r="461">
      <c r="A461" s="172">
        <v>460.0</v>
      </c>
      <c r="B461" s="173" t="s">
        <v>318</v>
      </c>
      <c r="C461" s="174" t="s">
        <v>317</v>
      </c>
      <c r="D461" s="173" t="s">
        <v>358</v>
      </c>
      <c r="E461" s="174" t="s">
        <v>1840</v>
      </c>
      <c r="F461" s="174" t="str">
        <f t="shared" si="1"/>
        <v>C01-Traduir problemes i interpretar situacions quotidianes fent-ne una representació matemàtica personal a través de conceptes, eines i estratègies per analitzar-ne els elements més rellevants.</v>
      </c>
      <c r="G461" s="176" t="s">
        <v>1404</v>
      </c>
      <c r="H461" s="174" t="s">
        <v>1845</v>
      </c>
      <c r="I461" s="174" t="str">
        <f t="shared" si="2"/>
        <v>5è i 6è CA 1.1-Interpretar i reformular de forma verbal i gràfica, problemes i situacions de la vida quotidiana, responent a les preguntes plantejades o fent noves preguntes</v>
      </c>
      <c r="J461" s="177">
        <v>460.0</v>
      </c>
    </row>
    <row r="462">
      <c r="A462" s="172">
        <v>461.0</v>
      </c>
      <c r="B462" s="173" t="s">
        <v>318</v>
      </c>
      <c r="C462" s="174" t="s">
        <v>317</v>
      </c>
      <c r="D462" s="173" t="s">
        <v>358</v>
      </c>
      <c r="E462" s="174" t="s">
        <v>1840</v>
      </c>
      <c r="F462" s="174" t="str">
        <f t="shared" si="1"/>
        <v>C01-Traduir problemes i interpretar situacions quotidianes fent-ne una representació matemàtica personal a través de conceptes, eines i estratègies per analitzar-ne els elements més rellevants.</v>
      </c>
      <c r="G462" s="176" t="s">
        <v>1406</v>
      </c>
      <c r="H462" s="174" t="s">
        <v>1846</v>
      </c>
      <c r="I462" s="174" t="str">
        <f t="shared" si="2"/>
        <v>5è i 6è CA 1.2-Elaborar representacions matemàtiques eficaces, amb recursos manipulatius, gràfics i digitals, que portin a la resolució de problemes i de situacions de la vida quotidiana</v>
      </c>
      <c r="J462" s="177">
        <v>461.0</v>
      </c>
    </row>
    <row r="463">
      <c r="A463" s="172">
        <v>462.0</v>
      </c>
      <c r="B463" s="173" t="s">
        <v>318</v>
      </c>
      <c r="C463" s="174" t="s">
        <v>317</v>
      </c>
      <c r="D463" s="173" t="s">
        <v>367</v>
      </c>
      <c r="E463" s="174" t="s">
        <v>1847</v>
      </c>
      <c r="F463"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63" s="176" t="s">
        <v>493</v>
      </c>
      <c r="H463" s="174" t="s">
        <v>1848</v>
      </c>
      <c r="I463" s="174" t="str">
        <f t="shared" si="2"/>
        <v>1r i 2n CA 2.1-Emprar estratègies i formes pròpies de raonar per resoldre un problema i explicar el procés</v>
      </c>
      <c r="J463" s="177">
        <v>462.0</v>
      </c>
    </row>
    <row r="464">
      <c r="A464" s="172">
        <v>463.0</v>
      </c>
      <c r="B464" s="173" t="s">
        <v>318</v>
      </c>
      <c r="C464" s="174" t="s">
        <v>317</v>
      </c>
      <c r="D464" s="173" t="s">
        <v>367</v>
      </c>
      <c r="E464" s="174" t="s">
        <v>1847</v>
      </c>
      <c r="F464"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64" s="176" t="s">
        <v>495</v>
      </c>
      <c r="H464" s="174" t="s">
        <v>1849</v>
      </c>
      <c r="I464" s="174" t="str">
        <f t="shared" si="2"/>
        <v>1r i 2n CA 2.2-Explorar, compartir i resoldre un mateix problema a partir de diferents propostes, parlant-ne sense biaix de gènere</v>
      </c>
      <c r="J464" s="177">
        <v>463.0</v>
      </c>
    </row>
    <row r="465">
      <c r="A465" s="172">
        <v>464.0</v>
      </c>
      <c r="B465" s="173" t="s">
        <v>318</v>
      </c>
      <c r="C465" s="174" t="s">
        <v>317</v>
      </c>
      <c r="D465" s="173" t="s">
        <v>367</v>
      </c>
      <c r="E465" s="174" t="s">
        <v>1847</v>
      </c>
      <c r="F465"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65" s="176" t="s">
        <v>497</v>
      </c>
      <c r="H465" s="174" t="s">
        <v>1850</v>
      </c>
      <c r="I465" s="174" t="str">
        <f t="shared" si="2"/>
        <v>1r i 2n CA 2.3-Comprovar que les solucions obtingudes es corresponen amb la pregunta formulada relacionant les solucions amb la pregunta</v>
      </c>
      <c r="J465" s="177">
        <v>464.0</v>
      </c>
    </row>
    <row r="466">
      <c r="A466" s="172">
        <v>465.0</v>
      </c>
      <c r="B466" s="173" t="s">
        <v>318</v>
      </c>
      <c r="C466" s="174" t="s">
        <v>317</v>
      </c>
      <c r="D466" s="173" t="s">
        <v>367</v>
      </c>
      <c r="E466" s="174" t="s">
        <v>1847</v>
      </c>
      <c r="F466"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66" s="176" t="s">
        <v>503</v>
      </c>
      <c r="H466" s="174" t="s">
        <v>1851</v>
      </c>
      <c r="I466" s="174" t="str">
        <f t="shared" si="2"/>
        <v>3r i 4t CA 2.1-Emprar estratègies i formes de raonament diverses per resoldre un problema i explicar-ne el procés</v>
      </c>
      <c r="J466" s="177">
        <v>465.0</v>
      </c>
    </row>
    <row r="467">
      <c r="A467" s="172">
        <v>466.0</v>
      </c>
      <c r="B467" s="173" t="s">
        <v>318</v>
      </c>
      <c r="C467" s="174" t="s">
        <v>317</v>
      </c>
      <c r="D467" s="173" t="s">
        <v>367</v>
      </c>
      <c r="E467" s="174" t="s">
        <v>1847</v>
      </c>
      <c r="F467"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67" s="176" t="s">
        <v>505</v>
      </c>
      <c r="H467" s="174" t="s">
        <v>1849</v>
      </c>
      <c r="I467" s="174" t="str">
        <f t="shared" si="2"/>
        <v>3r i 4t CA 2.2-Explorar, compartir i resoldre un mateix problema a partir de diferents propostes, parlant-ne sense biaix de gènere</v>
      </c>
      <c r="J467" s="177">
        <v>466.0</v>
      </c>
    </row>
    <row r="468">
      <c r="A468" s="172">
        <v>467.0</v>
      </c>
      <c r="B468" s="173" t="s">
        <v>318</v>
      </c>
      <c r="C468" s="174" t="s">
        <v>317</v>
      </c>
      <c r="D468" s="173" t="s">
        <v>367</v>
      </c>
      <c r="E468" s="174" t="s">
        <v>1847</v>
      </c>
      <c r="F468"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68" s="176" t="s">
        <v>507</v>
      </c>
      <c r="H468" s="174" t="s">
        <v>1852</v>
      </c>
      <c r="I468" s="174" t="str">
        <f t="shared" si="2"/>
        <v>3r i 4t CA 2.3-Demostrar la correcció matemàtica de les solucions d’un problema i la seva coherència en el context plantejat</v>
      </c>
      <c r="J468" s="177">
        <v>467.0</v>
      </c>
    </row>
    <row r="469">
      <c r="A469" s="172">
        <v>468.0</v>
      </c>
      <c r="B469" s="173" t="s">
        <v>318</v>
      </c>
      <c r="C469" s="174" t="s">
        <v>317</v>
      </c>
      <c r="D469" s="173" t="s">
        <v>367</v>
      </c>
      <c r="E469" s="174" t="s">
        <v>1847</v>
      </c>
      <c r="F469"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69" s="176" t="s">
        <v>1415</v>
      </c>
      <c r="H469" s="174" t="s">
        <v>1853</v>
      </c>
      <c r="I469" s="174" t="str">
        <f t="shared" si="2"/>
        <v>5è i 6è CA 2.1-Seleccionar entre diferents estratègies per resoldre un problema i compartint i justificant l’estratègia seleccionada</v>
      </c>
      <c r="J469" s="177">
        <v>468.0</v>
      </c>
    </row>
    <row r="470">
      <c r="A470" s="172">
        <v>469.0</v>
      </c>
      <c r="B470" s="173" t="s">
        <v>318</v>
      </c>
      <c r="C470" s="174" t="s">
        <v>317</v>
      </c>
      <c r="D470" s="173" t="s">
        <v>367</v>
      </c>
      <c r="E470" s="174" t="s">
        <v>1847</v>
      </c>
      <c r="F470"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70" s="176" t="s">
        <v>1417</v>
      </c>
      <c r="H470" s="174" t="s">
        <v>1854</v>
      </c>
      <c r="I470" s="174" t="str">
        <f t="shared" si="2"/>
        <v>5è i 6è CA 2.2-Compartir i obtenir possibles solucions d’un problema seleccionant d’entre diverses opcions compartides i justificant l’escollida sense biaix de gènere</v>
      </c>
      <c r="J470" s="177">
        <v>469.0</v>
      </c>
    </row>
    <row r="471">
      <c r="A471" s="172">
        <v>470.0</v>
      </c>
      <c r="B471" s="173" t="s">
        <v>318</v>
      </c>
      <c r="C471" s="174" t="s">
        <v>317</v>
      </c>
      <c r="D471" s="173" t="s">
        <v>367</v>
      </c>
      <c r="E471" s="174" t="s">
        <v>1847</v>
      </c>
      <c r="F471" s="174" t="str">
        <f t="shared" si="1"/>
        <v>C02-Resoldre problemes, aplicant diferents tècniques, estratègies i formes de raonament, per explorar i compartir diferents maneres de procedir, obtenir solucions i assegurar la seva validesa des d’un punt de vista formal i en relació amb el context plantejat i generar noves preguntes i reptes.</v>
      </c>
      <c r="G471" s="176" t="s">
        <v>1593</v>
      </c>
      <c r="H471" s="174" t="s">
        <v>1855</v>
      </c>
      <c r="I471" s="174" t="str">
        <f t="shared" si="2"/>
        <v>5è i 6è CA 2.3-Argumentar la correcció matemàtica de les solucions d’un problema i la seva coherència en el context plantejat generant, si escau, noves preguntes i reptes</v>
      </c>
      <c r="J471" s="177">
        <v>470.0</v>
      </c>
    </row>
    <row r="472">
      <c r="A472" s="172">
        <v>471.0</v>
      </c>
      <c r="B472" s="173" t="s">
        <v>318</v>
      </c>
      <c r="C472" s="174" t="s">
        <v>317</v>
      </c>
      <c r="D472" s="173" t="s">
        <v>373</v>
      </c>
      <c r="E472" s="174" t="s">
        <v>1856</v>
      </c>
      <c r="F472" s="174" t="str">
        <f t="shared" si="1"/>
        <v>C03-Explorar, formular i comprovar conjectures senzilles, reconeixent el valor del raonament espacial, raonament lògic i incorporar-hi l’argumentació per integrar i generar nou coneixement matemàtic.</v>
      </c>
      <c r="G472" s="176" t="s">
        <v>512</v>
      </c>
      <c r="H472" s="174" t="s">
        <v>1857</v>
      </c>
      <c r="I472" s="174" t="str">
        <f t="shared" si="2"/>
        <v>1r i 2n CA 3.1-Iniciar-se en la realització de conjectures matemàtiques investigant patrons i propietats, fent deduccions i comprovant-les</v>
      </c>
      <c r="J472" s="177">
        <v>471.0</v>
      </c>
    </row>
    <row r="473">
      <c r="A473" s="172">
        <v>472.0</v>
      </c>
      <c r="B473" s="173" t="s">
        <v>318</v>
      </c>
      <c r="C473" s="174" t="s">
        <v>317</v>
      </c>
      <c r="D473" s="173" t="s">
        <v>373</v>
      </c>
      <c r="E473" s="174" t="s">
        <v>1856</v>
      </c>
      <c r="F473" s="174" t="str">
        <f t="shared" si="1"/>
        <v>C03-Explorar, formular i comprovar conjectures senzilles, reconeixent el valor del raonament espacial, raonament lògic i incorporar-hi l’argumentació per integrar i generar nou coneixement matemàtic.</v>
      </c>
      <c r="G473" s="176" t="s">
        <v>514</v>
      </c>
      <c r="H473" s="174" t="s">
        <v>1858</v>
      </c>
      <c r="I473" s="174" t="str">
        <f t="shared" si="2"/>
        <v>1r i 2n CA 3.2-Proposar exemples de problemes i situacions i explicant com es poden resoldre matemàticament</v>
      </c>
      <c r="J473" s="177">
        <v>472.0</v>
      </c>
    </row>
    <row r="474">
      <c r="A474" s="172">
        <v>473.0</v>
      </c>
      <c r="B474" s="173" t="s">
        <v>318</v>
      </c>
      <c r="C474" s="174" t="s">
        <v>317</v>
      </c>
      <c r="D474" s="173" t="s">
        <v>373</v>
      </c>
      <c r="E474" s="174" t="s">
        <v>1856</v>
      </c>
      <c r="F474" s="174" t="str">
        <f t="shared" si="1"/>
        <v>C03-Explorar, formular i comprovar conjectures senzilles, reconeixent el valor del raonament espacial, raonament lògic i incorporar-hi l’argumentació per integrar i generar nou coneixement matemàtic.</v>
      </c>
      <c r="G474" s="176" t="s">
        <v>516</v>
      </c>
      <c r="H474" s="174" t="s">
        <v>1859</v>
      </c>
      <c r="I474" s="174" t="str">
        <f t="shared" si="2"/>
        <v>1r i 2n CA 3.3-Incorporar la utilització de la visualització i del raonament geomètric com a forma de raonament per entendre i gestionar la informació referida a l’espai</v>
      </c>
      <c r="J474" s="177">
        <v>473.0</v>
      </c>
    </row>
    <row r="475">
      <c r="A475" s="172">
        <v>474.0</v>
      </c>
      <c r="B475" s="173" t="s">
        <v>318</v>
      </c>
      <c r="C475" s="174" t="s">
        <v>317</v>
      </c>
      <c r="D475" s="173" t="s">
        <v>373</v>
      </c>
      <c r="E475" s="174" t="s">
        <v>1856</v>
      </c>
      <c r="F475" s="174" t="str">
        <f t="shared" si="1"/>
        <v>C03-Explorar, formular i comprovar conjectures senzilles, reconeixent el valor del raonament espacial, raonament lògic i incorporar-hi l’argumentació per integrar i generar nou coneixement matemàtic.</v>
      </c>
      <c r="G475" s="176" t="s">
        <v>522</v>
      </c>
      <c r="H475" s="174" t="s">
        <v>1860</v>
      </c>
      <c r="I475" s="174" t="str">
        <f t="shared" si="2"/>
        <v>3r i 4t CA 3.1-Formular conjectures matemàtiques senzilles i investigant patrons, propietats i relacions, així com fent deduccions i comprovant-les</v>
      </c>
      <c r="J475" s="177">
        <v>474.0</v>
      </c>
    </row>
    <row r="476">
      <c r="A476" s="172">
        <v>475.0</v>
      </c>
      <c r="B476" s="173" t="s">
        <v>318</v>
      </c>
      <c r="C476" s="174" t="s">
        <v>317</v>
      </c>
      <c r="D476" s="173" t="s">
        <v>373</v>
      </c>
      <c r="E476" s="174" t="s">
        <v>1856</v>
      </c>
      <c r="F476" s="174" t="str">
        <f t="shared" si="1"/>
        <v>C03-Explorar, formular i comprovar conjectures senzilles, reconeixent el valor del raonament espacial, raonament lògic i incorporar-hi l’argumentació per integrar i generar nou coneixement matemàtic.</v>
      </c>
      <c r="G476" s="176" t="s">
        <v>524</v>
      </c>
      <c r="H476" s="174" t="s">
        <v>1861</v>
      </c>
      <c r="I476" s="174" t="str">
        <f t="shared" si="2"/>
        <v>3r i 4t CA 3.2-Proposar exemples de problemes i situacions, explicant com es poden resoldre raonant i argumentant en les situacions en què calgui aplicar-ho</v>
      </c>
      <c r="J476" s="177">
        <v>475.0</v>
      </c>
    </row>
    <row r="477">
      <c r="A477" s="172">
        <v>476.0</v>
      </c>
      <c r="B477" s="173" t="s">
        <v>318</v>
      </c>
      <c r="C477" s="174" t="s">
        <v>317</v>
      </c>
      <c r="D477" s="173" t="s">
        <v>373</v>
      </c>
      <c r="E477" s="174" t="s">
        <v>1856</v>
      </c>
      <c r="F477" s="174" t="str">
        <f t="shared" si="1"/>
        <v>C03-Explorar, formular i comprovar conjectures senzilles, reconeixent el valor del raonament espacial, raonament lògic i incorporar-hi l’argumentació per integrar i generar nou coneixement matemàtic.</v>
      </c>
      <c r="G477" s="176" t="s">
        <v>526</v>
      </c>
      <c r="H477" s="174" t="s">
        <v>1859</v>
      </c>
      <c r="I477" s="174" t="str">
        <f t="shared" si="2"/>
        <v>3r i 4t CA 3.3-Incorporar la utilització de la visualització i del raonament geomètric com a forma de raonament per entendre i gestionar la informació referida a l’espai</v>
      </c>
      <c r="J477" s="177">
        <v>476.0</v>
      </c>
    </row>
    <row r="478">
      <c r="A478" s="172">
        <v>477.0</v>
      </c>
      <c r="B478" s="173" t="s">
        <v>318</v>
      </c>
      <c r="C478" s="174" t="s">
        <v>317</v>
      </c>
      <c r="D478" s="173" t="s">
        <v>373</v>
      </c>
      <c r="E478" s="174" t="s">
        <v>1856</v>
      </c>
      <c r="F478" s="174" t="str">
        <f t="shared" si="1"/>
        <v>C03-Explorar, formular i comprovar conjectures senzilles, reconeixent el valor del raonament espacial, raonament lògic i incorporar-hi l’argumentació per integrar i generar nou coneixement matemàtic.</v>
      </c>
      <c r="G478" s="176" t="s">
        <v>1424</v>
      </c>
      <c r="H478" s="174" t="s">
        <v>1862</v>
      </c>
      <c r="I478" s="174" t="str">
        <f t="shared" si="2"/>
        <v>5è i 6è CA 3.1-Analitzar conjectures matemàtiques senzilles investigant patrons, propietats i relacions, així com fent deduccions i comprovant-les</v>
      </c>
      <c r="J478" s="177">
        <v>477.0</v>
      </c>
    </row>
    <row r="479">
      <c r="A479" s="172">
        <v>478.0</v>
      </c>
      <c r="B479" s="173" t="s">
        <v>318</v>
      </c>
      <c r="C479" s="174" t="s">
        <v>317</v>
      </c>
      <c r="D479" s="173" t="s">
        <v>373</v>
      </c>
      <c r="E479" s="174" t="s">
        <v>1856</v>
      </c>
      <c r="F479" s="174" t="str">
        <f t="shared" si="1"/>
        <v>C03-Explorar, formular i comprovar conjectures senzilles, reconeixent el valor del raonament espacial, raonament lògic i incorporar-hi l’argumentació per integrar i generar nou coneixement matemàtic.</v>
      </c>
      <c r="G479" s="176" t="s">
        <v>1426</v>
      </c>
      <c r="H479" s="174" t="s">
        <v>1863</v>
      </c>
      <c r="I479" s="174" t="str">
        <f t="shared" si="2"/>
        <v>5è i 6è CA 3.2-Crear exemples de problemes i situacions justificant que es poden resoldre oferint els propis raonaments i arguments</v>
      </c>
      <c r="J479" s="177">
        <v>478.0</v>
      </c>
    </row>
    <row r="480">
      <c r="A480" s="172">
        <v>479.0</v>
      </c>
      <c r="B480" s="173" t="s">
        <v>318</v>
      </c>
      <c r="C480" s="174" t="s">
        <v>317</v>
      </c>
      <c r="D480" s="173" t="s">
        <v>373</v>
      </c>
      <c r="E480" s="174" t="s">
        <v>1856</v>
      </c>
      <c r="F480" s="174" t="str">
        <f t="shared" si="1"/>
        <v>C03-Explorar, formular i comprovar conjectures senzilles, reconeixent el valor del raonament espacial, raonament lògic i incorporar-hi l’argumentació per integrar i generar nou coneixement matemàtic.</v>
      </c>
      <c r="G480" s="176" t="s">
        <v>1610</v>
      </c>
      <c r="H480" s="174" t="s">
        <v>1859</v>
      </c>
      <c r="I480" s="174" t="str">
        <f t="shared" si="2"/>
        <v>5è i 6è CA 3.3-Incorporar la utilització de la visualització i del raonament geomètric com a forma de raonament per entendre i gestionar la informació referida a l’espai</v>
      </c>
      <c r="J480" s="177">
        <v>479.0</v>
      </c>
    </row>
    <row r="481">
      <c r="A481" s="172">
        <v>480.0</v>
      </c>
      <c r="B481" s="173" t="s">
        <v>318</v>
      </c>
      <c r="C481" s="174" t="s">
        <v>317</v>
      </c>
      <c r="D481" s="173" t="s">
        <v>381</v>
      </c>
      <c r="E481" s="174" t="s">
        <v>1864</v>
      </c>
      <c r="F481" s="174" t="str">
        <f t="shared" si="1"/>
        <v>C04-Utilitzar el pensament computacional, descompondre en parts més petites, reconeixent patrons i dissenyant algorismes per solucionar problemes i situacions de la vida quotidiana.</v>
      </c>
      <c r="G481" s="176" t="s">
        <v>529</v>
      </c>
      <c r="H481" s="174" t="s">
        <v>1865</v>
      </c>
      <c r="I481" s="174" t="str">
        <f t="shared" si="2"/>
        <v>1r i 2n CA 4.1-Descriure rutines i activitats senzilles que es realitzin pas a pas, en situacions de l’aula i de la vida quotidiana</v>
      </c>
      <c r="J481" s="177">
        <v>480.0</v>
      </c>
    </row>
    <row r="482">
      <c r="A482" s="172">
        <v>481.0</v>
      </c>
      <c r="B482" s="173" t="s">
        <v>318</v>
      </c>
      <c r="C482" s="174" t="s">
        <v>317</v>
      </c>
      <c r="D482" s="173" t="s">
        <v>381</v>
      </c>
      <c r="E482" s="174" t="s">
        <v>1864</v>
      </c>
      <c r="F482" s="174" t="str">
        <f t="shared" si="1"/>
        <v>C04-Utilitzar el pensament computacional, descompondre en parts més petites, reconeixent patrons i dissenyant algorismes per solucionar problemes i situacions de la vida quotidiana.</v>
      </c>
      <c r="G482" s="176" t="s">
        <v>531</v>
      </c>
      <c r="H482" s="174" t="s">
        <v>1866</v>
      </c>
      <c r="I482" s="174" t="str">
        <f t="shared" si="2"/>
        <v>1r i 2n CA 4.2-Descompondre un problema o situació de la vida quotidiana en tasques concretes, abordant-les d’una en una per poder trobar la solució global</v>
      </c>
      <c r="J482" s="177">
        <v>481.0</v>
      </c>
    </row>
    <row r="483">
      <c r="A483" s="172">
        <v>482.0</v>
      </c>
      <c r="B483" s="173" t="s">
        <v>318</v>
      </c>
      <c r="C483" s="174" t="s">
        <v>317</v>
      </c>
      <c r="D483" s="173" t="s">
        <v>381</v>
      </c>
      <c r="E483" s="174" t="s">
        <v>1864</v>
      </c>
      <c r="F483" s="174" t="str">
        <f t="shared" si="1"/>
        <v>C04-Utilitzar el pensament computacional, descompondre en parts més petites, reconeixent patrons i dissenyant algorismes per solucionar problemes i situacions de la vida quotidiana.</v>
      </c>
      <c r="G483" s="176" t="s">
        <v>533</v>
      </c>
      <c r="H483" s="174" t="s">
        <v>1867</v>
      </c>
      <c r="I483" s="174" t="str">
        <f t="shared" si="2"/>
        <v>1r i 2n CA 4.3-Reconèixer patrons, similituds i tendències en els problemes o situacions que es volen solucionar</v>
      </c>
      <c r="J483" s="177">
        <v>482.0</v>
      </c>
    </row>
    <row r="484">
      <c r="A484" s="172">
        <v>483.0</v>
      </c>
      <c r="B484" s="173" t="s">
        <v>318</v>
      </c>
      <c r="C484" s="174" t="s">
        <v>317</v>
      </c>
      <c r="D484" s="173" t="s">
        <v>381</v>
      </c>
      <c r="E484" s="174" t="s">
        <v>1864</v>
      </c>
      <c r="F484" s="174" t="str">
        <f t="shared" si="1"/>
        <v>C04-Utilitzar el pensament computacional, descompondre en parts més petites, reconeixent patrons i dissenyant algorismes per solucionar problemes i situacions de la vida quotidiana.</v>
      </c>
      <c r="G484" s="176" t="s">
        <v>1321</v>
      </c>
      <c r="H484" s="174" t="s">
        <v>1868</v>
      </c>
      <c r="I484" s="174" t="str">
        <f t="shared" si="2"/>
        <v>1r i 2n CA 4.4-Explicar instruccions pas a pas per resoldre un problema i d’altres de similars provant i duent a terme possibles solucions amb dispositius digitals i sense</v>
      </c>
      <c r="J484" s="177">
        <v>483.0</v>
      </c>
    </row>
    <row r="485">
      <c r="A485" s="172">
        <v>484.0</v>
      </c>
      <c r="B485" s="173" t="s">
        <v>318</v>
      </c>
      <c r="C485" s="174" t="s">
        <v>317</v>
      </c>
      <c r="D485" s="173" t="s">
        <v>381</v>
      </c>
      <c r="E485" s="174" t="s">
        <v>1864</v>
      </c>
      <c r="F485" s="174" t="str">
        <f t="shared" si="1"/>
        <v>C04-Utilitzar el pensament computacional, descompondre en parts més petites, reconeixent patrons i dissenyant algorismes per solucionar problemes i situacions de la vida quotidiana.</v>
      </c>
      <c r="G485" s="176" t="s">
        <v>535</v>
      </c>
      <c r="H485" s="174" t="s">
        <v>1865</v>
      </c>
      <c r="I485" s="174" t="str">
        <f t="shared" si="2"/>
        <v>3r i 4t CA 4.1-Descriure rutines i activitats senzilles que es realitzin pas a pas, en situacions de l’aula i de la vida quotidiana</v>
      </c>
      <c r="J485" s="177">
        <v>484.0</v>
      </c>
    </row>
    <row r="486">
      <c r="A486" s="172">
        <v>485.0</v>
      </c>
      <c r="B486" s="173" t="s">
        <v>318</v>
      </c>
      <c r="C486" s="174" t="s">
        <v>317</v>
      </c>
      <c r="D486" s="173" t="s">
        <v>381</v>
      </c>
      <c r="E486" s="174" t="s">
        <v>1864</v>
      </c>
      <c r="F486" s="174" t="str">
        <f t="shared" si="1"/>
        <v>C04-Utilitzar el pensament computacional, descompondre en parts més petites, reconeixent patrons i dissenyant algorismes per solucionar problemes i situacions de la vida quotidiana.</v>
      </c>
      <c r="G486" s="176" t="s">
        <v>537</v>
      </c>
      <c r="H486" s="174" t="s">
        <v>1866</v>
      </c>
      <c r="I486" s="174" t="str">
        <f t="shared" si="2"/>
        <v>3r i 4t CA 4.2-Descompondre un problema o situació de la vida quotidiana en tasques concretes, abordant-les d’una en una per poder trobar la solució global</v>
      </c>
      <c r="J486" s="177">
        <v>485.0</v>
      </c>
    </row>
    <row r="487">
      <c r="A487" s="172">
        <v>486.0</v>
      </c>
      <c r="B487" s="173" t="s">
        <v>318</v>
      </c>
      <c r="C487" s="174" t="s">
        <v>317</v>
      </c>
      <c r="D487" s="173" t="s">
        <v>381</v>
      </c>
      <c r="E487" s="174" t="s">
        <v>1864</v>
      </c>
      <c r="F487" s="174" t="str">
        <f t="shared" si="1"/>
        <v>C04-Utilitzar el pensament computacional, descompondre en parts més petites, reconeixent patrons i dissenyant algorismes per solucionar problemes i situacions de la vida quotidiana.</v>
      </c>
      <c r="G487" s="176" t="s">
        <v>539</v>
      </c>
      <c r="H487" s="174" t="s">
        <v>1867</v>
      </c>
      <c r="I487" s="174" t="str">
        <f t="shared" si="2"/>
        <v>3r i 4t CA 4.3-Reconèixer patrons, similituds i tendències en els problemes o situacions que es volen solucionar</v>
      </c>
      <c r="J487" s="177">
        <v>486.0</v>
      </c>
    </row>
    <row r="488">
      <c r="A488" s="172">
        <v>487.0</v>
      </c>
      <c r="B488" s="173" t="s">
        <v>318</v>
      </c>
      <c r="C488" s="174" t="s">
        <v>317</v>
      </c>
      <c r="D488" s="173" t="s">
        <v>381</v>
      </c>
      <c r="E488" s="174" t="s">
        <v>1864</v>
      </c>
      <c r="F488" s="174" t="str">
        <f t="shared" si="1"/>
        <v>C04-Utilitzar el pensament computacional, descompondre en parts més petites, reconeixent patrons i dissenyant algorismes per solucionar problemes i situacions de la vida quotidiana.</v>
      </c>
      <c r="G488" s="176" t="s">
        <v>1330</v>
      </c>
      <c r="H488" s="174" t="s">
        <v>1869</v>
      </c>
      <c r="I488" s="174" t="str">
        <f t="shared" si="2"/>
        <v>3r i 4t CA 4.4-Definir instruccions pas a pas per resoldre un problema i d’altres de similars provant i duent a terme possibles solucions amb dispositius digitals i sense</v>
      </c>
      <c r="J488" s="177">
        <v>487.0</v>
      </c>
    </row>
    <row r="489">
      <c r="A489" s="172">
        <v>488.0</v>
      </c>
      <c r="B489" s="173" t="s">
        <v>318</v>
      </c>
      <c r="C489" s="174" t="s">
        <v>317</v>
      </c>
      <c r="D489" s="173" t="s">
        <v>381</v>
      </c>
      <c r="E489" s="174" t="s">
        <v>1864</v>
      </c>
      <c r="F489" s="174" t="str">
        <f t="shared" si="1"/>
        <v>C04-Utilitzar el pensament computacional, descompondre en parts més petites, reconeixent patrons i dissenyant algorismes per solucionar problemes i situacions de la vida quotidiana.</v>
      </c>
      <c r="G489" s="176" t="s">
        <v>1435</v>
      </c>
      <c r="H489" s="174" t="s">
        <v>1870</v>
      </c>
      <c r="I489" s="174" t="str">
        <f t="shared" si="2"/>
        <v>5è i 6è CA 4.1-Descompondre un problema o situació de la vida quotidiana en tasques, abordant-les d’una en una per poder trobar la solució global, entre d’altres, amb dispositius digitals</v>
      </c>
      <c r="J489" s="177">
        <v>488.0</v>
      </c>
    </row>
    <row r="490">
      <c r="A490" s="172">
        <v>489.0</v>
      </c>
      <c r="B490" s="173" t="s">
        <v>318</v>
      </c>
      <c r="C490" s="174" t="s">
        <v>317</v>
      </c>
      <c r="D490" s="173" t="s">
        <v>381</v>
      </c>
      <c r="E490" s="174" t="s">
        <v>1864</v>
      </c>
      <c r="F490" s="174" t="str">
        <f t="shared" si="1"/>
        <v>C04-Utilitzar el pensament computacional, descompondre en parts més petites, reconeixent patrons i dissenyant algorismes per solucionar problemes i situacions de la vida quotidiana.</v>
      </c>
      <c r="G490" s="176" t="s">
        <v>1437</v>
      </c>
      <c r="H490" s="174" t="s">
        <v>1867</v>
      </c>
      <c r="I490" s="174" t="str">
        <f t="shared" si="2"/>
        <v>5è i 6è CA 4.2-Reconèixer patrons, similituds i tendències en els problemes o situacions que es volen solucionar</v>
      </c>
      <c r="J490" s="177">
        <v>489.0</v>
      </c>
    </row>
    <row r="491">
      <c r="A491" s="172">
        <v>490.0</v>
      </c>
      <c r="B491" s="173" t="s">
        <v>318</v>
      </c>
      <c r="C491" s="174" t="s">
        <v>317</v>
      </c>
      <c r="D491" s="173" t="s">
        <v>381</v>
      </c>
      <c r="E491" s="174" t="s">
        <v>1864</v>
      </c>
      <c r="F491" s="174" t="str">
        <f t="shared" si="1"/>
        <v>C04-Utilitzar el pensament computacional, descompondre en parts més petites, reconeixent patrons i dissenyant algorismes per solucionar problemes i situacions de la vida quotidiana.</v>
      </c>
      <c r="G491" s="176" t="s">
        <v>1439</v>
      </c>
      <c r="H491" s="174" t="s">
        <v>1871</v>
      </c>
      <c r="I491" s="174" t="str">
        <f t="shared" si="2"/>
        <v>5è i 6è CA 4.3-Trobar els principis que generen els patrons d’un problema, descartant les dades irrellevants tot identificant les parts més importants</v>
      </c>
      <c r="J491" s="177">
        <v>490.0</v>
      </c>
    </row>
    <row r="492">
      <c r="A492" s="172">
        <v>491.0</v>
      </c>
      <c r="B492" s="173" t="s">
        <v>318</v>
      </c>
      <c r="C492" s="174" t="s">
        <v>317</v>
      </c>
      <c r="D492" s="173" t="s">
        <v>381</v>
      </c>
      <c r="E492" s="174" t="s">
        <v>1864</v>
      </c>
      <c r="F492" s="174" t="str">
        <f t="shared" si="1"/>
        <v>C04-Utilitzar el pensament computacional, descompondre en parts més petites, reconeixent patrons i dissenyant algorismes per solucionar problemes i situacions de la vida quotidiana.</v>
      </c>
      <c r="G492" s="176" t="s">
        <v>1872</v>
      </c>
      <c r="H492" s="174" t="s">
        <v>1873</v>
      </c>
      <c r="I492" s="174" t="str">
        <f t="shared" si="2"/>
        <v>5è i 6è CA 4.4-Definir instruccions pas a pas per resoldre un problema i d’altres de similars provant i duent a terme possibles solucions amb dispositius digitals</v>
      </c>
      <c r="J492" s="177">
        <v>491.0</v>
      </c>
    </row>
    <row r="493">
      <c r="A493" s="172">
        <v>492.0</v>
      </c>
      <c r="B493" s="173" t="s">
        <v>318</v>
      </c>
      <c r="C493" s="174" t="s">
        <v>317</v>
      </c>
      <c r="D493" s="173" t="s">
        <v>431</v>
      </c>
      <c r="E493" s="174" t="s">
        <v>1874</v>
      </c>
      <c r="F493" s="174" t="str">
        <f t="shared" si="1"/>
        <v>C05-Utilitzar connexions entre diferents idees matemàtiques, així com identificar les matemàtiques implicades en altres àrees o amb la vida quotidiana, interrelacionant conceptes i procediments per interpretar situacions i contextos diversos.</v>
      </c>
      <c r="G493" s="176" t="s">
        <v>542</v>
      </c>
      <c r="H493" s="174" t="s">
        <v>1875</v>
      </c>
      <c r="I493" s="174" t="str">
        <f t="shared" si="2"/>
        <v>1r i 2n CA 5.1-Reconèixer connexions entre els diferents elements matemàtics relacionant i ampliar coneixements en un context matemàtic</v>
      </c>
      <c r="J493" s="177">
        <v>492.0</v>
      </c>
    </row>
    <row r="494">
      <c r="A494" s="172">
        <v>493.0</v>
      </c>
      <c r="B494" s="173" t="s">
        <v>318</v>
      </c>
      <c r="C494" s="174" t="s">
        <v>317</v>
      </c>
      <c r="D494" s="173" t="s">
        <v>431</v>
      </c>
      <c r="E494" s="174" t="s">
        <v>1874</v>
      </c>
      <c r="F494" s="174" t="str">
        <f t="shared" si="1"/>
        <v>C05-Utilitzar connexions entre diferents idees matemàtiques, així com identificar les matemàtiques implicades en altres àrees o amb la vida quotidiana, interrelacionant conceptes i procediments per interpretar situacions i contextos diversos.</v>
      </c>
      <c r="G494" s="176" t="s">
        <v>544</v>
      </c>
      <c r="H494" s="174" t="s">
        <v>1876</v>
      </c>
      <c r="I494" s="174" t="str">
        <f t="shared" si="2"/>
        <v>1r i 2n CA 5.2-Reconèixer les matemàtiques presents en la vida quotidiana i en altres àrees en situacions en què se’n pugui fer ús</v>
      </c>
      <c r="J494" s="177">
        <v>493.0</v>
      </c>
    </row>
    <row r="495">
      <c r="A495" s="172">
        <v>494.0</v>
      </c>
      <c r="B495" s="173" t="s">
        <v>318</v>
      </c>
      <c r="C495" s="174" t="s">
        <v>317</v>
      </c>
      <c r="D495" s="173" t="s">
        <v>431</v>
      </c>
      <c r="E495" s="174" t="s">
        <v>1874</v>
      </c>
      <c r="F495" s="174" t="str">
        <f t="shared" si="1"/>
        <v>C05-Utilitzar connexions entre diferents idees matemàtiques, així com identificar les matemàtiques implicades en altres àrees o amb la vida quotidiana, interrelacionant conceptes i procediments per interpretar situacions i contextos diversos.</v>
      </c>
      <c r="G495" s="176" t="s">
        <v>550</v>
      </c>
      <c r="H495" s="174" t="s">
        <v>1877</v>
      </c>
      <c r="I495" s="174" t="str">
        <f t="shared" si="2"/>
        <v>3r i 4t CA 5.1-Realitzar connexions entre els diferents elements matemàtics valorant-ne la utilitat per raonar i fixar coneixements en un context matemàtic</v>
      </c>
      <c r="J495" s="177">
        <v>494.0</v>
      </c>
    </row>
    <row r="496">
      <c r="A496" s="172">
        <v>495.0</v>
      </c>
      <c r="B496" s="173" t="s">
        <v>318</v>
      </c>
      <c r="C496" s="174" t="s">
        <v>317</v>
      </c>
      <c r="D496" s="173" t="s">
        <v>431</v>
      </c>
      <c r="E496" s="174" t="s">
        <v>1874</v>
      </c>
      <c r="F496" s="174" t="str">
        <f t="shared" si="1"/>
        <v>C05-Utilitzar connexions entre diferents idees matemàtiques, així com identificar les matemàtiques implicades en altres àrees o amb la vida quotidiana, interrelacionant conceptes i procediments per interpretar situacions i contextos diversos.</v>
      </c>
      <c r="G496" s="176" t="s">
        <v>552</v>
      </c>
      <c r="H496" s="174" t="s">
        <v>1878</v>
      </c>
      <c r="I496" s="174" t="str">
        <f t="shared" si="2"/>
        <v>3r i 4t CA 5.2-Interpretar situacions en contextos diversos reconeixent les connexions entre les matemàtiques i la vida quotidiana en situacions en què se’n pugui fer ús (se’n faci ús)</v>
      </c>
      <c r="J496" s="177">
        <v>495.0</v>
      </c>
    </row>
    <row r="497">
      <c r="A497" s="172">
        <v>496.0</v>
      </c>
      <c r="B497" s="173" t="s">
        <v>318</v>
      </c>
      <c r="C497" s="174" t="s">
        <v>317</v>
      </c>
      <c r="D497" s="173" t="s">
        <v>431</v>
      </c>
      <c r="E497" s="174" t="s">
        <v>1874</v>
      </c>
      <c r="F497" s="174" t="str">
        <f t="shared" si="1"/>
        <v>C05-Utilitzar connexions entre diferents idees matemàtiques, així com identificar les matemàtiques implicades en altres àrees o amb la vida quotidiana, interrelacionant conceptes i procediments per interpretar situacions i contextos diversos.</v>
      </c>
      <c r="G497" s="176" t="s">
        <v>1446</v>
      </c>
      <c r="H497" s="174" t="s">
        <v>1879</v>
      </c>
      <c r="I497" s="174" t="str">
        <f t="shared" si="2"/>
        <v>5è i 6è CA 5.1-Connectar diferents elements de les matemàtiques valorant-ne la utilitat per relacionar i ampliar coneixements en un context matemàtic</v>
      </c>
      <c r="J497" s="177">
        <v>496.0</v>
      </c>
    </row>
    <row r="498">
      <c r="A498" s="172">
        <v>497.0</v>
      </c>
      <c r="B498" s="173" t="s">
        <v>318</v>
      </c>
      <c r="C498" s="174" t="s">
        <v>317</v>
      </c>
      <c r="D498" s="173" t="s">
        <v>431</v>
      </c>
      <c r="E498" s="174" t="s">
        <v>1874</v>
      </c>
      <c r="F498" s="174" t="str">
        <f t="shared" si="1"/>
        <v>C05-Utilitzar connexions entre diferents idees matemàtiques, així com identificar les matemàtiques implicades en altres àrees o amb la vida quotidiana, interrelacionant conceptes i procediments per interpretar situacions i contextos diversos.</v>
      </c>
      <c r="G498" s="176" t="s">
        <v>1448</v>
      </c>
      <c r="H498" s="174" t="s">
        <v>1880</v>
      </c>
      <c r="I498" s="174" t="str">
        <f t="shared" si="2"/>
        <v>5è i 6è CA 5.2-Utilitzar les connexions entre les matemàtiques i altres àrees i també entre les matemàtiques i situacions de contextos no matemàtics en què se’n pugui fer ús, desenvolupant la capacitat crítica, creativa i innovadora</v>
      </c>
      <c r="J498" s="177">
        <v>497.0</v>
      </c>
    </row>
    <row r="499">
      <c r="A499" s="172">
        <v>498.0</v>
      </c>
      <c r="B499" s="173" t="s">
        <v>318</v>
      </c>
      <c r="C499" s="174" t="s">
        <v>317</v>
      </c>
      <c r="D499" s="173" t="s">
        <v>457</v>
      </c>
      <c r="E499" s="174" t="s">
        <v>1881</v>
      </c>
      <c r="F499" s="174" t="str">
        <f t="shared" si="1"/>
        <v>C06-Comunicar i representar, de forma individual i col·lectiva, conceptes, procediments i resultats matemàtics utilitzant el llenguatge oral, escrit, gràfic, multimodal, en diferents formats i amb la terminologia matemàtica adequada, per donar significat i permanència a les idees matemàtiques.</v>
      </c>
      <c r="G499" s="176" t="s">
        <v>559</v>
      </c>
      <c r="H499" s="174" t="s">
        <v>1882</v>
      </c>
      <c r="I499" s="174" t="str">
        <f t="shared" si="2"/>
        <v>1r i 2n CA 6.1-Seleccionar el llenguatge matemàtic bàsic present en la vida quotidiana donant-li significat</v>
      </c>
      <c r="J499" s="177">
        <v>498.0</v>
      </c>
    </row>
    <row r="500">
      <c r="A500" s="172">
        <v>499.0</v>
      </c>
      <c r="B500" s="173" t="s">
        <v>318</v>
      </c>
      <c r="C500" s="174" t="s">
        <v>317</v>
      </c>
      <c r="D500" s="173" t="s">
        <v>457</v>
      </c>
      <c r="E500" s="174" t="s">
        <v>1881</v>
      </c>
      <c r="F500" s="174" t="str">
        <f t="shared" si="1"/>
        <v>C06-Comunicar i representar, de forma individual i col·lectiva, conceptes, procediments i resultats matemàtics utilitzant el llenguatge oral, escrit, gràfic, multimodal, en diferents formats i amb la terminologia matemàtica adequada, per donar significat i permanència a les idees matemàtiques.</v>
      </c>
      <c r="G500" s="176" t="s">
        <v>561</v>
      </c>
      <c r="H500" s="174" t="s">
        <v>1883</v>
      </c>
      <c r="I500" s="174" t="str">
        <f t="shared" si="2"/>
        <v>1r i 2n CA 6.2-Explicar idees i processos matemàtics utilitzats en la resolució d’un problema o justificant la solució obtinguda de forma verbal, amb l’ajuda del gest o de la representació gràfica</v>
      </c>
      <c r="J500" s="177">
        <v>499.0</v>
      </c>
    </row>
    <row r="501">
      <c r="A501" s="172">
        <v>500.0</v>
      </c>
      <c r="B501" s="173" t="s">
        <v>318</v>
      </c>
      <c r="C501" s="174" t="s">
        <v>317</v>
      </c>
      <c r="D501" s="173" t="s">
        <v>457</v>
      </c>
      <c r="E501" s="174" t="s">
        <v>1881</v>
      </c>
      <c r="F501" s="174" t="str">
        <f t="shared" si="1"/>
        <v>C06-Comunicar i representar, de forma individual i col·lectiva, conceptes, procediments i resultats matemàtics utilitzant el llenguatge oral, escrit, gràfic, multimodal, en diferents formats i amb la terminologia matemàtica adequada, per donar significat i permanència a les idees matemàtiques.</v>
      </c>
      <c r="G501" s="176" t="s">
        <v>567</v>
      </c>
      <c r="H501" s="174" t="s">
        <v>1884</v>
      </c>
      <c r="I501" s="174" t="str">
        <f t="shared" si="2"/>
        <v>3r i 4t CA 6.1-Reconèixer i usar llenguatge matemàtic present en el seu entorn donant-li significat</v>
      </c>
      <c r="J501" s="177">
        <v>500.0</v>
      </c>
    </row>
    <row r="502">
      <c r="A502" s="172">
        <v>501.0</v>
      </c>
      <c r="B502" s="173" t="s">
        <v>318</v>
      </c>
      <c r="C502" s="174" t="s">
        <v>317</v>
      </c>
      <c r="D502" s="173" t="s">
        <v>457</v>
      </c>
      <c r="E502" s="174" t="s">
        <v>1881</v>
      </c>
      <c r="F502" s="174" t="str">
        <f t="shared" si="1"/>
        <v>C06-Comunicar i representar, de forma individual i col·lectiva, conceptes, procediments i resultats matemàtics utilitzant el llenguatge oral, escrit, gràfic, multimodal, en diferents formats i amb la terminologia matemàtica adequada, per donar significat i permanència a les idees matemàtiques.</v>
      </c>
      <c r="G502" s="176" t="s">
        <v>569</v>
      </c>
      <c r="H502" s="174" t="s">
        <v>1885</v>
      </c>
      <c r="I502" s="174" t="str">
        <f t="shared" si="2"/>
        <v>3r i 4t CA 6.2-Explicar idees i processos matemàtics utilitzats en la resolució d’un problema o justificant la solució obtinguda de forma verbal, amb l’ajuda del gest, la representació gràfica i també la representació digital</v>
      </c>
      <c r="J502" s="177">
        <v>501.0</v>
      </c>
    </row>
    <row r="503">
      <c r="A503" s="172">
        <v>502.0</v>
      </c>
      <c r="B503" s="173" t="s">
        <v>318</v>
      </c>
      <c r="C503" s="174" t="s">
        <v>317</v>
      </c>
      <c r="D503" s="173" t="s">
        <v>457</v>
      </c>
      <c r="E503" s="174" t="s">
        <v>1881</v>
      </c>
      <c r="F503" s="174" t="str">
        <f t="shared" si="1"/>
        <v>C06-Comunicar i representar, de forma individual i col·lectiva, conceptes, procediments i resultats matemàtics utilitzant el llenguatge oral, escrit, gràfic, multimodal, en diferents formats i amb la terminologia matemàtica adequada, per donar significat i permanència a les idees matemàtiques.</v>
      </c>
      <c r="G503" s="176" t="s">
        <v>1457</v>
      </c>
      <c r="H503" s="174" t="s">
        <v>1886</v>
      </c>
      <c r="I503" s="174" t="str">
        <f t="shared" si="2"/>
        <v>5è i 6è CA 6.1-Interpretar i usar llenguatge matemàtic adequat donant-li significat</v>
      </c>
      <c r="J503" s="177">
        <v>502.0</v>
      </c>
    </row>
    <row r="504">
      <c r="A504" s="172">
        <v>503.0</v>
      </c>
      <c r="B504" s="173" t="s">
        <v>318</v>
      </c>
      <c r="C504" s="174" t="s">
        <v>317</v>
      </c>
      <c r="D504" s="173" t="s">
        <v>457</v>
      </c>
      <c r="E504" s="174" t="s">
        <v>1881</v>
      </c>
      <c r="F504" s="174" t="str">
        <f t="shared" si="1"/>
        <v>C06-Comunicar i representar, de forma individual i col·lectiva, conceptes, procediments i resultats matemàtics utilitzant el llenguatge oral, escrit, gràfic, multimodal, en diferents formats i amb la terminologia matemàtica adequada, per donar significat i permanència a les idees matemàtiques.</v>
      </c>
      <c r="G504" s="176" t="s">
        <v>1459</v>
      </c>
      <c r="H504" s="174" t="s">
        <v>1887</v>
      </c>
      <c r="I504" s="174" t="str">
        <f t="shared" si="2"/>
        <v>5è i 6è CA 6.2-Representar conceptes, procediments i resultats matemàtics utilitzant diferents eines i formes de representació, inclosa la digital, per visualitzar idees i estructurar processos matemàtics</v>
      </c>
      <c r="J504" s="177">
        <v>503.0</v>
      </c>
    </row>
    <row r="505">
      <c r="A505" s="172">
        <v>504.0</v>
      </c>
      <c r="B505" s="173" t="s">
        <v>318</v>
      </c>
      <c r="C505" s="174" t="s">
        <v>317</v>
      </c>
      <c r="D505" s="173" t="s">
        <v>457</v>
      </c>
      <c r="E505" s="174" t="s">
        <v>1881</v>
      </c>
      <c r="F505" s="174" t="str">
        <f t="shared" si="1"/>
        <v>C06-Comunicar i representar, de forma individual i col·lectiva, conceptes, procediments i resultats matemàtics utilitzant el llenguatge oral, escrit, gràfic, multimodal, en diferents formats i amb la terminologia matemàtica adequada, per donar significat i permanència a les idees matemàtiques.</v>
      </c>
      <c r="G505" s="176" t="s">
        <v>1461</v>
      </c>
      <c r="H505" s="174" t="s">
        <v>1888</v>
      </c>
      <c r="I505" s="174" t="str">
        <f t="shared" si="2"/>
        <v>5è i 6è CA 6.3-Explicar idees i processos matemàtics utilitzats en la resolució d’un problema o argumentant la solució obtinguda de forma verbal, amb l’ajuda del gest, la representació gràfica i també la representació digital</v>
      </c>
      <c r="J505" s="177">
        <v>504.0</v>
      </c>
    </row>
    <row r="506">
      <c r="A506" s="172">
        <v>505.0</v>
      </c>
      <c r="B506" s="173" t="s">
        <v>318</v>
      </c>
      <c r="C506" s="174" t="s">
        <v>317</v>
      </c>
      <c r="D506" s="173" t="s">
        <v>575</v>
      </c>
      <c r="E506" s="174" t="s">
        <v>1889</v>
      </c>
      <c r="F506" s="174" t="str">
        <f t="shared" si="1"/>
        <v>C07-Desenvolupar destreses personals que ajudin a identificar i gestionar emocions, aprenent de l’error i afrontant les situacions d’incertesa com una oportunitat, per perseverar i gaudir del procés d’aprendre matemàtiques.</v>
      </c>
      <c r="G506" s="176" t="s">
        <v>577</v>
      </c>
      <c r="H506" s="174" t="s">
        <v>1890</v>
      </c>
      <c r="I506" s="174" t="str">
        <f t="shared" si="2"/>
        <v>1r i 2n CA 7.1-Reconèixer les pròpies emocions en abordar nous reptes matemàtics, sent proactiu en la cerca de possibles solucions, demanant ajuda només després d’un primer intent</v>
      </c>
      <c r="J506" s="177">
        <v>505.0</v>
      </c>
    </row>
    <row r="507">
      <c r="A507" s="172">
        <v>506.0</v>
      </c>
      <c r="B507" s="173" t="s">
        <v>318</v>
      </c>
      <c r="C507" s="174" t="s">
        <v>317</v>
      </c>
      <c r="D507" s="173" t="s">
        <v>575</v>
      </c>
      <c r="E507" s="174" t="s">
        <v>1889</v>
      </c>
      <c r="F507" s="174" t="str">
        <f t="shared" si="1"/>
        <v>C07-Desenvolupar destreses personals que ajudin a identificar i gestionar emocions, aprenent de l’error i afrontant les situacions d’incertesa com una oportunitat, per perseverar i gaudir del procés d’aprendre matemàtiques.</v>
      </c>
      <c r="G507" s="176" t="s">
        <v>579</v>
      </c>
      <c r="H507" s="174" t="s">
        <v>1891</v>
      </c>
      <c r="I507" s="174" t="str">
        <f t="shared" si="2"/>
        <v>1r i 2n CA 7.2-Expressar actituds positives davant de nous reptes matemàtics, com ara la predisposició i la receptivitat, entenent l’error com una oportunitat d’aprenentatge</v>
      </c>
      <c r="J507" s="177">
        <v>506.0</v>
      </c>
    </row>
    <row r="508">
      <c r="A508" s="172">
        <v>507.0</v>
      </c>
      <c r="B508" s="173" t="s">
        <v>318</v>
      </c>
      <c r="C508" s="174" t="s">
        <v>317</v>
      </c>
      <c r="D508" s="173" t="s">
        <v>575</v>
      </c>
      <c r="E508" s="174" t="s">
        <v>1889</v>
      </c>
      <c r="F508" s="174" t="str">
        <f t="shared" si="1"/>
        <v>C07-Desenvolupar destreses personals que ajudin a identificar i gestionar emocions, aprenent de l’error i afrontant les situacions d’incertesa com una oportunitat, per perseverar i gaudir del procés d’aprendre matemàtiques.</v>
      </c>
      <c r="G508" s="176" t="s">
        <v>585</v>
      </c>
      <c r="H508" s="174" t="s">
        <v>1892</v>
      </c>
      <c r="I508" s="174" t="str">
        <f t="shared" si="2"/>
        <v>3r i 4t CA 7.1-Identificar les pròpies emocions en abordar nous reptes matemàtics, sent proactiu en la cerca de possibles solucions, demanant ajuda, si cal, formulant clarament la pregunta</v>
      </c>
      <c r="J508" s="177">
        <v>507.0</v>
      </c>
    </row>
    <row r="509">
      <c r="A509" s="172">
        <v>508.0</v>
      </c>
      <c r="B509" s="173" t="s">
        <v>318</v>
      </c>
      <c r="C509" s="174" t="s">
        <v>317</v>
      </c>
      <c r="D509" s="173" t="s">
        <v>575</v>
      </c>
      <c r="E509" s="174" t="s">
        <v>1889</v>
      </c>
      <c r="F509" s="174" t="str">
        <f t="shared" si="1"/>
        <v>C07-Desenvolupar destreses personals que ajudin a identificar i gestionar emocions, aprenent de l’error i afrontant les situacions d’incertesa com una oportunitat, per perseverar i gaudir del procés d’aprendre matemàtiques.</v>
      </c>
      <c r="G509" s="176" t="s">
        <v>587</v>
      </c>
      <c r="H509" s="174" t="s">
        <v>1893</v>
      </c>
      <c r="I509" s="174" t="str">
        <f t="shared" si="2"/>
        <v>3r i 4t CA 7.2-Mostrar actituds positives davant de nous reptes matemàtics, com ara l’esforç i la flexibilitat, entenent l’error com una oportunitat d’aprenentatge</v>
      </c>
      <c r="J509" s="177">
        <v>508.0</v>
      </c>
    </row>
    <row r="510">
      <c r="A510" s="172">
        <v>509.0</v>
      </c>
      <c r="B510" s="173" t="s">
        <v>318</v>
      </c>
      <c r="C510" s="174" t="s">
        <v>317</v>
      </c>
      <c r="D510" s="173" t="s">
        <v>575</v>
      </c>
      <c r="E510" s="174" t="s">
        <v>1889</v>
      </c>
      <c r="F510" s="174" t="str">
        <f t="shared" si="1"/>
        <v>C07-Desenvolupar destreses personals que ajudin a identificar i gestionar emocions, aprenent de l’error i afrontant les situacions d’incertesa com una oportunitat, per perseverar i gaudir del procés d’aprendre matemàtiques.</v>
      </c>
      <c r="G510" s="176" t="s">
        <v>1467</v>
      </c>
      <c r="H510" s="174" t="s">
        <v>1894</v>
      </c>
      <c r="I510" s="174" t="str">
        <f t="shared" si="2"/>
        <v>5è i 6è CA 7.1-Regular les pròpies emocions i desenvolupar l’autoconfiança per abordar nous reptes matemàtics, identificant les pròpies fortaleses i superant les debilitats</v>
      </c>
      <c r="J510" s="177">
        <v>509.0</v>
      </c>
    </row>
    <row r="511">
      <c r="A511" s="172">
        <v>510.0</v>
      </c>
      <c r="B511" s="173" t="s">
        <v>318</v>
      </c>
      <c r="C511" s="174" t="s">
        <v>317</v>
      </c>
      <c r="D511" s="173" t="s">
        <v>575</v>
      </c>
      <c r="E511" s="174" t="s">
        <v>1889</v>
      </c>
      <c r="F511" s="174" t="str">
        <f t="shared" si="1"/>
        <v>C07-Desenvolupar destreses personals que ajudin a identificar i gestionar emocions, aprenent de l’error i afrontant les situacions d’incertesa com una oportunitat, per perseverar i gaudir del procés d’aprendre matemàtiques.</v>
      </c>
      <c r="G511" s="176" t="s">
        <v>1469</v>
      </c>
      <c r="H511" s="174" t="s">
        <v>1895</v>
      </c>
      <c r="I511" s="174" t="str">
        <f t="shared" si="2"/>
        <v>5è i 6è CA 7.2-Mantenir actituds positives davant de nous reptes matemàtics, com ara la perseverança i la flexibilitat, entenent l’error com una oportunitat d’aprenentatge</v>
      </c>
      <c r="J511" s="177">
        <v>510.0</v>
      </c>
    </row>
    <row r="512">
      <c r="A512" s="172">
        <v>511.0</v>
      </c>
      <c r="B512" s="173" t="s">
        <v>318</v>
      </c>
      <c r="C512" s="174" t="s">
        <v>317</v>
      </c>
      <c r="D512" s="173" t="s">
        <v>595</v>
      </c>
      <c r="E512" s="174" t="s">
        <v>1896</v>
      </c>
      <c r="F512" s="174" t="str">
        <f t="shared" si="1"/>
        <v>C08-Desenvolupar destreses socials participant activament en els equips de treball i reconeixent la diversitat i el valor de les aportacions dels altres, per compartir i construir coneixement matemàtic de manera col·lectiva.</v>
      </c>
      <c r="G512" s="176" t="s">
        <v>597</v>
      </c>
      <c r="H512" s="174" t="s">
        <v>1897</v>
      </c>
      <c r="I512" s="174" t="str">
        <f t="shared" si="2"/>
        <v>1r i 2n CA 8.1-Participar en el treball en equip, tant en entorn presencial com virtual, escoltant les altres persones reconeixent les seves aportacions, en situacions en què es comparteixi i construeixi coneixement matemàtic de manera conjunta</v>
      </c>
      <c r="J512" s="177">
        <v>511.0</v>
      </c>
    </row>
    <row r="513">
      <c r="A513" s="172">
        <v>512.0</v>
      </c>
      <c r="B513" s="173" t="s">
        <v>318</v>
      </c>
      <c r="C513" s="174" t="s">
        <v>317</v>
      </c>
      <c r="D513" s="173" t="s">
        <v>595</v>
      </c>
      <c r="E513" s="174" t="s">
        <v>1896</v>
      </c>
      <c r="F513" s="174" t="str">
        <f t="shared" si="1"/>
        <v>C08-Desenvolupar destreses socials participant activament en els equips de treball i reconeixent la diversitat i el valor de les aportacions dels altres, per compartir i construir coneixement matemàtic de manera col·lectiva.</v>
      </c>
      <c r="G513" s="176" t="s">
        <v>607</v>
      </c>
      <c r="H513" s="174" t="s">
        <v>1898</v>
      </c>
      <c r="I513" s="174" t="str">
        <f t="shared" si="2"/>
        <v>3r i 4t CA 8.1-Col·laborar en el treball en equip, tant en entorn presencial com virtual, assumint-ne responsabilitats per construir coneixement matemàtic</v>
      </c>
      <c r="J513" s="177">
        <v>512.0</v>
      </c>
    </row>
    <row r="514">
      <c r="A514" s="172">
        <v>513.0</v>
      </c>
      <c r="B514" s="173" t="s">
        <v>318</v>
      </c>
      <c r="C514" s="174" t="s">
        <v>317</v>
      </c>
      <c r="D514" s="173" t="s">
        <v>595</v>
      </c>
      <c r="E514" s="174" t="s">
        <v>1896</v>
      </c>
      <c r="F514" s="174" t="str">
        <f t="shared" si="1"/>
        <v>C08-Desenvolupar destreses socials participant activament en els equips de treball i reconeixent la diversitat i el valor de les aportacions dels altres, per compartir i construir coneixement matemàtic de manera col·lectiva.</v>
      </c>
      <c r="G514" s="176" t="s">
        <v>609</v>
      </c>
      <c r="H514" s="174" t="s">
        <v>1899</v>
      </c>
      <c r="I514" s="174" t="str">
        <f t="shared" si="2"/>
        <v>3r i 4t CA 8.2-Implicar-se amb el grup, amb empatia i respecte, compartint les pròpies opinions, maneres de fer, estratègies i pensaments tot escoltant i reconeixent les aportacions de les altres persones per enriquir l’aprenentatge propi i col·lectiu</v>
      </c>
      <c r="J514" s="177">
        <v>513.0</v>
      </c>
    </row>
    <row r="515">
      <c r="A515" s="172">
        <v>514.0</v>
      </c>
      <c r="B515" s="173" t="s">
        <v>318</v>
      </c>
      <c r="C515" s="174" t="s">
        <v>317</v>
      </c>
      <c r="D515" s="173" t="s">
        <v>595</v>
      </c>
      <c r="E515" s="174" t="s">
        <v>1896</v>
      </c>
      <c r="F515" s="174" t="str">
        <f t="shared" si="1"/>
        <v>C08-Desenvolupar destreses socials participant activament en els equips de treball i reconeixent la diversitat i el valor de les aportacions dels altres, per compartir i construir coneixement matemàtic de manera col·lectiva.</v>
      </c>
      <c r="G515" s="176" t="s">
        <v>1476</v>
      </c>
      <c r="H515" s="174" t="s">
        <v>1900</v>
      </c>
      <c r="I515" s="174" t="str">
        <f t="shared" si="2"/>
        <v>5è i 6è CA 8.1-Col·laborar i aportar estratègies i raonaments matemàtics en el treball en equip, tant en entorn presencial com virtual, construint coneixement matemàtic de manera conjunta</v>
      </c>
      <c r="J515" s="177">
        <v>514.0</v>
      </c>
    </row>
    <row r="516">
      <c r="A516" s="172">
        <v>515.0</v>
      </c>
      <c r="B516" s="173" t="s">
        <v>318</v>
      </c>
      <c r="C516" s="174" t="s">
        <v>317</v>
      </c>
      <c r="D516" s="173" t="s">
        <v>595</v>
      </c>
      <c r="E516" s="174" t="s">
        <v>1896</v>
      </c>
      <c r="F516" s="174" t="str">
        <f t="shared" si="1"/>
        <v>C08-Desenvolupar destreses socials participant activament en els equips de treball i reconeixent la diversitat i el valor de les aportacions dels altres, per compartir i construir coneixement matemàtic de manera col·lectiva.</v>
      </c>
      <c r="G516" s="176" t="s">
        <v>1478</v>
      </c>
      <c r="H516" s="174" t="s">
        <v>1901</v>
      </c>
      <c r="I516" s="174" t="str">
        <f t="shared" si="2"/>
        <v>5è i 6è CA 8.2-Equilibrar les necessitats personals amb les del grup, des de l’empatia i el respecte, reconeixent la diversitat i el valor de les aportacions de les altres persones per generar nou aprenentatge matemàtic, tant individual com col·lectiu</v>
      </c>
      <c r="J516" s="177">
        <v>515.0</v>
      </c>
    </row>
    <row r="517">
      <c r="A517" s="172">
        <v>516.0</v>
      </c>
      <c r="B517" s="173" t="s">
        <v>321</v>
      </c>
      <c r="C517" s="174" t="s">
        <v>319</v>
      </c>
      <c r="D517" s="173" t="s">
        <v>358</v>
      </c>
      <c r="E517" s="174" t="s">
        <v>1902</v>
      </c>
      <c r="F517" s="174" t="str">
        <f t="shared" si="1"/>
        <v>C01-Identificar aspectes vinculats a la pròpia identitat i a les qüestions ètiques relatives a un mateix, en el seu entorn proper, buscant la informació a l’abast i interpretant-la de forma reflexiva i crítica per promoure l’autoconeixement i el desenvolupament de l’autonomia moral.</v>
      </c>
      <c r="G517" s="176" t="s">
        <v>1404</v>
      </c>
      <c r="H517" s="174" t="s">
        <v>1903</v>
      </c>
      <c r="I517" s="174" t="str">
        <f t="shared" si="2"/>
        <v>5è i 6è CA 1.1-Reconèixer les pròpies capacitats físiques, sensorials i cognitives tenint en compte els punts forts i febles de la pròpia identitat promovent l’autoconeixement</v>
      </c>
      <c r="J517" s="177">
        <v>516.0</v>
      </c>
    </row>
    <row r="518">
      <c r="A518" s="172">
        <v>517.0</v>
      </c>
      <c r="B518" s="173" t="s">
        <v>321</v>
      </c>
      <c r="C518" s="174" t="s">
        <v>319</v>
      </c>
      <c r="D518" s="173" t="s">
        <v>358</v>
      </c>
      <c r="E518" s="174" t="s">
        <v>1902</v>
      </c>
      <c r="F518" s="174" t="str">
        <f t="shared" si="1"/>
        <v>C01-Identificar aspectes vinculats a la pròpia identitat i a les qüestions ètiques relatives a un mateix, en el seu entorn proper, buscant la informació a l’abast i interpretant-la de forma reflexiva i crítica per promoure l’autoconeixement i el desenvolupament de l’autonomia moral.</v>
      </c>
      <c r="G518" s="176" t="s">
        <v>1406</v>
      </c>
      <c r="H518" s="174" t="s">
        <v>1904</v>
      </c>
      <c r="I518" s="174" t="str">
        <f t="shared" si="2"/>
        <v>5è i 6è CA 1.2-Identificar trets personals que facilitin el procés de construcció de la pròpia identitat amb responsabilitat i autonomia</v>
      </c>
      <c r="J518" s="177">
        <v>517.0</v>
      </c>
    </row>
    <row r="519">
      <c r="A519" s="172">
        <v>518.0</v>
      </c>
      <c r="B519" s="173" t="s">
        <v>321</v>
      </c>
      <c r="C519" s="174" t="s">
        <v>319</v>
      </c>
      <c r="D519" s="173" t="s">
        <v>358</v>
      </c>
      <c r="E519" s="174" t="s">
        <v>1902</v>
      </c>
      <c r="F519" s="174" t="str">
        <f t="shared" si="1"/>
        <v>C01-Identificar aspectes vinculats a la pròpia identitat i a les qüestions ètiques relatives a un mateix, en el seu entorn proper, buscant la informació a l’abast i interpretant-la de forma reflexiva i crítica per promoure l’autoconeixement i el desenvolupament de l’autonomia moral.</v>
      </c>
      <c r="G519" s="176" t="s">
        <v>1408</v>
      </c>
      <c r="H519" s="174" t="s">
        <v>1905</v>
      </c>
      <c r="I519" s="174" t="str">
        <f t="shared" si="2"/>
        <v>5è i 6è CA 1.3-Interpretar críticament la informació de l’entorn afavorint la construcció de la pròpia identitat</v>
      </c>
      <c r="J519" s="177">
        <v>518.0</v>
      </c>
    </row>
    <row r="520">
      <c r="A520" s="172">
        <v>519.0</v>
      </c>
      <c r="B520" s="173" t="s">
        <v>321</v>
      </c>
      <c r="C520" s="174" t="s">
        <v>319</v>
      </c>
      <c r="D520" s="173" t="s">
        <v>358</v>
      </c>
      <c r="E520" s="174" t="s">
        <v>1902</v>
      </c>
      <c r="F520" s="174" t="str">
        <f t="shared" si="1"/>
        <v>C01-Identificar aspectes vinculats a la pròpia identitat i a les qüestions ètiques relatives a un mateix, en el seu entorn proper, buscant la informació a l’abast i interpretant-la de forma reflexiva i crítica per promoure l’autoconeixement i el desenvolupament de l’autonomia moral.</v>
      </c>
      <c r="G520" s="176" t="s">
        <v>1577</v>
      </c>
      <c r="H520" s="174" t="s">
        <v>1906</v>
      </c>
      <c r="I520" s="174" t="str">
        <f t="shared" si="2"/>
        <v>5è i 6è CA 1.4-Mostrar conductes que evidenciïn autonomia moral en un context social amb gran diversitat d’interessos</v>
      </c>
      <c r="J520" s="177">
        <v>519.0</v>
      </c>
    </row>
    <row r="521">
      <c r="A521" s="172">
        <v>520.0</v>
      </c>
      <c r="B521" s="173" t="s">
        <v>321</v>
      </c>
      <c r="C521" s="174" t="s">
        <v>319</v>
      </c>
      <c r="D521" s="173" t="s">
        <v>358</v>
      </c>
      <c r="E521" s="174" t="s">
        <v>1902</v>
      </c>
      <c r="F521" s="174" t="str">
        <f t="shared" si="1"/>
        <v>C01-Identificar aspectes vinculats a la pròpia identitat i a les qüestions ètiques relatives a un mateix, en el seu entorn proper, buscant la informació a l’abast i interpretant-la de forma reflexiva i crítica per promoure l’autoconeixement i el desenvolupament de l’autonomia moral.</v>
      </c>
      <c r="G521" s="176" t="s">
        <v>1907</v>
      </c>
      <c r="H521" s="174" t="s">
        <v>1908</v>
      </c>
      <c r="I521" s="174" t="str">
        <f t="shared" si="2"/>
        <v>5è i 6è CA 1.5-Mostrar una actitud responsable, respectuosa i assertiva amb relació a problemàtiques diverses i riscos derivats de l’ús acrític i de l’abús de les xarxes socials, com a factors de prevenció de situacions de ciberassetjament entre iguals i en el context educatiu</v>
      </c>
      <c r="J521" s="177">
        <v>520.0</v>
      </c>
    </row>
    <row r="522">
      <c r="A522" s="172">
        <v>521.0</v>
      </c>
      <c r="B522" s="173" t="s">
        <v>321</v>
      </c>
      <c r="C522" s="174" t="s">
        <v>319</v>
      </c>
      <c r="D522" s="173" t="s">
        <v>367</v>
      </c>
      <c r="E522" s="174" t="s">
        <v>1909</v>
      </c>
      <c r="F522" s="174" t="str">
        <f t="shared" si="1"/>
        <v>C02-Actuar i interactuar atenent a normes i valors cívics i ètics, reflexionant sobre la seva importància per a la vida individual i col·lectiva, per aplicar-los de manera efectiva i argumentada en diferents contextos i amb la finalitat de promoure una convivència pacífica, respectuosa, democràtica i justa.</v>
      </c>
      <c r="G522" s="176" t="s">
        <v>1415</v>
      </c>
      <c r="H522" s="174" t="s">
        <v>1910</v>
      </c>
      <c r="I522" s="174" t="str">
        <f t="shared" si="2"/>
        <v>5è i 6è CA 2.1-Investigar sobre la naturalesa social i política de l’ésser humà en el marc d’una convivència democràtica</v>
      </c>
      <c r="J522" s="177">
        <v>521.0</v>
      </c>
    </row>
    <row r="523">
      <c r="A523" s="172">
        <v>522.0</v>
      </c>
      <c r="B523" s="173" t="s">
        <v>321</v>
      </c>
      <c r="C523" s="174" t="s">
        <v>319</v>
      </c>
      <c r="D523" s="173" t="s">
        <v>367</v>
      </c>
      <c r="E523" s="174" t="s">
        <v>1909</v>
      </c>
      <c r="F523" s="174" t="str">
        <f t="shared" si="1"/>
        <v>C02-Actuar i interactuar atenent a normes i valors cívics i ètics, reflexionant sobre la seva importància per a la vida individual i col·lectiva, per aplicar-los de manera efectiva i argumentada en diferents contextos i amb la finalitat de promoure una convivència pacífica, respectuosa, democràtica i justa.</v>
      </c>
      <c r="G523" s="176" t="s">
        <v>1417</v>
      </c>
      <c r="H523" s="174" t="s">
        <v>1911</v>
      </c>
      <c r="I523" s="174" t="str">
        <f t="shared" si="2"/>
        <v>5è i 6è CA 2.2-Interactuar amb els altres adoptant conductes cíviques i democràtiques en un marc de respecte, empatia i consideració adequada de les relacions afectives que s’estableixin</v>
      </c>
      <c r="J523" s="177">
        <v>522.0</v>
      </c>
    </row>
    <row r="524">
      <c r="A524" s="172">
        <v>523.0</v>
      </c>
      <c r="B524" s="173" t="s">
        <v>321</v>
      </c>
      <c r="C524" s="174" t="s">
        <v>319</v>
      </c>
      <c r="D524" s="173" t="s">
        <v>367</v>
      </c>
      <c r="E524" s="174" t="s">
        <v>1909</v>
      </c>
      <c r="F524" s="174" t="str">
        <f t="shared" si="1"/>
        <v>C02-Actuar i interactuar atenent a normes i valors cívics i ètics, reflexionant sobre la seva importància per a la vida individual i col·lectiva, per aplicar-los de manera efectiva i argumentada en diferents contextos i amb la finalitat de promoure una convivència pacífica, respectuosa, democràtica i justa.</v>
      </c>
      <c r="G524" s="176" t="s">
        <v>1593</v>
      </c>
      <c r="H524" s="174" t="s">
        <v>1912</v>
      </c>
      <c r="I524" s="174" t="str">
        <f t="shared" si="2"/>
        <v>5è i 6è CA 2.3-Manifestar actituds alineades amb valors com la justícia, la pau i el rebuig a la violència, la solidaritat i el respecte per les minories i les diferents identitats humanes i personals en el seu entorn</v>
      </c>
      <c r="J524" s="177">
        <v>523.0</v>
      </c>
    </row>
    <row r="525">
      <c r="A525" s="172">
        <v>524.0</v>
      </c>
      <c r="B525" s="173" t="s">
        <v>321</v>
      </c>
      <c r="C525" s="174" t="s">
        <v>319</v>
      </c>
      <c r="D525" s="173" t="s">
        <v>367</v>
      </c>
      <c r="E525" s="174" t="s">
        <v>1909</v>
      </c>
      <c r="F525" s="174" t="str">
        <f t="shared" si="1"/>
        <v>C02-Actuar i interactuar atenent a normes i valors cívics i ètics, reflexionant sobre la seva importància per a la vida individual i col·lectiva, per aplicar-los de manera efectiva i argumentada en diferents contextos i amb la finalitat de promoure una convivència pacífica, respectuosa, democràtica i justa.</v>
      </c>
      <c r="G525" s="176" t="s">
        <v>1595</v>
      </c>
      <c r="H525" s="174" t="s">
        <v>1913</v>
      </c>
      <c r="I525" s="174" t="str">
        <f t="shared" si="2"/>
        <v>5è i 6è CA 2.4-Analitzar el paper de les institucions públiques, dels organismes internacionals i les organitzacions no governamentals en la promoció de la pau, la solidaritat i la cooperació entre nacions a través del diàleg argumentatiu</v>
      </c>
      <c r="J525" s="177">
        <v>524.0</v>
      </c>
    </row>
    <row r="526">
      <c r="A526" s="172">
        <v>525.0</v>
      </c>
      <c r="B526" s="173" t="s">
        <v>321</v>
      </c>
      <c r="C526" s="174" t="s">
        <v>319</v>
      </c>
      <c r="D526" s="173" t="s">
        <v>367</v>
      </c>
      <c r="E526" s="174" t="s">
        <v>1909</v>
      </c>
      <c r="F526" s="174" t="str">
        <f t="shared" si="1"/>
        <v>C02-Actuar i interactuar atenent a normes i valors cívics i ètics, reflexionant sobre la seva importància per a la vida individual i col·lectiva, per aplicar-los de manera efectiva i argumentada en diferents contextos i amb la finalitat de promoure una convivència pacífica, respectuosa, democràtica i justa.</v>
      </c>
      <c r="G526" s="176" t="s">
        <v>1597</v>
      </c>
      <c r="H526" s="174" t="s">
        <v>1914</v>
      </c>
      <c r="I526" s="174" t="str">
        <f t="shared" si="2"/>
        <v>5è i 6è CA 2.5-Reflexionar sobre la defensa d’una efectiva igualtat de gènere i sobre el problema de la violència contra les dones i la conducta sexista, a través de l’anàlisi de les mesures de prevenció de la desigualtat, la violència i la discriminació per raó de gènere i orientació sexual</v>
      </c>
      <c r="J526" s="177">
        <v>525.0</v>
      </c>
    </row>
    <row r="527">
      <c r="A527" s="172">
        <v>526.0</v>
      </c>
      <c r="B527" s="173" t="s">
        <v>321</v>
      </c>
      <c r="C527" s="174" t="s">
        <v>319</v>
      </c>
      <c r="D527" s="173" t="s">
        <v>373</v>
      </c>
      <c r="E527" s="174" t="s">
        <v>1915</v>
      </c>
      <c r="F527" s="174" t="str">
        <f t="shared" si="1"/>
        <v>C03-Interpretar les relacions sistèmiques entre l’individu, la societat i la natura, així com la importància de l’acció local i les seves conseqüències en l’entorn proper, per desenvolupar un paper actiu i conseqüent amb el respecte, la cura i la protecció de les persones i del planeta.</v>
      </c>
      <c r="G527" s="176" t="s">
        <v>1424</v>
      </c>
      <c r="H527" s="174" t="s">
        <v>1916</v>
      </c>
      <c r="I527" s="174" t="str">
        <f t="shared" si="2"/>
        <v>5è i 6è CA 3.1-Identificar propostes per afavorir l’aturada del canvi climàtic a partir de l’anàlisi de les problemàtiques en el context local i argumentant el deure ètic de protegir i tenir cura de la natura</v>
      </c>
      <c r="J527" s="177">
        <v>526.0</v>
      </c>
    </row>
    <row r="528">
      <c r="A528" s="172">
        <v>527.0</v>
      </c>
      <c r="B528" s="173" t="s">
        <v>321</v>
      </c>
      <c r="C528" s="174" t="s">
        <v>319</v>
      </c>
      <c r="D528" s="173" t="s">
        <v>373</v>
      </c>
      <c r="E528" s="174" t="s">
        <v>1915</v>
      </c>
      <c r="F528" s="174" t="str">
        <f t="shared" si="1"/>
        <v>C03-Interpretar les relacions sistèmiques entre l’individu, la societat i la natura, així com la importància de l’acció local i les seves conseqüències en l’entorn proper, per desenvolupar un paper actiu i conseqüent amb el respecte, la cura i la protecció de les persones i del planeta.</v>
      </c>
      <c r="G528" s="176" t="s">
        <v>1426</v>
      </c>
      <c r="H528" s="174" t="s">
        <v>1917</v>
      </c>
      <c r="I528" s="174" t="str">
        <f t="shared" si="2"/>
        <v>5è i 6è CA 3.2-Realitzar accions que afavoreixen l’assoliment dels objectius de desenvolupament sostenible a través d’acords i actuacions individuals i col·lectives</v>
      </c>
      <c r="J528" s="177">
        <v>527.0</v>
      </c>
    </row>
    <row r="529">
      <c r="A529" s="172">
        <v>528.0</v>
      </c>
      <c r="B529" s="173" t="s">
        <v>321</v>
      </c>
      <c r="C529" s="174" t="s">
        <v>319</v>
      </c>
      <c r="D529" s="173" t="s">
        <v>373</v>
      </c>
      <c r="E529" s="174" t="s">
        <v>1915</v>
      </c>
      <c r="F529" s="174" t="str">
        <f t="shared" si="1"/>
        <v>C03-Interpretar les relacions sistèmiques entre l’individu, la societat i la natura, així com la importància de l’acció local i les seves conseqüències en l’entorn proper, per desenvolupar un paper actiu i conseqüent amb el respecte, la cura i la protecció de les persones i del planeta.</v>
      </c>
      <c r="G529" s="176" t="s">
        <v>1610</v>
      </c>
      <c r="H529" s="174" t="s">
        <v>1918</v>
      </c>
      <c r="I529" s="174" t="str">
        <f t="shared" si="2"/>
        <v>5è i 6è CA 3.3-Desenvolupar actituds i valors de compromís basats en el respecte, cura i protecció de les persones, dels animals i del planeta, a través d’accions individuals, en l’àmbit local, vinculades al consum responsable i de productes de proximitat, l’ús sostenible de l’aigua, de l’energia, de la mobilitat, la gestió dels residus i el respecte per la diversitat ètnica i cultural</v>
      </c>
      <c r="J529" s="177">
        <v>528.0</v>
      </c>
    </row>
    <row r="530">
      <c r="A530" s="172">
        <v>529.0</v>
      </c>
      <c r="B530" s="173" t="s">
        <v>321</v>
      </c>
      <c r="C530" s="174" t="s">
        <v>319</v>
      </c>
      <c r="D530" s="173" t="s">
        <v>381</v>
      </c>
      <c r="E530" s="174" t="s">
        <v>1919</v>
      </c>
      <c r="F530" s="174" t="str">
        <f t="shared" si="1"/>
        <v>C04-Desenvolupar l’autoestima i l’estima de l’entorn, a partir de la identificació, expressió i gestió de les emocions i sentiments propis i reconeixent i valorant els dels altres, amb la finalitat d’assolir una actitud empàtica i respectuosa envers un mateix, els altres i la natura.</v>
      </c>
      <c r="G530" s="176" t="s">
        <v>1435</v>
      </c>
      <c r="H530" s="174" t="s">
        <v>1920</v>
      </c>
      <c r="I530" s="174" t="str">
        <f t="shared" si="2"/>
        <v>5è i 6è CA 4.1-Expressar de manera respectuosa les pròpies emocions manifestant una ajustada autoestima en activitats creatives individuals i de grup</v>
      </c>
      <c r="J530" s="177">
        <v>529.0</v>
      </c>
    </row>
    <row r="531">
      <c r="A531" s="172">
        <v>530.0</v>
      </c>
      <c r="B531" s="173" t="s">
        <v>321</v>
      </c>
      <c r="C531" s="174" t="s">
        <v>319</v>
      </c>
      <c r="D531" s="173" t="s">
        <v>381</v>
      </c>
      <c r="E531" s="174" t="s">
        <v>1919</v>
      </c>
      <c r="F531" s="174" t="str">
        <f t="shared" si="1"/>
        <v>C04-Desenvolupar l’autoestima i l’estima de l’entorn, a partir de la identificació, expressió i gestió de les emocions i sentiments propis i reconeixent i valorant els dels altres, amb la finalitat d’assolir una actitud empàtica i respectuosa envers un mateix, els altres i la natura.</v>
      </c>
      <c r="G531" s="176" t="s">
        <v>1437</v>
      </c>
      <c r="H531" s="174" t="s">
        <v>1921</v>
      </c>
      <c r="I531" s="174" t="str">
        <f t="shared" si="2"/>
        <v>5è i 6è CA 4.2-Regular adequadament les pròpies emocions a partir de la identificació d’aquestes i les dels altres, en activitats de reflexió tant individuals com col·lectives</v>
      </c>
      <c r="J531" s="177">
        <v>530.0</v>
      </c>
    </row>
    <row r="532">
      <c r="A532" s="172">
        <v>531.0</v>
      </c>
      <c r="B532" s="173" t="s">
        <v>321</v>
      </c>
      <c r="C532" s="174" t="s">
        <v>319</v>
      </c>
      <c r="D532" s="173" t="s">
        <v>381</v>
      </c>
      <c r="E532" s="174" t="s">
        <v>1919</v>
      </c>
      <c r="F532" s="174" t="str">
        <f t="shared" si="1"/>
        <v>C04-Desenvolupar l’autoestima i l’estima de l’entorn, a partir de la identificació, expressió i gestió de les emocions i sentiments propis i reconeixent i valorant els dels altres, amb la finalitat d’assolir una actitud empàtica i respectuosa envers un mateix, els altres i la natura.</v>
      </c>
      <c r="G532" s="176" t="s">
        <v>1439</v>
      </c>
      <c r="H532" s="174" t="s">
        <v>1922</v>
      </c>
      <c r="I532" s="174" t="str">
        <f t="shared" si="2"/>
        <v>5è i 6è CA 4.3-Manifestar una actitud empàtica i respectuosa envers un mateix, els altres i la natura, en activitats realitzades en l’entorn escolar</v>
      </c>
      <c r="J532" s="177">
        <v>531.0</v>
      </c>
    </row>
    <row r="533">
      <c r="A533" s="172">
        <v>532.0</v>
      </c>
      <c r="B533" s="173" t="s">
        <v>321</v>
      </c>
      <c r="C533" s="174" t="s">
        <v>319</v>
      </c>
      <c r="D533" s="173" t="s">
        <v>381</v>
      </c>
      <c r="E533" s="174" t="s">
        <v>1919</v>
      </c>
      <c r="F533" s="174" t="str">
        <f t="shared" si="1"/>
        <v>C04-Desenvolupar l’autoestima i l’estima de l’entorn, a partir de la identificació, expressió i gestió de les emocions i sentiments propis i reconeixent i valorant els dels altres, amb la finalitat d’assolir una actitud empàtica i respectuosa envers un mateix, els altres i la natura.</v>
      </c>
      <c r="G533" s="176" t="s">
        <v>1872</v>
      </c>
      <c r="H533" s="174" t="s">
        <v>1923</v>
      </c>
      <c r="I533" s="174" t="str">
        <f t="shared" si="2"/>
        <v>5è i 6è CA 4.4-Identificar i prendre consciència de fets i accions dirigides a membres de la comunitat educativa que, si persisteixen en el temps, poden derivar en relacions abusives, situacions d’assetjament i maltractament entre iguals en el context educatiu i, en aquest cas, prendre-hi partit des d’un posicionament proactiu com a factor de prevenció</v>
      </c>
      <c r="J533" s="177">
        <v>532.0</v>
      </c>
    </row>
    <row r="534">
      <c r="A534" s="172">
        <v>533.0</v>
      </c>
      <c r="B534" s="173" t="s">
        <v>1265</v>
      </c>
      <c r="C534" s="174" t="s">
        <v>288</v>
      </c>
      <c r="D534" s="173" t="s">
        <v>358</v>
      </c>
      <c r="E534" s="188" t="s">
        <v>1924</v>
      </c>
      <c r="F534" s="174" t="str">
        <f t="shared" si="1"/>
        <v>C01-Identificar els fets històrics i socials més rellevants relatius a la seva pròpia identitat i cultura, reflexionar sobre les normes de convivència i aplicar-les de manera constructiva, dialogant i inclusiva en qualsevol context.</v>
      </c>
      <c r="G534" s="176" t="s">
        <v>476</v>
      </c>
      <c r="H534" s="174" t="s">
        <v>1925</v>
      </c>
      <c r="I534" s="174" t="str">
        <f t="shared" si="2"/>
        <v>1r i 2n CA 1.1-Registrar canvis importants  que s’han produït en l’àmbit  personal, familiar, a l’escola  o al barri que han influït en la  construcció de la pròpia identitat.</v>
      </c>
      <c r="J534" s="177">
        <v>533.0</v>
      </c>
    </row>
    <row r="535">
      <c r="A535" s="172">
        <v>534.0</v>
      </c>
      <c r="B535" s="173" t="s">
        <v>1265</v>
      </c>
      <c r="C535" s="174" t="s">
        <v>288</v>
      </c>
      <c r="D535" s="173" t="s">
        <v>358</v>
      </c>
      <c r="E535" s="189" t="s">
        <v>1924</v>
      </c>
      <c r="F535" s="174" t="str">
        <f t="shared" si="1"/>
        <v>C01-Identificar els fets històrics i socials més rellevants relatius a la seva pròpia identitat i cultura, reflexionar sobre les normes de convivència i aplicar-les de manera constructiva, dialogant i inclusiva en qualsevol context.</v>
      </c>
      <c r="G535" s="176" t="s">
        <v>478</v>
      </c>
      <c r="H535" s="174" t="s">
        <v>1926</v>
      </c>
      <c r="I535" s="174" t="str">
        <f t="shared" si="2"/>
        <v>1r i 2n CA 1.2-Identificar la diversitat cultural  present a l’aula i al centre educatiu,  reconeixent i respectant les  diferents expressions culturals.</v>
      </c>
      <c r="J535" s="177">
        <v>534.0</v>
      </c>
    </row>
    <row r="536">
      <c r="A536" s="172">
        <v>535.0</v>
      </c>
      <c r="B536" s="173" t="s">
        <v>1265</v>
      </c>
      <c r="C536" s="174" t="s">
        <v>288</v>
      </c>
      <c r="D536" s="173" t="s">
        <v>358</v>
      </c>
      <c r="E536" s="188" t="s">
        <v>1924</v>
      </c>
      <c r="F536" s="174" t="str">
        <f t="shared" si="1"/>
        <v>C01-Identificar els fets històrics i socials més rellevants relatius a la seva pròpia identitat i cultura, reflexionar sobre les normes de convivència i aplicar-les de manera constructiva, dialogant i inclusiva en qualsevol context.</v>
      </c>
      <c r="G536" s="176" t="s">
        <v>480</v>
      </c>
      <c r="H536" s="174" t="s">
        <v>1927</v>
      </c>
      <c r="I536" s="174" t="str">
        <f t="shared" si="2"/>
        <v>1r i 2n CA 1.3-Identificar les necessitats,  desitjos, sentiments i valors propis  i de les altres persones, així com  algunes de les habilitats socials  necessàries per a la convivència a  l’aula. </v>
      </c>
      <c r="J536" s="177">
        <v>535.0</v>
      </c>
    </row>
    <row r="537">
      <c r="A537" s="172">
        <v>536.0</v>
      </c>
      <c r="B537" s="173" t="s">
        <v>1265</v>
      </c>
      <c r="C537" s="174" t="s">
        <v>288</v>
      </c>
      <c r="D537" s="173" t="s">
        <v>358</v>
      </c>
      <c r="E537" s="189" t="s">
        <v>1924</v>
      </c>
      <c r="F537" s="174" t="str">
        <f t="shared" si="1"/>
        <v>C01-Identificar els fets històrics i socials més rellevants relatius a la seva pròpia identitat i cultura, reflexionar sobre les normes de convivència i aplicar-les de manera constructiva, dialogant i inclusiva en qualsevol context.</v>
      </c>
      <c r="G537" s="176" t="s">
        <v>484</v>
      </c>
      <c r="H537" s="174" t="s">
        <v>1928</v>
      </c>
      <c r="I537" s="174" t="str">
        <f t="shared" si="2"/>
        <v>3r i 4t CA 1.1-Descriure les principals  transformacions històriques en  diferents èpoques i societats,  relacionant-les amb els canvis i  continuïtats en l’entorn, i comprenent  les connexions entre passat, present  i futur i la seva influència en la  construcció de la pròpia identitat</v>
      </c>
      <c r="J537" s="177">
        <v>536.0</v>
      </c>
    </row>
    <row r="538">
      <c r="A538" s="172">
        <v>537.0</v>
      </c>
      <c r="B538" s="173" t="s">
        <v>1265</v>
      </c>
      <c r="C538" s="174" t="s">
        <v>288</v>
      </c>
      <c r="D538" s="173" t="s">
        <v>358</v>
      </c>
      <c r="E538" s="188" t="s">
        <v>1924</v>
      </c>
      <c r="F538" s="174" t="str">
        <f t="shared" si="1"/>
        <v>C01-Identificar els fets històrics i socials més rellevants relatius a la seva pròpia identitat i cultura, reflexionar sobre les normes de convivència i aplicar-les de manera constructiva, dialogant i inclusiva en qualsevol context.</v>
      </c>
      <c r="G538" s="176" t="s">
        <v>486</v>
      </c>
      <c r="H538" s="174" t="s">
        <v>1929</v>
      </c>
      <c r="I538" s="174" t="str">
        <f t="shared" si="2"/>
        <v>3r i 4t CA 1.2-Contrastar les característiques  de la pròpia societat, configurada  per persones de diversos orígens,  llengües, costums, amb altres  societats, mostrant una actitud  respectuosa i inclusiva.</v>
      </c>
      <c r="J538" s="177">
        <v>537.0</v>
      </c>
    </row>
    <row r="539">
      <c r="A539" s="172">
        <v>538.0</v>
      </c>
      <c r="B539" s="173" t="s">
        <v>1265</v>
      </c>
      <c r="C539" s="174" t="s">
        <v>288</v>
      </c>
      <c r="D539" s="173" t="s">
        <v>358</v>
      </c>
      <c r="E539" s="189" t="s">
        <v>1924</v>
      </c>
      <c r="F539" s="174" t="str">
        <f t="shared" si="1"/>
        <v>C01-Identificar els fets històrics i socials més rellevants relatius a la seva pròpia identitat i cultura, reflexionar sobre les normes de convivència i aplicar-les de manera constructiva, dialogant i inclusiva en qualsevol context.</v>
      </c>
      <c r="G539" s="176" t="s">
        <v>488</v>
      </c>
      <c r="H539" s="174" t="s">
        <v>1930</v>
      </c>
      <c r="I539" s="174" t="str">
        <f t="shared" si="2"/>
        <v>3r i 4t CA 1.3-Aplicar algunes habilitats  socials que contribueixen a la  convivència a l’aula i al centre, a  partir de l’autoestima, el respecte  i la confiança en un mateix i en les  altres persones.</v>
      </c>
      <c r="J539" s="177">
        <v>538.0</v>
      </c>
    </row>
    <row r="540">
      <c r="A540" s="172">
        <v>539.0</v>
      </c>
      <c r="B540" s="173" t="s">
        <v>1265</v>
      </c>
      <c r="C540" s="174" t="s">
        <v>288</v>
      </c>
      <c r="D540" s="173" t="s">
        <v>358</v>
      </c>
      <c r="E540" s="188" t="s">
        <v>1924</v>
      </c>
      <c r="F540" s="174" t="str">
        <f t="shared" si="1"/>
        <v>C01-Identificar els fets històrics i socials més rellevants relatius a la seva pròpia identitat i cultura, reflexionar sobre les normes de convivència i aplicar-les de manera constructiva, dialogant i inclusiva en qualsevol context.</v>
      </c>
      <c r="G540" s="176" t="s">
        <v>1404</v>
      </c>
      <c r="H540" s="174" t="s">
        <v>1931</v>
      </c>
      <c r="I540" s="174" t="str">
        <f t="shared" si="2"/>
        <v>5è i 6è CA 1.1-Explicar les relacions de  causalitat entre moments històrics  rellevants en la nostra societat i en  altres i els canvis i continuïtats en  l’entorn, identificant els fets i les  accions humanes que han influït  en la construcció de la pròpia  identitat.</v>
      </c>
      <c r="J540" s="177">
        <v>539.0</v>
      </c>
    </row>
    <row r="541">
      <c r="A541" s="172">
        <v>540.0</v>
      </c>
      <c r="B541" s="173" t="s">
        <v>1265</v>
      </c>
      <c r="C541" s="174" t="s">
        <v>288</v>
      </c>
      <c r="D541" s="173" t="s">
        <v>358</v>
      </c>
      <c r="E541" s="189" t="s">
        <v>1924</v>
      </c>
      <c r="F541" s="174" t="str">
        <f t="shared" si="1"/>
        <v>C01-Identificar els fets històrics i socials més rellevants relatius a la seva pròpia identitat i cultura, reflexionar sobre les normes de convivència i aplicar-les de manera constructiva, dialogant i inclusiva en qualsevol context.</v>
      </c>
      <c r="G541" s="176" t="s">
        <v>1406</v>
      </c>
      <c r="H541" s="174" t="s">
        <v>1932</v>
      </c>
      <c r="I541" s="174" t="str">
        <f t="shared" si="2"/>
        <v>5è i 6è CA 1.2-Mostrar una actitud  respectuosa i inclusiva cap a la  diversitat cultural, comprenent i  valorant positivament els elements  que configuren la pròpia identitat i  la dels altres.</v>
      </c>
      <c r="J541" s="177">
        <v>540.0</v>
      </c>
    </row>
    <row r="542">
      <c r="A542" s="172">
        <v>541.0</v>
      </c>
      <c r="B542" s="173" t="s">
        <v>1265</v>
      </c>
      <c r="C542" s="174" t="s">
        <v>288</v>
      </c>
      <c r="D542" s="173" t="s">
        <v>358</v>
      </c>
      <c r="E542" s="188" t="s">
        <v>1924</v>
      </c>
      <c r="F542" s="174" t="str">
        <f t="shared" si="1"/>
        <v>C01-Identificar els fets històrics i socials més rellevants relatius a la seva pròpia identitat i cultura, reflexionar sobre les normes de convivència i aplicar-les de manera constructiva, dialogant i inclusiva en qualsevol context.</v>
      </c>
      <c r="G542" s="176" t="s">
        <v>1408</v>
      </c>
      <c r="H542" s="174" t="s">
        <v>1933</v>
      </c>
      <c r="I542" s="174" t="str">
        <f t="shared" si="2"/>
        <v>5è i 6è CA 1.3-Aplicar les habilitats socials  que contribueixen a establir  relacions de convivència a l’aula, al  centre i a l’entorn proper</v>
      </c>
      <c r="J542" s="177">
        <v>541.0</v>
      </c>
    </row>
    <row r="543">
      <c r="A543" s="172">
        <v>542.0</v>
      </c>
      <c r="B543" s="173" t="s">
        <v>1265</v>
      </c>
      <c r="C543" s="174" t="s">
        <v>288</v>
      </c>
      <c r="D543" s="173" t="s">
        <v>367</v>
      </c>
      <c r="E543" s="189" t="s">
        <v>1934</v>
      </c>
      <c r="F543" s="174" t="str">
        <f t="shared" si="1"/>
        <v>C02-Participar en activitats comunitàries, en la presa de decisions i la resolució dels conflictes de forma dialogada i respectuosa amb els procediments democràtics en el marc de la Unió Europea, de l’ordenament jurídic de l’Estat espanyol i Catalunya, dels drets humans i de l’infant, i del valor de la diversitat i l’assoliment
 de la igualtat de gènere, la cohesió social i els objectius de desenvolupament sostenible.</v>
      </c>
      <c r="G543" s="176" t="s">
        <v>493</v>
      </c>
      <c r="H543" s="174" t="s">
        <v>1935</v>
      </c>
      <c r="I543" s="174" t="str">
        <f t="shared" si="2"/>
        <v>1r i 2n CA 2.1-Participar en la presa de  decisions col·lectives, tenint en  compte les aportacions d’altres  membres del grup</v>
      </c>
      <c r="J543" s="177">
        <v>542.0</v>
      </c>
    </row>
    <row r="544">
      <c r="A544" s="172">
        <v>543.0</v>
      </c>
      <c r="B544" s="173" t="s">
        <v>1265</v>
      </c>
      <c r="C544" s="174" t="s">
        <v>288</v>
      </c>
      <c r="D544" s="173" t="s">
        <v>367</v>
      </c>
      <c r="E544" s="188" t="s">
        <v>1934</v>
      </c>
      <c r="F544" s="174" t="str">
        <f t="shared" si="1"/>
        <v>C02-Participar en activitats comunitàries, en la presa de decisions i la resolució dels conflictes de forma dialogada i respectuosa amb els procediments democràtics en el marc de la Unió Europea, de l’ordenament jurídic de l’Estat espanyol i Catalunya, dels drets humans i de l’infant, i del valor de la diversitat i l’assoliment
 de la igualtat de gènere, la cohesió social i els objectius de desenvolupament sostenible.</v>
      </c>
      <c r="G544" s="176" t="s">
        <v>495</v>
      </c>
      <c r="H544" s="174" t="s">
        <v>1936</v>
      </c>
      <c r="I544" s="174" t="str">
        <f t="shared" si="2"/>
        <v>1r i 2n CA 2.2-Participar en la comunitat  escolar (grup classe, cicle…) i  en l’entorn social, de manera  assertiva i constructiva, utilitzant  un llenguatge inclusiu i no violent.</v>
      </c>
      <c r="J544" s="177">
        <v>543.0</v>
      </c>
    </row>
    <row r="545">
      <c r="A545" s="172">
        <v>544.0</v>
      </c>
      <c r="B545" s="173" t="s">
        <v>1265</v>
      </c>
      <c r="C545" s="174" t="s">
        <v>288</v>
      </c>
      <c r="D545" s="173" t="s">
        <v>367</v>
      </c>
      <c r="E545" s="189" t="s">
        <v>1934</v>
      </c>
      <c r="F545" s="174" t="str">
        <f t="shared" si="1"/>
        <v>C02-Participar en activitats comunitàries, en la presa de decisions i la resolució dels conflictes de forma dialogada i respectuosa amb els procediments democràtics en el marc de la Unió Europea, de l’ordenament jurídic de l’Estat espanyol i Catalunya, dels drets humans i de l’infant, i del valor de la diversitat i l’assoliment
 de la igualtat de gènere, la cohesió social i els objectius de desenvolupament sostenible.</v>
      </c>
      <c r="G545" s="190" t="s">
        <v>503</v>
      </c>
      <c r="H545" s="191" t="s">
        <v>1937</v>
      </c>
      <c r="I545" s="174" t="str">
        <f t="shared" si="2"/>
        <v>3r i 4t CA 2.1-Descriure els mecanismes de  funcionament de la participació  ciutadana i democràtica,  descobrint diferents institucions  municipals i el paper que tenen  en la presa de decisions per a la  comunitat.</v>
      </c>
      <c r="J545" s="177">
        <v>544.0</v>
      </c>
    </row>
    <row r="546">
      <c r="A546" s="172">
        <v>545.0</v>
      </c>
      <c r="B546" s="173" t="s">
        <v>1265</v>
      </c>
      <c r="C546" s="174" t="s">
        <v>288</v>
      </c>
      <c r="D546" s="173" t="s">
        <v>367</v>
      </c>
      <c r="E546" s="188" t="s">
        <v>1934</v>
      </c>
      <c r="F546" s="174" t="str">
        <f t="shared" si="1"/>
        <v>C02-Participar en activitats comunitàries, en la presa de decisions i la resolució dels conflictes de forma dialogada i respectuosa amb els procediments democràtics en el marc de la Unió Europea, de l’ordenament jurídic de l’Estat espanyol i Catalunya, dels drets humans i de l’infant, i del valor de la diversitat i l’assoliment
 de la igualtat de gènere, la cohesió social i els objectius de desenvolupament sostenible.</v>
      </c>
      <c r="G546" s="176" t="s">
        <v>505</v>
      </c>
      <c r="H546" s="174" t="s">
        <v>1938</v>
      </c>
      <c r="I546" s="174" t="str">
        <f t="shared" si="2"/>
        <v>3r i 4t CA 2.2-Participar en la comunitat  escolar i la vida social  realitzant activitats, assumint  responsabilitats i establint acords  de forma dialogada i democràtica,  emprant un llenguatge inclusiu i no  violent.</v>
      </c>
      <c r="J546" s="177">
        <v>545.0</v>
      </c>
    </row>
    <row r="547">
      <c r="A547" s="172">
        <v>546.0</v>
      </c>
      <c r="B547" s="173" t="s">
        <v>1265</v>
      </c>
      <c r="C547" s="174" t="s">
        <v>288</v>
      </c>
      <c r="D547" s="173" t="s">
        <v>367</v>
      </c>
      <c r="E547" s="189" t="s">
        <v>1934</v>
      </c>
      <c r="F547" s="174" t="str">
        <f t="shared" si="1"/>
        <v>C02-Participar en activitats comunitàries, en la presa de decisions i la resolució dels conflictes de forma dialogada i respectuosa amb els procediments democràtics en el marc de la Unió Europea, de l’ordenament jurídic de l’Estat espanyol i Catalunya, dels drets humans i de l’infant, i del valor de la diversitat i l’assoliment
 de la igualtat de gènere, la cohesió social i els objectius de desenvolupament sostenible.</v>
      </c>
      <c r="G547" s="190" t="s">
        <v>1939</v>
      </c>
      <c r="H547" s="191" t="s">
        <v>1940</v>
      </c>
      <c r="I547" s="174" t="str">
        <f t="shared" si="2"/>
        <v>5èi 6è CA 2.1-Analitzar les funcions bàsiques  dels òrgans de govern de la  comunitat autònoma, de l’Estat  espanyol i de la Unió Europea,  avaluant el seu impacte en la gestió  eficient dels serveis públics i el seu  benefici per a la ciutadania.</v>
      </c>
      <c r="J547" s="177">
        <v>546.0</v>
      </c>
    </row>
    <row r="548">
      <c r="A548" s="172">
        <v>547.0</v>
      </c>
      <c r="B548" s="173" t="s">
        <v>1265</v>
      </c>
      <c r="C548" s="174" t="s">
        <v>288</v>
      </c>
      <c r="D548" s="173" t="s">
        <v>367</v>
      </c>
      <c r="E548" s="188" t="s">
        <v>1934</v>
      </c>
      <c r="F548" s="174" t="str">
        <f t="shared" si="1"/>
        <v>C02-Participar en activitats comunitàries, en la presa de decisions i la resolució dels conflictes de forma dialogada i respectuosa amb els procediments democràtics en el marc de la Unió Europea, de l’ordenament jurídic de l’Estat espanyol i Catalunya, dels drets humans i de l’infant, i del valor de la diversitat i l’assoliment
 de la igualtat de gènere, la cohesió social i els objectius de desenvolupament sostenible.</v>
      </c>
      <c r="G548" s="190" t="s">
        <v>1941</v>
      </c>
      <c r="H548" s="174" t="s">
        <v>1942</v>
      </c>
      <c r="I548" s="174" t="str">
        <f t="shared" si="2"/>
        <v>5èi 6è CA 2.2-Participar activament en la  comunitat escolar, la vida social i  l’entorn assumint responsabilitats,  establint acords i presentant  propostes de millora de la vida  al centre, des de l’exercici dels  principis democràtics, que emanen  dels drets humans i els drets dels  infants i de les minories.</v>
      </c>
      <c r="J548" s="177">
        <v>547.0</v>
      </c>
    </row>
    <row r="549">
      <c r="A549" s="172">
        <v>548.0</v>
      </c>
      <c r="B549" s="173" t="s">
        <v>1265</v>
      </c>
      <c r="C549" s="174" t="s">
        <v>288</v>
      </c>
      <c r="D549" s="173" t="s">
        <v>373</v>
      </c>
      <c r="E549" s="189" t="s">
        <v>1943</v>
      </c>
      <c r="F549" s="174" t="str">
        <f t="shared" si="1"/>
        <v>C03-Reflexionar i dialogar sobre valors i problemes ètics d’actualitat, comprenent la necessitat de respectar diferents cultures i creences, cuidar l’entorn, rebutjar prejudicis i estereotips, i oposar-se a qualsevol forma de discriminació i violència —incloent-hi la violència masclista, LGTBI-fòbica, racista o capacitista— o
 fonamentalisme ideològic.</v>
      </c>
      <c r="G549" s="176" t="s">
        <v>512</v>
      </c>
      <c r="H549" s="174" t="s">
        <v>1944</v>
      </c>
      <c r="I549" s="174" t="str">
        <f t="shared" si="2"/>
        <v>1r i 2n CA 3.1-Identificar situacions o comportaments d’equitat, d’igualtat de gènere i de conductes no sexistes reconeixent referents diversos, en l’entorn pròxim.</v>
      </c>
      <c r="J549" s="177">
        <v>548.0</v>
      </c>
    </row>
    <row r="550">
      <c r="A550" s="172">
        <v>549.0</v>
      </c>
      <c r="B550" s="173" t="s">
        <v>1265</v>
      </c>
      <c r="C550" s="174" t="s">
        <v>288</v>
      </c>
      <c r="D550" s="173" t="s">
        <v>373</v>
      </c>
      <c r="E550" s="188" t="s">
        <v>1943</v>
      </c>
      <c r="F550" s="174" t="str">
        <f t="shared" si="1"/>
        <v>C03-Reflexionar i dialogar sobre valors i problemes ètics d’actualitat, comprenent la necessitat de respectar diferents cultures i creences, cuidar l’entorn, rebutjar prejudicis i estereotips, i oposar-se a qualsevol forma de discriminació i violència —incloent-hi la violència masclista, LGTBI-fòbica, racista o capacitista— o
 fonamentalisme ideològic.</v>
      </c>
      <c r="G550" s="176" t="s">
        <v>516</v>
      </c>
      <c r="H550" s="174" t="s">
        <v>1945</v>
      </c>
      <c r="I550" s="174" t="str">
        <f t="shared" si="2"/>
        <v>1r i 2n CA 3.3-Respectar i tenir cura de  les persones de l’entorn proper,  valorant-ne la diversitat i riquesa, i  demostrant empatia i consideració  cap a les diferents capacitats,  experiències i perspectives.</v>
      </c>
      <c r="J550" s="177">
        <v>549.0</v>
      </c>
    </row>
    <row r="551">
      <c r="A551" s="172">
        <v>550.0</v>
      </c>
      <c r="B551" s="173" t="s">
        <v>1265</v>
      </c>
      <c r="C551" s="174" t="s">
        <v>288</v>
      </c>
      <c r="D551" s="173" t="s">
        <v>373</v>
      </c>
      <c r="E551" s="189" t="s">
        <v>1943</v>
      </c>
      <c r="F551" s="174" t="str">
        <f t="shared" si="1"/>
        <v>C03-Reflexionar i dialogar sobre valors i problemes ètics d’actualitat, comprenent la necessitat de respectar diferents cultures i creences, cuidar l’entorn, rebutjar prejudicis i estereotips, i oposar-se a qualsevol forma de discriminació i violència —incloent-hi la violència masclista, LGTBI-fòbica, racista o capacitista— o
 fonamentalisme ideològic.</v>
      </c>
      <c r="G551" s="176" t="s">
        <v>522</v>
      </c>
      <c r="H551" s="174" t="s">
        <v>1946</v>
      </c>
      <c r="I551" s="174" t="str">
        <f t="shared" si="2"/>
        <v>3r i 4t CA 3.1-Dur a terme accions que  contribueixen al benestar individual  i col·lectiu de la societat, fomenten  l’equitat, la igualtat de gènere i les  conductes no sexistes, reconeixent  models positius en la societat i al  llarg de la història.</v>
      </c>
      <c r="J551" s="177">
        <v>550.0</v>
      </c>
    </row>
    <row r="552">
      <c r="A552" s="172">
        <v>551.0</v>
      </c>
      <c r="B552" s="173" t="s">
        <v>1265</v>
      </c>
      <c r="C552" s="174" t="s">
        <v>288</v>
      </c>
      <c r="D552" s="173" t="s">
        <v>373</v>
      </c>
      <c r="E552" s="188" t="s">
        <v>1943</v>
      </c>
      <c r="F552" s="174" t="str">
        <f t="shared" si="1"/>
        <v>C03-Reflexionar i dialogar sobre valors i problemes ètics d’actualitat, comprenent la necessitat de respectar diferents cultures i creences, cuidar l’entorn, rebutjar prejudicis i estereotips, i oposar-se a qualsevol forma de discriminació i violència —incloent-hi la violència masclista, LGTBI-fòbica, racista o capacitista— o
 fonamentalisme ideològic.</v>
      </c>
      <c r="G552" s="176" t="s">
        <v>526</v>
      </c>
      <c r="H552" s="174" t="s">
        <v>1947</v>
      </c>
      <c r="I552" s="174" t="str">
        <f t="shared" si="2"/>
        <v>3r i 4t CA 3.3-Analitzar la importància  demogràfica, cultural i econòmica  de les migracions en l’actualitat,  valorant la diversitat i manifestant  empatia i respecte per les cultures,  per contribuir al benestar individual  i col·lectiu de la societat.</v>
      </c>
      <c r="J552" s="177">
        <v>551.0</v>
      </c>
    </row>
    <row r="553">
      <c r="A553" s="172">
        <v>552.0</v>
      </c>
      <c r="B553" s="173" t="s">
        <v>1265</v>
      </c>
      <c r="C553" s="174" t="s">
        <v>288</v>
      </c>
      <c r="D553" s="173" t="s">
        <v>373</v>
      </c>
      <c r="E553" s="189" t="s">
        <v>1943</v>
      </c>
      <c r="F553" s="174" t="str">
        <f t="shared" si="1"/>
        <v>C03-Reflexionar i dialogar sobre valors i problemes ètics d’actualitat, comprenent la necessitat de respectar diferents cultures i creences, cuidar l’entorn, rebutjar prejudicis i estereotips, i oposar-se a qualsevol forma de discriminació i violència —incloent-hi la violència masclista, LGTBI-fòbica, racista o capacitista— o
 fonamentalisme ideològic.</v>
      </c>
      <c r="G553" s="190" t="s">
        <v>1948</v>
      </c>
      <c r="H553" s="174" t="s">
        <v>1949</v>
      </c>
      <c r="I553" s="174" t="str">
        <f t="shared" si="2"/>
        <v>5èi 6è CA 3.1-Pronunciar-se críticament  aportant els arguments pertinents,  actuant a favor d’actituds d’equitat,  igualtat de gènere i conductes no  sexistes, analitzant i contrastant  diferents models en la nostra  societat, i desmuntant estereotips i  rols en tots els àmbits.</v>
      </c>
      <c r="J553" s="177">
        <v>552.0</v>
      </c>
    </row>
    <row r="554">
      <c r="A554" s="172">
        <v>553.0</v>
      </c>
      <c r="B554" s="173" t="s">
        <v>1265</v>
      </c>
      <c r="C554" s="174" t="s">
        <v>288</v>
      </c>
      <c r="D554" s="173" t="s">
        <v>373</v>
      </c>
      <c r="E554" s="188" t="s">
        <v>1943</v>
      </c>
      <c r="F554" s="174" t="str">
        <f t="shared" si="1"/>
        <v>C03-Reflexionar i dialogar sobre valors i problemes ètics d’actualitat, comprenent la necessitat de respectar diferents cultures i creences, cuidar l’entorn, rebutjar prejudicis i estereotips, i oposar-se a qualsevol forma de discriminació i violència —incloent-hi la violència masclista, LGTBI-fòbica, racista o capacitista— o
 fonamentalisme ideològic.</v>
      </c>
      <c r="G554" s="190" t="s">
        <v>1950</v>
      </c>
      <c r="H554" s="174" t="s">
        <v>1951</v>
      </c>
      <c r="I554" s="174" t="str">
        <f t="shared" si="2"/>
        <v>5èi 6è CA 3.3-Desenvolupar els valors de  la integració europea a través  del coneixement dels processos  geogràfics, històrics i culturals que  han configurat la societat actual,  valorant la diversitat cultural i  mostrant empatia i respecte per les  minories, per contribuir al benestar  individual i col·lectiu.</v>
      </c>
      <c r="J554" s="177">
        <v>553.0</v>
      </c>
    </row>
    <row r="555">
      <c r="A555" s="172">
        <v>554.0</v>
      </c>
      <c r="B555" s="173" t="s">
        <v>1265</v>
      </c>
      <c r="C555" s="174" t="s">
        <v>288</v>
      </c>
      <c r="D555" s="173" t="s">
        <v>381</v>
      </c>
      <c r="E555" s="189" t="s">
        <v>1952</v>
      </c>
      <c r="F555" s="174" t="str">
        <f t="shared" si="1"/>
        <v>C04-Identificar les relacions sistèmiques entre les accions humanes i l’entorn i iniciar-se en l’adopció d’hàbits de vida sostenibles, per contribuir a la conservació de la biodiversitat des d’una perspectiva tant local com global.</v>
      </c>
      <c r="G555" s="176" t="s">
        <v>529</v>
      </c>
      <c r="H555" s="174" t="s">
        <v>1953</v>
      </c>
      <c r="I555" s="174" t="str">
        <f t="shared" si="2"/>
        <v>1r i 2n CA 4.1-Analitzar la intervenció humana  en els elements de l’entorn proper,  identificant connexions directes  entre els diferents elements del  medi natural, social i cultural.</v>
      </c>
      <c r="J555" s="177">
        <v>554.0</v>
      </c>
    </row>
    <row r="556">
      <c r="A556" s="172">
        <v>555.0</v>
      </c>
      <c r="B556" s="173" t="s">
        <v>1265</v>
      </c>
      <c r="C556" s="174" t="s">
        <v>288</v>
      </c>
      <c r="D556" s="173" t="s">
        <v>381</v>
      </c>
      <c r="E556" s="188" t="s">
        <v>1952</v>
      </c>
      <c r="F556" s="174" t="str">
        <f t="shared" si="1"/>
        <v>C04-Identificar les relacions sistèmiques entre les accions humanes i l’entorn i iniciar-se en l’adopció d’hàbits de vida sostenibles, per contribuir a la conservació de la biodiversitat des d’una perspectiva tant local com global.</v>
      </c>
      <c r="G556" s="176" t="s">
        <v>531</v>
      </c>
      <c r="H556" s="174" t="s">
        <v>1954</v>
      </c>
      <c r="I556" s="174" t="str">
        <f t="shared" si="2"/>
        <v>1r i 2n CA 4.2-Mostrar comportaments  i actituds de vida sostenible,  conseqüents amb el respecte, la  cura i la protecció de les persones  i el patrimoni natural i cultural, i  reconeixent aquest patrimoni com  un bé comú.</v>
      </c>
      <c r="J556" s="177">
        <v>555.0</v>
      </c>
    </row>
    <row r="557">
      <c r="A557" s="172">
        <v>556.0</v>
      </c>
      <c r="B557" s="173" t="s">
        <v>1265</v>
      </c>
      <c r="C557" s="174" t="s">
        <v>288</v>
      </c>
      <c r="D557" s="173" t="s">
        <v>381</v>
      </c>
      <c r="E557" s="189" t="s">
        <v>1952</v>
      </c>
      <c r="F557" s="174" t="str">
        <f t="shared" si="1"/>
        <v>C04-Identificar les relacions sistèmiques entre les accions humanes i l’entorn i iniciar-se en l’adopció d’hàbits de vida sostenibles, per contribuir a la conservació de la biodiversitat des d’una perspectiva tant local com global.</v>
      </c>
      <c r="G557" s="176" t="s">
        <v>535</v>
      </c>
      <c r="H557" s="174" t="s">
        <v>1955</v>
      </c>
      <c r="I557" s="174" t="str">
        <f t="shared" si="2"/>
        <v>3r i 4t CA 4.1-Fer prediccions dels possibles  efectes que té la intervenció  humana sobre els elements del  medi natural social i cultural,  proposant possibles solucions.</v>
      </c>
      <c r="J557" s="177">
        <v>556.0</v>
      </c>
    </row>
    <row r="558">
      <c r="A558" s="172">
        <v>557.0</v>
      </c>
      <c r="B558" s="173" t="s">
        <v>1265</v>
      </c>
      <c r="C558" s="174" t="s">
        <v>288</v>
      </c>
      <c r="D558" s="173" t="s">
        <v>381</v>
      </c>
      <c r="E558" s="188" t="s">
        <v>1952</v>
      </c>
      <c r="F558" s="174" t="str">
        <f t="shared" si="1"/>
        <v>C04-Identificar les relacions sistèmiques entre les accions humanes i l’entorn i iniciar-se en l’adopció d’hàbits de vida sostenibles, per contribuir a la conservació de la biodiversitat des d’una perspectiva tant local com global.</v>
      </c>
      <c r="G558" s="176" t="s">
        <v>537</v>
      </c>
      <c r="H558" s="174" t="s">
        <v>1956</v>
      </c>
      <c r="I558" s="174" t="str">
        <f t="shared" si="2"/>
        <v>3r i 4t CA 4.2-Desenvolupar accions de  sostenibilitat conseqüents amb el  respecte, la cura i la protecció de  les persones i el patrimoni natural i  cultural.</v>
      </c>
      <c r="J558" s="177">
        <v>557.0</v>
      </c>
    </row>
    <row r="559">
      <c r="A559" s="172">
        <v>558.0</v>
      </c>
      <c r="B559" s="173" t="s">
        <v>1265</v>
      </c>
      <c r="C559" s="174" t="s">
        <v>288</v>
      </c>
      <c r="D559" s="173" t="s">
        <v>381</v>
      </c>
      <c r="E559" s="189" t="s">
        <v>1952</v>
      </c>
      <c r="F559" s="174" t="str">
        <f t="shared" si="1"/>
        <v>C04-Identificar les relacions sistèmiques entre les accions humanes i l’entorn i iniciar-se en l’adopció d’hàbits de vida sostenibles, per contribuir a la conservació de la biodiversitat des d’una perspectiva tant local com global.</v>
      </c>
      <c r="G559" s="176" t="s">
        <v>1435</v>
      </c>
      <c r="H559" s="174" t="s">
        <v>1957</v>
      </c>
      <c r="I559" s="174" t="str">
        <f t="shared" si="2"/>
        <v>5è i 6è CA 4.1-Fer prediccions dels possibles  efectes de la intervenció humana  sobre els elements del medi natural  social i cultural, involucrant-se en  la seva resolució.</v>
      </c>
      <c r="J559" s="177">
        <v>558.0</v>
      </c>
    </row>
    <row r="560">
      <c r="A560" s="172">
        <v>559.0</v>
      </c>
      <c r="B560" s="173" t="s">
        <v>1265</v>
      </c>
      <c r="C560" s="174" t="s">
        <v>288</v>
      </c>
      <c r="D560" s="173" t="s">
        <v>381</v>
      </c>
      <c r="E560" s="188" t="s">
        <v>1952</v>
      </c>
      <c r="F560" s="174" t="str">
        <f t="shared" si="1"/>
        <v>C04-Identificar les relacions sistèmiques entre les accions humanes i l’entorn i iniciar-se en l’adopció d’hàbits de vida sostenibles, per contribuir a la conservació de la biodiversitat des d’una perspectiva tant local com global.</v>
      </c>
      <c r="G560" s="176" t="s">
        <v>1437</v>
      </c>
      <c r="H560" s="174" t="s">
        <v>1958</v>
      </c>
      <c r="I560" s="174" t="str">
        <f t="shared" si="2"/>
        <v>5è i 6è CA 4.2-Participar en la construcció  de models de convivència i  d’organització social sostenibles en  el temps basats en la cooperació,  la cura i la protecció de l’entorn i el  respecte a les persones.</v>
      </c>
      <c r="J560" s="177">
        <v>559.0</v>
      </c>
    </row>
    <row r="561">
      <c r="A561" s="172">
        <v>560.0</v>
      </c>
      <c r="B561" s="173" t="s">
        <v>1265</v>
      </c>
      <c r="C561" s="174" t="s">
        <v>288</v>
      </c>
      <c r="D561" s="173" t="s">
        <v>381</v>
      </c>
      <c r="E561" s="189" t="s">
        <v>1952</v>
      </c>
      <c r="F561" s="174" t="str">
        <f t="shared" si="1"/>
        <v>C04-Identificar les relacions sistèmiques entre les accions humanes i l’entorn i iniciar-se en l’adopció d’hàbits de vida sostenibles, per contribuir a la conservació de la biodiversitat des d’una perspectiva tant local com global.</v>
      </c>
      <c r="G561" s="176" t="s">
        <v>1439</v>
      </c>
      <c r="H561" s="174" t="s">
        <v>1959</v>
      </c>
      <c r="I561" s="174" t="str">
        <f t="shared" si="2"/>
        <v>5è i 6è CA 4.3-Proposar accions de  conservació, protecció i millora del  patrimoni natural i cultural.</v>
      </c>
      <c r="J561" s="177">
        <v>560.0</v>
      </c>
    </row>
    <row r="562">
      <c r="A562" s="172">
        <v>561.0</v>
      </c>
      <c r="B562" s="173" t="s">
        <v>1294</v>
      </c>
      <c r="C562" s="174" t="s">
        <v>294</v>
      </c>
      <c r="D562" s="173" t="s">
        <v>358</v>
      </c>
      <c r="E562" s="188" t="s">
        <v>1960</v>
      </c>
      <c r="F562" s="174" t="str">
        <f t="shared" si="1"/>
        <v>C01-Fer cerques guiades a Internet i usar estratègies senzilles per al tractament digital de la informació (paraules clau, selecció d’informació rellevant, organització de dades, etc.) amb una actitud crítica sobre els continguts que s’obtenen.</v>
      </c>
      <c r="G562" s="176" t="s">
        <v>476</v>
      </c>
      <c r="H562" s="174" t="s">
        <v>1961</v>
      </c>
      <c r="I562" s="174" t="str">
        <f t="shared" si="2"/>
        <v>1r i 2n CA 1.1-Trobar, de manera guiada,  dades, informació i continguts  a través d’una cerca en entorns  digitals, que doni resposta a la  necessitat inicial.</v>
      </c>
      <c r="J562" s="177">
        <v>561.0</v>
      </c>
    </row>
    <row r="563">
      <c r="A563" s="172">
        <v>562.0</v>
      </c>
      <c r="B563" s="173" t="s">
        <v>1294</v>
      </c>
      <c r="C563" s="174" t="s">
        <v>294</v>
      </c>
      <c r="D563" s="173" t="s">
        <v>358</v>
      </c>
      <c r="E563" s="189" t="s">
        <v>1960</v>
      </c>
      <c r="F563" s="174" t="str">
        <f t="shared" si="1"/>
        <v>C01-Fer cerques guiades a Internet i usar estratègies senzilles per al tractament digital de la informació (paraules clau, selecció d’informació rellevant, organització de dades, etc.) amb una actitud crítica sobre els continguts que s’obtenen.</v>
      </c>
      <c r="G563" s="176" t="s">
        <v>484</v>
      </c>
      <c r="H563" s="174" t="s">
        <v>1962</v>
      </c>
      <c r="I563" s="174" t="str">
        <f t="shared" si="2"/>
        <v>3r i 4t CA 1.1-Utilitzar, de manera guiada,  cercadors genèrics fent ús  d’opcions i d’estratègies senzilles  a Internet en relació amb el repte  plantejat.</v>
      </c>
      <c r="J563" s="177">
        <v>562.0</v>
      </c>
    </row>
    <row r="564">
      <c r="A564" s="172">
        <v>563.0</v>
      </c>
      <c r="B564" s="173" t="s">
        <v>1294</v>
      </c>
      <c r="C564" s="174" t="s">
        <v>294</v>
      </c>
      <c r="D564" s="173" t="s">
        <v>358</v>
      </c>
      <c r="E564" s="188" t="s">
        <v>1960</v>
      </c>
      <c r="F564" s="174" t="str">
        <f t="shared" si="1"/>
        <v>C01-Fer cerques guiades a Internet i usar estratègies senzilles per al tractament digital de la informació (paraules clau, selecció d’informació rellevant, organització de dades, etc.) amb una actitud crítica sobre els continguts que s’obtenen.</v>
      </c>
      <c r="G564" s="176" t="s">
        <v>486</v>
      </c>
      <c r="H564" s="174" t="s">
        <v>1963</v>
      </c>
      <c r="I564" s="174" t="str">
        <f t="shared" si="2"/>
        <v>3r i 4t CA 1.2-Identificar, de manera guiada,  criteris de validesa (font digital,  autoria, data d’actualització,  etc.) per verificar la informació  obtinguda a les cerques a Internet</v>
      </c>
      <c r="J564" s="177">
        <v>563.0</v>
      </c>
    </row>
    <row r="565">
      <c r="A565" s="172">
        <v>564.0</v>
      </c>
      <c r="B565" s="173" t="s">
        <v>1294</v>
      </c>
      <c r="C565" s="174" t="s">
        <v>294</v>
      </c>
      <c r="D565" s="173" t="s">
        <v>358</v>
      </c>
      <c r="E565" s="189" t="s">
        <v>1960</v>
      </c>
      <c r="F565" s="174" t="str">
        <f t="shared" si="1"/>
        <v>C01-Fer cerques guiades a Internet i usar estratègies senzilles per al tractament digital de la informació (paraules clau, selecció d’informació rellevant, organització de dades, etc.) amb una actitud crítica sobre els continguts que s’obtenen.</v>
      </c>
      <c r="G565" s="176" t="s">
        <v>488</v>
      </c>
      <c r="H565" s="174" t="s">
        <v>1964</v>
      </c>
      <c r="I565" s="174" t="str">
        <f t="shared" si="2"/>
        <v>3r i 4t CA 1.3-Utilitzar, de manera guiada,  recursos digitals organitzant i  emmagatzemant la informació  obtinguda a les cerques a Internet  amb una actitud crítica sobre els  continguts que s’obtenen.</v>
      </c>
      <c r="J565" s="177">
        <v>564.0</v>
      </c>
    </row>
    <row r="566">
      <c r="A566" s="172">
        <v>565.0</v>
      </c>
      <c r="B566" s="173" t="s">
        <v>1294</v>
      </c>
      <c r="C566" s="174" t="s">
        <v>294</v>
      </c>
      <c r="D566" s="173" t="s">
        <v>358</v>
      </c>
      <c r="E566" s="188" t="s">
        <v>1960</v>
      </c>
      <c r="F566" s="174" t="str">
        <f t="shared" si="1"/>
        <v>C01-Fer cerques guiades a Internet i usar estratègies senzilles per al tractament digital de la informació (paraules clau, selecció d’informació rellevant, organització de dades, etc.) amb una actitud crítica sobre els continguts que s’obtenen.</v>
      </c>
      <c r="G566" s="176" t="s">
        <v>1404</v>
      </c>
      <c r="H566" s="174" t="s">
        <v>1965</v>
      </c>
      <c r="I566" s="174" t="str">
        <f t="shared" si="2"/>
        <v>5è i 6è CA 1.1-Utilitzar de forma autònoma  cercadors genèrics fent ús  d’opcions i d’estratègies senzilles  en relació amb el repte plantejat.</v>
      </c>
      <c r="J566" s="177">
        <v>565.0</v>
      </c>
    </row>
    <row r="567">
      <c r="A567" s="172">
        <v>566.0</v>
      </c>
      <c r="B567" s="173" t="s">
        <v>1294</v>
      </c>
      <c r="C567" s="174" t="s">
        <v>294</v>
      </c>
      <c r="D567" s="173" t="s">
        <v>358</v>
      </c>
      <c r="E567" s="189" t="s">
        <v>1960</v>
      </c>
      <c r="F567" s="174" t="str">
        <f t="shared" si="1"/>
        <v>C01-Fer cerques guiades a Internet i usar estratègies senzilles per al tractament digital de la informació (paraules clau, selecció d’informació rellevant, organització de dades, etc.) amb una actitud crítica sobre els continguts que s’obtenen.</v>
      </c>
      <c r="G567" s="176" t="s">
        <v>1406</v>
      </c>
      <c r="H567" s="174" t="s">
        <v>1966</v>
      </c>
      <c r="I567" s="174" t="str">
        <f t="shared" si="2"/>
        <v>5è i 6è CA 1.2-Verificar, de manera guiada, la  validesa (font digital, autoria, data  d’actualització, etc.) i la fiabilitat  de la informació en relació amb el  repte plantejat.</v>
      </c>
      <c r="J567" s="177">
        <v>566.0</v>
      </c>
    </row>
    <row r="568">
      <c r="A568" s="172">
        <v>567.0</v>
      </c>
      <c r="B568" s="173" t="s">
        <v>1294</v>
      </c>
      <c r="C568" s="174" t="s">
        <v>294</v>
      </c>
      <c r="D568" s="173" t="s">
        <v>358</v>
      </c>
      <c r="E568" s="188" t="s">
        <v>1960</v>
      </c>
      <c r="F568" s="174" t="str">
        <f t="shared" si="1"/>
        <v>C01-Fer cerques guiades a Internet i usar estratègies senzilles per al tractament digital de la informació (paraules clau, selecció d’informació rellevant, organització de dades, etc.) amb una actitud crítica sobre els continguts que s’obtenen.</v>
      </c>
      <c r="G568" s="176" t="s">
        <v>1408</v>
      </c>
      <c r="H568" s="174" t="s">
        <v>1967</v>
      </c>
      <c r="I568" s="174" t="str">
        <f t="shared" si="2"/>
        <v>5è i 6è CA 1.3-Organitzar i emmagatzemar,  de manera guiada, la informació  trobada amb recursos digitals,  amb una actitud crítica sobre els  continguts que s’obtenen</v>
      </c>
      <c r="J568" s="177">
        <v>567.0</v>
      </c>
    </row>
    <row r="569">
      <c r="A569" s="172">
        <v>568.0</v>
      </c>
      <c r="B569" s="173" t="s">
        <v>1294</v>
      </c>
      <c r="C569" s="174" t="s">
        <v>294</v>
      </c>
      <c r="D569" s="173" t="s">
        <v>358</v>
      </c>
      <c r="E569" s="189" t="s">
        <v>1960</v>
      </c>
      <c r="F569" s="174" t="str">
        <f t="shared" si="1"/>
        <v>C01-Fer cerques guiades a Internet i usar estratègies senzilles per al tractament digital de la informació (paraules clau, selecció d’informació rellevant, organització de dades, etc.) amb una actitud crítica sobre els continguts que s’obtenen.</v>
      </c>
      <c r="G569" s="176" t="s">
        <v>1577</v>
      </c>
      <c r="H569" s="174" t="s">
        <v>1968</v>
      </c>
      <c r="I569" s="174" t="str">
        <f t="shared" si="2"/>
        <v>5è i 6è CA 1.4-Recuperar, de manera guiada,  la informació emmagatzemada  necessària per donar resposta al  repte plantejat.</v>
      </c>
      <c r="J569" s="177">
        <v>568.0</v>
      </c>
    </row>
    <row r="570">
      <c r="A570" s="172">
        <v>569.0</v>
      </c>
      <c r="B570" s="173" t="s">
        <v>1294</v>
      </c>
      <c r="C570" s="174" t="s">
        <v>294</v>
      </c>
      <c r="D570" s="173" t="s">
        <v>367</v>
      </c>
      <c r="E570" s="188" t="s">
        <v>1969</v>
      </c>
      <c r="F570" s="174" t="str">
        <f t="shared" si="1"/>
        <v>C02-Crear,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v>
      </c>
      <c r="G570" s="176" t="s">
        <v>493</v>
      </c>
      <c r="H570" s="174" t="s">
        <v>1970</v>
      </c>
      <c r="I570" s="174" t="str">
        <f t="shared" si="2"/>
        <v>1r i 2n CA 2.1-Crear i editar documents i  presentacions pròpies utilitzant les  eines de format (processador de  textos i aplicacions) en activitats  dirigides pel o per la docent.</v>
      </c>
      <c r="J570" s="177">
        <v>569.0</v>
      </c>
    </row>
    <row r="571">
      <c r="A571" s="172">
        <v>570.0</v>
      </c>
      <c r="B571" s="173" t="s">
        <v>1294</v>
      </c>
      <c r="C571" s="174" t="s">
        <v>294</v>
      </c>
      <c r="D571" s="173" t="s">
        <v>367</v>
      </c>
      <c r="E571" s="189" t="s">
        <v>1969</v>
      </c>
      <c r="F571" s="174" t="str">
        <f t="shared" si="1"/>
        <v>C02-Crear,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v>
      </c>
      <c r="G571" s="176" t="s">
        <v>495</v>
      </c>
      <c r="H571" s="174" t="s">
        <v>1971</v>
      </c>
      <c r="I571" s="174" t="str">
        <f t="shared" si="2"/>
        <v>1r i 2n CA 2.2-Crear vídeos, imatges i  àudios (sense edició) i programes  informàtics senzills, en activitats  basades en un context real i proper  dirigides pel o per la docent.</v>
      </c>
      <c r="J571" s="177">
        <v>570.0</v>
      </c>
    </row>
    <row r="572">
      <c r="A572" s="172">
        <v>571.0</v>
      </c>
      <c r="B572" s="173" t="s">
        <v>1294</v>
      </c>
      <c r="C572" s="174" t="s">
        <v>294</v>
      </c>
      <c r="D572" s="173" t="s">
        <v>367</v>
      </c>
      <c r="E572" s="188" t="s">
        <v>1969</v>
      </c>
      <c r="F572" s="174" t="str">
        <f t="shared" si="1"/>
        <v>C02-Crear,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v>
      </c>
      <c r="G572" s="176" t="s">
        <v>503</v>
      </c>
      <c r="H572" s="174" t="s">
        <v>1972</v>
      </c>
      <c r="I572" s="174" t="str">
        <f t="shared" si="2"/>
        <v>3r i 4t CA 2.1-Crear i editar documents i  presentacions pròpies utilitzant les  eines de format (processador de  textos i aplicacions) i incorporant  taules en activitats basades en un  context real i proper</v>
      </c>
      <c r="J572" s="177">
        <v>571.0</v>
      </c>
    </row>
    <row r="573">
      <c r="A573" s="172">
        <v>572.0</v>
      </c>
      <c r="B573" s="173" t="s">
        <v>1294</v>
      </c>
      <c r="C573" s="174" t="s">
        <v>294</v>
      </c>
      <c r="D573" s="173" t="s">
        <v>367</v>
      </c>
      <c r="E573" s="189" t="s">
        <v>1969</v>
      </c>
      <c r="F573" s="174" t="str">
        <f t="shared" si="1"/>
        <v>C02-Crear,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v>
      </c>
      <c r="G573" s="176" t="s">
        <v>505</v>
      </c>
      <c r="H573" s="174" t="s">
        <v>1973</v>
      </c>
      <c r="I573" s="174" t="str">
        <f t="shared" si="2"/>
        <v>3r i 4t CA 2.2-Crear i editar, amb la guia del  o de la docent, vídeos, imatges,  àudios i programes informàtics  senzills en un context real i proper.</v>
      </c>
      <c r="J573" s="177">
        <v>572.0</v>
      </c>
    </row>
    <row r="574">
      <c r="A574" s="172">
        <v>573.0</v>
      </c>
      <c r="B574" s="173" t="s">
        <v>1294</v>
      </c>
      <c r="C574" s="174" t="s">
        <v>294</v>
      </c>
      <c r="D574" s="173" t="s">
        <v>367</v>
      </c>
      <c r="E574" s="188" t="s">
        <v>1969</v>
      </c>
      <c r="F574" s="174" t="str">
        <f t="shared" si="1"/>
        <v>C02-Crear,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v>
      </c>
      <c r="G574" s="176" t="s">
        <v>507</v>
      </c>
      <c r="H574" s="174" t="s">
        <v>1974</v>
      </c>
      <c r="I574" s="174" t="str">
        <f t="shared" si="2"/>
        <v>3r i 4t CA 2.3-Indicar la font dels textos  i les imatges utilitzades en les  produccions digitals.</v>
      </c>
      <c r="J574" s="177">
        <v>573.0</v>
      </c>
    </row>
    <row r="575">
      <c r="A575" s="172">
        <v>574.0</v>
      </c>
      <c r="B575" s="173" t="s">
        <v>1294</v>
      </c>
      <c r="C575" s="174" t="s">
        <v>294</v>
      </c>
      <c r="D575" s="173" t="s">
        <v>367</v>
      </c>
      <c r="E575" s="192" t="s">
        <v>1969</v>
      </c>
      <c r="F575" s="174" t="str">
        <f t="shared" si="1"/>
        <v>C02-Crear,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v>
      </c>
      <c r="G575" s="176" t="s">
        <v>1415</v>
      </c>
      <c r="H575" s="174" t="s">
        <v>1975</v>
      </c>
      <c r="I575" s="174" t="str">
        <f t="shared" si="2"/>
        <v>5è i 6è CA 2.1-Seleccionar el format (text,  taula, imatge, àudio, vídeo,  esquemes i mapes conceptuals)  més adient de les produccions  digitals que es desenvoluparan  en activitats pròpies del context  escolar.</v>
      </c>
      <c r="J575" s="177">
        <v>574.0</v>
      </c>
    </row>
    <row r="576">
      <c r="A576" s="172">
        <v>575.0</v>
      </c>
      <c r="B576" s="173" t="s">
        <v>1294</v>
      </c>
      <c r="C576" s="174" t="s">
        <v>294</v>
      </c>
      <c r="D576" s="173" t="s">
        <v>367</v>
      </c>
      <c r="E576" s="192" t="s">
        <v>1969</v>
      </c>
      <c r="F576" s="174" t="str">
        <f t="shared" si="1"/>
        <v>C02-Crear,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v>
      </c>
      <c r="G576" s="176" t="s">
        <v>1417</v>
      </c>
      <c r="H576" s="174" t="s">
        <v>1976</v>
      </c>
      <c r="I576" s="174" t="str">
        <f t="shared" si="2"/>
        <v>5è i 6è CA 2.2-Crear i editar produccions  digitals senzilles de manera  autònoma en activitats pròpies del  context escolar.</v>
      </c>
      <c r="J576" s="177">
        <v>575.0</v>
      </c>
    </row>
    <row r="577">
      <c r="A577" s="172">
        <v>576.0</v>
      </c>
      <c r="B577" s="173" t="s">
        <v>1294</v>
      </c>
      <c r="C577" s="174" t="s">
        <v>294</v>
      </c>
      <c r="D577" s="173" t="s">
        <v>367</v>
      </c>
      <c r="E577" s="192" t="s">
        <v>1969</v>
      </c>
      <c r="F577" s="174" t="str">
        <f t="shared" si="1"/>
        <v>C02-Crear, integrar i reelaborar continguts digitals en diferents formats (text, taula, imatge, àudio, vídeo, programa informàtic, etc.) mitjançant l’ús de diferents eines digitals per expressar idees, sentiments i coneixements, respectant la propietat intel·lectual i els drets d’autor dels continguts que es reutilitzen.</v>
      </c>
      <c r="G577" s="176" t="s">
        <v>1593</v>
      </c>
      <c r="H577" s="174" t="s">
        <v>1977</v>
      </c>
      <c r="I577" s="174" t="str">
        <f t="shared" si="2"/>
        <v>5è i 6è CA 2.3-Citar l’autoria en l’elaboració  de produccions, tant si són de  creació pròpia com d’altres  persones.</v>
      </c>
      <c r="J577" s="177">
        <v>576.0</v>
      </c>
    </row>
    <row r="578">
      <c r="A578" s="172">
        <v>577.0</v>
      </c>
      <c r="B578" s="173" t="s">
        <v>1294</v>
      </c>
      <c r="C578" s="174" t="s">
        <v>294</v>
      </c>
      <c r="D578" s="173" t="s">
        <v>373</v>
      </c>
      <c r="E578" s="191" t="s">
        <v>1978</v>
      </c>
      <c r="F578" s="174" t="str">
        <f t="shared" si="1"/>
        <v>C03-Participar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v>
      </c>
      <c r="G578" s="176" t="s">
        <v>512</v>
      </c>
      <c r="H578" s="174" t="s">
        <v>1979</v>
      </c>
      <c r="I578" s="174" t="str">
        <f t="shared" si="2"/>
        <v>1r i 2n CA 3.1-Reconèixer diferents maneres  de comunicació digital en  situacions quotidianes.</v>
      </c>
      <c r="J578" s="177">
        <v>577.0</v>
      </c>
    </row>
    <row r="579">
      <c r="A579" s="172">
        <v>578.0</v>
      </c>
      <c r="B579" s="173" t="s">
        <v>1294</v>
      </c>
      <c r="C579" s="174" t="s">
        <v>294</v>
      </c>
      <c r="D579" s="173" t="s">
        <v>373</v>
      </c>
      <c r="E579" s="191" t="s">
        <v>1978</v>
      </c>
      <c r="F579" s="174" t="str">
        <f t="shared" si="1"/>
        <v>C03-Participar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v>
      </c>
      <c r="G579" s="176" t="s">
        <v>514</v>
      </c>
      <c r="H579" s="174" t="s">
        <v>1980</v>
      </c>
      <c r="I579" s="174" t="str">
        <f t="shared" si="2"/>
        <v>1r i 2n CA 3.2-Reconèixer diferents maneres  de col·laboració digital en  situacions quotidianes.</v>
      </c>
      <c r="J579" s="177">
        <v>578.0</v>
      </c>
    </row>
    <row r="580">
      <c r="A580" s="172">
        <v>579.0</v>
      </c>
      <c r="B580" s="173" t="s">
        <v>1294</v>
      </c>
      <c r="C580" s="174" t="s">
        <v>294</v>
      </c>
      <c r="D580" s="173" t="s">
        <v>373</v>
      </c>
      <c r="E580" s="191" t="s">
        <v>1978</v>
      </c>
      <c r="F580" s="174" t="str">
        <f t="shared" si="1"/>
        <v>C03-Participar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v>
      </c>
      <c r="G580" s="176" t="s">
        <v>522</v>
      </c>
      <c r="H580" s="174" t="s">
        <v>1981</v>
      </c>
      <c r="I580" s="174" t="str">
        <f t="shared" si="2"/>
        <v>3r i 4t CA 3.1-Comunicar-se a través  del correu electrònic amb els  companys i companyes de classe  i amb els i les docents utilitzant-ne  les funcions bàsiques (destinatari,  assumpte, cos, signatura i fitxers  adjunts).</v>
      </c>
      <c r="J580" s="177">
        <v>579.0</v>
      </c>
    </row>
    <row r="581">
      <c r="A581" s="172">
        <v>580.0</v>
      </c>
      <c r="B581" s="173" t="s">
        <v>1294</v>
      </c>
      <c r="C581" s="174" t="s">
        <v>294</v>
      </c>
      <c r="D581" s="173" t="s">
        <v>373</v>
      </c>
      <c r="E581" s="191" t="s">
        <v>1978</v>
      </c>
      <c r="F581" s="174" t="str">
        <f t="shared" si="1"/>
        <v>C03-Participar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v>
      </c>
      <c r="G581" s="176" t="s">
        <v>524</v>
      </c>
      <c r="H581" s="174" t="s">
        <v>1982</v>
      </c>
      <c r="I581" s="174" t="str">
        <f t="shared" si="2"/>
        <v>3r i 4t CA 3.2-Utilitzar les funcions de  col·laboració de les aplicacions  que s’usen en les produccions  digitals.</v>
      </c>
      <c r="J581" s="177">
        <v>580.0</v>
      </c>
    </row>
    <row r="582">
      <c r="A582" s="172">
        <v>581.0</v>
      </c>
      <c r="B582" s="173" t="s">
        <v>1294</v>
      </c>
      <c r="C582" s="174" t="s">
        <v>294</v>
      </c>
      <c r="D582" s="173" t="s">
        <v>373</v>
      </c>
      <c r="E582" s="191" t="s">
        <v>1978</v>
      </c>
      <c r="F582" s="174" t="str">
        <f t="shared" si="1"/>
        <v>C03-Participar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v>
      </c>
      <c r="G582" s="176" t="s">
        <v>526</v>
      </c>
      <c r="H582" s="174" t="s">
        <v>1983</v>
      </c>
      <c r="I582" s="174" t="str">
        <f t="shared" si="2"/>
        <v>3r i 4t CA 3.3-Fer servir les funcions  bàsiques dels entorns virtuals  d’aprenentatge (accedir-hi, lliurar  tasques, rebre retroacció, etc.).</v>
      </c>
      <c r="J582" s="177">
        <v>581.0</v>
      </c>
    </row>
    <row r="583">
      <c r="A583" s="172">
        <v>582.0</v>
      </c>
      <c r="B583" s="173" t="s">
        <v>1294</v>
      </c>
      <c r="C583" s="174" t="s">
        <v>294</v>
      </c>
      <c r="D583" s="173" t="s">
        <v>373</v>
      </c>
      <c r="E583" s="191" t="s">
        <v>1978</v>
      </c>
      <c r="F583" s="174" t="str">
        <f t="shared" si="1"/>
        <v>C03-Participar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v>
      </c>
      <c r="G583" s="176" t="s">
        <v>1424</v>
      </c>
      <c r="H583" s="174" t="s">
        <v>1984</v>
      </c>
      <c r="I583" s="174" t="str">
        <f t="shared" si="2"/>
        <v>5è i 6è CA 3.1-Comunicar-se a través  del correu electrònic amb els  companys i companyes de classe  i amb els i les docents utilitzantne les funcions avançades  (signatura automàtica, organització  de missatges, programació  d’enviaments, etc.).</v>
      </c>
      <c r="J583" s="177">
        <v>582.0</v>
      </c>
    </row>
    <row r="584">
      <c r="A584" s="172">
        <v>583.0</v>
      </c>
      <c r="B584" s="173" t="s">
        <v>1294</v>
      </c>
      <c r="C584" s="174" t="s">
        <v>294</v>
      </c>
      <c r="D584" s="173" t="s">
        <v>373</v>
      </c>
      <c r="E584" s="191" t="s">
        <v>1978</v>
      </c>
      <c r="F584" s="174" t="str">
        <f t="shared" si="1"/>
        <v>C03-Participar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v>
      </c>
      <c r="G584" s="176" t="s">
        <v>1426</v>
      </c>
      <c r="H584" s="174" t="s">
        <v>1985</v>
      </c>
      <c r="I584" s="174" t="str">
        <f t="shared" si="2"/>
        <v>5è i 6è CA 3.2-Realitzar productes digitals  de manera col·laborativa, tant per  a creacions digitals com per a  l’organització del treball en grup.</v>
      </c>
      <c r="J584" s="177">
        <v>583.0</v>
      </c>
    </row>
    <row r="585">
      <c r="A585" s="172">
        <v>584.0</v>
      </c>
      <c r="B585" s="173" t="s">
        <v>1294</v>
      </c>
      <c r="C585" s="174" t="s">
        <v>294</v>
      </c>
      <c r="D585" s="173" t="s">
        <v>373</v>
      </c>
      <c r="E585" s="191" t="s">
        <v>1978</v>
      </c>
      <c r="F585" s="174" t="str">
        <f t="shared" si="1"/>
        <v>C03-Participar en activitats o projectes escolars mitjançant l’ús d’eines o plataformes virtuals que permetin construir nou coneixement, comunicar-se, treballar col·laborativament, compartir dades i continguts en entorns digitals restringits i supervisats de manera segura i amb una actitud oberta i responsable davant el seu ús</v>
      </c>
      <c r="G585" s="176" t="s">
        <v>1610</v>
      </c>
      <c r="H585" s="174" t="s">
        <v>1986</v>
      </c>
      <c r="I585" s="174" t="str">
        <f t="shared" si="2"/>
        <v>5è i 6è CA 3.3-Fer servir els entorns virtuals  d’aprenentatge per interactuar amb  els companys i companyes i els  i les docents a través de fòrums,  amb respecte i correcció.</v>
      </c>
      <c r="J585" s="177">
        <v>584.0</v>
      </c>
    </row>
    <row r="586">
      <c r="A586" s="172">
        <v>585.0</v>
      </c>
      <c r="B586" s="173" t="s">
        <v>1294</v>
      </c>
      <c r="C586" s="174" t="s">
        <v>294</v>
      </c>
      <c r="D586" s="173" t="s">
        <v>381</v>
      </c>
      <c r="E586" s="192" t="s">
        <v>1987</v>
      </c>
      <c r="F586"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86" s="176" t="s">
        <v>529</v>
      </c>
      <c r="H586" s="174" t="s">
        <v>1988</v>
      </c>
      <c r="I586" s="174" t="str">
        <f t="shared" si="2"/>
        <v>1r i 2n CA 4.1-Adoptar mesures de seguretat  dels comptes i dels dispositius  en entorns personals i educatius  generant contrasenyes simples i  tancant les sessions.  </v>
      </c>
      <c r="J586" s="177">
        <v>585.0</v>
      </c>
    </row>
    <row r="587">
      <c r="A587" s="172">
        <v>586.0</v>
      </c>
      <c r="B587" s="173" t="s">
        <v>1294</v>
      </c>
      <c r="C587" s="174" t="s">
        <v>294</v>
      </c>
      <c r="D587" s="173" t="s">
        <v>381</v>
      </c>
      <c r="E587" s="192" t="s">
        <v>1987</v>
      </c>
      <c r="F587"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87" s="176" t="s">
        <v>1321</v>
      </c>
      <c r="H587" s="174" t="s">
        <v>1989</v>
      </c>
      <c r="I587" s="174" t="str">
        <f t="shared" si="2"/>
        <v>1r i 2n CA 4.4-Prendre consciència   de la  necessitat de mantenir una postura  saludable en l’ús de la tecnologia.</v>
      </c>
      <c r="J587" s="177">
        <v>586.0</v>
      </c>
    </row>
    <row r="588">
      <c r="A588" s="172">
        <v>587.0</v>
      </c>
      <c r="B588" s="173" t="s">
        <v>1294</v>
      </c>
      <c r="C588" s="174" t="s">
        <v>294</v>
      </c>
      <c r="D588" s="173" t="s">
        <v>381</v>
      </c>
      <c r="E588" s="188" t="s">
        <v>1987</v>
      </c>
      <c r="F588"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88" s="176" t="s">
        <v>1325</v>
      </c>
      <c r="H588" s="174" t="s">
        <v>1990</v>
      </c>
      <c r="I588" s="174" t="str">
        <f t="shared" si="2"/>
        <v>1r i 2n CA 4.6-Aplicar, de manera guiada,  accions concretes dins de l’aula  per preservar la sostenibilitat  dels recursos digitals (apagar  l’ordinador i les pantalles quan no  s’utilitzen, regular la lluminositat de  la pantalla, etc.).</v>
      </c>
      <c r="J588" s="177">
        <v>587.0</v>
      </c>
    </row>
    <row r="589">
      <c r="A589" s="172">
        <v>588.0</v>
      </c>
      <c r="B589" s="173" t="s">
        <v>1294</v>
      </c>
      <c r="C589" s="174" t="s">
        <v>294</v>
      </c>
      <c r="D589" s="173" t="s">
        <v>381</v>
      </c>
      <c r="E589" s="189" t="s">
        <v>1987</v>
      </c>
      <c r="F589"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89" s="176" t="s">
        <v>535</v>
      </c>
      <c r="H589" s="174" t="s">
        <v>1991</v>
      </c>
      <c r="I589" s="174" t="str">
        <f t="shared" si="2"/>
        <v>3r i 4t CA 4.1-Adoptar mesures de seguretat  dels comptes i dels dispositius en  entorns personals i educatius, a  partir d’accions senzilles (generant  contrasenyes segures i privades,  tancant les sessions, etc.).</v>
      </c>
      <c r="J589" s="177">
        <v>588.0</v>
      </c>
    </row>
    <row r="590">
      <c r="A590" s="172">
        <v>589.0</v>
      </c>
      <c r="B590" s="173" t="s">
        <v>1294</v>
      </c>
      <c r="C590" s="174" t="s">
        <v>294</v>
      </c>
      <c r="D590" s="173" t="s">
        <v>381</v>
      </c>
      <c r="E590" s="188" t="s">
        <v>1987</v>
      </c>
      <c r="F590"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90" s="176" t="s">
        <v>1330</v>
      </c>
      <c r="H590" s="174" t="s">
        <v>1992</v>
      </c>
      <c r="I590" s="174" t="str">
        <f t="shared" si="2"/>
        <v>3r i 4t CA 4.4-Evitar els riscos físics, de  manera guiada, mantenint una  postura saludable a partir de  criteris ergonòmics en l’ús de  tecnologies.</v>
      </c>
      <c r="J590" s="177">
        <v>589.0</v>
      </c>
    </row>
    <row r="591">
      <c r="A591" s="172">
        <v>590.0</v>
      </c>
      <c r="B591" s="173" t="s">
        <v>1294</v>
      </c>
      <c r="C591" s="174" t="s">
        <v>294</v>
      </c>
      <c r="D591" s="173" t="s">
        <v>381</v>
      </c>
      <c r="E591" s="189" t="s">
        <v>1987</v>
      </c>
      <c r="F591"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91" s="176" t="s">
        <v>1331</v>
      </c>
      <c r="H591" s="174" t="s">
        <v>1993</v>
      </c>
      <c r="I591" s="174" t="str">
        <f t="shared" si="2"/>
        <v>3r i 4t CA 4.5-Identificar, de manera guiada,  els riscos emocionals en l’ús de  tecnologies.</v>
      </c>
      <c r="J591" s="177">
        <v>590.0</v>
      </c>
    </row>
    <row r="592">
      <c r="A592" s="172">
        <v>591.0</v>
      </c>
      <c r="B592" s="173" t="s">
        <v>1294</v>
      </c>
      <c r="C592" s="174" t="s">
        <v>294</v>
      </c>
      <c r="D592" s="173" t="s">
        <v>381</v>
      </c>
      <c r="E592" s="188" t="s">
        <v>1987</v>
      </c>
      <c r="F592"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92" s="176" t="s">
        <v>1332</v>
      </c>
      <c r="H592" s="174" t="s">
        <v>1994</v>
      </c>
      <c r="I592" s="174" t="str">
        <f t="shared" si="2"/>
        <v>3r i 4t CA 4.6-Utilitzar, de manera guiada,  els recursos del centre i els  recursos personals amb eficiència  i sostenibilitat (impressions,  optimització de l’espai virtual,  malbaratament energètic, etc.).</v>
      </c>
      <c r="J592" s="177">
        <v>591.0</v>
      </c>
    </row>
    <row r="593">
      <c r="A593" s="172">
        <v>592.0</v>
      </c>
      <c r="B593" s="173" t="s">
        <v>1294</v>
      </c>
      <c r="C593" s="174" t="s">
        <v>294</v>
      </c>
      <c r="D593" s="173" t="s">
        <v>381</v>
      </c>
      <c r="E593" s="189" t="s">
        <v>1987</v>
      </c>
      <c r="F593"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93" s="176" t="s">
        <v>1435</v>
      </c>
      <c r="H593" s="174" t="s">
        <v>1995</v>
      </c>
      <c r="I593" s="174" t="str">
        <f t="shared" si="2"/>
        <v>5è i 6è CA 4.1-Adoptar mesures de seguretat  dels comptes i dispositius en  entorns personals i educatius, a  partir d’accions senzilles (generant  contrasenyes segures i privades,  mantenint actualitzat el programari,  tancant les sessions, no cedint  dades sensibles, etc.).</v>
      </c>
      <c r="J593" s="177">
        <v>592.0</v>
      </c>
    </row>
    <row r="594">
      <c r="A594" s="172">
        <v>593.0</v>
      </c>
      <c r="B594" s="173" t="s">
        <v>1294</v>
      </c>
      <c r="C594" s="174" t="s">
        <v>294</v>
      </c>
      <c r="D594" s="173" t="s">
        <v>381</v>
      </c>
      <c r="E594" s="188" t="s">
        <v>1987</v>
      </c>
      <c r="F594"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94" s="176" t="s">
        <v>1872</v>
      </c>
      <c r="H594" s="174" t="s">
        <v>1996</v>
      </c>
      <c r="I594" s="174" t="str">
        <f t="shared" si="2"/>
        <v>5è i 6è CA 4.4-Evitar els riscos físics, de  manera autònoma, mantenint  una postura saludable a partir  de criteris ergonòmics en l’ús de  tecnologies.</v>
      </c>
      <c r="J594" s="177">
        <v>593.0</v>
      </c>
    </row>
    <row r="595">
      <c r="A595" s="172">
        <v>594.0</v>
      </c>
      <c r="B595" s="173" t="s">
        <v>1294</v>
      </c>
      <c r="C595" s="174" t="s">
        <v>294</v>
      </c>
      <c r="D595" s="173" t="s">
        <v>381</v>
      </c>
      <c r="E595" s="189" t="s">
        <v>1987</v>
      </c>
      <c r="F595"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95" s="176" t="s">
        <v>1997</v>
      </c>
      <c r="H595" s="174" t="s">
        <v>1998</v>
      </c>
      <c r="I595" s="174" t="str">
        <f t="shared" si="2"/>
        <v>5è i 6è CA 4.5-Evitar els riscos emocionals,  prevenint conductes addictives i  d’assetjament de manera guiada,  en l’ús de tecnologies.</v>
      </c>
      <c r="J595" s="177">
        <v>594.0</v>
      </c>
    </row>
    <row r="596">
      <c r="A596" s="172">
        <v>595.0</v>
      </c>
      <c r="B596" s="173" t="s">
        <v>1294</v>
      </c>
      <c r="C596" s="174" t="s">
        <v>294</v>
      </c>
      <c r="D596" s="173" t="s">
        <v>381</v>
      </c>
      <c r="E596" s="188" t="s">
        <v>1987</v>
      </c>
      <c r="F596" s="174" t="str">
        <f t="shared" si="1"/>
        <v>C04-Conèixer els riscos i adoptar, amb l’orientació del o de la docent, mesures preventives en l’ús de les tecnologies digitals per protegir els dispositius, les dades personals, la salut i el medi ambient, i iniciar-se en l’adopció d’hàbits d’ús crític, segur, saludable i sostenible d’aquestes tecnologies.</v>
      </c>
      <c r="G596" s="176" t="s">
        <v>1999</v>
      </c>
      <c r="H596" s="174" t="s">
        <v>2000</v>
      </c>
      <c r="I596" s="174" t="str">
        <f t="shared" si="2"/>
        <v>5è i 6è CA 4.6-Utilitzar, de manera autònoma,  els recursos del centre i els  recursos personals amb eficiència  i sostenibilitat (impressions,  optimització de l’espai virtual,  malbaratament energètic, etc.).</v>
      </c>
      <c r="J596" s="177">
        <v>595.0</v>
      </c>
    </row>
    <row r="597">
      <c r="A597" s="172">
        <v>596.0</v>
      </c>
      <c r="B597" s="173" t="s">
        <v>1294</v>
      </c>
      <c r="C597" s="174" t="s">
        <v>294</v>
      </c>
      <c r="D597" s="173" t="s">
        <v>431</v>
      </c>
      <c r="E597" s="189" t="s">
        <v>2001</v>
      </c>
      <c r="F597" s="174" t="str">
        <f t="shared" si="1"/>
        <v>C05-Iniciar-se en el desenvolupament de solucions digitals senzilles i sostenibles (reutilització de materials tecnològics, programació informàtica per blocs, robòtica educativa, etc.) per resoldre problemes concrets o reptes proposats de manera creativa i sol·licitar ajuda en cas necessari.</v>
      </c>
      <c r="G597" s="176" t="s">
        <v>542</v>
      </c>
      <c r="H597" s="174" t="s">
        <v>2002</v>
      </c>
      <c r="I597" s="174" t="str">
        <f t="shared" si="2"/>
        <v>1r i 2n CA 5.1- Programar, amb l’orientació  del o de la docent, seqüències  simples amb dispositius digitals  (robots i ordinadors) i sense, per  resoldre un repte concret. </v>
      </c>
      <c r="J597" s="177">
        <v>596.0</v>
      </c>
    </row>
    <row r="598">
      <c r="A598" s="172">
        <v>597.0</v>
      </c>
      <c r="B598" s="173" t="s">
        <v>1294</v>
      </c>
      <c r="C598" s="174" t="s">
        <v>294</v>
      </c>
      <c r="D598" s="173" t="s">
        <v>431</v>
      </c>
      <c r="E598" s="188" t="s">
        <v>2001</v>
      </c>
      <c r="F598" s="174" t="str">
        <f t="shared" si="1"/>
        <v>C05-Iniciar-se en el desenvolupament de solucions digitals senzilles i sostenibles (reutilització de materials tecnològics, programació informàtica per blocs, robòtica educativa, etc.) per resoldre problemes concrets o reptes proposats de manera creativa i sol·licitar ajuda en cas necessari.</v>
      </c>
      <c r="G598" s="176" t="s">
        <v>550</v>
      </c>
      <c r="H598" s="174" t="s">
        <v>2003</v>
      </c>
      <c r="I598" s="174" t="str">
        <f t="shared" si="2"/>
        <v>3r i 4t CA 5.1-Programar, amb l’orientació del  o de la docent, seqüències simples  amb programació per blocs amb  dispositius digitals (robots, plaques  programables i ordinadors) per  resoldre un repte concret.</v>
      </c>
      <c r="J598" s="177">
        <v>597.0</v>
      </c>
    </row>
    <row r="599">
      <c r="A599" s="172">
        <v>598.0</v>
      </c>
      <c r="B599" s="173" t="s">
        <v>1294</v>
      </c>
      <c r="C599" s="174" t="s">
        <v>294</v>
      </c>
      <c r="D599" s="173" t="s">
        <v>431</v>
      </c>
      <c r="E599" s="189" t="s">
        <v>2001</v>
      </c>
      <c r="F599" s="174" t="str">
        <f t="shared" si="1"/>
        <v>C05-Iniciar-se en el desenvolupament de solucions digitals senzilles i sostenibles (reutilització de materials tecnològics, programació informàtica per blocs, robòtica educativa, etc.) per resoldre problemes concrets o reptes proposats de manera creativa i sol·licitar ajuda en cas necessari.</v>
      </c>
      <c r="G599" s="176" t="s">
        <v>552</v>
      </c>
      <c r="H599" s="174" t="s">
        <v>2004</v>
      </c>
      <c r="I599" s="174" t="str">
        <f t="shared" si="2"/>
        <v>3r i 4t CA 5.2-Identificar els elements que  formen els robots i les plaques  programables (peces estructurals,  sensors i actuadors).</v>
      </c>
      <c r="J599" s="177">
        <v>598.0</v>
      </c>
    </row>
    <row r="600">
      <c r="A600" s="172">
        <v>599.0</v>
      </c>
      <c r="B600" s="173" t="s">
        <v>1294</v>
      </c>
      <c r="C600" s="174" t="s">
        <v>294</v>
      </c>
      <c r="D600" s="173" t="s">
        <v>431</v>
      </c>
      <c r="E600" s="188" t="s">
        <v>2001</v>
      </c>
      <c r="F600" s="174" t="str">
        <f t="shared" si="1"/>
        <v>C05-Iniciar-se en el desenvolupament de solucions digitals senzilles i sostenibles (reutilització de materials tecnològics, programació informàtica per blocs, robòtica educativa, etc.) per resoldre problemes concrets o reptes proposats de manera creativa i sol·licitar ajuda en cas necessari.</v>
      </c>
      <c r="G600" s="176" t="s">
        <v>554</v>
      </c>
      <c r="H600" s="174" t="s">
        <v>2005</v>
      </c>
      <c r="I600" s="174" t="str">
        <f t="shared" si="2"/>
        <v>3r i 4t CA 5.3-Reutilitzar materials en el  desenvolupament de les solucions  a reptes proposats, valorant el seu  impacte en la sostenibilitat.</v>
      </c>
      <c r="J600" s="177">
        <v>599.0</v>
      </c>
    </row>
    <row r="601">
      <c r="A601" s="172">
        <v>600.0</v>
      </c>
      <c r="B601" s="173" t="s">
        <v>1294</v>
      </c>
      <c r="C601" s="174" t="s">
        <v>294</v>
      </c>
      <c r="D601" s="173" t="s">
        <v>431</v>
      </c>
      <c r="E601" s="189" t="s">
        <v>2001</v>
      </c>
      <c r="F601" s="174" t="str">
        <f t="shared" si="1"/>
        <v>C05-Iniciar-se en el desenvolupament de solucions digitals senzilles i sostenibles (reutilització de materials tecnològics, programació informàtica per blocs, robòtica educativa, etc.) per resoldre problemes concrets o reptes proposats de manera creativa i sol·licitar ajuda en cas necessari.</v>
      </c>
      <c r="G601" s="176" t="s">
        <v>1446</v>
      </c>
      <c r="H601" s="174" t="s">
        <v>2006</v>
      </c>
      <c r="I601" s="174" t="str">
        <f t="shared" si="2"/>
        <v>5è i 6è CA 5.1-Desenvolupar algorismes  senzills amb programació per blocs  per resoldre de manera creativa un  problema concret.</v>
      </c>
      <c r="J601" s="177">
        <v>600.0</v>
      </c>
    </row>
    <row r="602">
      <c r="A602" s="172">
        <v>601.0</v>
      </c>
      <c r="B602" s="173" t="s">
        <v>1294</v>
      </c>
      <c r="C602" s="174" t="s">
        <v>294</v>
      </c>
      <c r="D602" s="173" t="s">
        <v>431</v>
      </c>
      <c r="E602" s="188" t="s">
        <v>2001</v>
      </c>
      <c r="F602" s="174" t="str">
        <f t="shared" si="1"/>
        <v>C05-Iniciar-se en el desenvolupament de solucions digitals senzilles i sostenibles (reutilització de materials tecnològics, programació informàtica per blocs, robòtica educativa, etc.) per resoldre problemes concrets o reptes proposats de manera creativa i sol·licitar ajuda en cas necessari.</v>
      </c>
      <c r="G602" s="176" t="s">
        <v>1448</v>
      </c>
      <c r="H602" s="174" t="s">
        <v>2007</v>
      </c>
      <c r="I602" s="174" t="str">
        <f t="shared" si="2"/>
        <v>5è i 6è CA 5.2-Dissenyar i implementar  construccions i estructures  senzilles per resoldre reptes  proposats a través de la robòtica.</v>
      </c>
      <c r="J602" s="177">
        <v>601.0</v>
      </c>
    </row>
    <row r="603">
      <c r="A603" s="172">
        <v>602.0</v>
      </c>
      <c r="B603" s="173" t="s">
        <v>1294</v>
      </c>
      <c r="C603" s="174" t="s">
        <v>294</v>
      </c>
      <c r="D603" s="173" t="s">
        <v>431</v>
      </c>
      <c r="E603" s="189" t="s">
        <v>2001</v>
      </c>
      <c r="F603" s="174" t="str">
        <f t="shared" si="1"/>
        <v>C05-Iniciar-se en el desenvolupament de solucions digitals senzilles i sostenibles (reutilització de materials tecnològics, programació informàtica per blocs, robòtica educativa, etc.) per resoldre problemes concrets o reptes proposats de manera creativa i sol·licitar ajuda en cas necessari.</v>
      </c>
      <c r="G603" s="176" t="s">
        <v>1633</v>
      </c>
      <c r="H603" s="174" t="s">
        <v>2008</v>
      </c>
      <c r="I603" s="174" t="str">
        <f t="shared" si="2"/>
        <v>5è i 6è CA 5.3-Reutilitzar materials en el  desenvolupament de les solucions  a reptes proposats, valorant el  seu impacte econòmic i en la  sostenibilitat.</v>
      </c>
      <c r="J603" s="177">
        <v>602.0</v>
      </c>
    </row>
    <row r="604">
      <c r="A604" s="172">
        <v>603.0</v>
      </c>
      <c r="B604" s="173" t="s">
        <v>1341</v>
      </c>
      <c r="C604" s="174" t="s">
        <v>300</v>
      </c>
      <c r="D604" s="173" t="s">
        <v>358</v>
      </c>
      <c r="E604" s="188" t="s">
        <v>2009</v>
      </c>
      <c r="F604"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04" s="176" t="s">
        <v>476</v>
      </c>
      <c r="H604" s="174" t="s">
        <v>2010</v>
      </c>
      <c r="I604" s="174" t="str">
        <f t="shared" si="2"/>
        <v>1r i 2n CA 1.1-Identificar necessitats o reptes  concrets de l’entorn proper amb  l’acompanyament de l’adult i  experts.</v>
      </c>
      <c r="J604" s="177">
        <v>603.0</v>
      </c>
    </row>
    <row r="605">
      <c r="A605" s="172">
        <v>604.0</v>
      </c>
      <c r="B605" s="173" t="s">
        <v>1341</v>
      </c>
      <c r="C605" s="174" t="s">
        <v>300</v>
      </c>
      <c r="D605" s="173" t="s">
        <v>358</v>
      </c>
      <c r="E605" s="189" t="s">
        <v>2009</v>
      </c>
      <c r="F605"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05" s="176" t="s">
        <v>478</v>
      </c>
      <c r="H605" s="174" t="s">
        <v>2011</v>
      </c>
      <c r="I605" s="174" t="str">
        <f t="shared" si="2"/>
        <v>1r i 2n CA 1.2-Participar en la creació d’idees  que aportin solucions al repte.</v>
      </c>
      <c r="J605" s="177">
        <v>604.0</v>
      </c>
    </row>
    <row r="606">
      <c r="A606" s="172">
        <v>605.0</v>
      </c>
      <c r="B606" s="173" t="s">
        <v>1341</v>
      </c>
      <c r="C606" s="174" t="s">
        <v>300</v>
      </c>
      <c r="D606" s="173" t="s">
        <v>358</v>
      </c>
      <c r="E606" s="188" t="s">
        <v>2009</v>
      </c>
      <c r="F606"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06" s="176" t="s">
        <v>480</v>
      </c>
      <c r="H606" s="174" t="s">
        <v>2012</v>
      </c>
      <c r="I606" s="174" t="str">
        <f t="shared" si="2"/>
        <v>1r i 2n CA 1.3-Escollir una idea que doni  resposta al repte, tenint-ne en  compte els punts forts i els punts  febles</v>
      </c>
      <c r="J606" s="177">
        <v>605.0</v>
      </c>
    </row>
    <row r="607">
      <c r="A607" s="172">
        <v>606.0</v>
      </c>
      <c r="B607" s="173" t="s">
        <v>1341</v>
      </c>
      <c r="C607" s="174" t="s">
        <v>300</v>
      </c>
      <c r="D607" s="173" t="s">
        <v>358</v>
      </c>
      <c r="E607" s="189" t="s">
        <v>2009</v>
      </c>
      <c r="F607"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07" s="176" t="s">
        <v>484</v>
      </c>
      <c r="H607" s="174" t="s">
        <v>2013</v>
      </c>
      <c r="I607" s="174" t="str">
        <f t="shared" si="2"/>
        <v>3r i 4t CA 1.1-Detectar de manera  compartida i raonada necessitats o  reptes de l’entorn proper.</v>
      </c>
      <c r="J607" s="177">
        <v>606.0</v>
      </c>
    </row>
    <row r="608">
      <c r="A608" s="172">
        <v>607.0</v>
      </c>
      <c r="B608" s="173" t="s">
        <v>1341</v>
      </c>
      <c r="C608" s="174" t="s">
        <v>300</v>
      </c>
      <c r="D608" s="173" t="s">
        <v>358</v>
      </c>
      <c r="E608" s="188" t="s">
        <v>2009</v>
      </c>
      <c r="F608"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08" s="176" t="s">
        <v>486</v>
      </c>
      <c r="H608" s="174" t="s">
        <v>2014</v>
      </c>
      <c r="I608" s="174" t="str">
        <f t="shared" si="2"/>
        <v>3r i 4t CA 1.2-Plantejar idees creatives que  aportin solucions al repte i saberles raonar.</v>
      </c>
      <c r="J608" s="177">
        <v>607.0</v>
      </c>
    </row>
    <row r="609">
      <c r="A609" s="172">
        <v>608.0</v>
      </c>
      <c r="B609" s="173" t="s">
        <v>1341</v>
      </c>
      <c r="C609" s="174" t="s">
        <v>300</v>
      </c>
      <c r="D609" s="173" t="s">
        <v>358</v>
      </c>
      <c r="E609" s="189" t="s">
        <v>2009</v>
      </c>
      <c r="F609"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09" s="176" t="s">
        <v>488</v>
      </c>
      <c r="H609" s="174" t="s">
        <v>2015</v>
      </c>
      <c r="I609" s="174" t="str">
        <f t="shared" si="2"/>
        <v>3r i 4t CA 1.3-Escollir una idea que doni  resposta al repte, tenint-ne en  compte els punts forts i els punts  febles, dialogant i reflexionant  sobre les seves possibles  conseqüències en l’entorn.</v>
      </c>
      <c r="J609" s="177">
        <v>608.0</v>
      </c>
    </row>
    <row r="610">
      <c r="A610" s="172">
        <v>609.0</v>
      </c>
      <c r="B610" s="173" t="s">
        <v>1341</v>
      </c>
      <c r="C610" s="174" t="s">
        <v>300</v>
      </c>
      <c r="D610" s="173" t="s">
        <v>358</v>
      </c>
      <c r="E610" s="188" t="s">
        <v>2009</v>
      </c>
      <c r="F610"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10" s="176" t="s">
        <v>1404</v>
      </c>
      <c r="H610" s="174" t="s">
        <v>2016</v>
      </c>
      <c r="I610" s="174" t="str">
        <f t="shared" si="2"/>
        <v>5è i 6è CA 1.1-Analitzar de manera crítica les  necessitats o reptes de l’entorn  proper de forma dialògica i  participativa.</v>
      </c>
      <c r="J610" s="177">
        <v>609.0</v>
      </c>
    </row>
    <row r="611">
      <c r="A611" s="172">
        <v>610.0</v>
      </c>
      <c r="B611" s="173" t="s">
        <v>1341</v>
      </c>
      <c r="C611" s="174" t="s">
        <v>300</v>
      </c>
      <c r="D611" s="173" t="s">
        <v>358</v>
      </c>
      <c r="E611" s="189" t="s">
        <v>2009</v>
      </c>
      <c r="F611"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11" s="176" t="s">
        <v>1406</v>
      </c>
      <c r="H611" s="174" t="s">
        <v>2017</v>
      </c>
      <c r="I611" s="174" t="str">
        <f t="shared" si="2"/>
        <v>5è i 6è CA 1.2-Elaborar solucions creatives  i originals, saber-les argumentar  i generar-ne de noves a partir  del diàleg i fent ús de tècniques  creatives.</v>
      </c>
      <c r="J611" s="177">
        <v>610.0</v>
      </c>
    </row>
    <row r="612">
      <c r="A612" s="172">
        <v>611.0</v>
      </c>
      <c r="B612" s="173" t="s">
        <v>1341</v>
      </c>
      <c r="C612" s="174" t="s">
        <v>300</v>
      </c>
      <c r="D612" s="173" t="s">
        <v>358</v>
      </c>
      <c r="E612" s="188" t="s">
        <v>2009</v>
      </c>
      <c r="F612" s="174" t="str">
        <f t="shared" si="1"/>
        <v>C01-Reconèixer necessitats i reptes a afrontar i elaborar idees originals utilitzant destreses creatives i prenent consciència de les conseqüències i efectes que les idees puguin provocar en l’entorn per proposar solucions valuoses que responguin a les necessitats detectades.</v>
      </c>
      <c r="G612" s="176" t="s">
        <v>1408</v>
      </c>
      <c r="H612" s="174" t="s">
        <v>2018</v>
      </c>
      <c r="I612" s="174" t="str">
        <f t="shared" si="2"/>
        <v>5è i 6è CA 1.3-Escollir una idea que doni  resposta al repte, tenint-ne en  compte els punts forts i els punts  febles, dialogant i reflexionant  sobre les seves possibles  conseqüències en l’entorn i  valorant-ne la viabilitat.</v>
      </c>
      <c r="J612" s="177">
        <v>611.0</v>
      </c>
    </row>
    <row r="613">
      <c r="A613" s="172">
        <v>612.0</v>
      </c>
      <c r="B613" s="173" t="s">
        <v>1341</v>
      </c>
      <c r="C613" s="174" t="s">
        <v>300</v>
      </c>
      <c r="D613" s="173" t="s">
        <v>367</v>
      </c>
      <c r="E613" s="189" t="s">
        <v>2019</v>
      </c>
      <c r="F613"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13" s="176" t="s">
        <v>493</v>
      </c>
      <c r="H613" s="174" t="s">
        <v>2020</v>
      </c>
      <c r="I613" s="174" t="str">
        <f t="shared" si="2"/>
        <v>1r i 2n CA 2.1- Afrontar experiències i reptes  de la vida quotidiana, reconeixent,  amb ajuda, les pròpies fortaleses i  debilitats.</v>
      </c>
      <c r="J613" s="177">
        <v>612.0</v>
      </c>
    </row>
    <row r="614">
      <c r="A614" s="172">
        <v>613.0</v>
      </c>
      <c r="B614" s="173" t="s">
        <v>1341</v>
      </c>
      <c r="C614" s="174" t="s">
        <v>300</v>
      </c>
      <c r="D614" s="173" t="s">
        <v>367</v>
      </c>
      <c r="E614" s="188" t="s">
        <v>2019</v>
      </c>
      <c r="F614"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14" s="176" t="s">
        <v>495</v>
      </c>
      <c r="H614" s="174" t="s">
        <v>2021</v>
      </c>
      <c r="I614" s="174" t="str">
        <f t="shared" si="2"/>
        <v>1r i 2n CA 2.2-Observar, amb l’ajuda de  l’adult, solucions a reptes similars  en l’entorn proper, que puguin  ajudar a desenvolupar la idea  pròpia.</v>
      </c>
      <c r="J614" s="177">
        <v>613.0</v>
      </c>
    </row>
    <row r="615">
      <c r="A615" s="172">
        <v>614.0</v>
      </c>
      <c r="B615" s="173" t="s">
        <v>1341</v>
      </c>
      <c r="C615" s="174" t="s">
        <v>300</v>
      </c>
      <c r="D615" s="173" t="s">
        <v>367</v>
      </c>
      <c r="E615" s="189" t="s">
        <v>2019</v>
      </c>
      <c r="F615"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15" s="176" t="s">
        <v>497</v>
      </c>
      <c r="H615" s="174" t="s">
        <v>2022</v>
      </c>
      <c r="I615" s="174" t="str">
        <f t="shared" si="2"/>
        <v>1r i 2n CA 2.3-Detallar la idea  cooperativament, de forma  verbal o visual, tenint present  els materials i les persones  necessàries per portar-la a terme, i  prenent consciència de la despesa  que suposa.</v>
      </c>
      <c r="J615" s="177">
        <v>614.0</v>
      </c>
    </row>
    <row r="616">
      <c r="A616" s="172">
        <v>615.0</v>
      </c>
      <c r="B616" s="173" t="s">
        <v>1341</v>
      </c>
      <c r="C616" s="174" t="s">
        <v>300</v>
      </c>
      <c r="D616" s="173" t="s">
        <v>367</v>
      </c>
      <c r="E616" s="188" t="s">
        <v>2019</v>
      </c>
      <c r="F616"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16" s="176" t="s">
        <v>503</v>
      </c>
      <c r="H616" s="174" t="s">
        <v>2023</v>
      </c>
      <c r="I616" s="174" t="str">
        <f t="shared" si="2"/>
        <v>3r i 4t CA 2.1-Reconèixer les pròpies  fortaleses i debilitats a partir de  reptes personals i socials.</v>
      </c>
      <c r="J616" s="177">
        <v>615.0</v>
      </c>
    </row>
    <row r="617">
      <c r="A617" s="172">
        <v>616.0</v>
      </c>
      <c r="B617" s="173" t="s">
        <v>1341</v>
      </c>
      <c r="C617" s="174" t="s">
        <v>300</v>
      </c>
      <c r="D617" s="173" t="s">
        <v>367</v>
      </c>
      <c r="E617" s="189" t="s">
        <v>2019</v>
      </c>
      <c r="F617"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17" s="176" t="s">
        <v>505</v>
      </c>
      <c r="H617" s="174" t="s">
        <v>2024</v>
      </c>
      <c r="I617" s="174" t="str">
        <f t="shared" si="2"/>
        <v>3r i 4t CA 2.2-Detectar múltiples solucions a  reptes similars en l’entorn proper,  que puguin ajudar a desenvolupar  la idea pròpia.</v>
      </c>
      <c r="J617" s="177">
        <v>616.0</v>
      </c>
    </row>
    <row r="618">
      <c r="A618" s="172">
        <v>617.0</v>
      </c>
      <c r="B618" s="173" t="s">
        <v>1341</v>
      </c>
      <c r="C618" s="174" t="s">
        <v>300</v>
      </c>
      <c r="D618" s="173" t="s">
        <v>367</v>
      </c>
      <c r="E618" s="188" t="s">
        <v>2019</v>
      </c>
      <c r="F618"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18" s="176" t="s">
        <v>507</v>
      </c>
      <c r="H618" s="174" t="s">
        <v>2025</v>
      </c>
      <c r="I618" s="174" t="str">
        <f t="shared" si="2"/>
        <v>3r i 4t CA 2.3-Detallar la idea  cooperativament, fent un càlcul  aproximat de la despesa que  suposa, els materials necessaris  i les persones que hi han de  col·laborar per portar-la a terme.</v>
      </c>
      <c r="J618" s="177">
        <v>617.0</v>
      </c>
    </row>
    <row r="619">
      <c r="A619" s="172">
        <v>618.0</v>
      </c>
      <c r="B619" s="173" t="s">
        <v>1341</v>
      </c>
      <c r="C619" s="174" t="s">
        <v>300</v>
      </c>
      <c r="D619" s="173" t="s">
        <v>367</v>
      </c>
      <c r="E619" s="189" t="s">
        <v>2019</v>
      </c>
      <c r="F619"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19" s="176" t="s">
        <v>1415</v>
      </c>
      <c r="H619" s="174" t="s">
        <v>2026</v>
      </c>
      <c r="I619" s="174" t="str">
        <f t="shared" si="2"/>
        <v>5è i 6è CA 2.1-Reconèixer les pròpies  fortaleses i treballar les debilitats  afrontant els reptes personals i  socials amb esperit de superació.</v>
      </c>
      <c r="J619" s="177">
        <v>618.0</v>
      </c>
    </row>
    <row r="620">
      <c r="A620" s="172">
        <v>619.0</v>
      </c>
      <c r="B620" s="173" t="s">
        <v>1341</v>
      </c>
      <c r="C620" s="174" t="s">
        <v>300</v>
      </c>
      <c r="D620" s="173" t="s">
        <v>367</v>
      </c>
      <c r="E620" s="188" t="s">
        <v>2019</v>
      </c>
      <c r="F620"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20" s="176" t="s">
        <v>1417</v>
      </c>
      <c r="H620" s="174" t="s">
        <v>2027</v>
      </c>
      <c r="I620" s="174" t="str">
        <f t="shared" si="2"/>
        <v>5è i 6è CA 2.2-Identificar, en l’entorn,  solucions a reptes similars i  recursos materials i humans que  puguin ajudar a desenvolupar la  idea pròpia.</v>
      </c>
      <c r="J620" s="177">
        <v>619.0</v>
      </c>
    </row>
    <row r="621">
      <c r="A621" s="172">
        <v>620.0</v>
      </c>
      <c r="B621" s="173" t="s">
        <v>1341</v>
      </c>
      <c r="C621" s="174" t="s">
        <v>300</v>
      </c>
      <c r="D621" s="173" t="s">
        <v>367</v>
      </c>
      <c r="E621" s="189" t="s">
        <v>2019</v>
      </c>
      <c r="F621" s="174" t="str">
        <f t="shared" si="1"/>
        <v>C02-Identificar fortaleses i debilitats pròpies mitjançant estratègies d’autoconeixement i iniciar-se en el coneixement d’elements econòmics i financers bàsics aplicant-los a situacions i problemes de la vida quotidiana per detectar aquells recursos que puguin posar idees originals i valuoses en acció.</v>
      </c>
      <c r="G621" s="176" t="s">
        <v>1593</v>
      </c>
      <c r="H621" s="174" t="s">
        <v>2028</v>
      </c>
      <c r="I621" s="174" t="str">
        <f t="shared" si="2"/>
        <v>5è i 6è CA 2.3-Detallar la idea  cooperativament tenint present  la seva viabilitat i identificant  els recursos materials i humans  necessaris.</v>
      </c>
      <c r="J621" s="177">
        <v>620.0</v>
      </c>
    </row>
    <row r="622">
      <c r="A622" s="172">
        <v>621.0</v>
      </c>
      <c r="B622" s="173" t="s">
        <v>1341</v>
      </c>
      <c r="C622" s="174" t="s">
        <v>300</v>
      </c>
      <c r="D622" s="173" t="s">
        <v>373</v>
      </c>
      <c r="E622" s="188" t="s">
        <v>2029</v>
      </c>
      <c r="F622" s="174" t="str">
        <f t="shared" si="1"/>
        <v>C03-Crear idees i solucions originals, planificar tasques i cooperar amb altres i en equip, valorant el procés realitzat i el resultat obtingut, per dur a terme una iniciativa emprenedora, considerant l’experiència com una oportunitat per aprendre.</v>
      </c>
      <c r="G622" s="176" t="s">
        <v>512</v>
      </c>
      <c r="H622" s="174" t="s">
        <v>2030</v>
      </c>
      <c r="I622" s="174" t="str">
        <f t="shared" si="2"/>
        <v>1r i 2n CA 3.1-Organitzar, amb l’ajuda de  l’adult, els passos que s’han de  seguir per tal desenvolupar la idea  triada. </v>
      </c>
      <c r="J622" s="177">
        <v>621.0</v>
      </c>
    </row>
    <row r="623">
      <c r="A623" s="172">
        <v>622.0</v>
      </c>
      <c r="B623" s="173" t="s">
        <v>1341</v>
      </c>
      <c r="C623" s="174" t="s">
        <v>300</v>
      </c>
      <c r="D623" s="173" t="s">
        <v>373</v>
      </c>
      <c r="E623" s="189" t="s">
        <v>2029</v>
      </c>
      <c r="F623" s="174" t="str">
        <f t="shared" si="1"/>
        <v>C03-Crear idees i solucions originals, planificar tasques i cooperar amb altres i en equip, valorant el procés realitzat i el resultat obtingut, per dur a terme una iniciativa emprenedora, considerant l’experiència com una oportunitat per aprendre.</v>
      </c>
      <c r="G623" s="176" t="s">
        <v>514</v>
      </c>
      <c r="H623" s="174" t="s">
        <v>2031</v>
      </c>
      <c r="I623" s="174" t="str">
        <f t="shared" si="2"/>
        <v>1r i 2n CA 3.2-Participar activament en  l’execució del projecte emprenedor  seguint la planificació.</v>
      </c>
      <c r="J623" s="177">
        <v>622.0</v>
      </c>
    </row>
    <row r="624">
      <c r="A624" s="172">
        <v>623.0</v>
      </c>
      <c r="B624" s="173" t="s">
        <v>1341</v>
      </c>
      <c r="C624" s="174" t="s">
        <v>300</v>
      </c>
      <c r="D624" s="173" t="s">
        <v>373</v>
      </c>
      <c r="E624" s="188" t="s">
        <v>2029</v>
      </c>
      <c r="F624" s="174" t="str">
        <f t="shared" si="1"/>
        <v>C03-Crear idees i solucions originals, planificar tasques i cooperar amb altres i en equip, valorant el procés realitzat i el resultat obtingut, per dur a terme una iniciativa emprenedora, considerant l’experiència com una oportunitat per aprendre.</v>
      </c>
      <c r="G624" s="176" t="s">
        <v>516</v>
      </c>
      <c r="H624" s="174" t="s">
        <v>2032</v>
      </c>
      <c r="I624" s="174" t="str">
        <f t="shared" si="2"/>
        <v>1r i 2n CA 3.3-Explicar els passos que s’han  seguit a l’hora de tirar endavant el  projecte per tal d’avaluar com ha  anat.</v>
      </c>
      <c r="J624" s="177">
        <v>623.0</v>
      </c>
    </row>
    <row r="625">
      <c r="A625" s="172">
        <v>624.0</v>
      </c>
      <c r="B625" s="173" t="s">
        <v>1341</v>
      </c>
      <c r="C625" s="174" t="s">
        <v>300</v>
      </c>
      <c r="D625" s="173" t="s">
        <v>373</v>
      </c>
      <c r="E625" s="189" t="s">
        <v>2029</v>
      </c>
      <c r="F625" s="174" t="str">
        <f t="shared" si="1"/>
        <v>C03-Crear idees i solucions originals, planificar tasques i cooperar amb altres i en equip, valorant el procés realitzat i el resultat obtingut, per dur a terme una iniciativa emprenedora, considerant l’experiència com una oportunitat per aprendre.</v>
      </c>
      <c r="G625" s="176" t="s">
        <v>522</v>
      </c>
      <c r="H625" s="174" t="s">
        <v>2033</v>
      </c>
      <c r="I625" s="174" t="str">
        <f t="shared" si="2"/>
        <v>3r i 4t CA 3.1-Consensuar els passos que  s’han de seguir per desenvolupar la  idea triada i com i quan es portaran  a terme.</v>
      </c>
      <c r="J625" s="177">
        <v>624.0</v>
      </c>
    </row>
    <row r="626">
      <c r="A626" s="172">
        <v>625.0</v>
      </c>
      <c r="B626" s="173" t="s">
        <v>1341</v>
      </c>
      <c r="C626" s="174" t="s">
        <v>300</v>
      </c>
      <c r="D626" s="173" t="s">
        <v>373</v>
      </c>
      <c r="E626" s="188" t="s">
        <v>2029</v>
      </c>
      <c r="F626" s="174" t="str">
        <f t="shared" si="1"/>
        <v>C03-Crear idees i solucions originals, planificar tasques i cooperar amb altres i en equip, valorant el procés realitzat i el resultat obtingut, per dur a terme una iniciativa emprenedora, considerant l’experiència com una oportunitat per aprendre.</v>
      </c>
      <c r="G626" s="176" t="s">
        <v>524</v>
      </c>
      <c r="H626" s="174" t="s">
        <v>2034</v>
      </c>
      <c r="I626" s="174" t="str">
        <f t="shared" si="2"/>
        <v>3r i 4t CA 3.2-Participar activament  en l’execució del projecte  emprenedor prenent decisions de  manera cooperativa sobre com  desenvolupar-lo.</v>
      </c>
      <c r="J626" s="177">
        <v>625.0</v>
      </c>
    </row>
    <row r="627">
      <c r="A627" s="172">
        <v>626.0</v>
      </c>
      <c r="B627" s="173" t="s">
        <v>1341</v>
      </c>
      <c r="C627" s="174" t="s">
        <v>300</v>
      </c>
      <c r="D627" s="173" t="s">
        <v>373</v>
      </c>
      <c r="E627" s="189" t="s">
        <v>2029</v>
      </c>
      <c r="F627" s="174" t="str">
        <f t="shared" si="1"/>
        <v>C03-Crear idees i solucions originals, planificar tasques i cooperar amb altres i en equip, valorant el procés realitzat i el resultat obtingut, per dur a terme una iniciativa emprenedora, considerant l’experiència com una oportunitat per aprendre.</v>
      </c>
      <c r="G627" s="176" t="s">
        <v>526</v>
      </c>
      <c r="H627" s="174" t="s">
        <v>2035</v>
      </c>
      <c r="I627" s="174" t="str">
        <f t="shared" si="2"/>
        <v>3r i 4t CA 3.3-Exposar el projecte  emprenedor i el resultat obtingut,  per tal d’avaluar i autoavaluar el  treball realitzat.</v>
      </c>
      <c r="J627" s="177">
        <v>626.0</v>
      </c>
    </row>
    <row r="628">
      <c r="A628" s="172">
        <v>627.0</v>
      </c>
      <c r="B628" s="173" t="s">
        <v>1341</v>
      </c>
      <c r="C628" s="174" t="s">
        <v>300</v>
      </c>
      <c r="D628" s="173" t="s">
        <v>373</v>
      </c>
      <c r="E628" s="188" t="s">
        <v>2029</v>
      </c>
      <c r="F628" s="174" t="str">
        <f t="shared" si="1"/>
        <v>C03-Crear idees i solucions originals, planificar tasques i cooperar amb altres i en equip, valorant el procés realitzat i el resultat obtingut, per dur a terme una iniciativa emprenedora, considerant l’experiència com una oportunitat per aprendre.</v>
      </c>
      <c r="G628" s="176" t="s">
        <v>1424</v>
      </c>
      <c r="H628" s="174" t="s">
        <v>2036</v>
      </c>
      <c r="I628" s="174" t="str">
        <f t="shared" si="2"/>
        <v>5è i 6è CA 3.1-Concretar els passos que  s’han de seguir per desenvolupar  la idea triada, com i quan es farà  cada tasca i com es repartiran els  responsabilitats. </v>
      </c>
      <c r="J628" s="177">
        <v>627.0</v>
      </c>
    </row>
    <row r="629">
      <c r="A629" s="172">
        <v>628.0</v>
      </c>
      <c r="B629" s="173" t="s">
        <v>1341</v>
      </c>
      <c r="C629" s="174" t="s">
        <v>300</v>
      </c>
      <c r="D629" s="173" t="s">
        <v>373</v>
      </c>
      <c r="E629" s="189" t="s">
        <v>2029</v>
      </c>
      <c r="F629" s="174" t="str">
        <f t="shared" si="1"/>
        <v>C03-Crear idees i solucions originals, planificar tasques i cooperar amb altres i en equip, valorant el procés realitzat i el resultat obtingut, per dur a terme una iniciativa emprenedora, considerant l’experiència com una oportunitat per aprendre.</v>
      </c>
      <c r="G629" s="176" t="s">
        <v>1426</v>
      </c>
      <c r="H629" s="174" t="s">
        <v>2037</v>
      </c>
      <c r="I629" s="174" t="str">
        <f t="shared" si="2"/>
        <v>5è i 6è CA 3.2-Executar el projecte  emprenedor planificat, prenent  decisions col·lectivament i  mostrant el resultat obtingut.</v>
      </c>
      <c r="J629" s="177">
        <v>628.0</v>
      </c>
    </row>
    <row r="630">
      <c r="A630" s="172">
        <v>629.0</v>
      </c>
      <c r="B630" s="173" t="s">
        <v>1341</v>
      </c>
      <c r="C630" s="174" t="s">
        <v>300</v>
      </c>
      <c r="D630" s="173" t="s">
        <v>373</v>
      </c>
      <c r="E630" s="188" t="s">
        <v>2029</v>
      </c>
      <c r="F630" s="174" t="str">
        <f t="shared" si="1"/>
        <v>C03-Crear idees i solucions originals, planificar tasques i cooperar amb altres i en equip, valorant el procés realitzat i el resultat obtingut, per dur a terme una iniciativa emprenedora, considerant l’experiència com una oportunitat per aprendre.</v>
      </c>
      <c r="G630" s="176" t="s">
        <v>1610</v>
      </c>
      <c r="H630" s="174" t="s">
        <v>2038</v>
      </c>
      <c r="I630" s="174" t="str">
        <f t="shared" si="2"/>
        <v>5è i 6è CA 3.3-Exposar formalment el projecte  emprenedor per tal d’autoavaluar  i coavaluar el treball realitzat,  aportant propostes de millora.</v>
      </c>
      <c r="J630" s="177">
        <v>629.0</v>
      </c>
    </row>
    <row r="631">
      <c r="A631" s="172">
        <v>630.0</v>
      </c>
      <c r="B631" s="173" t="s">
        <v>1363</v>
      </c>
      <c r="C631" s="174" t="s">
        <v>47</v>
      </c>
      <c r="D631" s="173" t="s">
        <v>358</v>
      </c>
      <c r="E631" s="189" t="s">
        <v>2039</v>
      </c>
      <c r="F631" s="174" t="str">
        <f t="shared" si="1"/>
        <v>C01-Conèixer les pròpies emocions, idees i comportaments personals i emprar estratègies per gestionarlos en situacions de tensió o conflicte, adaptant-se als canvis i harmonitzant-los per assolir els seus objectius.</v>
      </c>
      <c r="G631" s="176" t="s">
        <v>476</v>
      </c>
      <c r="H631" s="174" t="s">
        <v>2040</v>
      </c>
      <c r="I631" s="174" t="str">
        <f t="shared" si="2"/>
        <v>1r i 2n CA 1.1-Identificar i expressar  les emocions, les idees i els  sentiments en els diversos  contextos. educatius.</v>
      </c>
      <c r="J631" s="177">
        <v>630.0</v>
      </c>
    </row>
    <row r="632">
      <c r="A632" s="172">
        <v>631.0</v>
      </c>
      <c r="B632" s="173" t="s">
        <v>1363</v>
      </c>
      <c r="C632" s="174" t="s">
        <v>47</v>
      </c>
      <c r="D632" s="173" t="s">
        <v>358</v>
      </c>
      <c r="E632" s="188" t="s">
        <v>2039</v>
      </c>
      <c r="F632" s="174" t="str">
        <f t="shared" si="1"/>
        <v>C01-Conèixer les pròpies emocions, idees i comportaments personals i emprar estratègies per gestionarlos en situacions de tensió o conflicte, adaptant-se als canvis i harmonitzant-los per assolir els seus objectius.</v>
      </c>
      <c r="G632" s="176" t="s">
        <v>478</v>
      </c>
      <c r="H632" s="174" t="s">
        <v>2041</v>
      </c>
      <c r="I632" s="174" t="str">
        <f t="shared" si="2"/>
        <v>1r i 2n CA 1.2-Emprar, amb ajuda, algunes  estratègies per a la gestió de  les emocions,3   les idees i els  comportaments en el dia a dia de  l’escola.</v>
      </c>
      <c r="J632" s="177">
        <v>631.0</v>
      </c>
    </row>
    <row r="633">
      <c r="A633" s="172">
        <v>632.0</v>
      </c>
      <c r="B633" s="173" t="s">
        <v>1363</v>
      </c>
      <c r="C633" s="174" t="s">
        <v>47</v>
      </c>
      <c r="D633" s="173" t="s">
        <v>358</v>
      </c>
      <c r="E633" s="189" t="s">
        <v>2039</v>
      </c>
      <c r="F633" s="174" t="str">
        <f t="shared" si="1"/>
        <v>C01-Conèixer les pròpies emocions, idees i comportaments personals i emprar estratègies per gestionarlos en situacions de tensió o conflicte, adaptant-se als canvis i harmonitzant-los per assolir els seus objectius.</v>
      </c>
      <c r="G633" s="176" t="s">
        <v>484</v>
      </c>
      <c r="H633" s="174" t="s">
        <v>2042</v>
      </c>
      <c r="I633" s="174" t="str">
        <f t="shared" si="2"/>
        <v>3r i 4t CA 1.1-Expressar les emocions, les  idees i els sentiments identificantlos en un mateix com a procés per  reconèixer-los en els altres quan  es troba en els diversos contextos  educatius.</v>
      </c>
      <c r="J633" s="177">
        <v>632.0</v>
      </c>
    </row>
    <row r="634">
      <c r="A634" s="172">
        <v>633.0</v>
      </c>
      <c r="B634" s="173" t="s">
        <v>1363</v>
      </c>
      <c r="C634" s="174" t="s">
        <v>47</v>
      </c>
      <c r="D634" s="173" t="s">
        <v>358</v>
      </c>
      <c r="E634" s="188" t="s">
        <v>2039</v>
      </c>
      <c r="F634" s="174" t="str">
        <f t="shared" si="1"/>
        <v>C01-Conèixer les pròpies emocions, idees i comportaments personals i emprar estratègies per gestionarlos en situacions de tensió o conflicte, adaptant-se als canvis i harmonitzant-los per assolir els seus objectius.</v>
      </c>
      <c r="G634" s="176" t="s">
        <v>486</v>
      </c>
      <c r="H634" s="174" t="s">
        <v>2043</v>
      </c>
      <c r="I634" s="174" t="str">
        <f t="shared" si="2"/>
        <v>3r i 4t CA 1.2-Emprar estratègies ajustades  per a la gestió de les emocions,  les idees i els comportaments,  adaptant-se a les diverses  situacions del context educatiu.</v>
      </c>
      <c r="J634" s="177">
        <v>633.0</v>
      </c>
    </row>
    <row r="635">
      <c r="A635" s="172">
        <v>634.0</v>
      </c>
      <c r="B635" s="173" t="s">
        <v>1363</v>
      </c>
      <c r="C635" s="174" t="s">
        <v>47</v>
      </c>
      <c r="D635" s="173" t="s">
        <v>358</v>
      </c>
      <c r="E635" s="189" t="s">
        <v>2039</v>
      </c>
      <c r="F635" s="174" t="str">
        <f t="shared" si="1"/>
        <v>C01-Conèixer les pròpies emocions, idees i comportaments personals i emprar estratègies per gestionarlos en situacions de tensió o conflicte, adaptant-se als canvis i harmonitzant-los per assolir els seus objectius.</v>
      </c>
      <c r="G635" s="176" t="s">
        <v>1404</v>
      </c>
      <c r="H635" s="174" t="s">
        <v>2044</v>
      </c>
      <c r="I635" s="174" t="str">
        <f t="shared" si="2"/>
        <v>5è i 6è CA 1.1-Regular les emocions i els  sentiments en diferents situacions  d’interacció social.</v>
      </c>
      <c r="J635" s="177">
        <v>634.0</v>
      </c>
    </row>
    <row r="636">
      <c r="A636" s="172">
        <v>635.0</v>
      </c>
      <c r="B636" s="173" t="s">
        <v>1363</v>
      </c>
      <c r="C636" s="174" t="s">
        <v>47</v>
      </c>
      <c r="D636" s="173" t="s">
        <v>358</v>
      </c>
      <c r="E636" s="188" t="s">
        <v>2039</v>
      </c>
      <c r="F636" s="174" t="str">
        <f t="shared" si="1"/>
        <v>C01-Conèixer les pròpies emocions, idees i comportaments personals i emprar estratègies per gestionarlos en situacions de tensió o conflicte, adaptant-se als canvis i harmonitzant-los per assolir els seus objectius.</v>
      </c>
      <c r="G636" s="176" t="s">
        <v>1406</v>
      </c>
      <c r="H636" s="174" t="s">
        <v>2045</v>
      </c>
      <c r="I636" s="174" t="str">
        <f t="shared" si="2"/>
        <v>5è i 6è CA 1.2-Emprar, de manera autònoma,  estratègies per a la gestió de  les emocions, les idees i els  comportaments, valorant-ne tant  l’eficàcia com les conseqüències  en situacions del context educatiu</v>
      </c>
      <c r="J636" s="177">
        <v>635.0</v>
      </c>
    </row>
    <row r="637">
      <c r="A637" s="172">
        <v>636.0</v>
      </c>
      <c r="B637" s="173" t="s">
        <v>1363</v>
      </c>
      <c r="C637" s="174" t="s">
        <v>47</v>
      </c>
      <c r="D637" s="173" t="s">
        <v>367</v>
      </c>
      <c r="E637" s="189" t="s">
        <v>2046</v>
      </c>
      <c r="F637" s="174" t="str">
        <f t="shared" si="1"/>
        <v>C02-Conèixer els riscos més rellevants per a la salut i començar a adoptar hàbits saludables per al seu benestar físic i mental.</v>
      </c>
      <c r="G637" s="176" t="s">
        <v>493</v>
      </c>
      <c r="H637" s="174" t="s">
        <v>2047</v>
      </c>
      <c r="I637" s="174" t="str">
        <f t="shared" si="2"/>
        <v>1r i 2n CA 2.1-Anomenar els hàbits de  vida saludable bàsics   i la seva  vinculació i importància amb el  benestar físic i emocional.</v>
      </c>
      <c r="J637" s="177">
        <v>636.0</v>
      </c>
    </row>
    <row r="638">
      <c r="A638" s="172">
        <v>637.0</v>
      </c>
      <c r="B638" s="173" t="s">
        <v>1363</v>
      </c>
      <c r="C638" s="174" t="s">
        <v>47</v>
      </c>
      <c r="D638" s="173" t="s">
        <v>367</v>
      </c>
      <c r="E638" s="188" t="s">
        <v>2046</v>
      </c>
      <c r="F638" s="174" t="str">
        <f t="shared" si="1"/>
        <v>C02-Conèixer els riscos més rellevants per a la salut i començar a adoptar hàbits saludables per al seu benestar físic i mental.</v>
      </c>
      <c r="G638" s="176" t="s">
        <v>495</v>
      </c>
      <c r="H638" s="174" t="s">
        <v>2048</v>
      </c>
      <c r="I638" s="174" t="str">
        <f t="shared" si="2"/>
        <v>1r i 2n CA 2.2-Adoptar, amb suport del o de  la docent, comportaments i hàbits  de vida saludable en diverses  situacions del context educatiu,  valorant la importància del  benestar físic i emocional.</v>
      </c>
      <c r="J638" s="177">
        <v>637.0</v>
      </c>
    </row>
    <row r="639">
      <c r="A639" s="172">
        <v>638.0</v>
      </c>
      <c r="B639" s="173" t="s">
        <v>1363</v>
      </c>
      <c r="C639" s="174" t="s">
        <v>47</v>
      </c>
      <c r="D639" s="173" t="s">
        <v>367</v>
      </c>
      <c r="E639" s="189" t="s">
        <v>2046</v>
      </c>
      <c r="F639" s="174" t="str">
        <f t="shared" si="1"/>
        <v>C02-Conèixer els riscos més rellevants per a la salut i començar a adoptar hàbits saludables per al seu benestar físic i mental.</v>
      </c>
      <c r="G639" s="176" t="s">
        <v>503</v>
      </c>
      <c r="H639" s="174" t="s">
        <v>2049</v>
      </c>
      <c r="I639" s="174" t="str">
        <f t="shared" si="2"/>
        <v>3r i 4t CA 2.1-Posar en pràctica, de manera  autònoma, hàbits de vida saludable  en diverses situacions del context  educatiu, valorant la importància  del benestar físic i emocional.</v>
      </c>
      <c r="J639" s="177">
        <v>638.0</v>
      </c>
    </row>
    <row r="640">
      <c r="A640" s="172">
        <v>639.0</v>
      </c>
      <c r="B640" s="173" t="s">
        <v>1363</v>
      </c>
      <c r="C640" s="174" t="s">
        <v>47</v>
      </c>
      <c r="D640" s="173" t="s">
        <v>367</v>
      </c>
      <c r="E640" s="188" t="s">
        <v>2046</v>
      </c>
      <c r="F640" s="174" t="str">
        <f t="shared" si="1"/>
        <v>C02-Conèixer els riscos més rellevants per a la salut i començar a adoptar hàbits saludables per al seu benestar físic i mental.</v>
      </c>
      <c r="G640" s="176" t="s">
        <v>505</v>
      </c>
      <c r="H640" s="174" t="s">
        <v>2050</v>
      </c>
      <c r="I640" s="174" t="str">
        <f t="shared" si="2"/>
        <v>3r i 4t CA 2.2-Discriminar entre les activitats  o hàbits de l’entorn més proper que  promouen la salut física, mental  i emocional i les que la poden  perjudicar, proporcionant exemples  específics de cada tipus.</v>
      </c>
      <c r="J640" s="177">
        <v>639.0</v>
      </c>
    </row>
    <row r="641">
      <c r="A641" s="172">
        <v>640.0</v>
      </c>
      <c r="B641" s="173" t="s">
        <v>1363</v>
      </c>
      <c r="C641" s="174" t="s">
        <v>47</v>
      </c>
      <c r="D641" s="173" t="s">
        <v>367</v>
      </c>
      <c r="E641" s="189" t="s">
        <v>2046</v>
      </c>
      <c r="F641" s="174" t="str">
        <f t="shared" si="1"/>
        <v>C02-Conèixer els riscos més rellevants per a la salut i començar a adoptar hàbits saludables per al seu benestar físic i mental.</v>
      </c>
      <c r="G641" s="176" t="s">
        <v>1415</v>
      </c>
      <c r="H641" s="174" t="s">
        <v>2051</v>
      </c>
      <c r="I641" s="174" t="str">
        <f t="shared" si="2"/>
        <v>5è i 6è CA 2.1-Aplicar propostes raonades  de millora d’hàbits personals i  col·lectius de vida saludable en  situacions del context educatiu,  valorant la importància del  benestar físic i emocional.</v>
      </c>
      <c r="J641" s="177">
        <v>640.0</v>
      </c>
    </row>
    <row r="642">
      <c r="A642" s="172">
        <v>641.0</v>
      </c>
      <c r="B642" s="173" t="s">
        <v>1363</v>
      </c>
      <c r="C642" s="174" t="s">
        <v>47</v>
      </c>
      <c r="D642" s="173" t="s">
        <v>367</v>
      </c>
      <c r="E642" s="188" t="s">
        <v>2046</v>
      </c>
      <c r="F642" s="174" t="str">
        <f t="shared" si="1"/>
        <v>C02-Conèixer els riscos més rellevants per a la salut i començar a adoptar hàbits saludables per al seu benestar físic i mental.</v>
      </c>
      <c r="G642" s="176" t="s">
        <v>1417</v>
      </c>
      <c r="H642" s="174" t="s">
        <v>2052</v>
      </c>
      <c r="I642" s="174" t="str">
        <f t="shared" si="2"/>
        <v>5è i 6è CA 2.2-Mostrar criteri per defensar el  valor de les activitats o hàbits de  l’entorn més proper que promouen  la salut física, emocional i mental  enfront de les que la poden  perjudicar, valorant els efectes que  poden tenir a curt i llarg termini.</v>
      </c>
      <c r="J642" s="177">
        <v>641.0</v>
      </c>
    </row>
    <row r="643">
      <c r="A643" s="172">
        <v>642.0</v>
      </c>
      <c r="B643" s="173" t="s">
        <v>1363</v>
      </c>
      <c r="C643" s="174" t="s">
        <v>47</v>
      </c>
      <c r="D643" s="173" t="s">
        <v>373</v>
      </c>
      <c r="E643" s="189" t="s">
        <v>2053</v>
      </c>
      <c r="F643" s="174" t="str">
        <f t="shared" si="1"/>
        <v>C03-Reconèixer i respectar les emocions i experiències dels altres, participar activament en el treball en grup, assumir les responsabilitats individuals assignades i utilitzar estratègies cooperatives dirigides a la consecució d’objectius compartits.</v>
      </c>
      <c r="G643" s="176" t="s">
        <v>512</v>
      </c>
      <c r="H643" s="174" t="s">
        <v>2054</v>
      </c>
      <c r="I643" s="174" t="str">
        <f t="shared" si="2"/>
        <v>1r i 2n CA 3.1-Identificar i respectar les  emocions i les experiències  dels altres iniciant-se en l’ús  d’estratègies d’escolta activa.</v>
      </c>
      <c r="J643" s="177">
        <v>642.0</v>
      </c>
    </row>
    <row r="644">
      <c r="A644" s="172">
        <v>643.0</v>
      </c>
      <c r="B644" s="173" t="s">
        <v>1363</v>
      </c>
      <c r="C644" s="174" t="s">
        <v>47</v>
      </c>
      <c r="D644" s="173" t="s">
        <v>373</v>
      </c>
      <c r="E644" s="188" t="s">
        <v>2053</v>
      </c>
      <c r="F644" s="174" t="str">
        <f t="shared" si="1"/>
        <v>C03-Reconèixer i respectar les emocions i experiències dels altres, participar activament en el treball en grup, assumir les responsabilitats individuals assignades i utilitzar estratègies cooperatives dirigides a la consecució d’objectius compartits.</v>
      </c>
      <c r="G644" s="176" t="s">
        <v>514</v>
      </c>
      <c r="H644" s="174" t="s">
        <v>2055</v>
      </c>
      <c r="I644" s="174" t="str">
        <f t="shared" si="2"/>
        <v>1r i 2n CA 3.2-Participar en el treball en  equip, escoltant i respectant les  aportacions de les altres persones.</v>
      </c>
      <c r="J644" s="177">
        <v>643.0</v>
      </c>
    </row>
    <row r="645">
      <c r="A645" s="172">
        <v>644.0</v>
      </c>
      <c r="B645" s="173" t="s">
        <v>1363</v>
      </c>
      <c r="C645" s="174" t="s">
        <v>47</v>
      </c>
      <c r="D645" s="173" t="s">
        <v>373</v>
      </c>
      <c r="E645" s="189" t="s">
        <v>2053</v>
      </c>
      <c r="F645" s="174" t="str">
        <f t="shared" si="1"/>
        <v>C03-Reconèixer i respectar les emocions i experiències dels altres, participar activament en el treball en grup, assumir les responsabilitats individuals assignades i utilitzar estratègies cooperatives dirigides a la consecució d’objectius compartits.</v>
      </c>
      <c r="G645" s="176" t="s">
        <v>522</v>
      </c>
      <c r="H645" s="174" t="s">
        <v>2056</v>
      </c>
      <c r="I645" s="174" t="str">
        <f t="shared" si="2"/>
        <v>3r i 4t CA 3.1-Establir relacions entre  els comportaments, verbals i  no verbals, dels altres amb les  emocions que els han generat,  identificant les situacions que les  provoquen i aplicant estratègies  d’escolta activa.</v>
      </c>
      <c r="J645" s="177">
        <v>644.0</v>
      </c>
    </row>
    <row r="646">
      <c r="A646" s="172">
        <v>645.0</v>
      </c>
      <c r="B646" s="173" t="s">
        <v>1363</v>
      </c>
      <c r="C646" s="174" t="s">
        <v>47</v>
      </c>
      <c r="D646" s="173" t="s">
        <v>373</v>
      </c>
      <c r="E646" s="188" t="s">
        <v>2053</v>
      </c>
      <c r="F646" s="174" t="str">
        <f t="shared" si="1"/>
        <v>C03-Reconèixer i respectar les emocions i experiències dels altres, participar activament en el treball en grup, assumir les responsabilitats individuals assignades i utilitzar estratègies cooperatives dirigides a la consecució d’objectius compartits.</v>
      </c>
      <c r="G646" s="176" t="s">
        <v>524</v>
      </c>
      <c r="H646" s="174" t="s">
        <v>2057</v>
      </c>
      <c r="I646" s="174" t="str">
        <f t="shared" si="2"/>
        <v>3r i 4t CA 3.2-Col·laborar amb empatia i  respecte en el treball en equip,  assumint les responsabilitats  individuals i reconeixent les  opinions alienes.</v>
      </c>
      <c r="J646" s="177">
        <v>645.0</v>
      </c>
    </row>
    <row r="647">
      <c r="A647" s="172">
        <v>646.0</v>
      </c>
      <c r="B647" s="173" t="s">
        <v>1363</v>
      </c>
      <c r="C647" s="174" t="s">
        <v>47</v>
      </c>
      <c r="D647" s="173" t="s">
        <v>373</v>
      </c>
      <c r="E647" s="189" t="s">
        <v>2053</v>
      </c>
      <c r="F647" s="174" t="str">
        <f t="shared" si="1"/>
        <v>C03-Reconèixer i respectar les emocions i experiències dels altres, participar activament en el treball en grup, assumir les responsabilitats individuals assignades i utilitzar estratègies cooperatives dirigides a la consecució d’objectius compartits.</v>
      </c>
      <c r="G647" s="176" t="s">
        <v>1424</v>
      </c>
      <c r="H647" s="174" t="s">
        <v>2058</v>
      </c>
      <c r="I647" s="174" t="str">
        <f t="shared" si="2"/>
        <v>5è i 6è CA 3.1-Mostrar una actitud empàtica  i respectuosa envers les emocions  i les experiències dels altres,  aplicant estratègies d’escolta  activa i de gestió conversacional i  utilitzant un llenguatge positiu.</v>
      </c>
      <c r="J647" s="177">
        <v>646.0</v>
      </c>
    </row>
    <row r="648">
      <c r="A648" s="172">
        <v>647.0</v>
      </c>
      <c r="B648" s="173" t="s">
        <v>1363</v>
      </c>
      <c r="C648" s="174" t="s">
        <v>47</v>
      </c>
      <c r="D648" s="173" t="s">
        <v>373</v>
      </c>
      <c r="E648" s="188" t="s">
        <v>2053</v>
      </c>
      <c r="F648" s="174" t="str">
        <f t="shared" si="1"/>
        <v>C03-Reconèixer i respectar les emocions i experiències dels altres, participar activament en el treball en grup, assumir les responsabilitats individuals assignades i utilitzar estratègies cooperatives dirigides a la consecució d’objectius compartits.</v>
      </c>
      <c r="G648" s="176" t="s">
        <v>1426</v>
      </c>
      <c r="H648" s="174" t="s">
        <v>2059</v>
      </c>
      <c r="I648" s="174" t="str">
        <f t="shared" si="2"/>
        <v>5è i 6è CA 3.2-Aplicar estratègies de  treball cooperatiu, acceptant les  responsabilitats dels diferents rols  i reconeixent la diversitat i el valor  de les aportacions de les altres  persones.</v>
      </c>
      <c r="J648" s="177">
        <v>647.0</v>
      </c>
    </row>
    <row r="649">
      <c r="A649" s="172">
        <v>648.0</v>
      </c>
      <c r="B649" s="173" t="s">
        <v>1363</v>
      </c>
      <c r="C649" s="174" t="s">
        <v>47</v>
      </c>
      <c r="D649" s="173" t="s">
        <v>381</v>
      </c>
      <c r="E649" s="189" t="s">
        <v>2060</v>
      </c>
      <c r="F649" s="174" t="str">
        <f t="shared" si="1"/>
        <v>C04-Reconèixer el valor de l’esforç i la dedicació personal per a la millora de l’aprenentatge i adoptar posicions crítiques quan es produeixen processos de reflexió guiats.</v>
      </c>
      <c r="G649" s="176" t="s">
        <v>529</v>
      </c>
      <c r="H649" s="174" t="s">
        <v>2061</v>
      </c>
      <c r="I649" s="174" t="str">
        <f t="shared" si="2"/>
        <v>1r i 2n CA 4.1-Reconèixer, de manera guiada,  les pròpies fortaleses i els aspectes  que estan en procés de millora,  fent ús de la retroacció rebuda  sobre el fer, no sobre el ser.</v>
      </c>
      <c r="J649" s="177">
        <v>648.0</v>
      </c>
    </row>
    <row r="650">
      <c r="A650" s="172">
        <v>649.0</v>
      </c>
      <c r="B650" s="173" t="s">
        <v>1363</v>
      </c>
      <c r="C650" s="174" t="s">
        <v>47</v>
      </c>
      <c r="D650" s="173" t="s">
        <v>381</v>
      </c>
      <c r="E650" s="188" t="s">
        <v>2060</v>
      </c>
      <c r="F650" s="174" t="str">
        <f t="shared" si="1"/>
        <v>C04-Reconèixer el valor de l’esforç i la dedicació personal per a la millora de l’aprenentatge i adoptar posicions crítiques quan es produeixen processos de reflexió guiats.</v>
      </c>
      <c r="G650" s="176" t="s">
        <v>531</v>
      </c>
      <c r="H650" s="174" t="s">
        <v>2062</v>
      </c>
      <c r="I650" s="174" t="str">
        <f t="shared" si="2"/>
        <v>1r i 2n CA 4.2-Iniciar-se en la resolució  dels reptes d’aprenentatge en  situacions d’aula amb esforç,  demanant suport després d’haverho intentat de forma autònoma.</v>
      </c>
      <c r="J650" s="177">
        <v>649.0</v>
      </c>
    </row>
    <row r="651">
      <c r="A651" s="172">
        <v>650.0</v>
      </c>
      <c r="B651" s="173" t="s">
        <v>1363</v>
      </c>
      <c r="C651" s="174" t="s">
        <v>47</v>
      </c>
      <c r="D651" s="173" t="s">
        <v>381</v>
      </c>
      <c r="E651" s="189" t="s">
        <v>2060</v>
      </c>
      <c r="F651" s="174" t="str">
        <f t="shared" si="1"/>
        <v>C04-Reconèixer el valor de l’esforç i la dedicació personal per a la millora de l’aprenentatge i adoptar posicions crítiques quan es produeixen processos de reflexió guiats.</v>
      </c>
      <c r="G651" s="176" t="s">
        <v>533</v>
      </c>
      <c r="H651" s="174" t="s">
        <v>2063</v>
      </c>
      <c r="I651" s="174" t="str">
        <f t="shared" si="2"/>
        <v>1r i 2n CA 4.3-Enumerar de forma guiada les  diverses posicions que es poden  adoptar respecte a una mateixa  situació sobre la qual es vulgui  reflexionar, mostrant respecte i  interès.</v>
      </c>
      <c r="J651" s="177">
        <v>650.0</v>
      </c>
    </row>
    <row r="652">
      <c r="A652" s="172">
        <v>651.0</v>
      </c>
      <c r="B652" s="173" t="s">
        <v>1363</v>
      </c>
      <c r="C652" s="174" t="s">
        <v>47</v>
      </c>
      <c r="D652" s="173" t="s">
        <v>381</v>
      </c>
      <c r="E652" s="188" t="s">
        <v>2060</v>
      </c>
      <c r="F652" s="174" t="str">
        <f t="shared" si="1"/>
        <v>C04-Reconèixer el valor de l’esforç i la dedicació personal per a la millora de l’aprenentatge i adoptar posicions crítiques quan es produeixen processos de reflexió guiats.</v>
      </c>
      <c r="G652" s="176" t="s">
        <v>1321</v>
      </c>
      <c r="H652" s="174" t="s">
        <v>2064</v>
      </c>
      <c r="I652" s="174" t="str">
        <f t="shared" si="2"/>
        <v>1r i 2n CA 4.4-Diferenciar, amb modelatge,  si una informació rebuda és certa  o no, tant en els aprenentatges  escolars com en les relacions  personals en el context educatiu.</v>
      </c>
      <c r="J652" s="177">
        <v>651.0</v>
      </c>
    </row>
    <row r="653">
      <c r="A653" s="172">
        <v>652.0</v>
      </c>
      <c r="B653" s="173" t="s">
        <v>1363</v>
      </c>
      <c r="C653" s="174" t="s">
        <v>47</v>
      </c>
      <c r="D653" s="173" t="s">
        <v>381</v>
      </c>
      <c r="E653" s="189" t="s">
        <v>2060</v>
      </c>
      <c r="F653" s="174" t="str">
        <f t="shared" si="1"/>
        <v>C04-Reconèixer el valor de l’esforç i la dedicació personal per a la millora de l’aprenentatge i adoptar posicions crítiques quan es produeixen processos de reflexió guiats.</v>
      </c>
      <c r="G653" s="176" t="s">
        <v>535</v>
      </c>
      <c r="H653" s="174" t="s">
        <v>2065</v>
      </c>
      <c r="I653" s="174" t="str">
        <f t="shared" si="2"/>
        <v>3r i 4t CA 4.1-Reconèixer les pròpies  fortaleses i els aspectes que estan  en procés de millora, fent ús de la  retroacció rebuda sobre el fer, no  sobre el ser.</v>
      </c>
      <c r="J653" s="177">
        <v>652.0</v>
      </c>
    </row>
    <row r="654">
      <c r="A654" s="172">
        <v>653.0</v>
      </c>
      <c r="B654" s="173" t="s">
        <v>1363</v>
      </c>
      <c r="C654" s="174" t="s">
        <v>47</v>
      </c>
      <c r="D654" s="173" t="s">
        <v>381</v>
      </c>
      <c r="E654" s="188" t="s">
        <v>2060</v>
      </c>
      <c r="F654" s="174" t="str">
        <f t="shared" si="1"/>
        <v>C04-Reconèixer el valor de l’esforç i la dedicació personal per a la millora de l’aprenentatge i adoptar posicions crítiques quan es produeixen processos de reflexió guiats.</v>
      </c>
      <c r="G654" s="176" t="s">
        <v>537</v>
      </c>
      <c r="H654" s="174" t="s">
        <v>2066</v>
      </c>
      <c r="I654" s="174" t="str">
        <f t="shared" si="2"/>
        <v>3r i 4t CA 4.2-Abordar, autònomament, la  resolució de reptes d’aprenentatge  en les situacions d’aula amb  perseverança i esforç, demanant  ajuda, si cal, després de cercar  diverses solucions.</v>
      </c>
      <c r="J654" s="177">
        <v>653.0</v>
      </c>
    </row>
    <row r="655">
      <c r="A655" s="172">
        <v>654.0</v>
      </c>
      <c r="B655" s="173" t="s">
        <v>1363</v>
      </c>
      <c r="C655" s="174" t="s">
        <v>47</v>
      </c>
      <c r="D655" s="173" t="s">
        <v>381</v>
      </c>
      <c r="E655" s="189" t="s">
        <v>2060</v>
      </c>
      <c r="F655" s="174" t="str">
        <f t="shared" si="1"/>
        <v>C04-Reconèixer el valor de l’esforç i la dedicació personal per a la millora de l’aprenentatge i adoptar posicions crítiques quan es produeixen processos de reflexió guiats.</v>
      </c>
      <c r="G655" s="176" t="s">
        <v>539</v>
      </c>
      <c r="H655" s="174" t="s">
        <v>2067</v>
      </c>
      <c r="I655" s="174" t="str">
        <f t="shared" si="2"/>
        <v>3r i 4t CA 4.3-Adoptar, amb  acompanyament, posicions  diverses respecte a una mateixa  situació sobre la qual es vulgui  reflexionar, mostrant una actitud  d’interès, diàleg i respecte.</v>
      </c>
      <c r="J655" s="177">
        <v>654.0</v>
      </c>
    </row>
    <row r="656">
      <c r="A656" s="172">
        <v>655.0</v>
      </c>
      <c r="B656" s="173" t="s">
        <v>1363</v>
      </c>
      <c r="C656" s="174" t="s">
        <v>47</v>
      </c>
      <c r="D656" s="173" t="s">
        <v>381</v>
      </c>
      <c r="E656" s="188" t="s">
        <v>2060</v>
      </c>
      <c r="F656" s="174" t="str">
        <f t="shared" si="1"/>
        <v>C04-Reconèixer el valor de l’esforç i la dedicació personal per a la millora de l’aprenentatge i adoptar posicions crítiques quan es produeixen processos de reflexió guiats.</v>
      </c>
      <c r="G656" s="176" t="s">
        <v>1330</v>
      </c>
      <c r="H656" s="174" t="s">
        <v>2068</v>
      </c>
      <c r="I656" s="174" t="str">
        <f t="shared" si="2"/>
        <v>3r i 4t CA 4.4-Contrastar, amb suport, les  informacions rebudes, tant en els  aprenentatges escolars com en les  relacions personals en el context  educatiu.</v>
      </c>
      <c r="J656" s="177">
        <v>655.0</v>
      </c>
    </row>
    <row r="657">
      <c r="A657" s="172">
        <v>656.0</v>
      </c>
      <c r="B657" s="173" t="s">
        <v>1363</v>
      </c>
      <c r="C657" s="174" t="s">
        <v>47</v>
      </c>
      <c r="D657" s="173" t="s">
        <v>381</v>
      </c>
      <c r="E657" s="189" t="s">
        <v>2060</v>
      </c>
      <c r="F657" s="174" t="str">
        <f t="shared" si="1"/>
        <v>C04-Reconèixer el valor de l’esforç i la dedicació personal per a la millora de l’aprenentatge i adoptar posicions crítiques quan es produeixen processos de reflexió guiats.</v>
      </c>
      <c r="G657" s="176" t="s">
        <v>1435</v>
      </c>
      <c r="H657" s="174" t="s">
        <v>2069</v>
      </c>
      <c r="I657" s="174" t="str">
        <f t="shared" si="2"/>
        <v>5è i 6è CA 4.1-Descriure les pròpies  fortaleses i els aspectes que estan  en procés de millora en diferents  situacions del context escolar  centrat en el fer no en el ser.</v>
      </c>
      <c r="J657" s="177">
        <v>656.0</v>
      </c>
    </row>
    <row r="658">
      <c r="A658" s="172">
        <v>657.0</v>
      </c>
      <c r="B658" s="173" t="s">
        <v>1363</v>
      </c>
      <c r="C658" s="174" t="s">
        <v>47</v>
      </c>
      <c r="D658" s="173" t="s">
        <v>381</v>
      </c>
      <c r="E658" s="188" t="s">
        <v>2060</v>
      </c>
      <c r="F658" s="174" t="str">
        <f t="shared" si="1"/>
        <v>C04-Reconèixer el valor de l’esforç i la dedicació personal per a la millora de l’aprenentatge i adoptar posicions crítiques quan es produeixen processos de reflexió guiats.</v>
      </c>
      <c r="G658" s="176" t="s">
        <v>1437</v>
      </c>
      <c r="H658" s="174" t="s">
        <v>2070</v>
      </c>
      <c r="I658" s="174" t="str">
        <f t="shared" si="2"/>
        <v>5è i 6è CA 4.2-Enfrontar-se autònomament  als reptes d’aprenentatge  en les situacions d’aula  amb perseverança, esforç i  responsabilitat demanant ajuda,  si cal, després de cercar diverses  solucions.</v>
      </c>
      <c r="J658" s="177">
        <v>657.0</v>
      </c>
    </row>
    <row r="659">
      <c r="A659" s="172">
        <v>658.0</v>
      </c>
      <c r="B659" s="173" t="s">
        <v>1363</v>
      </c>
      <c r="C659" s="174" t="s">
        <v>47</v>
      </c>
      <c r="D659" s="173" t="s">
        <v>381</v>
      </c>
      <c r="E659" s="189" t="s">
        <v>2060</v>
      </c>
      <c r="F659" s="174" t="str">
        <f t="shared" si="1"/>
        <v>C04-Reconèixer el valor de l’esforç i la dedicació personal per a la millora de l’aprenentatge i adoptar posicions crítiques quan es produeixen processos de reflexió guiats.</v>
      </c>
      <c r="G659" s="176" t="s">
        <v>1439</v>
      </c>
      <c r="H659" s="174" t="s">
        <v>2071</v>
      </c>
      <c r="I659" s="174" t="str">
        <f t="shared" si="2"/>
        <v>5è i 6è CA 4.3-Iniciar-se en l’ús d’algunes  estratègies del pensament crític  qüestionant posicions, idees,  decisions, opinions... en moments  d’aula amb una actitud oberta, de  diàleg i de respecte.</v>
      </c>
      <c r="J659" s="177">
        <v>658.0</v>
      </c>
    </row>
    <row r="660">
      <c r="A660" s="172">
        <v>659.0</v>
      </c>
      <c r="B660" s="173" t="s">
        <v>1363</v>
      </c>
      <c r="C660" s="174" t="s">
        <v>47</v>
      </c>
      <c r="D660" s="173" t="s">
        <v>381</v>
      </c>
      <c r="E660" s="188" t="s">
        <v>2060</v>
      </c>
      <c r="F660" s="174" t="str">
        <f t="shared" si="1"/>
        <v>C04-Reconèixer el valor de l’esforç i la dedicació personal per a la millora de l’aprenentatge i adoptar posicions crítiques quan es produeixen processos de reflexió guiats.</v>
      </c>
      <c r="G660" s="176" t="s">
        <v>1872</v>
      </c>
      <c r="H660" s="174" t="s">
        <v>2072</v>
      </c>
      <c r="I660" s="174" t="str">
        <f t="shared" si="2"/>
        <v>5è i 6è CA 4.4-Identificar, amb suport del  o de la docent, les informacions  falses8   de les fonts utilitzades en  les tasques i els treballs de recerca  d’aula i en les relacions personals.</v>
      </c>
      <c r="J660" s="177">
        <v>659.0</v>
      </c>
    </row>
    <row r="661">
      <c r="A661" s="172">
        <v>660.0</v>
      </c>
      <c r="B661" s="173" t="s">
        <v>1363</v>
      </c>
      <c r="C661" s="174" t="s">
        <v>47</v>
      </c>
      <c r="D661" s="173" t="s">
        <v>431</v>
      </c>
      <c r="E661" s="189" t="s">
        <v>2073</v>
      </c>
      <c r="F661" s="174" t="str">
        <f t="shared" si="1"/>
        <v>C05-Planificar objectius a curt termini, utilitzar estratègies d’aprenentatge autoregulat i participar en processos d’autoavaluació i coavaluació, reconeixent les limitacions i sabent buscar ajuda en el procés de construcció de coneixement.</v>
      </c>
      <c r="G661" s="176" t="s">
        <v>542</v>
      </c>
      <c r="H661" s="174" t="s">
        <v>2074</v>
      </c>
      <c r="I661" s="174" t="str">
        <f t="shared" si="2"/>
        <v>1r i 2n CA 5.1-Mostrar, amb acompanyament  del o de la docent, que ha entès els  objectius d’aprenentatge, a través  de diferents llenguatges (verbal,  gràfic, corporal, etc.) iniciant-se en  els processos de metacognició.</v>
      </c>
      <c r="J661" s="177">
        <v>660.0</v>
      </c>
    </row>
    <row r="662">
      <c r="A662" s="172">
        <v>661.0</v>
      </c>
      <c r="B662" s="173" t="s">
        <v>1363</v>
      </c>
      <c r="C662" s="174" t="s">
        <v>47</v>
      </c>
      <c r="D662" s="173" t="s">
        <v>431</v>
      </c>
      <c r="E662" s="188" t="s">
        <v>2073</v>
      </c>
      <c r="F662" s="174" t="str">
        <f t="shared" si="1"/>
        <v>C05-Planificar objectius a curt termini, utilitzar estratègies d’aprenentatge autoregulat i participar en processos d’autoavaluació i coavaluació, reconeixent les limitacions i sabent buscar ajuda en el procés de construcció de coneixement.</v>
      </c>
      <c r="G662" s="176" t="s">
        <v>546</v>
      </c>
      <c r="H662" s="174" t="s">
        <v>2075</v>
      </c>
      <c r="I662" s="174" t="str">
        <f t="shared" si="2"/>
        <v>1r i 2n CA 5.3-Fer servir, amb modelatge  de l’adult, algunes estratègies  d’aprenentatge que millorin la  comprensió i els aprenentatges a  fer en contextos educatius.</v>
      </c>
      <c r="J662" s="177">
        <v>661.0</v>
      </c>
    </row>
    <row r="663">
      <c r="A663" s="172">
        <v>662.0</v>
      </c>
      <c r="B663" s="173" t="s">
        <v>1363</v>
      </c>
      <c r="C663" s="174" t="s">
        <v>47</v>
      </c>
      <c r="D663" s="173" t="s">
        <v>431</v>
      </c>
      <c r="E663" s="189" t="s">
        <v>2073</v>
      </c>
      <c r="F663" s="174" t="str">
        <f t="shared" si="1"/>
        <v>C05-Planificar objectius a curt termini, utilitzar estratègies d’aprenentatge autoregulat i participar en processos d’autoavaluació i coavaluació, reconeixent les limitacions i sabent buscar ajuda en el procés de construcció de coneixement.</v>
      </c>
      <c r="G663" s="176" t="s">
        <v>548</v>
      </c>
      <c r="H663" s="174" t="s">
        <v>2076</v>
      </c>
      <c r="I663" s="174" t="str">
        <f t="shared" si="2"/>
        <v>1r i 2n CA 5.4-Aplicar, amb modelatge,  instruments i estratègies  d’autoavaluació i coavaluació,  en processos d’autoregulació de  l’aprenentatge.</v>
      </c>
      <c r="J663" s="177">
        <v>662.0</v>
      </c>
    </row>
    <row r="664">
      <c r="A664" s="172">
        <v>663.0</v>
      </c>
      <c r="B664" s="173" t="s">
        <v>1363</v>
      </c>
      <c r="C664" s="174" t="s">
        <v>47</v>
      </c>
      <c r="D664" s="173" t="s">
        <v>431</v>
      </c>
      <c r="E664" s="188" t="s">
        <v>2073</v>
      </c>
      <c r="F664" s="174" t="str">
        <f t="shared" si="1"/>
        <v>C05-Planificar objectius a curt termini, utilitzar estratègies d’aprenentatge autoregulat i participar en processos d’autoavaluació i coavaluació, reconeixent les limitacions i sabent buscar ajuda en el procés de construcció de coneixement.</v>
      </c>
      <c r="G664" s="176" t="s">
        <v>550</v>
      </c>
      <c r="H664" s="174" t="s">
        <v>2077</v>
      </c>
      <c r="I664" s="174" t="str">
        <f t="shared" si="2"/>
        <v>3r i 4t CA 5.1-Explicar, a través de diferents  mitjans i amb acompanyament  del o de la docent, els objectius  d’aprenentatge i el camí a recórrer  per assolir-los.</v>
      </c>
      <c r="J664" s="177">
        <v>663.0</v>
      </c>
    </row>
    <row r="665">
      <c r="A665" s="172">
        <v>664.0</v>
      </c>
      <c r="B665" s="173" t="s">
        <v>1363</v>
      </c>
      <c r="C665" s="174" t="s">
        <v>47</v>
      </c>
      <c r="D665" s="173" t="s">
        <v>431</v>
      </c>
      <c r="E665" s="189" t="s">
        <v>2073</v>
      </c>
      <c r="F665" s="174" t="str">
        <f t="shared" si="1"/>
        <v>C05-Planificar objectius a curt termini, utilitzar estratègies d’aprenentatge autoregulat i participar en processos d’autoavaluació i coavaluació, reconeixent les limitacions i sabent buscar ajuda en el procés de construcció de coneixement.</v>
      </c>
      <c r="G665" s="176" t="s">
        <v>552</v>
      </c>
      <c r="H665" s="174" t="s">
        <v>2078</v>
      </c>
      <c r="I665" s="174" t="str">
        <f t="shared" si="2"/>
        <v>3r i 4t CA 5.2-Preveure de manera ordenada  algunes accions amb bastides11  per enfrontar-se  als reptes d’aprenentatge  proposats usant els processos de  metacognició.</v>
      </c>
      <c r="J665" s="177">
        <v>664.0</v>
      </c>
    </row>
    <row r="666">
      <c r="A666" s="172">
        <v>665.0</v>
      </c>
      <c r="B666" s="173" t="s">
        <v>1363</v>
      </c>
      <c r="C666" s="174" t="s">
        <v>47</v>
      </c>
      <c r="D666" s="173" t="s">
        <v>431</v>
      </c>
      <c r="E666" s="188" t="s">
        <v>2073</v>
      </c>
      <c r="F666" s="174" t="str">
        <f t="shared" si="1"/>
        <v>C05-Planificar objectius a curt termini, utilitzar estratègies d’aprenentatge autoregulat i participar en processos d’autoavaluació i coavaluació, reconeixent les limitacions i sabent buscar ajuda en el procés de construcció de coneixement.</v>
      </c>
      <c r="G666" s="176" t="s">
        <v>554</v>
      </c>
      <c r="H666" s="174" t="s">
        <v>2079</v>
      </c>
      <c r="I666" s="174" t="str">
        <f t="shared" si="2"/>
        <v>3r i 4t CA 5.3-Utilitzar, amb acompanyament,  estratègies d’aprenentatge  que millorin la comprensió i els  aprenentatges a fer en contextos  educatius.</v>
      </c>
      <c r="J666" s="177">
        <v>665.0</v>
      </c>
    </row>
    <row r="667">
      <c r="A667" s="172">
        <v>666.0</v>
      </c>
      <c r="B667" s="173" t="s">
        <v>1363</v>
      </c>
      <c r="C667" s="174" t="s">
        <v>47</v>
      </c>
      <c r="D667" s="173" t="s">
        <v>431</v>
      </c>
      <c r="E667" s="189" t="s">
        <v>2073</v>
      </c>
      <c r="F667" s="174" t="str">
        <f t="shared" si="1"/>
        <v>C05-Planificar objectius a curt termini, utilitzar estratègies d’aprenentatge autoregulat i participar en processos d’autoavaluació i coavaluació, reconeixent les limitacions i sabent buscar ajuda en el procés de construcció de coneixement.</v>
      </c>
      <c r="G667" s="176" t="s">
        <v>556</v>
      </c>
      <c r="H667" s="174" t="s">
        <v>2080</v>
      </c>
      <c r="I667" s="174" t="str">
        <f t="shared" si="2"/>
        <v>3r i 4t CA 5.4-Utilitzar, amb acompanyament  del o de la docent, instruments  i estratègies d’autoavaluació  i coavaluació, en processos  d’autoregulació de l’aprenentatge.</v>
      </c>
      <c r="J667" s="177">
        <v>666.0</v>
      </c>
    </row>
    <row r="668">
      <c r="A668" s="172">
        <v>667.0</v>
      </c>
      <c r="B668" s="173" t="s">
        <v>1363</v>
      </c>
      <c r="C668" s="174" t="s">
        <v>47</v>
      </c>
      <c r="D668" s="173" t="s">
        <v>431</v>
      </c>
      <c r="E668" s="188" t="s">
        <v>2073</v>
      </c>
      <c r="F668" s="174" t="str">
        <f t="shared" si="1"/>
        <v>C05-Planificar objectius a curt termini, utilitzar estratègies d’aprenentatge autoregulat i participar en processos d’autoavaluació i coavaluació, reconeixent les limitacions i sabent buscar ajuda en el procés de construcció de coneixement.</v>
      </c>
      <c r="G668" s="176" t="s">
        <v>1446</v>
      </c>
      <c r="H668" s="174" t="s">
        <v>2081</v>
      </c>
      <c r="I668" s="174" t="str">
        <f t="shared" si="2"/>
        <v>5è i 6è CA 5.1-Explicar, a través de diferents  mitjans i amb suport si escau, els  objectius d’aprenentatge i el camí a  recórrer per assolir-los.</v>
      </c>
      <c r="J668" s="177">
        <v>667.0</v>
      </c>
    </row>
    <row r="669">
      <c r="A669" s="172">
        <v>668.0</v>
      </c>
      <c r="B669" s="173" t="s">
        <v>1363</v>
      </c>
      <c r="C669" s="174" t="s">
        <v>47</v>
      </c>
      <c r="D669" s="173" t="s">
        <v>431</v>
      </c>
      <c r="E669" s="189" t="s">
        <v>2073</v>
      </c>
      <c r="F669" s="174" t="str">
        <f t="shared" si="1"/>
        <v>C05-Planificar objectius a curt termini, utilitzar estratègies d’aprenentatge autoregulat i participar en processos d’autoavaluació i coavaluació, reconeixent les limitacions i sabent buscar ajuda en el procés de construcció de coneixement.</v>
      </c>
      <c r="G669" s="176" t="s">
        <v>1448</v>
      </c>
      <c r="H669" s="174" t="s">
        <v>2082</v>
      </c>
      <c r="I669" s="174" t="str">
        <f t="shared" si="2"/>
        <v>5è i 6è CA 5.2-Planificar accions amb  bastides per enfrontar-se als reptes  d’aprenentatge proposats fent  servir processos de metacognició.</v>
      </c>
      <c r="J669" s="177">
        <v>668.0</v>
      </c>
    </row>
    <row r="670">
      <c r="A670" s="172">
        <v>669.0</v>
      </c>
      <c r="B670" s="173" t="s">
        <v>1363</v>
      </c>
      <c r="C670" s="174" t="s">
        <v>47</v>
      </c>
      <c r="D670" s="173" t="s">
        <v>431</v>
      </c>
      <c r="E670" s="188" t="s">
        <v>2073</v>
      </c>
      <c r="F670" s="174" t="str">
        <f t="shared" si="1"/>
        <v>C05-Planificar objectius a curt termini, utilitzar estratègies d’aprenentatge autoregulat i participar en processos d’autoavaluació i coavaluació, reconeixent les limitacions i sabent buscar ajuda en el procés de construcció de coneixement.</v>
      </c>
      <c r="G670" s="176" t="s">
        <v>1633</v>
      </c>
      <c r="H670" s="174" t="s">
        <v>2083</v>
      </c>
      <c r="I670" s="174" t="str">
        <f t="shared" si="2"/>
        <v>5è i 6è CA 5.3-Seleccionar i aplicar, amb  acompanyament, estratègies  d’aprenentatge que millorin la  comprensió i els aprenentatges a  fer en contextos educatius.</v>
      </c>
      <c r="J670" s="177">
        <v>669.0</v>
      </c>
    </row>
    <row r="671">
      <c r="A671" s="193">
        <v>670.0</v>
      </c>
      <c r="B671" s="194" t="s">
        <v>1363</v>
      </c>
      <c r="C671" s="195" t="s">
        <v>47</v>
      </c>
      <c r="D671" s="194" t="s">
        <v>431</v>
      </c>
      <c r="E671" s="196" t="s">
        <v>2073</v>
      </c>
      <c r="F671" s="195" t="str">
        <f t="shared" si="1"/>
        <v>C05-Planificar objectius a curt termini, utilitzar estratègies d’aprenentatge autoregulat i participar en processos d’autoavaluació i coavaluació, reconeixent les limitacions i sabent buscar ajuda en el procés de construcció de coneixement.</v>
      </c>
      <c r="G671" s="197" t="s">
        <v>1768</v>
      </c>
      <c r="H671" s="195" t="s">
        <v>2084</v>
      </c>
      <c r="I671" s="195" t="str">
        <f t="shared" si="2"/>
        <v>5è i 6è CA 5.4-Fer servir, amb suport si  escau, instruments i estratègies  d’autoavaluació i coavaluació,  en processos d’autoregulació de  l’aprenentatge</v>
      </c>
      <c r="J671" s="198">
        <v>670.0</v>
      </c>
    </row>
  </sheetData>
  <drawing r:id="rId1"/>
  <tableParts count="1">
    <tablePart r:id="rId3"/>
  </tableParts>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1" max="1" width="8.13"/>
    <col customWidth="1" min="2" max="2" width="7.63"/>
    <col customWidth="1" min="3" max="3" width="32.75"/>
    <col customWidth="1" min="4" max="4" width="15.25"/>
    <col customWidth="1" min="5" max="5" width="35.0"/>
    <col customWidth="1" min="6" max="6" width="11.38"/>
    <col customWidth="1" min="7" max="7" width="74.25"/>
    <col customWidth="1" min="8" max="8" width="13.5"/>
  </cols>
  <sheetData>
    <row r="1" ht="29.25" customHeight="1">
      <c r="A1" s="199" t="s">
        <v>349</v>
      </c>
      <c r="B1" s="200" t="s">
        <v>350</v>
      </c>
      <c r="C1" s="200" t="s">
        <v>351</v>
      </c>
      <c r="D1" s="200" t="s">
        <v>2085</v>
      </c>
      <c r="E1" s="201" t="s">
        <v>72</v>
      </c>
      <c r="F1" s="202" t="s">
        <v>2086</v>
      </c>
      <c r="G1" s="203" t="s">
        <v>4</v>
      </c>
      <c r="H1" s="204" t="s">
        <v>357</v>
      </c>
    </row>
    <row r="2">
      <c r="A2" s="205">
        <v>1.0</v>
      </c>
      <c r="B2" s="206" t="s">
        <v>285</v>
      </c>
      <c r="C2" s="207" t="s">
        <v>17</v>
      </c>
      <c r="D2" s="207" t="s">
        <v>2087</v>
      </c>
      <c r="E2" s="207" t="s">
        <v>2088</v>
      </c>
      <c r="F2" s="208" t="s">
        <v>2089</v>
      </c>
      <c r="G2" s="209" t="s">
        <v>2090</v>
      </c>
      <c r="H2" s="210">
        <v>1.0</v>
      </c>
    </row>
    <row r="3">
      <c r="A3" s="211">
        <v>2.0</v>
      </c>
      <c r="B3" s="212" t="s">
        <v>285</v>
      </c>
      <c r="C3" s="213" t="s">
        <v>17</v>
      </c>
      <c r="D3" s="213" t="s">
        <v>2087</v>
      </c>
      <c r="E3" s="213" t="s">
        <v>2088</v>
      </c>
      <c r="F3" s="214" t="s">
        <v>2091</v>
      </c>
      <c r="G3" s="215" t="s">
        <v>2092</v>
      </c>
      <c r="H3" s="216">
        <v>2.0</v>
      </c>
    </row>
    <row r="4">
      <c r="A4" s="211">
        <v>3.0</v>
      </c>
      <c r="B4" s="212" t="s">
        <v>285</v>
      </c>
      <c r="C4" s="213" t="s">
        <v>17</v>
      </c>
      <c r="D4" s="213" t="s">
        <v>2087</v>
      </c>
      <c r="E4" s="213" t="s">
        <v>2088</v>
      </c>
      <c r="F4" s="214" t="s">
        <v>2093</v>
      </c>
      <c r="G4" s="215" t="s">
        <v>2094</v>
      </c>
      <c r="H4" s="216">
        <v>3.0</v>
      </c>
    </row>
    <row r="5">
      <c r="A5" s="211">
        <v>4.0</v>
      </c>
      <c r="B5" s="212" t="s">
        <v>285</v>
      </c>
      <c r="C5" s="213" t="s">
        <v>17</v>
      </c>
      <c r="D5" s="213" t="s">
        <v>2095</v>
      </c>
      <c r="E5" s="213" t="s">
        <v>2096</v>
      </c>
      <c r="F5" s="214" t="s">
        <v>2089</v>
      </c>
      <c r="G5" s="215" t="s">
        <v>2097</v>
      </c>
      <c r="H5" s="216">
        <v>4.0</v>
      </c>
    </row>
    <row r="6">
      <c r="A6" s="211">
        <v>5.0</v>
      </c>
      <c r="B6" s="212" t="s">
        <v>285</v>
      </c>
      <c r="C6" s="213" t="s">
        <v>17</v>
      </c>
      <c r="D6" s="213" t="s">
        <v>2095</v>
      </c>
      <c r="E6" s="213" t="s">
        <v>2096</v>
      </c>
      <c r="F6" s="214" t="s">
        <v>2091</v>
      </c>
      <c r="G6" s="215" t="s">
        <v>2098</v>
      </c>
      <c r="H6" s="216">
        <v>5.0</v>
      </c>
    </row>
    <row r="7">
      <c r="A7" s="211">
        <v>6.0</v>
      </c>
      <c r="B7" s="212" t="s">
        <v>285</v>
      </c>
      <c r="C7" s="213" t="s">
        <v>17</v>
      </c>
      <c r="D7" s="213" t="s">
        <v>2095</v>
      </c>
      <c r="E7" s="213" t="s">
        <v>2096</v>
      </c>
      <c r="F7" s="214" t="s">
        <v>2093</v>
      </c>
      <c r="G7" s="215" t="s">
        <v>2099</v>
      </c>
      <c r="H7" s="216">
        <v>6.0</v>
      </c>
    </row>
    <row r="8">
      <c r="A8" s="211">
        <v>7.0</v>
      </c>
      <c r="B8" s="212" t="s">
        <v>285</v>
      </c>
      <c r="C8" s="213" t="s">
        <v>17</v>
      </c>
      <c r="D8" s="213" t="s">
        <v>2095</v>
      </c>
      <c r="E8" s="213" t="s">
        <v>2096</v>
      </c>
      <c r="F8" s="214" t="s">
        <v>2100</v>
      </c>
      <c r="G8" s="215" t="s">
        <v>2101</v>
      </c>
      <c r="H8" s="216">
        <v>7.0</v>
      </c>
    </row>
    <row r="9">
      <c r="A9" s="211">
        <v>8.0</v>
      </c>
      <c r="B9" s="212" t="s">
        <v>285</v>
      </c>
      <c r="C9" s="213" t="s">
        <v>17</v>
      </c>
      <c r="D9" s="213" t="s">
        <v>2095</v>
      </c>
      <c r="E9" s="213" t="s">
        <v>2096</v>
      </c>
      <c r="F9" s="214" t="s">
        <v>2102</v>
      </c>
      <c r="G9" s="215" t="s">
        <v>2103</v>
      </c>
      <c r="H9" s="216">
        <v>8.0</v>
      </c>
    </row>
    <row r="10">
      <c r="A10" s="211">
        <v>9.0</v>
      </c>
      <c r="B10" s="212" t="s">
        <v>285</v>
      </c>
      <c r="C10" s="213" t="s">
        <v>17</v>
      </c>
      <c r="D10" s="213" t="s">
        <v>2095</v>
      </c>
      <c r="E10" s="213" t="s">
        <v>2096</v>
      </c>
      <c r="F10" s="214" t="s">
        <v>2104</v>
      </c>
      <c r="G10" s="215" t="s">
        <v>2105</v>
      </c>
      <c r="H10" s="216">
        <v>9.0</v>
      </c>
    </row>
    <row r="11">
      <c r="A11" s="211">
        <v>10.0</v>
      </c>
      <c r="B11" s="212" t="s">
        <v>285</v>
      </c>
      <c r="C11" s="213" t="s">
        <v>17</v>
      </c>
      <c r="D11" s="213" t="s">
        <v>2095</v>
      </c>
      <c r="E11" s="213" t="s">
        <v>2096</v>
      </c>
      <c r="F11" s="214" t="s">
        <v>2106</v>
      </c>
      <c r="G11" s="215" t="s">
        <v>2107</v>
      </c>
      <c r="H11" s="216">
        <v>10.0</v>
      </c>
    </row>
    <row r="12">
      <c r="A12" s="211">
        <v>11.0</v>
      </c>
      <c r="B12" s="212" t="s">
        <v>285</v>
      </c>
      <c r="C12" s="213" t="s">
        <v>17</v>
      </c>
      <c r="D12" s="213" t="s">
        <v>2095</v>
      </c>
      <c r="E12" s="213" t="s">
        <v>2096</v>
      </c>
      <c r="F12" s="214" t="s">
        <v>2108</v>
      </c>
      <c r="G12" s="215" t="s">
        <v>2109</v>
      </c>
      <c r="H12" s="216">
        <v>11.0</v>
      </c>
    </row>
    <row r="13">
      <c r="A13" s="211">
        <v>12.0</v>
      </c>
      <c r="B13" s="212" t="s">
        <v>285</v>
      </c>
      <c r="C13" s="213" t="s">
        <v>17</v>
      </c>
      <c r="D13" s="213" t="s">
        <v>2095</v>
      </c>
      <c r="E13" s="213" t="s">
        <v>2096</v>
      </c>
      <c r="F13" s="214" t="s">
        <v>2110</v>
      </c>
      <c r="G13" s="215" t="s">
        <v>2111</v>
      </c>
      <c r="H13" s="216">
        <v>12.0</v>
      </c>
    </row>
    <row r="14">
      <c r="A14" s="211">
        <v>13.0</v>
      </c>
      <c r="B14" s="212" t="s">
        <v>285</v>
      </c>
      <c r="C14" s="213" t="s">
        <v>17</v>
      </c>
      <c r="D14" s="213" t="s">
        <v>2112</v>
      </c>
      <c r="E14" s="213" t="s">
        <v>2113</v>
      </c>
      <c r="F14" s="214" t="s">
        <v>2089</v>
      </c>
      <c r="G14" s="215" t="s">
        <v>2114</v>
      </c>
      <c r="H14" s="216">
        <v>13.0</v>
      </c>
    </row>
    <row r="15">
      <c r="A15" s="211">
        <v>14.0</v>
      </c>
      <c r="B15" s="212" t="s">
        <v>285</v>
      </c>
      <c r="C15" s="213" t="s">
        <v>17</v>
      </c>
      <c r="D15" s="213" t="s">
        <v>2112</v>
      </c>
      <c r="E15" s="213" t="s">
        <v>2113</v>
      </c>
      <c r="F15" s="214" t="s">
        <v>2091</v>
      </c>
      <c r="G15" s="215" t="s">
        <v>2115</v>
      </c>
      <c r="H15" s="216">
        <v>14.0</v>
      </c>
    </row>
    <row r="16">
      <c r="A16" s="211">
        <v>15.0</v>
      </c>
      <c r="B16" s="212" t="s">
        <v>285</v>
      </c>
      <c r="C16" s="217" t="s">
        <v>17</v>
      </c>
      <c r="D16" s="217" t="s">
        <v>2112</v>
      </c>
      <c r="E16" s="217" t="s">
        <v>2113</v>
      </c>
      <c r="F16" s="218" t="s">
        <v>2093</v>
      </c>
      <c r="G16" s="219" t="s">
        <v>2116</v>
      </c>
      <c r="H16" s="216">
        <v>15.0</v>
      </c>
    </row>
    <row r="17">
      <c r="A17" s="211">
        <v>16.0</v>
      </c>
      <c r="B17" s="212" t="s">
        <v>285</v>
      </c>
      <c r="C17" s="217" t="s">
        <v>17</v>
      </c>
      <c r="D17" s="217" t="s">
        <v>2112</v>
      </c>
      <c r="E17" s="217" t="s">
        <v>2113</v>
      </c>
      <c r="F17" s="218" t="s">
        <v>2100</v>
      </c>
      <c r="G17" s="219" t="s">
        <v>2117</v>
      </c>
      <c r="H17" s="216">
        <v>16.0</v>
      </c>
    </row>
    <row r="18">
      <c r="A18" s="211">
        <v>17.0</v>
      </c>
      <c r="B18" s="212" t="s">
        <v>285</v>
      </c>
      <c r="C18" s="217" t="s">
        <v>17</v>
      </c>
      <c r="D18" s="217" t="s">
        <v>2112</v>
      </c>
      <c r="E18" s="217" t="s">
        <v>2113</v>
      </c>
      <c r="F18" s="218" t="s">
        <v>2102</v>
      </c>
      <c r="G18" s="219" t="s">
        <v>2118</v>
      </c>
      <c r="H18" s="216">
        <v>17.0</v>
      </c>
    </row>
    <row r="19">
      <c r="A19" s="211">
        <v>18.0</v>
      </c>
      <c r="B19" s="212" t="s">
        <v>285</v>
      </c>
      <c r="C19" s="217" t="s">
        <v>17</v>
      </c>
      <c r="D19" s="217" t="s">
        <v>2119</v>
      </c>
      <c r="E19" s="217" t="s">
        <v>2120</v>
      </c>
      <c r="F19" s="218" t="s">
        <v>2089</v>
      </c>
      <c r="G19" s="219" t="s">
        <v>2121</v>
      </c>
      <c r="H19" s="216">
        <v>18.0</v>
      </c>
    </row>
    <row r="20">
      <c r="A20" s="211">
        <v>19.0</v>
      </c>
      <c r="B20" s="212" t="s">
        <v>285</v>
      </c>
      <c r="C20" s="217" t="s">
        <v>17</v>
      </c>
      <c r="D20" s="217" t="s">
        <v>2119</v>
      </c>
      <c r="E20" s="217" t="s">
        <v>2120</v>
      </c>
      <c r="F20" s="218" t="s">
        <v>2091</v>
      </c>
      <c r="G20" s="219" t="s">
        <v>2122</v>
      </c>
      <c r="H20" s="216">
        <v>19.0</v>
      </c>
    </row>
    <row r="21">
      <c r="A21" s="211">
        <v>20.0</v>
      </c>
      <c r="B21" s="212" t="s">
        <v>285</v>
      </c>
      <c r="C21" s="217" t="s">
        <v>17</v>
      </c>
      <c r="D21" s="217" t="s">
        <v>2119</v>
      </c>
      <c r="E21" s="217" t="s">
        <v>2120</v>
      </c>
      <c r="F21" s="218" t="s">
        <v>2093</v>
      </c>
      <c r="G21" s="219" t="s">
        <v>2123</v>
      </c>
      <c r="H21" s="216">
        <v>20.0</v>
      </c>
    </row>
    <row r="22">
      <c r="A22" s="211">
        <v>21.0</v>
      </c>
      <c r="B22" s="212" t="s">
        <v>285</v>
      </c>
      <c r="C22" s="217" t="s">
        <v>17</v>
      </c>
      <c r="D22" s="217" t="s">
        <v>2119</v>
      </c>
      <c r="E22" s="217" t="s">
        <v>2120</v>
      </c>
      <c r="F22" s="218" t="s">
        <v>2100</v>
      </c>
      <c r="G22" s="219" t="s">
        <v>2124</v>
      </c>
      <c r="H22" s="216">
        <v>21.0</v>
      </c>
    </row>
    <row r="23">
      <c r="A23" s="211">
        <v>22.0</v>
      </c>
      <c r="B23" s="212" t="s">
        <v>285</v>
      </c>
      <c r="C23" s="217" t="s">
        <v>17</v>
      </c>
      <c r="D23" s="217" t="s">
        <v>2119</v>
      </c>
      <c r="E23" s="217" t="s">
        <v>2120</v>
      </c>
      <c r="F23" s="218" t="s">
        <v>2102</v>
      </c>
      <c r="G23" s="219" t="s">
        <v>2125</v>
      </c>
      <c r="H23" s="216">
        <v>22.0</v>
      </c>
    </row>
    <row r="24">
      <c r="A24" s="211">
        <v>23.0</v>
      </c>
      <c r="B24" s="212" t="s">
        <v>285</v>
      </c>
      <c r="C24" s="217" t="s">
        <v>17</v>
      </c>
      <c r="D24" s="217" t="s">
        <v>2126</v>
      </c>
      <c r="E24" s="217" t="s">
        <v>2127</v>
      </c>
      <c r="F24" s="218" t="s">
        <v>2089</v>
      </c>
      <c r="G24" s="219" t="s">
        <v>2128</v>
      </c>
      <c r="H24" s="216">
        <v>23.0</v>
      </c>
    </row>
    <row r="25">
      <c r="A25" s="211">
        <v>24.0</v>
      </c>
      <c r="B25" s="212" t="s">
        <v>285</v>
      </c>
      <c r="C25" s="217" t="s">
        <v>17</v>
      </c>
      <c r="D25" s="217" t="s">
        <v>2126</v>
      </c>
      <c r="E25" s="217" t="s">
        <v>2127</v>
      </c>
      <c r="F25" s="218" t="s">
        <v>2091</v>
      </c>
      <c r="G25" s="219" t="s">
        <v>2129</v>
      </c>
      <c r="H25" s="216">
        <v>24.0</v>
      </c>
    </row>
    <row r="26">
      <c r="A26" s="211">
        <v>25.0</v>
      </c>
      <c r="B26" s="212" t="s">
        <v>285</v>
      </c>
      <c r="C26" s="217" t="s">
        <v>17</v>
      </c>
      <c r="D26" s="217" t="s">
        <v>2126</v>
      </c>
      <c r="E26" s="217" t="s">
        <v>2127</v>
      </c>
      <c r="F26" s="218" t="s">
        <v>2093</v>
      </c>
      <c r="G26" s="219" t="s">
        <v>2130</v>
      </c>
      <c r="H26" s="216">
        <v>25.0</v>
      </c>
    </row>
    <row r="27">
      <c r="A27" s="211">
        <v>26.0</v>
      </c>
      <c r="B27" s="212" t="s">
        <v>285</v>
      </c>
      <c r="C27" s="217" t="s">
        <v>17</v>
      </c>
      <c r="D27" s="217" t="s">
        <v>2126</v>
      </c>
      <c r="E27" s="217" t="s">
        <v>2127</v>
      </c>
      <c r="F27" s="218" t="s">
        <v>2100</v>
      </c>
      <c r="G27" s="219" t="s">
        <v>2131</v>
      </c>
      <c r="H27" s="216">
        <v>26.0</v>
      </c>
    </row>
    <row r="28">
      <c r="A28" s="211">
        <v>27.0</v>
      </c>
      <c r="B28" s="212" t="s">
        <v>285</v>
      </c>
      <c r="C28" s="217" t="s">
        <v>17</v>
      </c>
      <c r="D28" s="217" t="s">
        <v>2132</v>
      </c>
      <c r="E28" s="217" t="s">
        <v>86</v>
      </c>
      <c r="F28" s="218" t="s">
        <v>2089</v>
      </c>
      <c r="G28" s="219" t="s">
        <v>2133</v>
      </c>
      <c r="H28" s="216">
        <v>27.0</v>
      </c>
    </row>
    <row r="29">
      <c r="A29" s="211">
        <v>28.0</v>
      </c>
      <c r="B29" s="212" t="s">
        <v>285</v>
      </c>
      <c r="C29" s="217" t="s">
        <v>17</v>
      </c>
      <c r="D29" s="217" t="s">
        <v>2132</v>
      </c>
      <c r="E29" s="217" t="s">
        <v>86</v>
      </c>
      <c r="F29" s="218" t="s">
        <v>2091</v>
      </c>
      <c r="G29" s="219" t="s">
        <v>2134</v>
      </c>
      <c r="H29" s="216">
        <v>28.0</v>
      </c>
    </row>
    <row r="30">
      <c r="A30" s="211">
        <v>29.0</v>
      </c>
      <c r="B30" s="212" t="s">
        <v>285</v>
      </c>
      <c r="C30" s="217" t="s">
        <v>17</v>
      </c>
      <c r="D30" s="217" t="s">
        <v>2132</v>
      </c>
      <c r="E30" s="217" t="s">
        <v>86</v>
      </c>
      <c r="F30" s="218" t="s">
        <v>2093</v>
      </c>
      <c r="G30" s="219" t="s">
        <v>2135</v>
      </c>
      <c r="H30" s="216">
        <v>29.0</v>
      </c>
    </row>
    <row r="31">
      <c r="A31" s="211">
        <v>30.0</v>
      </c>
      <c r="B31" s="212" t="s">
        <v>285</v>
      </c>
      <c r="C31" s="217" t="s">
        <v>17</v>
      </c>
      <c r="D31" s="217" t="s">
        <v>2132</v>
      </c>
      <c r="E31" s="217" t="s">
        <v>86</v>
      </c>
      <c r="F31" s="218" t="s">
        <v>2100</v>
      </c>
      <c r="G31" s="219" t="s">
        <v>2136</v>
      </c>
      <c r="H31" s="216">
        <v>30.0</v>
      </c>
    </row>
    <row r="32">
      <c r="A32" s="211">
        <v>31.0</v>
      </c>
      <c r="B32" s="212" t="s">
        <v>285</v>
      </c>
      <c r="C32" s="217" t="s">
        <v>17</v>
      </c>
      <c r="D32" s="217" t="s">
        <v>2132</v>
      </c>
      <c r="E32" s="217" t="s">
        <v>86</v>
      </c>
      <c r="F32" s="218" t="s">
        <v>2102</v>
      </c>
      <c r="G32" s="219" t="s">
        <v>2137</v>
      </c>
      <c r="H32" s="216">
        <v>31.0</v>
      </c>
    </row>
    <row r="33">
      <c r="A33" s="211">
        <v>32.0</v>
      </c>
      <c r="B33" s="212" t="s">
        <v>285</v>
      </c>
      <c r="C33" s="217" t="s">
        <v>17</v>
      </c>
      <c r="D33" s="217" t="s">
        <v>2132</v>
      </c>
      <c r="E33" s="217" t="s">
        <v>86</v>
      </c>
      <c r="F33" s="218" t="s">
        <v>2104</v>
      </c>
      <c r="G33" s="219" t="s">
        <v>2138</v>
      </c>
      <c r="H33" s="216">
        <v>32.0</v>
      </c>
    </row>
    <row r="34">
      <c r="A34" s="211">
        <v>33.0</v>
      </c>
      <c r="B34" s="212" t="s">
        <v>285</v>
      </c>
      <c r="C34" s="217" t="s">
        <v>17</v>
      </c>
      <c r="D34" s="217" t="s">
        <v>2132</v>
      </c>
      <c r="E34" s="217" t="s">
        <v>86</v>
      </c>
      <c r="F34" s="218" t="s">
        <v>2106</v>
      </c>
      <c r="G34" s="219" t="s">
        <v>2139</v>
      </c>
      <c r="H34" s="216">
        <v>33.0</v>
      </c>
    </row>
    <row r="35">
      <c r="A35" s="211">
        <v>34.0</v>
      </c>
      <c r="B35" s="212" t="s">
        <v>285</v>
      </c>
      <c r="C35" s="217" t="s">
        <v>17</v>
      </c>
      <c r="D35" s="217" t="s">
        <v>2132</v>
      </c>
      <c r="E35" s="217" t="s">
        <v>86</v>
      </c>
      <c r="F35" s="218" t="s">
        <v>2108</v>
      </c>
      <c r="G35" s="219" t="s">
        <v>2140</v>
      </c>
      <c r="H35" s="216">
        <v>34.0</v>
      </c>
    </row>
    <row r="36">
      <c r="A36" s="211">
        <v>35.0</v>
      </c>
      <c r="B36" s="212" t="s">
        <v>285</v>
      </c>
      <c r="C36" s="217" t="s">
        <v>17</v>
      </c>
      <c r="D36" s="217" t="s">
        <v>2141</v>
      </c>
      <c r="E36" s="217" t="s">
        <v>2142</v>
      </c>
      <c r="F36" s="218" t="s">
        <v>2089</v>
      </c>
      <c r="G36" s="219" t="s">
        <v>87</v>
      </c>
      <c r="H36" s="216">
        <v>35.0</v>
      </c>
    </row>
    <row r="37">
      <c r="A37" s="211">
        <v>36.0</v>
      </c>
      <c r="B37" s="212" t="s">
        <v>285</v>
      </c>
      <c r="C37" s="217" t="s">
        <v>17</v>
      </c>
      <c r="D37" s="217" t="s">
        <v>2141</v>
      </c>
      <c r="E37" s="217" t="s">
        <v>2142</v>
      </c>
      <c r="F37" s="218" t="s">
        <v>2091</v>
      </c>
      <c r="G37" s="219" t="s">
        <v>2143</v>
      </c>
      <c r="H37" s="216">
        <v>36.0</v>
      </c>
    </row>
    <row r="38">
      <c r="A38" s="211">
        <v>37.0</v>
      </c>
      <c r="B38" s="212" t="s">
        <v>285</v>
      </c>
      <c r="C38" s="217" t="s">
        <v>17</v>
      </c>
      <c r="D38" s="217" t="s">
        <v>2141</v>
      </c>
      <c r="E38" s="217" t="s">
        <v>2142</v>
      </c>
      <c r="F38" s="218" t="s">
        <v>2093</v>
      </c>
      <c r="G38" s="219" t="s">
        <v>2144</v>
      </c>
      <c r="H38" s="216">
        <v>37.0</v>
      </c>
    </row>
    <row r="39">
      <c r="A39" s="211">
        <v>38.0</v>
      </c>
      <c r="B39" s="212" t="s">
        <v>285</v>
      </c>
      <c r="C39" s="217" t="s">
        <v>17</v>
      </c>
      <c r="D39" s="217" t="s">
        <v>2145</v>
      </c>
      <c r="E39" s="217" t="s">
        <v>2088</v>
      </c>
      <c r="F39" s="218" t="s">
        <v>2089</v>
      </c>
      <c r="G39" s="219" t="s">
        <v>2146</v>
      </c>
      <c r="H39" s="216">
        <v>38.0</v>
      </c>
    </row>
    <row r="40">
      <c r="A40" s="211">
        <v>39.0</v>
      </c>
      <c r="B40" s="212" t="s">
        <v>285</v>
      </c>
      <c r="C40" s="217" t="s">
        <v>17</v>
      </c>
      <c r="D40" s="217" t="s">
        <v>2145</v>
      </c>
      <c r="E40" s="217" t="s">
        <v>2088</v>
      </c>
      <c r="F40" s="218" t="s">
        <v>2091</v>
      </c>
      <c r="G40" s="219" t="s">
        <v>2147</v>
      </c>
      <c r="H40" s="216">
        <v>39.0</v>
      </c>
    </row>
    <row r="41">
      <c r="A41" s="211">
        <v>40.0</v>
      </c>
      <c r="B41" s="212" t="s">
        <v>285</v>
      </c>
      <c r="C41" s="217" t="s">
        <v>17</v>
      </c>
      <c r="D41" s="217" t="s">
        <v>2145</v>
      </c>
      <c r="E41" s="217" t="s">
        <v>2088</v>
      </c>
      <c r="F41" s="218" t="s">
        <v>2093</v>
      </c>
      <c r="G41" s="219" t="s">
        <v>2148</v>
      </c>
      <c r="H41" s="216">
        <v>40.0</v>
      </c>
    </row>
    <row r="42">
      <c r="A42" s="211">
        <v>41.0</v>
      </c>
      <c r="B42" s="212" t="s">
        <v>285</v>
      </c>
      <c r="C42" s="217" t="s">
        <v>17</v>
      </c>
      <c r="D42" s="217" t="s">
        <v>2145</v>
      </c>
      <c r="E42" s="217" t="s">
        <v>2088</v>
      </c>
      <c r="F42" s="218" t="s">
        <v>2100</v>
      </c>
      <c r="G42" s="219" t="s">
        <v>2094</v>
      </c>
      <c r="H42" s="216">
        <v>41.0</v>
      </c>
    </row>
    <row r="43">
      <c r="A43" s="211">
        <v>42.0</v>
      </c>
      <c r="B43" s="212" t="s">
        <v>285</v>
      </c>
      <c r="C43" s="217" t="s">
        <v>17</v>
      </c>
      <c r="D43" s="217" t="s">
        <v>2149</v>
      </c>
      <c r="E43" s="217" t="s">
        <v>2096</v>
      </c>
      <c r="F43" s="218" t="s">
        <v>2089</v>
      </c>
      <c r="G43" s="219" t="s">
        <v>2150</v>
      </c>
      <c r="H43" s="216">
        <v>42.0</v>
      </c>
    </row>
    <row r="44">
      <c r="A44" s="211">
        <v>43.0</v>
      </c>
      <c r="B44" s="212" t="s">
        <v>285</v>
      </c>
      <c r="C44" s="217" t="s">
        <v>17</v>
      </c>
      <c r="D44" s="217" t="s">
        <v>2149</v>
      </c>
      <c r="E44" s="217" t="s">
        <v>2096</v>
      </c>
      <c r="F44" s="218" t="s">
        <v>2091</v>
      </c>
      <c r="G44" s="219" t="s">
        <v>2151</v>
      </c>
      <c r="H44" s="216">
        <v>43.0</v>
      </c>
    </row>
    <row r="45">
      <c r="A45" s="211">
        <v>44.0</v>
      </c>
      <c r="B45" s="212" t="s">
        <v>285</v>
      </c>
      <c r="C45" s="217" t="s">
        <v>17</v>
      </c>
      <c r="D45" s="217" t="s">
        <v>2149</v>
      </c>
      <c r="E45" s="217" t="s">
        <v>2096</v>
      </c>
      <c r="F45" s="218" t="s">
        <v>2093</v>
      </c>
      <c r="G45" s="219" t="s">
        <v>2152</v>
      </c>
      <c r="H45" s="216">
        <v>44.0</v>
      </c>
    </row>
    <row r="46">
      <c r="A46" s="211">
        <v>45.0</v>
      </c>
      <c r="B46" s="212" t="s">
        <v>285</v>
      </c>
      <c r="C46" s="217" t="s">
        <v>17</v>
      </c>
      <c r="D46" s="217" t="s">
        <v>2149</v>
      </c>
      <c r="E46" s="217" t="s">
        <v>2096</v>
      </c>
      <c r="F46" s="218" t="s">
        <v>2100</v>
      </c>
      <c r="G46" s="219" t="s">
        <v>2153</v>
      </c>
      <c r="H46" s="216">
        <v>45.0</v>
      </c>
    </row>
    <row r="47">
      <c r="A47" s="211">
        <v>46.0</v>
      </c>
      <c r="B47" s="212" t="s">
        <v>285</v>
      </c>
      <c r="C47" s="217" t="s">
        <v>17</v>
      </c>
      <c r="D47" s="217" t="s">
        <v>2149</v>
      </c>
      <c r="E47" s="217" t="s">
        <v>2096</v>
      </c>
      <c r="F47" s="218" t="s">
        <v>2102</v>
      </c>
      <c r="G47" s="219" t="s">
        <v>2154</v>
      </c>
      <c r="H47" s="216">
        <v>46.0</v>
      </c>
    </row>
    <row r="48">
      <c r="A48" s="211">
        <v>47.0</v>
      </c>
      <c r="B48" s="212" t="s">
        <v>285</v>
      </c>
      <c r="C48" s="217" t="s">
        <v>17</v>
      </c>
      <c r="D48" s="217" t="s">
        <v>2149</v>
      </c>
      <c r="E48" s="217" t="s">
        <v>2096</v>
      </c>
      <c r="F48" s="218" t="s">
        <v>2104</v>
      </c>
      <c r="G48" s="219" t="s">
        <v>2105</v>
      </c>
      <c r="H48" s="216">
        <v>47.0</v>
      </c>
    </row>
    <row r="49">
      <c r="A49" s="211">
        <v>48.0</v>
      </c>
      <c r="B49" s="212" t="s">
        <v>285</v>
      </c>
      <c r="C49" s="217" t="s">
        <v>17</v>
      </c>
      <c r="D49" s="217" t="s">
        <v>2149</v>
      </c>
      <c r="E49" s="217" t="s">
        <v>2096</v>
      </c>
      <c r="F49" s="218" t="s">
        <v>2106</v>
      </c>
      <c r="G49" s="219" t="s">
        <v>2155</v>
      </c>
      <c r="H49" s="216">
        <v>48.0</v>
      </c>
    </row>
    <row r="50">
      <c r="A50" s="211">
        <v>49.0</v>
      </c>
      <c r="B50" s="212" t="s">
        <v>285</v>
      </c>
      <c r="C50" s="217" t="s">
        <v>17</v>
      </c>
      <c r="D50" s="217" t="s">
        <v>2149</v>
      </c>
      <c r="E50" s="217" t="s">
        <v>2096</v>
      </c>
      <c r="F50" s="218" t="s">
        <v>2108</v>
      </c>
      <c r="G50" s="219" t="s">
        <v>2156</v>
      </c>
      <c r="H50" s="216">
        <v>49.0</v>
      </c>
    </row>
    <row r="51">
      <c r="A51" s="211">
        <v>50.0</v>
      </c>
      <c r="B51" s="212" t="s">
        <v>285</v>
      </c>
      <c r="C51" s="217" t="s">
        <v>17</v>
      </c>
      <c r="D51" s="217" t="s">
        <v>2149</v>
      </c>
      <c r="E51" s="217" t="s">
        <v>2096</v>
      </c>
      <c r="F51" s="218" t="s">
        <v>2110</v>
      </c>
      <c r="G51" s="219" t="s">
        <v>2157</v>
      </c>
      <c r="H51" s="216">
        <v>50.0</v>
      </c>
    </row>
    <row r="52">
      <c r="A52" s="211">
        <v>51.0</v>
      </c>
      <c r="B52" s="212" t="s">
        <v>285</v>
      </c>
      <c r="C52" s="217" t="s">
        <v>17</v>
      </c>
      <c r="D52" s="217" t="s">
        <v>2149</v>
      </c>
      <c r="E52" s="217" t="s">
        <v>2096</v>
      </c>
      <c r="F52" s="218" t="s">
        <v>2158</v>
      </c>
      <c r="G52" s="219" t="s">
        <v>2159</v>
      </c>
      <c r="H52" s="216">
        <v>51.0</v>
      </c>
    </row>
    <row r="53">
      <c r="A53" s="211">
        <v>52.0</v>
      </c>
      <c r="B53" s="212" t="s">
        <v>285</v>
      </c>
      <c r="C53" s="217" t="s">
        <v>17</v>
      </c>
      <c r="D53" s="217" t="s">
        <v>2149</v>
      </c>
      <c r="E53" s="217" t="s">
        <v>2096</v>
      </c>
      <c r="F53" s="218" t="s">
        <v>2160</v>
      </c>
      <c r="G53" s="219" t="s">
        <v>2161</v>
      </c>
      <c r="H53" s="216">
        <v>52.0</v>
      </c>
    </row>
    <row r="54">
      <c r="A54" s="211">
        <v>53.0</v>
      </c>
      <c r="B54" s="212" t="s">
        <v>285</v>
      </c>
      <c r="C54" s="217" t="s">
        <v>17</v>
      </c>
      <c r="D54" s="217" t="s">
        <v>2149</v>
      </c>
      <c r="E54" s="217" t="s">
        <v>2096</v>
      </c>
      <c r="F54" s="218" t="s">
        <v>2162</v>
      </c>
      <c r="G54" s="219" t="s">
        <v>2163</v>
      </c>
      <c r="H54" s="216">
        <v>53.0</v>
      </c>
    </row>
    <row r="55">
      <c r="A55" s="211">
        <v>54.0</v>
      </c>
      <c r="B55" s="212" t="s">
        <v>285</v>
      </c>
      <c r="C55" s="217" t="s">
        <v>17</v>
      </c>
      <c r="D55" s="217" t="s">
        <v>2149</v>
      </c>
      <c r="E55" s="217" t="s">
        <v>2096</v>
      </c>
      <c r="F55" s="218" t="s">
        <v>2164</v>
      </c>
      <c r="G55" s="219" t="s">
        <v>2165</v>
      </c>
      <c r="H55" s="216">
        <v>54.0</v>
      </c>
    </row>
    <row r="56">
      <c r="A56" s="211">
        <v>55.0</v>
      </c>
      <c r="B56" s="212" t="s">
        <v>285</v>
      </c>
      <c r="C56" s="217" t="s">
        <v>17</v>
      </c>
      <c r="D56" s="217" t="s">
        <v>2166</v>
      </c>
      <c r="E56" s="217" t="s">
        <v>2113</v>
      </c>
      <c r="F56" s="218" t="s">
        <v>2089</v>
      </c>
      <c r="G56" s="219" t="s">
        <v>2167</v>
      </c>
      <c r="H56" s="216">
        <v>55.0</v>
      </c>
    </row>
    <row r="57">
      <c r="A57" s="211">
        <v>56.0</v>
      </c>
      <c r="B57" s="212" t="s">
        <v>285</v>
      </c>
      <c r="C57" s="217" t="s">
        <v>17</v>
      </c>
      <c r="D57" s="217" t="s">
        <v>2166</v>
      </c>
      <c r="E57" s="217" t="s">
        <v>2113</v>
      </c>
      <c r="F57" s="218" t="s">
        <v>2091</v>
      </c>
      <c r="G57" s="219" t="s">
        <v>2168</v>
      </c>
      <c r="H57" s="216">
        <v>56.0</v>
      </c>
    </row>
    <row r="58">
      <c r="A58" s="211">
        <v>57.0</v>
      </c>
      <c r="B58" s="212" t="s">
        <v>285</v>
      </c>
      <c r="C58" s="217" t="s">
        <v>17</v>
      </c>
      <c r="D58" s="217" t="s">
        <v>2166</v>
      </c>
      <c r="E58" s="217" t="s">
        <v>2113</v>
      </c>
      <c r="F58" s="218" t="s">
        <v>2093</v>
      </c>
      <c r="G58" s="219" t="s">
        <v>2169</v>
      </c>
      <c r="H58" s="216">
        <v>57.0</v>
      </c>
    </row>
    <row r="59">
      <c r="A59" s="211">
        <v>58.0</v>
      </c>
      <c r="B59" s="212" t="s">
        <v>285</v>
      </c>
      <c r="C59" s="217" t="s">
        <v>17</v>
      </c>
      <c r="D59" s="217" t="s">
        <v>2166</v>
      </c>
      <c r="E59" s="217" t="s">
        <v>2113</v>
      </c>
      <c r="F59" s="218" t="s">
        <v>2100</v>
      </c>
      <c r="G59" s="219" t="s">
        <v>2170</v>
      </c>
      <c r="H59" s="216">
        <v>58.0</v>
      </c>
    </row>
    <row r="60">
      <c r="A60" s="211">
        <v>59.0</v>
      </c>
      <c r="B60" s="212" t="s">
        <v>285</v>
      </c>
      <c r="C60" s="217" t="s">
        <v>17</v>
      </c>
      <c r="D60" s="217" t="s">
        <v>2171</v>
      </c>
      <c r="E60" s="217" t="s">
        <v>2120</v>
      </c>
      <c r="F60" s="218" t="s">
        <v>2089</v>
      </c>
      <c r="G60" s="219" t="s">
        <v>2172</v>
      </c>
      <c r="H60" s="216">
        <v>59.0</v>
      </c>
    </row>
    <row r="61">
      <c r="A61" s="211">
        <v>60.0</v>
      </c>
      <c r="B61" s="212" t="s">
        <v>285</v>
      </c>
      <c r="C61" s="217" t="s">
        <v>17</v>
      </c>
      <c r="D61" s="217" t="s">
        <v>2171</v>
      </c>
      <c r="E61" s="217" t="s">
        <v>2120</v>
      </c>
      <c r="F61" s="218" t="s">
        <v>2091</v>
      </c>
      <c r="G61" s="219" t="s">
        <v>2173</v>
      </c>
      <c r="H61" s="216">
        <v>60.0</v>
      </c>
    </row>
    <row r="62">
      <c r="A62" s="211">
        <v>61.0</v>
      </c>
      <c r="B62" s="212" t="s">
        <v>285</v>
      </c>
      <c r="C62" s="217" t="s">
        <v>17</v>
      </c>
      <c r="D62" s="217" t="s">
        <v>2171</v>
      </c>
      <c r="E62" s="217" t="s">
        <v>2120</v>
      </c>
      <c r="F62" s="218" t="s">
        <v>2093</v>
      </c>
      <c r="G62" s="219" t="s">
        <v>2174</v>
      </c>
      <c r="H62" s="216">
        <v>61.0</v>
      </c>
    </row>
    <row r="63">
      <c r="A63" s="211">
        <v>62.0</v>
      </c>
      <c r="B63" s="212" t="s">
        <v>285</v>
      </c>
      <c r="C63" s="217" t="s">
        <v>17</v>
      </c>
      <c r="D63" s="217" t="s">
        <v>2171</v>
      </c>
      <c r="E63" s="217" t="s">
        <v>2120</v>
      </c>
      <c r="F63" s="218" t="s">
        <v>2100</v>
      </c>
      <c r="G63" s="219" t="s">
        <v>2175</v>
      </c>
      <c r="H63" s="216">
        <v>62.0</v>
      </c>
    </row>
    <row r="64">
      <c r="A64" s="211">
        <v>63.0</v>
      </c>
      <c r="B64" s="212" t="s">
        <v>285</v>
      </c>
      <c r="C64" s="217" t="s">
        <v>17</v>
      </c>
      <c r="D64" s="217" t="s">
        <v>2171</v>
      </c>
      <c r="E64" s="217" t="s">
        <v>2120</v>
      </c>
      <c r="F64" s="218" t="s">
        <v>2102</v>
      </c>
      <c r="G64" s="219" t="s">
        <v>2176</v>
      </c>
      <c r="H64" s="216">
        <v>63.0</v>
      </c>
    </row>
    <row r="65">
      <c r="A65" s="211">
        <v>64.0</v>
      </c>
      <c r="B65" s="212" t="s">
        <v>285</v>
      </c>
      <c r="C65" s="217" t="s">
        <v>17</v>
      </c>
      <c r="D65" s="217" t="s">
        <v>2177</v>
      </c>
      <c r="E65" s="217" t="s">
        <v>2127</v>
      </c>
      <c r="F65" s="218" t="s">
        <v>2089</v>
      </c>
      <c r="G65" s="219" t="s">
        <v>2178</v>
      </c>
      <c r="H65" s="216">
        <v>64.0</v>
      </c>
    </row>
    <row r="66">
      <c r="A66" s="211">
        <v>65.0</v>
      </c>
      <c r="B66" s="212" t="s">
        <v>285</v>
      </c>
      <c r="C66" s="217" t="s">
        <v>17</v>
      </c>
      <c r="D66" s="217" t="s">
        <v>2177</v>
      </c>
      <c r="E66" s="217" t="s">
        <v>2127</v>
      </c>
      <c r="F66" s="218" t="s">
        <v>2091</v>
      </c>
      <c r="G66" s="219" t="s">
        <v>2179</v>
      </c>
      <c r="H66" s="216">
        <v>65.0</v>
      </c>
    </row>
    <row r="67">
      <c r="A67" s="211">
        <v>66.0</v>
      </c>
      <c r="B67" s="212" t="s">
        <v>285</v>
      </c>
      <c r="C67" s="217" t="s">
        <v>17</v>
      </c>
      <c r="D67" s="217" t="s">
        <v>2177</v>
      </c>
      <c r="E67" s="217" t="s">
        <v>2127</v>
      </c>
      <c r="F67" s="218" t="s">
        <v>2093</v>
      </c>
      <c r="G67" s="219" t="s">
        <v>2180</v>
      </c>
      <c r="H67" s="216">
        <v>66.0</v>
      </c>
    </row>
    <row r="68">
      <c r="A68" s="211">
        <v>67.0</v>
      </c>
      <c r="B68" s="212" t="s">
        <v>285</v>
      </c>
      <c r="C68" s="217" t="s">
        <v>17</v>
      </c>
      <c r="D68" s="217" t="s">
        <v>2177</v>
      </c>
      <c r="E68" s="217" t="s">
        <v>2127</v>
      </c>
      <c r="F68" s="218" t="s">
        <v>2100</v>
      </c>
      <c r="G68" s="219" t="s">
        <v>2181</v>
      </c>
      <c r="H68" s="216">
        <v>67.0</v>
      </c>
    </row>
    <row r="69">
      <c r="A69" s="211">
        <v>68.0</v>
      </c>
      <c r="B69" s="212" t="s">
        <v>285</v>
      </c>
      <c r="C69" s="217" t="s">
        <v>17</v>
      </c>
      <c r="D69" s="217" t="s">
        <v>2177</v>
      </c>
      <c r="E69" s="217" t="s">
        <v>2127</v>
      </c>
      <c r="F69" s="218" t="s">
        <v>2102</v>
      </c>
      <c r="G69" s="219" t="s">
        <v>2182</v>
      </c>
      <c r="H69" s="216">
        <v>68.0</v>
      </c>
    </row>
    <row r="70">
      <c r="A70" s="211">
        <v>69.0</v>
      </c>
      <c r="B70" s="212" t="s">
        <v>285</v>
      </c>
      <c r="C70" s="217" t="s">
        <v>17</v>
      </c>
      <c r="D70" s="217" t="s">
        <v>2183</v>
      </c>
      <c r="E70" s="217" t="s">
        <v>86</v>
      </c>
      <c r="F70" s="218" t="s">
        <v>2089</v>
      </c>
      <c r="G70" s="219" t="s">
        <v>2184</v>
      </c>
      <c r="H70" s="216">
        <v>69.0</v>
      </c>
    </row>
    <row r="71">
      <c r="A71" s="211">
        <v>70.0</v>
      </c>
      <c r="B71" s="212" t="s">
        <v>285</v>
      </c>
      <c r="C71" s="217" t="s">
        <v>17</v>
      </c>
      <c r="D71" s="217" t="s">
        <v>2183</v>
      </c>
      <c r="E71" s="217" t="s">
        <v>86</v>
      </c>
      <c r="F71" s="218" t="s">
        <v>2091</v>
      </c>
      <c r="G71" s="219" t="s">
        <v>2185</v>
      </c>
      <c r="H71" s="216">
        <v>70.0</v>
      </c>
    </row>
    <row r="72">
      <c r="A72" s="211">
        <v>71.0</v>
      </c>
      <c r="B72" s="212" t="s">
        <v>285</v>
      </c>
      <c r="C72" s="217" t="s">
        <v>17</v>
      </c>
      <c r="D72" s="217" t="s">
        <v>2183</v>
      </c>
      <c r="E72" s="217" t="s">
        <v>86</v>
      </c>
      <c r="F72" s="218" t="s">
        <v>2093</v>
      </c>
      <c r="G72" s="219" t="s">
        <v>2186</v>
      </c>
      <c r="H72" s="216">
        <v>71.0</v>
      </c>
    </row>
    <row r="73">
      <c r="A73" s="211">
        <v>72.0</v>
      </c>
      <c r="B73" s="212" t="s">
        <v>285</v>
      </c>
      <c r="C73" s="217" t="s">
        <v>17</v>
      </c>
      <c r="D73" s="217" t="s">
        <v>2183</v>
      </c>
      <c r="E73" s="217" t="s">
        <v>86</v>
      </c>
      <c r="F73" s="218" t="s">
        <v>2100</v>
      </c>
      <c r="G73" s="219" t="s">
        <v>2187</v>
      </c>
      <c r="H73" s="216">
        <v>72.0</v>
      </c>
    </row>
    <row r="74">
      <c r="A74" s="211">
        <v>73.0</v>
      </c>
      <c r="B74" s="212" t="s">
        <v>285</v>
      </c>
      <c r="C74" s="217" t="s">
        <v>17</v>
      </c>
      <c r="D74" s="217" t="s">
        <v>2183</v>
      </c>
      <c r="E74" s="217" t="s">
        <v>86</v>
      </c>
      <c r="F74" s="218" t="s">
        <v>2102</v>
      </c>
      <c r="G74" s="219" t="s">
        <v>2137</v>
      </c>
      <c r="H74" s="216">
        <v>73.0</v>
      </c>
    </row>
    <row r="75">
      <c r="A75" s="211">
        <v>74.0</v>
      </c>
      <c r="B75" s="212" t="s">
        <v>285</v>
      </c>
      <c r="C75" s="217" t="s">
        <v>17</v>
      </c>
      <c r="D75" s="217" t="s">
        <v>2183</v>
      </c>
      <c r="E75" s="217" t="s">
        <v>86</v>
      </c>
      <c r="F75" s="218" t="s">
        <v>2104</v>
      </c>
      <c r="G75" s="219" t="s">
        <v>2188</v>
      </c>
      <c r="H75" s="216">
        <v>74.0</v>
      </c>
    </row>
    <row r="76">
      <c r="A76" s="211">
        <v>75.0</v>
      </c>
      <c r="B76" s="212" t="s">
        <v>285</v>
      </c>
      <c r="C76" s="217" t="s">
        <v>17</v>
      </c>
      <c r="D76" s="217" t="s">
        <v>2183</v>
      </c>
      <c r="E76" s="217" t="s">
        <v>86</v>
      </c>
      <c r="F76" s="218" t="s">
        <v>2106</v>
      </c>
      <c r="G76" s="219" t="s">
        <v>2189</v>
      </c>
      <c r="H76" s="216">
        <v>75.0</v>
      </c>
    </row>
    <row r="77">
      <c r="A77" s="211">
        <v>76.0</v>
      </c>
      <c r="B77" s="212" t="s">
        <v>285</v>
      </c>
      <c r="C77" s="217" t="s">
        <v>17</v>
      </c>
      <c r="D77" s="217" t="s">
        <v>2183</v>
      </c>
      <c r="E77" s="217" t="s">
        <v>86</v>
      </c>
      <c r="F77" s="218" t="s">
        <v>2108</v>
      </c>
      <c r="G77" s="219" t="s">
        <v>2190</v>
      </c>
      <c r="H77" s="216">
        <v>76.0</v>
      </c>
    </row>
    <row r="78">
      <c r="A78" s="211">
        <v>77.0</v>
      </c>
      <c r="B78" s="212" t="s">
        <v>285</v>
      </c>
      <c r="C78" s="217" t="s">
        <v>17</v>
      </c>
      <c r="D78" s="217" t="s">
        <v>2191</v>
      </c>
      <c r="E78" s="217" t="s">
        <v>2142</v>
      </c>
      <c r="F78" s="218" t="s">
        <v>2089</v>
      </c>
      <c r="G78" s="219" t="s">
        <v>2192</v>
      </c>
      <c r="H78" s="216">
        <v>77.0</v>
      </c>
    </row>
    <row r="79">
      <c r="A79" s="211">
        <v>78.0</v>
      </c>
      <c r="B79" s="212" t="s">
        <v>285</v>
      </c>
      <c r="C79" s="217" t="s">
        <v>17</v>
      </c>
      <c r="D79" s="217" t="s">
        <v>2191</v>
      </c>
      <c r="E79" s="217" t="s">
        <v>2142</v>
      </c>
      <c r="F79" s="218" t="s">
        <v>2091</v>
      </c>
      <c r="G79" s="219" t="s">
        <v>2143</v>
      </c>
      <c r="H79" s="216">
        <v>78.0</v>
      </c>
    </row>
    <row r="80">
      <c r="A80" s="211">
        <v>79.0</v>
      </c>
      <c r="B80" s="212" t="s">
        <v>285</v>
      </c>
      <c r="C80" s="217" t="s">
        <v>17</v>
      </c>
      <c r="D80" s="217" t="s">
        <v>2191</v>
      </c>
      <c r="E80" s="217" t="s">
        <v>2142</v>
      </c>
      <c r="F80" s="218" t="s">
        <v>2093</v>
      </c>
      <c r="G80" s="219" t="s">
        <v>2193</v>
      </c>
      <c r="H80" s="216">
        <v>79.0</v>
      </c>
    </row>
    <row r="81">
      <c r="A81" s="211">
        <v>80.0</v>
      </c>
      <c r="B81" s="212" t="s">
        <v>285</v>
      </c>
      <c r="C81" s="217" t="s">
        <v>17</v>
      </c>
      <c r="D81" s="217" t="s">
        <v>2191</v>
      </c>
      <c r="E81" s="217" t="s">
        <v>2142</v>
      </c>
      <c r="F81" s="218" t="s">
        <v>2100</v>
      </c>
      <c r="G81" s="219" t="s">
        <v>2194</v>
      </c>
      <c r="H81" s="216">
        <v>80.0</v>
      </c>
    </row>
    <row r="82">
      <c r="A82" s="211">
        <v>81.0</v>
      </c>
      <c r="B82" s="212" t="s">
        <v>285</v>
      </c>
      <c r="C82" s="217" t="s">
        <v>17</v>
      </c>
      <c r="D82" s="217" t="s">
        <v>2191</v>
      </c>
      <c r="E82" s="217" t="s">
        <v>2142</v>
      </c>
      <c r="F82" s="218" t="s">
        <v>2102</v>
      </c>
      <c r="G82" s="219" t="s">
        <v>2195</v>
      </c>
      <c r="H82" s="216">
        <v>81.0</v>
      </c>
    </row>
    <row r="83">
      <c r="A83" s="211">
        <v>82.0</v>
      </c>
      <c r="B83" s="212" t="s">
        <v>285</v>
      </c>
      <c r="C83" s="217" t="s">
        <v>17</v>
      </c>
      <c r="D83" s="217" t="s">
        <v>2191</v>
      </c>
      <c r="E83" s="217" t="s">
        <v>2142</v>
      </c>
      <c r="F83" s="218" t="s">
        <v>2104</v>
      </c>
      <c r="G83" s="219" t="s">
        <v>2196</v>
      </c>
      <c r="H83" s="216">
        <v>82.0</v>
      </c>
    </row>
    <row r="84">
      <c r="A84" s="211">
        <v>83.0</v>
      </c>
      <c r="B84" s="212" t="s">
        <v>285</v>
      </c>
      <c r="C84" s="217" t="s">
        <v>17</v>
      </c>
      <c r="D84" s="217" t="s">
        <v>2191</v>
      </c>
      <c r="E84" s="217" t="s">
        <v>2142</v>
      </c>
      <c r="F84" s="218" t="s">
        <v>2106</v>
      </c>
      <c r="G84" s="219" t="s">
        <v>2197</v>
      </c>
      <c r="H84" s="216">
        <v>83.0</v>
      </c>
    </row>
    <row r="85">
      <c r="A85" s="211">
        <v>84.0</v>
      </c>
      <c r="B85" s="212" t="s">
        <v>285</v>
      </c>
      <c r="C85" s="217" t="s">
        <v>17</v>
      </c>
      <c r="D85" s="217" t="s">
        <v>2198</v>
      </c>
      <c r="E85" s="217" t="s">
        <v>2088</v>
      </c>
      <c r="F85" s="218" t="s">
        <v>2089</v>
      </c>
      <c r="G85" s="219" t="s">
        <v>2199</v>
      </c>
      <c r="H85" s="216">
        <v>84.0</v>
      </c>
    </row>
    <row r="86">
      <c r="A86" s="211">
        <v>85.0</v>
      </c>
      <c r="B86" s="212" t="s">
        <v>285</v>
      </c>
      <c r="C86" s="217" t="s">
        <v>17</v>
      </c>
      <c r="D86" s="217" t="s">
        <v>2198</v>
      </c>
      <c r="E86" s="217" t="s">
        <v>2088</v>
      </c>
      <c r="F86" s="218" t="s">
        <v>2091</v>
      </c>
      <c r="G86" s="219" t="s">
        <v>2200</v>
      </c>
      <c r="H86" s="216">
        <v>85.0</v>
      </c>
    </row>
    <row r="87">
      <c r="A87" s="211">
        <v>86.0</v>
      </c>
      <c r="B87" s="212" t="s">
        <v>285</v>
      </c>
      <c r="C87" s="217" t="s">
        <v>17</v>
      </c>
      <c r="D87" s="217" t="s">
        <v>2198</v>
      </c>
      <c r="E87" s="217" t="s">
        <v>2088</v>
      </c>
      <c r="F87" s="218" t="s">
        <v>2093</v>
      </c>
      <c r="G87" s="219" t="s">
        <v>2201</v>
      </c>
      <c r="H87" s="216">
        <v>86.0</v>
      </c>
    </row>
    <row r="88">
      <c r="A88" s="211">
        <v>87.0</v>
      </c>
      <c r="B88" s="212" t="s">
        <v>285</v>
      </c>
      <c r="C88" s="217" t="s">
        <v>17</v>
      </c>
      <c r="D88" s="217" t="s">
        <v>2198</v>
      </c>
      <c r="E88" s="217" t="s">
        <v>2088</v>
      </c>
      <c r="F88" s="218" t="s">
        <v>2100</v>
      </c>
      <c r="G88" s="219" t="s">
        <v>2094</v>
      </c>
      <c r="H88" s="216">
        <v>87.0</v>
      </c>
    </row>
    <row r="89">
      <c r="A89" s="211">
        <v>88.0</v>
      </c>
      <c r="B89" s="212" t="s">
        <v>285</v>
      </c>
      <c r="C89" s="217" t="s">
        <v>17</v>
      </c>
      <c r="D89" s="217" t="s">
        <v>2202</v>
      </c>
      <c r="E89" s="217" t="s">
        <v>2096</v>
      </c>
      <c r="F89" s="218" t="s">
        <v>2089</v>
      </c>
      <c r="G89" s="219" t="s">
        <v>2203</v>
      </c>
      <c r="H89" s="216">
        <v>88.0</v>
      </c>
    </row>
    <row r="90">
      <c r="A90" s="211">
        <v>89.0</v>
      </c>
      <c r="B90" s="212" t="s">
        <v>285</v>
      </c>
      <c r="C90" s="217" t="s">
        <v>17</v>
      </c>
      <c r="D90" s="217" t="s">
        <v>2202</v>
      </c>
      <c r="E90" s="217" t="s">
        <v>2096</v>
      </c>
      <c r="F90" s="218" t="s">
        <v>2091</v>
      </c>
      <c r="G90" s="219" t="s">
        <v>2204</v>
      </c>
      <c r="H90" s="216">
        <v>89.0</v>
      </c>
    </row>
    <row r="91">
      <c r="A91" s="211">
        <v>90.0</v>
      </c>
      <c r="B91" s="212" t="s">
        <v>285</v>
      </c>
      <c r="C91" s="217" t="s">
        <v>17</v>
      </c>
      <c r="D91" s="217" t="s">
        <v>2202</v>
      </c>
      <c r="E91" s="217" t="s">
        <v>2096</v>
      </c>
      <c r="F91" s="218" t="s">
        <v>2093</v>
      </c>
      <c r="G91" s="219" t="s">
        <v>2205</v>
      </c>
      <c r="H91" s="216">
        <v>90.0</v>
      </c>
    </row>
    <row r="92">
      <c r="A92" s="211">
        <v>91.0</v>
      </c>
      <c r="B92" s="212" t="s">
        <v>285</v>
      </c>
      <c r="C92" s="217" t="s">
        <v>17</v>
      </c>
      <c r="D92" s="217" t="s">
        <v>2202</v>
      </c>
      <c r="E92" s="217" t="s">
        <v>2096</v>
      </c>
      <c r="F92" s="218" t="s">
        <v>2100</v>
      </c>
      <c r="G92" s="219" t="s">
        <v>2206</v>
      </c>
      <c r="H92" s="216">
        <v>91.0</v>
      </c>
    </row>
    <row r="93">
      <c r="A93" s="211">
        <v>92.0</v>
      </c>
      <c r="B93" s="212" t="s">
        <v>285</v>
      </c>
      <c r="C93" s="217" t="s">
        <v>17</v>
      </c>
      <c r="D93" s="217" t="s">
        <v>2202</v>
      </c>
      <c r="E93" s="217" t="s">
        <v>2096</v>
      </c>
      <c r="F93" s="218" t="s">
        <v>2102</v>
      </c>
      <c r="G93" s="219" t="s">
        <v>2207</v>
      </c>
      <c r="H93" s="216">
        <v>92.0</v>
      </c>
    </row>
    <row r="94">
      <c r="A94" s="211">
        <v>93.0</v>
      </c>
      <c r="B94" s="212" t="s">
        <v>285</v>
      </c>
      <c r="C94" s="217" t="s">
        <v>17</v>
      </c>
      <c r="D94" s="217" t="s">
        <v>2202</v>
      </c>
      <c r="E94" s="217" t="s">
        <v>2096</v>
      </c>
      <c r="F94" s="218" t="s">
        <v>2104</v>
      </c>
      <c r="G94" s="219" t="s">
        <v>2105</v>
      </c>
      <c r="H94" s="216">
        <v>93.0</v>
      </c>
    </row>
    <row r="95">
      <c r="A95" s="211">
        <v>94.0</v>
      </c>
      <c r="B95" s="212" t="s">
        <v>285</v>
      </c>
      <c r="C95" s="217" t="s">
        <v>17</v>
      </c>
      <c r="D95" s="217" t="s">
        <v>2202</v>
      </c>
      <c r="E95" s="217" t="s">
        <v>2096</v>
      </c>
      <c r="F95" s="218" t="s">
        <v>2106</v>
      </c>
      <c r="G95" s="219" t="s">
        <v>2208</v>
      </c>
      <c r="H95" s="216">
        <v>94.0</v>
      </c>
    </row>
    <row r="96">
      <c r="A96" s="211">
        <v>95.0</v>
      </c>
      <c r="B96" s="212" t="s">
        <v>285</v>
      </c>
      <c r="C96" s="217" t="s">
        <v>17</v>
      </c>
      <c r="D96" s="217" t="s">
        <v>2202</v>
      </c>
      <c r="E96" s="217" t="s">
        <v>2096</v>
      </c>
      <c r="F96" s="218" t="s">
        <v>2108</v>
      </c>
      <c r="G96" s="219" t="s">
        <v>2209</v>
      </c>
      <c r="H96" s="216">
        <v>95.0</v>
      </c>
    </row>
    <row r="97">
      <c r="A97" s="211">
        <v>96.0</v>
      </c>
      <c r="B97" s="212" t="s">
        <v>285</v>
      </c>
      <c r="C97" s="217" t="s">
        <v>17</v>
      </c>
      <c r="D97" s="217" t="s">
        <v>2202</v>
      </c>
      <c r="E97" s="217" t="s">
        <v>2096</v>
      </c>
      <c r="F97" s="218" t="s">
        <v>2110</v>
      </c>
      <c r="G97" s="219" t="s">
        <v>2210</v>
      </c>
      <c r="H97" s="216">
        <v>96.0</v>
      </c>
    </row>
    <row r="98">
      <c r="A98" s="211">
        <v>97.0</v>
      </c>
      <c r="B98" s="212" t="s">
        <v>285</v>
      </c>
      <c r="C98" s="217" t="s">
        <v>17</v>
      </c>
      <c r="D98" s="217" t="s">
        <v>2202</v>
      </c>
      <c r="E98" s="217" t="s">
        <v>2096</v>
      </c>
      <c r="F98" s="218" t="s">
        <v>2158</v>
      </c>
      <c r="G98" s="219" t="s">
        <v>2211</v>
      </c>
      <c r="H98" s="216">
        <v>97.0</v>
      </c>
    </row>
    <row r="99">
      <c r="A99" s="211">
        <v>98.0</v>
      </c>
      <c r="B99" s="212" t="s">
        <v>285</v>
      </c>
      <c r="C99" s="217" t="s">
        <v>17</v>
      </c>
      <c r="D99" s="217" t="s">
        <v>2202</v>
      </c>
      <c r="E99" s="217" t="s">
        <v>2096</v>
      </c>
      <c r="F99" s="218" t="s">
        <v>2160</v>
      </c>
      <c r="G99" s="219" t="s">
        <v>2212</v>
      </c>
      <c r="H99" s="216">
        <v>98.0</v>
      </c>
    </row>
    <row r="100">
      <c r="A100" s="211">
        <v>99.0</v>
      </c>
      <c r="B100" s="212" t="s">
        <v>285</v>
      </c>
      <c r="C100" s="217" t="s">
        <v>17</v>
      </c>
      <c r="D100" s="217" t="s">
        <v>2202</v>
      </c>
      <c r="E100" s="217" t="s">
        <v>2096</v>
      </c>
      <c r="F100" s="218" t="s">
        <v>2162</v>
      </c>
      <c r="G100" s="219" t="s">
        <v>2213</v>
      </c>
      <c r="H100" s="216">
        <v>99.0</v>
      </c>
    </row>
    <row r="101">
      <c r="A101" s="211">
        <v>100.0</v>
      </c>
      <c r="B101" s="212" t="s">
        <v>285</v>
      </c>
      <c r="C101" s="217" t="s">
        <v>17</v>
      </c>
      <c r="D101" s="217" t="s">
        <v>2202</v>
      </c>
      <c r="E101" s="217" t="s">
        <v>2096</v>
      </c>
      <c r="F101" s="218" t="s">
        <v>2164</v>
      </c>
      <c r="G101" s="219" t="s">
        <v>2214</v>
      </c>
      <c r="H101" s="216">
        <v>100.0</v>
      </c>
    </row>
    <row r="102">
      <c r="A102" s="211">
        <v>101.0</v>
      </c>
      <c r="B102" s="212" t="s">
        <v>285</v>
      </c>
      <c r="C102" s="217" t="s">
        <v>17</v>
      </c>
      <c r="D102" s="217" t="s">
        <v>2215</v>
      </c>
      <c r="E102" s="217" t="s">
        <v>2113</v>
      </c>
      <c r="F102" s="218" t="s">
        <v>2089</v>
      </c>
      <c r="G102" s="219" t="s">
        <v>2216</v>
      </c>
      <c r="H102" s="216">
        <v>101.0</v>
      </c>
    </row>
    <row r="103">
      <c r="A103" s="211">
        <v>102.0</v>
      </c>
      <c r="B103" s="212" t="s">
        <v>285</v>
      </c>
      <c r="C103" s="217" t="s">
        <v>17</v>
      </c>
      <c r="D103" s="217" t="s">
        <v>2215</v>
      </c>
      <c r="E103" s="217" t="s">
        <v>2113</v>
      </c>
      <c r="F103" s="218" t="s">
        <v>2091</v>
      </c>
      <c r="G103" s="219" t="s">
        <v>2217</v>
      </c>
      <c r="H103" s="216">
        <v>102.0</v>
      </c>
    </row>
    <row r="104">
      <c r="A104" s="211">
        <v>103.0</v>
      </c>
      <c r="B104" s="212" t="s">
        <v>285</v>
      </c>
      <c r="C104" s="217" t="s">
        <v>17</v>
      </c>
      <c r="D104" s="217" t="s">
        <v>2215</v>
      </c>
      <c r="E104" s="217" t="s">
        <v>2113</v>
      </c>
      <c r="F104" s="218" t="s">
        <v>2093</v>
      </c>
      <c r="G104" s="219" t="s">
        <v>2218</v>
      </c>
      <c r="H104" s="216">
        <v>103.0</v>
      </c>
    </row>
    <row r="105">
      <c r="A105" s="211">
        <v>104.0</v>
      </c>
      <c r="B105" s="212" t="s">
        <v>285</v>
      </c>
      <c r="C105" s="217" t="s">
        <v>17</v>
      </c>
      <c r="D105" s="217" t="s">
        <v>2215</v>
      </c>
      <c r="E105" s="217" t="s">
        <v>2113</v>
      </c>
      <c r="F105" s="218" t="s">
        <v>2100</v>
      </c>
      <c r="G105" s="219" t="s">
        <v>2219</v>
      </c>
      <c r="H105" s="216">
        <v>104.0</v>
      </c>
    </row>
    <row r="106">
      <c r="A106" s="211">
        <v>105.0</v>
      </c>
      <c r="B106" s="212" t="s">
        <v>285</v>
      </c>
      <c r="C106" s="217" t="s">
        <v>17</v>
      </c>
      <c r="D106" s="217" t="s">
        <v>2220</v>
      </c>
      <c r="E106" s="217" t="s">
        <v>2120</v>
      </c>
      <c r="F106" s="218" t="s">
        <v>2089</v>
      </c>
      <c r="G106" s="219" t="s">
        <v>2221</v>
      </c>
      <c r="H106" s="216">
        <v>105.0</v>
      </c>
    </row>
    <row r="107">
      <c r="A107" s="211">
        <v>106.0</v>
      </c>
      <c r="B107" s="212" t="s">
        <v>285</v>
      </c>
      <c r="C107" s="217" t="s">
        <v>17</v>
      </c>
      <c r="D107" s="217" t="s">
        <v>2220</v>
      </c>
      <c r="E107" s="217" t="s">
        <v>2120</v>
      </c>
      <c r="F107" s="218" t="s">
        <v>2091</v>
      </c>
      <c r="G107" s="219" t="s">
        <v>2222</v>
      </c>
      <c r="H107" s="216">
        <v>106.0</v>
      </c>
    </row>
    <row r="108">
      <c r="A108" s="211">
        <v>107.0</v>
      </c>
      <c r="B108" s="212" t="s">
        <v>285</v>
      </c>
      <c r="C108" s="217" t="s">
        <v>17</v>
      </c>
      <c r="D108" s="217" t="s">
        <v>2220</v>
      </c>
      <c r="E108" s="217" t="s">
        <v>2120</v>
      </c>
      <c r="F108" s="218" t="s">
        <v>2093</v>
      </c>
      <c r="G108" s="219" t="s">
        <v>2223</v>
      </c>
      <c r="H108" s="216">
        <v>107.0</v>
      </c>
    </row>
    <row r="109">
      <c r="A109" s="211">
        <v>108.0</v>
      </c>
      <c r="B109" s="212" t="s">
        <v>285</v>
      </c>
      <c r="C109" s="217" t="s">
        <v>17</v>
      </c>
      <c r="D109" s="217" t="s">
        <v>2220</v>
      </c>
      <c r="E109" s="217" t="s">
        <v>2120</v>
      </c>
      <c r="F109" s="218" t="s">
        <v>2100</v>
      </c>
      <c r="G109" s="219" t="s">
        <v>2224</v>
      </c>
      <c r="H109" s="216">
        <v>108.0</v>
      </c>
    </row>
    <row r="110">
      <c r="A110" s="211">
        <v>109.0</v>
      </c>
      <c r="B110" s="212" t="s">
        <v>285</v>
      </c>
      <c r="C110" s="217" t="s">
        <v>17</v>
      </c>
      <c r="D110" s="217" t="s">
        <v>2220</v>
      </c>
      <c r="E110" s="217" t="s">
        <v>2120</v>
      </c>
      <c r="F110" s="218" t="s">
        <v>2102</v>
      </c>
      <c r="G110" s="219" t="s">
        <v>2176</v>
      </c>
      <c r="H110" s="216">
        <v>109.0</v>
      </c>
    </row>
    <row r="111">
      <c r="A111" s="211">
        <v>110.0</v>
      </c>
      <c r="B111" s="212" t="s">
        <v>285</v>
      </c>
      <c r="C111" s="217" t="s">
        <v>17</v>
      </c>
      <c r="D111" s="217" t="s">
        <v>2225</v>
      </c>
      <c r="E111" s="217" t="s">
        <v>2127</v>
      </c>
      <c r="F111" s="218" t="s">
        <v>2089</v>
      </c>
      <c r="G111" s="219" t="s">
        <v>2226</v>
      </c>
      <c r="H111" s="216">
        <v>110.0</v>
      </c>
    </row>
    <row r="112">
      <c r="A112" s="211">
        <v>111.0</v>
      </c>
      <c r="B112" s="212" t="s">
        <v>285</v>
      </c>
      <c r="C112" s="217" t="s">
        <v>17</v>
      </c>
      <c r="D112" s="217" t="s">
        <v>2225</v>
      </c>
      <c r="E112" s="217" t="s">
        <v>2127</v>
      </c>
      <c r="F112" s="218" t="s">
        <v>2091</v>
      </c>
      <c r="G112" s="219" t="s">
        <v>2227</v>
      </c>
      <c r="H112" s="216">
        <v>111.0</v>
      </c>
    </row>
    <row r="113">
      <c r="A113" s="211">
        <v>112.0</v>
      </c>
      <c r="B113" s="212" t="s">
        <v>285</v>
      </c>
      <c r="C113" s="217" t="s">
        <v>17</v>
      </c>
      <c r="D113" s="217" t="s">
        <v>2225</v>
      </c>
      <c r="E113" s="217" t="s">
        <v>2127</v>
      </c>
      <c r="F113" s="218" t="s">
        <v>2093</v>
      </c>
      <c r="G113" s="219" t="s">
        <v>2228</v>
      </c>
      <c r="H113" s="216">
        <v>112.0</v>
      </c>
    </row>
    <row r="114">
      <c r="A114" s="211">
        <v>113.0</v>
      </c>
      <c r="B114" s="212" t="s">
        <v>285</v>
      </c>
      <c r="C114" s="217" t="s">
        <v>17</v>
      </c>
      <c r="D114" s="217" t="s">
        <v>2225</v>
      </c>
      <c r="E114" s="217" t="s">
        <v>2127</v>
      </c>
      <c r="F114" s="218" t="s">
        <v>2100</v>
      </c>
      <c r="G114" s="219" t="s">
        <v>2229</v>
      </c>
      <c r="H114" s="216">
        <v>113.0</v>
      </c>
    </row>
    <row r="115">
      <c r="A115" s="211">
        <v>114.0</v>
      </c>
      <c r="B115" s="212" t="s">
        <v>285</v>
      </c>
      <c r="C115" s="217" t="s">
        <v>17</v>
      </c>
      <c r="D115" s="217" t="s">
        <v>2225</v>
      </c>
      <c r="E115" s="217" t="s">
        <v>2127</v>
      </c>
      <c r="F115" s="218" t="s">
        <v>2102</v>
      </c>
      <c r="G115" s="219" t="s">
        <v>2230</v>
      </c>
      <c r="H115" s="216">
        <v>114.0</v>
      </c>
    </row>
    <row r="116">
      <c r="A116" s="211">
        <v>115.0</v>
      </c>
      <c r="B116" s="212" t="s">
        <v>285</v>
      </c>
      <c r="C116" s="217" t="s">
        <v>17</v>
      </c>
      <c r="D116" s="217" t="s">
        <v>2231</v>
      </c>
      <c r="E116" s="217" t="s">
        <v>86</v>
      </c>
      <c r="F116" s="218" t="s">
        <v>2089</v>
      </c>
      <c r="G116" s="219" t="s">
        <v>2232</v>
      </c>
      <c r="H116" s="216">
        <v>115.0</v>
      </c>
    </row>
    <row r="117">
      <c r="A117" s="211">
        <v>116.0</v>
      </c>
      <c r="B117" s="212" t="s">
        <v>285</v>
      </c>
      <c r="C117" s="217" t="s">
        <v>17</v>
      </c>
      <c r="D117" s="217" t="s">
        <v>2231</v>
      </c>
      <c r="E117" s="217" t="s">
        <v>86</v>
      </c>
      <c r="F117" s="218" t="s">
        <v>2091</v>
      </c>
      <c r="G117" s="219" t="s">
        <v>2233</v>
      </c>
      <c r="H117" s="216">
        <v>116.0</v>
      </c>
    </row>
    <row r="118">
      <c r="A118" s="211">
        <v>117.0</v>
      </c>
      <c r="B118" s="212" t="s">
        <v>285</v>
      </c>
      <c r="C118" s="217" t="s">
        <v>17</v>
      </c>
      <c r="D118" s="217" t="s">
        <v>2231</v>
      </c>
      <c r="E118" s="217" t="s">
        <v>86</v>
      </c>
      <c r="F118" s="218" t="s">
        <v>2093</v>
      </c>
      <c r="G118" s="219" t="s">
        <v>2234</v>
      </c>
      <c r="H118" s="216">
        <v>117.0</v>
      </c>
    </row>
    <row r="119">
      <c r="A119" s="211">
        <v>118.0</v>
      </c>
      <c r="B119" s="212" t="s">
        <v>285</v>
      </c>
      <c r="C119" s="217" t="s">
        <v>17</v>
      </c>
      <c r="D119" s="217" t="s">
        <v>2231</v>
      </c>
      <c r="E119" s="217" t="s">
        <v>86</v>
      </c>
      <c r="F119" s="218" t="s">
        <v>2100</v>
      </c>
      <c r="G119" s="219" t="s">
        <v>2235</v>
      </c>
      <c r="H119" s="216">
        <v>118.0</v>
      </c>
    </row>
    <row r="120">
      <c r="A120" s="211">
        <v>119.0</v>
      </c>
      <c r="B120" s="212" t="s">
        <v>285</v>
      </c>
      <c r="C120" s="217" t="s">
        <v>17</v>
      </c>
      <c r="D120" s="217" t="s">
        <v>2231</v>
      </c>
      <c r="E120" s="217" t="s">
        <v>86</v>
      </c>
      <c r="F120" s="218" t="s">
        <v>2102</v>
      </c>
      <c r="G120" s="219" t="s">
        <v>2137</v>
      </c>
      <c r="H120" s="216">
        <v>119.0</v>
      </c>
    </row>
    <row r="121">
      <c r="A121" s="211">
        <v>120.0</v>
      </c>
      <c r="B121" s="212" t="s">
        <v>285</v>
      </c>
      <c r="C121" s="217" t="s">
        <v>17</v>
      </c>
      <c r="D121" s="217" t="s">
        <v>2231</v>
      </c>
      <c r="E121" s="217" t="s">
        <v>86</v>
      </c>
      <c r="F121" s="218" t="s">
        <v>2104</v>
      </c>
      <c r="G121" s="219" t="s">
        <v>2236</v>
      </c>
      <c r="H121" s="216">
        <v>120.0</v>
      </c>
    </row>
    <row r="122">
      <c r="A122" s="211">
        <v>121.0</v>
      </c>
      <c r="B122" s="212" t="s">
        <v>285</v>
      </c>
      <c r="C122" s="217" t="s">
        <v>17</v>
      </c>
      <c r="D122" s="217" t="s">
        <v>2231</v>
      </c>
      <c r="E122" s="217" t="s">
        <v>86</v>
      </c>
      <c r="F122" s="218" t="s">
        <v>2106</v>
      </c>
      <c r="G122" s="219" t="s">
        <v>2237</v>
      </c>
      <c r="H122" s="216">
        <v>121.0</v>
      </c>
    </row>
    <row r="123">
      <c r="A123" s="211">
        <v>122.0</v>
      </c>
      <c r="B123" s="212" t="s">
        <v>285</v>
      </c>
      <c r="C123" s="217" t="s">
        <v>17</v>
      </c>
      <c r="D123" s="217" t="s">
        <v>2231</v>
      </c>
      <c r="E123" s="217" t="s">
        <v>86</v>
      </c>
      <c r="F123" s="218" t="s">
        <v>2108</v>
      </c>
      <c r="G123" s="219" t="s">
        <v>2238</v>
      </c>
      <c r="H123" s="216">
        <v>122.0</v>
      </c>
    </row>
    <row r="124">
      <c r="A124" s="211">
        <v>123.0</v>
      </c>
      <c r="B124" s="212" t="s">
        <v>285</v>
      </c>
      <c r="C124" s="217" t="s">
        <v>17</v>
      </c>
      <c r="D124" s="217" t="s">
        <v>2239</v>
      </c>
      <c r="E124" s="217" t="s">
        <v>2142</v>
      </c>
      <c r="F124" s="218" t="s">
        <v>2089</v>
      </c>
      <c r="G124" s="219" t="s">
        <v>87</v>
      </c>
      <c r="H124" s="216">
        <v>123.0</v>
      </c>
    </row>
    <row r="125">
      <c r="A125" s="211">
        <v>124.0</v>
      </c>
      <c r="B125" s="212" t="s">
        <v>285</v>
      </c>
      <c r="C125" s="217" t="s">
        <v>17</v>
      </c>
      <c r="D125" s="217" t="s">
        <v>2239</v>
      </c>
      <c r="E125" s="217" t="s">
        <v>2142</v>
      </c>
      <c r="F125" s="218" t="s">
        <v>2091</v>
      </c>
      <c r="G125" s="219" t="s">
        <v>2143</v>
      </c>
      <c r="H125" s="216">
        <v>124.0</v>
      </c>
    </row>
    <row r="126">
      <c r="A126" s="211">
        <v>125.0</v>
      </c>
      <c r="B126" s="212" t="s">
        <v>285</v>
      </c>
      <c r="C126" s="217" t="s">
        <v>17</v>
      </c>
      <c r="D126" s="217" t="s">
        <v>2239</v>
      </c>
      <c r="E126" s="217" t="s">
        <v>2142</v>
      </c>
      <c r="F126" s="218" t="s">
        <v>2093</v>
      </c>
      <c r="G126" s="219" t="s">
        <v>2240</v>
      </c>
      <c r="H126" s="216">
        <v>125.0</v>
      </c>
    </row>
    <row r="127">
      <c r="A127" s="211">
        <v>126.0</v>
      </c>
      <c r="B127" s="212" t="s">
        <v>285</v>
      </c>
      <c r="C127" s="217" t="s">
        <v>17</v>
      </c>
      <c r="D127" s="217" t="s">
        <v>2239</v>
      </c>
      <c r="E127" s="217" t="s">
        <v>2142</v>
      </c>
      <c r="F127" s="218" t="s">
        <v>2100</v>
      </c>
      <c r="G127" s="219" t="s">
        <v>2193</v>
      </c>
      <c r="H127" s="216">
        <v>126.0</v>
      </c>
    </row>
    <row r="128">
      <c r="A128" s="211">
        <v>127.0</v>
      </c>
      <c r="B128" s="212" t="s">
        <v>285</v>
      </c>
      <c r="C128" s="217" t="s">
        <v>17</v>
      </c>
      <c r="D128" s="217" t="s">
        <v>2239</v>
      </c>
      <c r="E128" s="217" t="s">
        <v>2142</v>
      </c>
      <c r="F128" s="218" t="s">
        <v>2102</v>
      </c>
      <c r="G128" s="219" t="s">
        <v>2241</v>
      </c>
      <c r="H128" s="216">
        <v>127.0</v>
      </c>
    </row>
    <row r="129">
      <c r="A129" s="211">
        <v>128.0</v>
      </c>
      <c r="B129" s="212" t="s">
        <v>285</v>
      </c>
      <c r="C129" s="217" t="s">
        <v>17</v>
      </c>
      <c r="D129" s="217" t="s">
        <v>2239</v>
      </c>
      <c r="E129" s="217" t="s">
        <v>2142</v>
      </c>
      <c r="F129" s="218" t="s">
        <v>2104</v>
      </c>
      <c r="G129" s="219" t="s">
        <v>2195</v>
      </c>
      <c r="H129" s="216">
        <v>128.0</v>
      </c>
    </row>
    <row r="130">
      <c r="A130" s="211">
        <v>129.0</v>
      </c>
      <c r="B130" s="212" t="s">
        <v>285</v>
      </c>
      <c r="C130" s="217" t="s">
        <v>17</v>
      </c>
      <c r="D130" s="217" t="s">
        <v>2239</v>
      </c>
      <c r="E130" s="217" t="s">
        <v>2142</v>
      </c>
      <c r="F130" s="218" t="s">
        <v>2106</v>
      </c>
      <c r="G130" s="219" t="s">
        <v>2242</v>
      </c>
      <c r="H130" s="220">
        <v>129.0</v>
      </c>
    </row>
    <row r="131">
      <c r="A131" s="211">
        <v>130.0</v>
      </c>
      <c r="B131" s="221" t="s">
        <v>291</v>
      </c>
      <c r="C131" s="217" t="s">
        <v>290</v>
      </c>
      <c r="D131" s="217" t="s">
        <v>2087</v>
      </c>
      <c r="E131" s="217" t="s">
        <v>2088</v>
      </c>
      <c r="F131" s="218" t="s">
        <v>2089</v>
      </c>
      <c r="G131" s="219" t="s">
        <v>2090</v>
      </c>
      <c r="H131" s="220">
        <v>130.0</v>
      </c>
    </row>
    <row r="132">
      <c r="A132" s="211">
        <v>131.0</v>
      </c>
      <c r="B132" s="221" t="s">
        <v>291</v>
      </c>
      <c r="C132" s="217" t="s">
        <v>290</v>
      </c>
      <c r="D132" s="217" t="s">
        <v>2087</v>
      </c>
      <c r="E132" s="217" t="s">
        <v>2088</v>
      </c>
      <c r="F132" s="218" t="s">
        <v>2091</v>
      </c>
      <c r="G132" s="219" t="s">
        <v>2092</v>
      </c>
      <c r="H132" s="220">
        <v>131.0</v>
      </c>
    </row>
    <row r="133">
      <c r="A133" s="211">
        <v>132.0</v>
      </c>
      <c r="B133" s="221" t="s">
        <v>291</v>
      </c>
      <c r="C133" s="217" t="s">
        <v>290</v>
      </c>
      <c r="D133" s="217" t="s">
        <v>2087</v>
      </c>
      <c r="E133" s="217" t="s">
        <v>2088</v>
      </c>
      <c r="F133" s="218" t="s">
        <v>2093</v>
      </c>
      <c r="G133" s="219" t="s">
        <v>2094</v>
      </c>
      <c r="H133" s="220">
        <v>132.0</v>
      </c>
    </row>
    <row r="134">
      <c r="A134" s="211">
        <v>133.0</v>
      </c>
      <c r="B134" s="221" t="s">
        <v>291</v>
      </c>
      <c r="C134" s="217" t="s">
        <v>290</v>
      </c>
      <c r="D134" s="217" t="s">
        <v>2095</v>
      </c>
      <c r="E134" s="217" t="s">
        <v>2096</v>
      </c>
      <c r="F134" s="218" t="s">
        <v>2089</v>
      </c>
      <c r="G134" s="219" t="s">
        <v>2097</v>
      </c>
      <c r="H134" s="220">
        <v>133.0</v>
      </c>
    </row>
    <row r="135">
      <c r="A135" s="211">
        <v>134.0</v>
      </c>
      <c r="B135" s="221" t="s">
        <v>291</v>
      </c>
      <c r="C135" s="217" t="s">
        <v>290</v>
      </c>
      <c r="D135" s="217" t="s">
        <v>2095</v>
      </c>
      <c r="E135" s="217" t="s">
        <v>2096</v>
      </c>
      <c r="F135" s="218" t="s">
        <v>2091</v>
      </c>
      <c r="G135" s="219" t="s">
        <v>2098</v>
      </c>
      <c r="H135" s="220">
        <v>134.0</v>
      </c>
    </row>
    <row r="136">
      <c r="A136" s="211">
        <v>135.0</v>
      </c>
      <c r="B136" s="221" t="s">
        <v>291</v>
      </c>
      <c r="C136" s="217" t="s">
        <v>290</v>
      </c>
      <c r="D136" s="217" t="s">
        <v>2095</v>
      </c>
      <c r="E136" s="217" t="s">
        <v>2096</v>
      </c>
      <c r="F136" s="218" t="s">
        <v>2093</v>
      </c>
      <c r="G136" s="219" t="s">
        <v>2099</v>
      </c>
      <c r="H136" s="220">
        <v>135.0</v>
      </c>
    </row>
    <row r="137">
      <c r="A137" s="211">
        <v>136.0</v>
      </c>
      <c r="B137" s="221" t="s">
        <v>291</v>
      </c>
      <c r="C137" s="217" t="s">
        <v>290</v>
      </c>
      <c r="D137" s="217" t="s">
        <v>2095</v>
      </c>
      <c r="E137" s="217" t="s">
        <v>2096</v>
      </c>
      <c r="F137" s="218" t="s">
        <v>2100</v>
      </c>
      <c r="G137" s="219" t="s">
        <v>2101</v>
      </c>
      <c r="H137" s="220">
        <v>136.0</v>
      </c>
    </row>
    <row r="138">
      <c r="A138" s="211">
        <v>137.0</v>
      </c>
      <c r="B138" s="221" t="s">
        <v>291</v>
      </c>
      <c r="C138" s="217" t="s">
        <v>290</v>
      </c>
      <c r="D138" s="217" t="s">
        <v>2095</v>
      </c>
      <c r="E138" s="217" t="s">
        <v>2096</v>
      </c>
      <c r="F138" s="218" t="s">
        <v>2102</v>
      </c>
      <c r="G138" s="219" t="s">
        <v>2103</v>
      </c>
      <c r="H138" s="220">
        <v>137.0</v>
      </c>
    </row>
    <row r="139">
      <c r="A139" s="211">
        <v>138.0</v>
      </c>
      <c r="B139" s="221" t="s">
        <v>291</v>
      </c>
      <c r="C139" s="217" t="s">
        <v>290</v>
      </c>
      <c r="D139" s="217" t="s">
        <v>2095</v>
      </c>
      <c r="E139" s="217" t="s">
        <v>2096</v>
      </c>
      <c r="F139" s="218" t="s">
        <v>2104</v>
      </c>
      <c r="G139" s="219" t="s">
        <v>2105</v>
      </c>
      <c r="H139" s="220">
        <v>138.0</v>
      </c>
    </row>
    <row r="140">
      <c r="A140" s="211">
        <v>139.0</v>
      </c>
      <c r="B140" s="221" t="s">
        <v>291</v>
      </c>
      <c r="C140" s="217" t="s">
        <v>290</v>
      </c>
      <c r="D140" s="217" t="s">
        <v>2095</v>
      </c>
      <c r="E140" s="217" t="s">
        <v>2096</v>
      </c>
      <c r="F140" s="218" t="s">
        <v>2106</v>
      </c>
      <c r="G140" s="219" t="s">
        <v>2107</v>
      </c>
      <c r="H140" s="220">
        <v>139.0</v>
      </c>
    </row>
    <row r="141">
      <c r="A141" s="211">
        <v>140.0</v>
      </c>
      <c r="B141" s="221" t="s">
        <v>291</v>
      </c>
      <c r="C141" s="217" t="s">
        <v>290</v>
      </c>
      <c r="D141" s="217" t="s">
        <v>2095</v>
      </c>
      <c r="E141" s="217" t="s">
        <v>2096</v>
      </c>
      <c r="F141" s="218" t="s">
        <v>2108</v>
      </c>
      <c r="G141" s="219" t="s">
        <v>2109</v>
      </c>
      <c r="H141" s="220">
        <v>140.0</v>
      </c>
    </row>
    <row r="142">
      <c r="A142" s="211">
        <v>141.0</v>
      </c>
      <c r="B142" s="221" t="s">
        <v>291</v>
      </c>
      <c r="C142" s="217" t="s">
        <v>290</v>
      </c>
      <c r="D142" s="217" t="s">
        <v>2095</v>
      </c>
      <c r="E142" s="217" t="s">
        <v>2096</v>
      </c>
      <c r="F142" s="218" t="s">
        <v>2110</v>
      </c>
      <c r="G142" s="219" t="s">
        <v>2111</v>
      </c>
      <c r="H142" s="220">
        <v>141.0</v>
      </c>
    </row>
    <row r="143">
      <c r="A143" s="211">
        <v>142.0</v>
      </c>
      <c r="B143" s="221" t="s">
        <v>291</v>
      </c>
      <c r="C143" s="217" t="s">
        <v>290</v>
      </c>
      <c r="D143" s="217" t="s">
        <v>2112</v>
      </c>
      <c r="E143" s="217" t="s">
        <v>2113</v>
      </c>
      <c r="F143" s="218" t="s">
        <v>2089</v>
      </c>
      <c r="G143" s="219" t="s">
        <v>2114</v>
      </c>
      <c r="H143" s="220">
        <v>142.0</v>
      </c>
    </row>
    <row r="144">
      <c r="A144" s="211">
        <v>143.0</v>
      </c>
      <c r="B144" s="221" t="s">
        <v>291</v>
      </c>
      <c r="C144" s="217" t="s">
        <v>290</v>
      </c>
      <c r="D144" s="217" t="s">
        <v>2112</v>
      </c>
      <c r="E144" s="217" t="s">
        <v>2113</v>
      </c>
      <c r="F144" s="218" t="s">
        <v>2091</v>
      </c>
      <c r="G144" s="219" t="s">
        <v>2115</v>
      </c>
      <c r="H144" s="220">
        <v>143.0</v>
      </c>
    </row>
    <row r="145">
      <c r="A145" s="211">
        <v>144.0</v>
      </c>
      <c r="B145" s="221" t="s">
        <v>291</v>
      </c>
      <c r="C145" s="217" t="s">
        <v>290</v>
      </c>
      <c r="D145" s="217" t="s">
        <v>2112</v>
      </c>
      <c r="E145" s="217" t="s">
        <v>2113</v>
      </c>
      <c r="F145" s="218" t="s">
        <v>2093</v>
      </c>
      <c r="G145" s="219" t="s">
        <v>2116</v>
      </c>
      <c r="H145" s="216">
        <v>144.0</v>
      </c>
    </row>
    <row r="146">
      <c r="A146" s="211">
        <v>145.0</v>
      </c>
      <c r="B146" s="221" t="s">
        <v>291</v>
      </c>
      <c r="C146" s="217" t="s">
        <v>290</v>
      </c>
      <c r="D146" s="217" t="s">
        <v>2112</v>
      </c>
      <c r="E146" s="217" t="s">
        <v>2113</v>
      </c>
      <c r="F146" s="218" t="s">
        <v>2100</v>
      </c>
      <c r="G146" s="219" t="s">
        <v>2117</v>
      </c>
      <c r="H146" s="216">
        <v>145.0</v>
      </c>
    </row>
    <row r="147">
      <c r="A147" s="211">
        <v>146.0</v>
      </c>
      <c r="B147" s="221" t="s">
        <v>291</v>
      </c>
      <c r="C147" s="217" t="s">
        <v>290</v>
      </c>
      <c r="D147" s="217" t="s">
        <v>2112</v>
      </c>
      <c r="E147" s="217" t="s">
        <v>2113</v>
      </c>
      <c r="F147" s="218" t="s">
        <v>2102</v>
      </c>
      <c r="G147" s="219" t="s">
        <v>2118</v>
      </c>
      <c r="H147" s="216">
        <v>146.0</v>
      </c>
    </row>
    <row r="148">
      <c r="A148" s="211">
        <v>147.0</v>
      </c>
      <c r="B148" s="221" t="s">
        <v>291</v>
      </c>
      <c r="C148" s="217" t="s">
        <v>290</v>
      </c>
      <c r="D148" s="217" t="s">
        <v>2119</v>
      </c>
      <c r="E148" s="217" t="s">
        <v>2120</v>
      </c>
      <c r="F148" s="218" t="s">
        <v>2089</v>
      </c>
      <c r="G148" s="219" t="s">
        <v>2121</v>
      </c>
      <c r="H148" s="216">
        <v>147.0</v>
      </c>
    </row>
    <row r="149">
      <c r="A149" s="211">
        <v>148.0</v>
      </c>
      <c r="B149" s="221" t="s">
        <v>291</v>
      </c>
      <c r="C149" s="217" t="s">
        <v>290</v>
      </c>
      <c r="D149" s="217" t="s">
        <v>2119</v>
      </c>
      <c r="E149" s="217" t="s">
        <v>2120</v>
      </c>
      <c r="F149" s="218" t="s">
        <v>2091</v>
      </c>
      <c r="G149" s="219" t="s">
        <v>2122</v>
      </c>
      <c r="H149" s="216">
        <v>148.0</v>
      </c>
    </row>
    <row r="150">
      <c r="A150" s="211">
        <v>149.0</v>
      </c>
      <c r="B150" s="221" t="s">
        <v>291</v>
      </c>
      <c r="C150" s="217" t="s">
        <v>290</v>
      </c>
      <c r="D150" s="217" t="s">
        <v>2119</v>
      </c>
      <c r="E150" s="217" t="s">
        <v>2120</v>
      </c>
      <c r="F150" s="218" t="s">
        <v>2093</v>
      </c>
      <c r="G150" s="219" t="s">
        <v>2123</v>
      </c>
      <c r="H150" s="216">
        <v>149.0</v>
      </c>
    </row>
    <row r="151">
      <c r="A151" s="211">
        <v>150.0</v>
      </c>
      <c r="B151" s="221" t="s">
        <v>291</v>
      </c>
      <c r="C151" s="217" t="s">
        <v>290</v>
      </c>
      <c r="D151" s="217" t="s">
        <v>2119</v>
      </c>
      <c r="E151" s="217" t="s">
        <v>2120</v>
      </c>
      <c r="F151" s="218" t="s">
        <v>2100</v>
      </c>
      <c r="G151" s="219" t="s">
        <v>2124</v>
      </c>
      <c r="H151" s="216">
        <v>150.0</v>
      </c>
    </row>
    <row r="152">
      <c r="A152" s="211">
        <v>151.0</v>
      </c>
      <c r="B152" s="221" t="s">
        <v>291</v>
      </c>
      <c r="C152" s="217" t="s">
        <v>290</v>
      </c>
      <c r="D152" s="217" t="s">
        <v>2119</v>
      </c>
      <c r="E152" s="217" t="s">
        <v>2120</v>
      </c>
      <c r="F152" s="218" t="s">
        <v>2102</v>
      </c>
      <c r="G152" s="219" t="s">
        <v>2125</v>
      </c>
      <c r="H152" s="216">
        <v>151.0</v>
      </c>
    </row>
    <row r="153">
      <c r="A153" s="211">
        <v>152.0</v>
      </c>
      <c r="B153" s="221" t="s">
        <v>291</v>
      </c>
      <c r="C153" s="217" t="s">
        <v>290</v>
      </c>
      <c r="D153" s="217" t="s">
        <v>2126</v>
      </c>
      <c r="E153" s="217" t="s">
        <v>2127</v>
      </c>
      <c r="F153" s="218" t="s">
        <v>2089</v>
      </c>
      <c r="G153" s="219" t="s">
        <v>2128</v>
      </c>
      <c r="H153" s="216">
        <v>152.0</v>
      </c>
    </row>
    <row r="154">
      <c r="A154" s="211">
        <v>153.0</v>
      </c>
      <c r="B154" s="221" t="s">
        <v>291</v>
      </c>
      <c r="C154" s="217" t="s">
        <v>290</v>
      </c>
      <c r="D154" s="217" t="s">
        <v>2126</v>
      </c>
      <c r="E154" s="217" t="s">
        <v>2127</v>
      </c>
      <c r="F154" s="218" t="s">
        <v>2091</v>
      </c>
      <c r="G154" s="219" t="s">
        <v>2129</v>
      </c>
      <c r="H154" s="216">
        <v>153.0</v>
      </c>
    </row>
    <row r="155">
      <c r="A155" s="211">
        <v>154.0</v>
      </c>
      <c r="B155" s="221" t="s">
        <v>291</v>
      </c>
      <c r="C155" s="217" t="s">
        <v>290</v>
      </c>
      <c r="D155" s="217" t="s">
        <v>2126</v>
      </c>
      <c r="E155" s="217" t="s">
        <v>2127</v>
      </c>
      <c r="F155" s="218" t="s">
        <v>2093</v>
      </c>
      <c r="G155" s="219" t="s">
        <v>2130</v>
      </c>
      <c r="H155" s="216">
        <v>154.0</v>
      </c>
    </row>
    <row r="156">
      <c r="A156" s="211">
        <v>155.0</v>
      </c>
      <c r="B156" s="221" t="s">
        <v>291</v>
      </c>
      <c r="C156" s="217" t="s">
        <v>290</v>
      </c>
      <c r="D156" s="217" t="s">
        <v>2126</v>
      </c>
      <c r="E156" s="217" t="s">
        <v>2127</v>
      </c>
      <c r="F156" s="218" t="s">
        <v>2100</v>
      </c>
      <c r="G156" s="219" t="s">
        <v>2131</v>
      </c>
      <c r="H156" s="216">
        <v>155.0</v>
      </c>
    </row>
    <row r="157">
      <c r="A157" s="211">
        <v>156.0</v>
      </c>
      <c r="B157" s="221" t="s">
        <v>291</v>
      </c>
      <c r="C157" s="217" t="s">
        <v>290</v>
      </c>
      <c r="D157" s="217" t="s">
        <v>2132</v>
      </c>
      <c r="E157" s="217" t="s">
        <v>86</v>
      </c>
      <c r="F157" s="218" t="s">
        <v>2089</v>
      </c>
      <c r="G157" s="219" t="s">
        <v>2133</v>
      </c>
      <c r="H157" s="216">
        <v>156.0</v>
      </c>
    </row>
    <row r="158">
      <c r="A158" s="211">
        <v>157.0</v>
      </c>
      <c r="B158" s="221" t="s">
        <v>291</v>
      </c>
      <c r="C158" s="217" t="s">
        <v>290</v>
      </c>
      <c r="D158" s="217" t="s">
        <v>2132</v>
      </c>
      <c r="E158" s="217" t="s">
        <v>86</v>
      </c>
      <c r="F158" s="218" t="s">
        <v>2091</v>
      </c>
      <c r="G158" s="219" t="s">
        <v>2134</v>
      </c>
      <c r="H158" s="222">
        <v>157.0</v>
      </c>
    </row>
    <row r="159">
      <c r="A159" s="211">
        <v>158.0</v>
      </c>
      <c r="B159" s="221" t="s">
        <v>291</v>
      </c>
      <c r="C159" s="217" t="s">
        <v>290</v>
      </c>
      <c r="D159" s="217" t="s">
        <v>2132</v>
      </c>
      <c r="E159" s="217" t="s">
        <v>86</v>
      </c>
      <c r="F159" s="218" t="s">
        <v>2093</v>
      </c>
      <c r="G159" s="219" t="s">
        <v>2135</v>
      </c>
      <c r="H159" s="216">
        <v>158.0</v>
      </c>
    </row>
    <row r="160">
      <c r="A160" s="211">
        <v>159.0</v>
      </c>
      <c r="B160" s="221" t="s">
        <v>291</v>
      </c>
      <c r="C160" s="217" t="s">
        <v>290</v>
      </c>
      <c r="D160" s="217" t="s">
        <v>2132</v>
      </c>
      <c r="E160" s="217" t="s">
        <v>86</v>
      </c>
      <c r="F160" s="218" t="s">
        <v>2100</v>
      </c>
      <c r="G160" s="219" t="s">
        <v>2136</v>
      </c>
      <c r="H160" s="216">
        <v>159.0</v>
      </c>
    </row>
    <row r="161">
      <c r="A161" s="211">
        <v>160.0</v>
      </c>
      <c r="B161" s="221" t="s">
        <v>291</v>
      </c>
      <c r="C161" s="217" t="s">
        <v>290</v>
      </c>
      <c r="D161" s="217" t="s">
        <v>2132</v>
      </c>
      <c r="E161" s="217" t="s">
        <v>86</v>
      </c>
      <c r="F161" s="218" t="s">
        <v>2102</v>
      </c>
      <c r="G161" s="219" t="s">
        <v>2137</v>
      </c>
      <c r="H161" s="216">
        <v>160.0</v>
      </c>
    </row>
    <row r="162">
      <c r="A162" s="211">
        <v>161.0</v>
      </c>
      <c r="B162" s="221" t="s">
        <v>291</v>
      </c>
      <c r="C162" s="217" t="s">
        <v>290</v>
      </c>
      <c r="D162" s="217" t="s">
        <v>2132</v>
      </c>
      <c r="E162" s="217" t="s">
        <v>86</v>
      </c>
      <c r="F162" s="218" t="s">
        <v>2104</v>
      </c>
      <c r="G162" s="219" t="s">
        <v>2138</v>
      </c>
      <c r="H162" s="216">
        <v>161.0</v>
      </c>
    </row>
    <row r="163">
      <c r="A163" s="211">
        <v>162.0</v>
      </c>
      <c r="B163" s="221" t="s">
        <v>291</v>
      </c>
      <c r="C163" s="217" t="s">
        <v>290</v>
      </c>
      <c r="D163" s="217" t="s">
        <v>2132</v>
      </c>
      <c r="E163" s="217" t="s">
        <v>86</v>
      </c>
      <c r="F163" s="218" t="s">
        <v>2106</v>
      </c>
      <c r="G163" s="219" t="s">
        <v>2139</v>
      </c>
      <c r="H163" s="216">
        <v>162.0</v>
      </c>
    </row>
    <row r="164">
      <c r="A164" s="211">
        <v>163.0</v>
      </c>
      <c r="B164" s="221" t="s">
        <v>291</v>
      </c>
      <c r="C164" s="217" t="s">
        <v>290</v>
      </c>
      <c r="D164" s="217" t="s">
        <v>2132</v>
      </c>
      <c r="E164" s="217" t="s">
        <v>86</v>
      </c>
      <c r="F164" s="218" t="s">
        <v>2108</v>
      </c>
      <c r="G164" s="219" t="s">
        <v>2140</v>
      </c>
      <c r="H164" s="216">
        <v>163.0</v>
      </c>
    </row>
    <row r="165">
      <c r="A165" s="211">
        <v>164.0</v>
      </c>
      <c r="B165" s="221" t="s">
        <v>291</v>
      </c>
      <c r="C165" s="217" t="s">
        <v>290</v>
      </c>
      <c r="D165" s="217" t="s">
        <v>2141</v>
      </c>
      <c r="E165" s="217" t="s">
        <v>2142</v>
      </c>
      <c r="F165" s="218" t="s">
        <v>2089</v>
      </c>
      <c r="G165" s="219" t="s">
        <v>87</v>
      </c>
      <c r="H165" s="216">
        <v>164.0</v>
      </c>
    </row>
    <row r="166">
      <c r="A166" s="211">
        <v>165.0</v>
      </c>
      <c r="B166" s="221" t="s">
        <v>291</v>
      </c>
      <c r="C166" s="217" t="s">
        <v>290</v>
      </c>
      <c r="D166" s="217" t="s">
        <v>2141</v>
      </c>
      <c r="E166" s="217" t="s">
        <v>2142</v>
      </c>
      <c r="F166" s="218" t="s">
        <v>2091</v>
      </c>
      <c r="G166" s="219" t="s">
        <v>2143</v>
      </c>
      <c r="H166" s="216">
        <v>165.0</v>
      </c>
    </row>
    <row r="167">
      <c r="A167" s="211">
        <v>166.0</v>
      </c>
      <c r="B167" s="221" t="s">
        <v>291</v>
      </c>
      <c r="C167" s="217" t="s">
        <v>290</v>
      </c>
      <c r="D167" s="217" t="s">
        <v>2141</v>
      </c>
      <c r="E167" s="217" t="s">
        <v>2142</v>
      </c>
      <c r="F167" s="218" t="s">
        <v>2093</v>
      </c>
      <c r="G167" s="219" t="s">
        <v>2144</v>
      </c>
      <c r="H167" s="216">
        <v>166.0</v>
      </c>
    </row>
    <row r="168">
      <c r="A168" s="211">
        <v>167.0</v>
      </c>
      <c r="B168" s="221" t="s">
        <v>291</v>
      </c>
      <c r="C168" s="217" t="s">
        <v>290</v>
      </c>
      <c r="D168" s="217" t="s">
        <v>2145</v>
      </c>
      <c r="E168" s="217" t="s">
        <v>2088</v>
      </c>
      <c r="F168" s="218" t="s">
        <v>2089</v>
      </c>
      <c r="G168" s="219" t="s">
        <v>2146</v>
      </c>
      <c r="H168" s="216">
        <v>167.0</v>
      </c>
    </row>
    <row r="169">
      <c r="A169" s="211">
        <v>168.0</v>
      </c>
      <c r="B169" s="221" t="s">
        <v>291</v>
      </c>
      <c r="C169" s="217" t="s">
        <v>290</v>
      </c>
      <c r="D169" s="217" t="s">
        <v>2145</v>
      </c>
      <c r="E169" s="217" t="s">
        <v>2088</v>
      </c>
      <c r="F169" s="218" t="s">
        <v>2091</v>
      </c>
      <c r="G169" s="219" t="s">
        <v>2147</v>
      </c>
      <c r="H169" s="216">
        <v>168.0</v>
      </c>
    </row>
    <row r="170">
      <c r="A170" s="211">
        <v>169.0</v>
      </c>
      <c r="B170" s="221" t="s">
        <v>291</v>
      </c>
      <c r="C170" s="217" t="s">
        <v>290</v>
      </c>
      <c r="D170" s="217" t="s">
        <v>2145</v>
      </c>
      <c r="E170" s="217" t="s">
        <v>2088</v>
      </c>
      <c r="F170" s="218" t="s">
        <v>2093</v>
      </c>
      <c r="G170" s="219" t="s">
        <v>2148</v>
      </c>
      <c r="H170" s="216">
        <v>169.0</v>
      </c>
    </row>
    <row r="171">
      <c r="A171" s="211">
        <v>170.0</v>
      </c>
      <c r="B171" s="221" t="s">
        <v>291</v>
      </c>
      <c r="C171" s="217" t="s">
        <v>290</v>
      </c>
      <c r="D171" s="217" t="s">
        <v>2145</v>
      </c>
      <c r="E171" s="217" t="s">
        <v>2088</v>
      </c>
      <c r="F171" s="218" t="s">
        <v>2100</v>
      </c>
      <c r="G171" s="219" t="s">
        <v>2094</v>
      </c>
      <c r="H171" s="216">
        <v>170.0</v>
      </c>
    </row>
    <row r="172">
      <c r="A172" s="211">
        <v>171.0</v>
      </c>
      <c r="B172" s="221" t="s">
        <v>291</v>
      </c>
      <c r="C172" s="217" t="s">
        <v>290</v>
      </c>
      <c r="D172" s="217" t="s">
        <v>2149</v>
      </c>
      <c r="E172" s="217" t="s">
        <v>2096</v>
      </c>
      <c r="F172" s="218" t="s">
        <v>2089</v>
      </c>
      <c r="G172" s="219" t="s">
        <v>2150</v>
      </c>
      <c r="H172" s="216">
        <v>171.0</v>
      </c>
    </row>
    <row r="173">
      <c r="A173" s="211">
        <v>172.0</v>
      </c>
      <c r="B173" s="221" t="s">
        <v>291</v>
      </c>
      <c r="C173" s="217" t="s">
        <v>290</v>
      </c>
      <c r="D173" s="217" t="s">
        <v>2149</v>
      </c>
      <c r="E173" s="217" t="s">
        <v>2096</v>
      </c>
      <c r="F173" s="218" t="s">
        <v>2091</v>
      </c>
      <c r="G173" s="219" t="s">
        <v>2151</v>
      </c>
      <c r="H173" s="216">
        <v>172.0</v>
      </c>
    </row>
    <row r="174">
      <c r="A174" s="211">
        <v>173.0</v>
      </c>
      <c r="B174" s="221" t="s">
        <v>291</v>
      </c>
      <c r="C174" s="217" t="s">
        <v>290</v>
      </c>
      <c r="D174" s="217" t="s">
        <v>2149</v>
      </c>
      <c r="E174" s="217" t="s">
        <v>2096</v>
      </c>
      <c r="F174" s="218" t="s">
        <v>2093</v>
      </c>
      <c r="G174" s="219" t="s">
        <v>2152</v>
      </c>
      <c r="H174" s="216">
        <v>173.0</v>
      </c>
    </row>
    <row r="175">
      <c r="A175" s="211">
        <v>174.0</v>
      </c>
      <c r="B175" s="221" t="s">
        <v>291</v>
      </c>
      <c r="C175" s="217" t="s">
        <v>290</v>
      </c>
      <c r="D175" s="217" t="s">
        <v>2149</v>
      </c>
      <c r="E175" s="217" t="s">
        <v>2096</v>
      </c>
      <c r="F175" s="218" t="s">
        <v>2100</v>
      </c>
      <c r="G175" s="219" t="s">
        <v>2153</v>
      </c>
      <c r="H175" s="216">
        <v>174.0</v>
      </c>
    </row>
    <row r="176">
      <c r="A176" s="211">
        <v>175.0</v>
      </c>
      <c r="B176" s="221" t="s">
        <v>291</v>
      </c>
      <c r="C176" s="217" t="s">
        <v>290</v>
      </c>
      <c r="D176" s="217" t="s">
        <v>2149</v>
      </c>
      <c r="E176" s="217" t="s">
        <v>2096</v>
      </c>
      <c r="F176" s="218" t="s">
        <v>2102</v>
      </c>
      <c r="G176" s="219" t="s">
        <v>2154</v>
      </c>
      <c r="H176" s="216">
        <v>175.0</v>
      </c>
    </row>
    <row r="177">
      <c r="A177" s="211">
        <v>176.0</v>
      </c>
      <c r="B177" s="221" t="s">
        <v>291</v>
      </c>
      <c r="C177" s="217" t="s">
        <v>290</v>
      </c>
      <c r="D177" s="217" t="s">
        <v>2149</v>
      </c>
      <c r="E177" s="217" t="s">
        <v>2096</v>
      </c>
      <c r="F177" s="218" t="s">
        <v>2104</v>
      </c>
      <c r="G177" s="219" t="s">
        <v>2105</v>
      </c>
      <c r="H177" s="216">
        <v>176.0</v>
      </c>
    </row>
    <row r="178">
      <c r="A178" s="211">
        <v>177.0</v>
      </c>
      <c r="B178" s="221" t="s">
        <v>291</v>
      </c>
      <c r="C178" s="217" t="s">
        <v>290</v>
      </c>
      <c r="D178" s="217" t="s">
        <v>2149</v>
      </c>
      <c r="E178" s="217" t="s">
        <v>2096</v>
      </c>
      <c r="F178" s="218" t="s">
        <v>2106</v>
      </c>
      <c r="G178" s="219" t="s">
        <v>2155</v>
      </c>
      <c r="H178" s="216">
        <v>177.0</v>
      </c>
    </row>
    <row r="179">
      <c r="A179" s="211">
        <v>178.0</v>
      </c>
      <c r="B179" s="221" t="s">
        <v>291</v>
      </c>
      <c r="C179" s="217" t="s">
        <v>290</v>
      </c>
      <c r="D179" s="217" t="s">
        <v>2149</v>
      </c>
      <c r="E179" s="217" t="s">
        <v>2096</v>
      </c>
      <c r="F179" s="218" t="s">
        <v>2108</v>
      </c>
      <c r="G179" s="219" t="s">
        <v>2156</v>
      </c>
      <c r="H179" s="216">
        <v>178.0</v>
      </c>
    </row>
    <row r="180">
      <c r="A180" s="211">
        <v>179.0</v>
      </c>
      <c r="B180" s="221" t="s">
        <v>291</v>
      </c>
      <c r="C180" s="217" t="s">
        <v>290</v>
      </c>
      <c r="D180" s="217" t="s">
        <v>2149</v>
      </c>
      <c r="E180" s="217" t="s">
        <v>2096</v>
      </c>
      <c r="F180" s="218" t="s">
        <v>2110</v>
      </c>
      <c r="G180" s="219" t="s">
        <v>2157</v>
      </c>
      <c r="H180" s="216">
        <v>179.0</v>
      </c>
    </row>
    <row r="181">
      <c r="A181" s="211">
        <v>180.0</v>
      </c>
      <c r="B181" s="221" t="s">
        <v>291</v>
      </c>
      <c r="C181" s="217" t="s">
        <v>290</v>
      </c>
      <c r="D181" s="217" t="s">
        <v>2149</v>
      </c>
      <c r="E181" s="217" t="s">
        <v>2096</v>
      </c>
      <c r="F181" s="218" t="s">
        <v>2158</v>
      </c>
      <c r="G181" s="219" t="s">
        <v>2159</v>
      </c>
      <c r="H181" s="216">
        <v>180.0</v>
      </c>
    </row>
    <row r="182">
      <c r="A182" s="211">
        <v>181.0</v>
      </c>
      <c r="B182" s="221" t="s">
        <v>291</v>
      </c>
      <c r="C182" s="217" t="s">
        <v>290</v>
      </c>
      <c r="D182" s="217" t="s">
        <v>2149</v>
      </c>
      <c r="E182" s="217" t="s">
        <v>2096</v>
      </c>
      <c r="F182" s="218" t="s">
        <v>2160</v>
      </c>
      <c r="G182" s="219" t="s">
        <v>2161</v>
      </c>
      <c r="H182" s="216">
        <v>181.0</v>
      </c>
    </row>
    <row r="183">
      <c r="A183" s="211">
        <v>182.0</v>
      </c>
      <c r="B183" s="221" t="s">
        <v>291</v>
      </c>
      <c r="C183" s="217" t="s">
        <v>290</v>
      </c>
      <c r="D183" s="217" t="s">
        <v>2149</v>
      </c>
      <c r="E183" s="217" t="s">
        <v>2096</v>
      </c>
      <c r="F183" s="218" t="s">
        <v>2162</v>
      </c>
      <c r="G183" s="219" t="s">
        <v>2163</v>
      </c>
      <c r="H183" s="216">
        <v>182.0</v>
      </c>
    </row>
    <row r="184">
      <c r="A184" s="211">
        <v>183.0</v>
      </c>
      <c r="B184" s="221" t="s">
        <v>291</v>
      </c>
      <c r="C184" s="217" t="s">
        <v>290</v>
      </c>
      <c r="D184" s="217" t="s">
        <v>2149</v>
      </c>
      <c r="E184" s="217" t="s">
        <v>2096</v>
      </c>
      <c r="F184" s="218" t="s">
        <v>2164</v>
      </c>
      <c r="G184" s="219" t="s">
        <v>2165</v>
      </c>
      <c r="H184" s="216">
        <v>183.0</v>
      </c>
    </row>
    <row r="185">
      <c r="A185" s="211">
        <v>184.0</v>
      </c>
      <c r="B185" s="221" t="s">
        <v>291</v>
      </c>
      <c r="C185" s="217" t="s">
        <v>290</v>
      </c>
      <c r="D185" s="217" t="s">
        <v>2166</v>
      </c>
      <c r="E185" s="217" t="s">
        <v>2113</v>
      </c>
      <c r="F185" s="218" t="s">
        <v>2089</v>
      </c>
      <c r="G185" s="219" t="s">
        <v>2167</v>
      </c>
      <c r="H185" s="216">
        <v>184.0</v>
      </c>
    </row>
    <row r="186">
      <c r="A186" s="211">
        <v>185.0</v>
      </c>
      <c r="B186" s="221" t="s">
        <v>291</v>
      </c>
      <c r="C186" s="217" t="s">
        <v>290</v>
      </c>
      <c r="D186" s="217" t="s">
        <v>2166</v>
      </c>
      <c r="E186" s="217" t="s">
        <v>2113</v>
      </c>
      <c r="F186" s="218" t="s">
        <v>2091</v>
      </c>
      <c r="G186" s="219" t="s">
        <v>2168</v>
      </c>
      <c r="H186" s="216">
        <v>185.0</v>
      </c>
    </row>
    <row r="187">
      <c r="A187" s="211">
        <v>186.0</v>
      </c>
      <c r="B187" s="221" t="s">
        <v>291</v>
      </c>
      <c r="C187" s="217" t="s">
        <v>290</v>
      </c>
      <c r="D187" s="217" t="s">
        <v>2166</v>
      </c>
      <c r="E187" s="217" t="s">
        <v>2113</v>
      </c>
      <c r="F187" s="218" t="s">
        <v>2093</v>
      </c>
      <c r="G187" s="219" t="s">
        <v>2169</v>
      </c>
      <c r="H187" s="216">
        <v>186.0</v>
      </c>
    </row>
    <row r="188">
      <c r="A188" s="211">
        <v>187.0</v>
      </c>
      <c r="B188" s="221" t="s">
        <v>291</v>
      </c>
      <c r="C188" s="217" t="s">
        <v>290</v>
      </c>
      <c r="D188" s="217" t="s">
        <v>2166</v>
      </c>
      <c r="E188" s="217" t="s">
        <v>2113</v>
      </c>
      <c r="F188" s="218" t="s">
        <v>2100</v>
      </c>
      <c r="G188" s="219" t="s">
        <v>2170</v>
      </c>
      <c r="H188" s="216">
        <v>187.0</v>
      </c>
    </row>
    <row r="189">
      <c r="A189" s="211">
        <v>188.0</v>
      </c>
      <c r="B189" s="221" t="s">
        <v>291</v>
      </c>
      <c r="C189" s="217" t="s">
        <v>290</v>
      </c>
      <c r="D189" s="217" t="s">
        <v>2171</v>
      </c>
      <c r="E189" s="217" t="s">
        <v>2120</v>
      </c>
      <c r="F189" s="218" t="s">
        <v>2089</v>
      </c>
      <c r="G189" s="219" t="s">
        <v>2172</v>
      </c>
      <c r="H189" s="216">
        <v>188.0</v>
      </c>
    </row>
    <row r="190">
      <c r="A190" s="211">
        <v>189.0</v>
      </c>
      <c r="B190" s="221" t="s">
        <v>291</v>
      </c>
      <c r="C190" s="217" t="s">
        <v>290</v>
      </c>
      <c r="D190" s="217" t="s">
        <v>2171</v>
      </c>
      <c r="E190" s="217" t="s">
        <v>2120</v>
      </c>
      <c r="F190" s="218" t="s">
        <v>2091</v>
      </c>
      <c r="G190" s="219" t="s">
        <v>2173</v>
      </c>
      <c r="H190" s="216">
        <v>189.0</v>
      </c>
    </row>
    <row r="191">
      <c r="A191" s="211">
        <v>190.0</v>
      </c>
      <c r="B191" s="221" t="s">
        <v>291</v>
      </c>
      <c r="C191" s="217" t="s">
        <v>290</v>
      </c>
      <c r="D191" s="217" t="s">
        <v>2171</v>
      </c>
      <c r="E191" s="217" t="s">
        <v>2120</v>
      </c>
      <c r="F191" s="218" t="s">
        <v>2093</v>
      </c>
      <c r="G191" s="219" t="s">
        <v>2174</v>
      </c>
      <c r="H191" s="216">
        <v>190.0</v>
      </c>
    </row>
    <row r="192">
      <c r="A192" s="211">
        <v>191.0</v>
      </c>
      <c r="B192" s="221" t="s">
        <v>291</v>
      </c>
      <c r="C192" s="217" t="s">
        <v>290</v>
      </c>
      <c r="D192" s="217" t="s">
        <v>2171</v>
      </c>
      <c r="E192" s="217" t="s">
        <v>2120</v>
      </c>
      <c r="F192" s="218" t="s">
        <v>2100</v>
      </c>
      <c r="G192" s="219" t="s">
        <v>2175</v>
      </c>
      <c r="H192" s="216">
        <v>191.0</v>
      </c>
    </row>
    <row r="193">
      <c r="A193" s="211">
        <v>192.0</v>
      </c>
      <c r="B193" s="221" t="s">
        <v>291</v>
      </c>
      <c r="C193" s="217" t="s">
        <v>290</v>
      </c>
      <c r="D193" s="217" t="s">
        <v>2171</v>
      </c>
      <c r="E193" s="217" t="s">
        <v>2120</v>
      </c>
      <c r="F193" s="218" t="s">
        <v>2102</v>
      </c>
      <c r="G193" s="219" t="s">
        <v>2176</v>
      </c>
      <c r="H193" s="216">
        <v>192.0</v>
      </c>
    </row>
    <row r="194">
      <c r="A194" s="211">
        <v>193.0</v>
      </c>
      <c r="B194" s="221" t="s">
        <v>291</v>
      </c>
      <c r="C194" s="217" t="s">
        <v>290</v>
      </c>
      <c r="D194" s="217" t="s">
        <v>2177</v>
      </c>
      <c r="E194" s="217" t="s">
        <v>2127</v>
      </c>
      <c r="F194" s="218" t="s">
        <v>2089</v>
      </c>
      <c r="G194" s="219" t="s">
        <v>2178</v>
      </c>
      <c r="H194" s="216">
        <v>193.0</v>
      </c>
    </row>
    <row r="195">
      <c r="A195" s="211">
        <v>194.0</v>
      </c>
      <c r="B195" s="221" t="s">
        <v>291</v>
      </c>
      <c r="C195" s="217" t="s">
        <v>290</v>
      </c>
      <c r="D195" s="217" t="s">
        <v>2177</v>
      </c>
      <c r="E195" s="217" t="s">
        <v>2127</v>
      </c>
      <c r="F195" s="218" t="s">
        <v>2091</v>
      </c>
      <c r="G195" s="219" t="s">
        <v>2179</v>
      </c>
      <c r="H195" s="216">
        <v>194.0</v>
      </c>
    </row>
    <row r="196">
      <c r="A196" s="211">
        <v>195.0</v>
      </c>
      <c r="B196" s="221" t="s">
        <v>291</v>
      </c>
      <c r="C196" s="217" t="s">
        <v>290</v>
      </c>
      <c r="D196" s="217" t="s">
        <v>2177</v>
      </c>
      <c r="E196" s="217" t="s">
        <v>2127</v>
      </c>
      <c r="F196" s="218" t="s">
        <v>2093</v>
      </c>
      <c r="G196" s="219" t="s">
        <v>2180</v>
      </c>
      <c r="H196" s="216">
        <v>195.0</v>
      </c>
    </row>
    <row r="197">
      <c r="A197" s="211">
        <v>196.0</v>
      </c>
      <c r="B197" s="221" t="s">
        <v>291</v>
      </c>
      <c r="C197" s="217" t="s">
        <v>290</v>
      </c>
      <c r="D197" s="217" t="s">
        <v>2177</v>
      </c>
      <c r="E197" s="217" t="s">
        <v>2127</v>
      </c>
      <c r="F197" s="218" t="s">
        <v>2100</v>
      </c>
      <c r="G197" s="219" t="s">
        <v>2181</v>
      </c>
      <c r="H197" s="216">
        <v>196.0</v>
      </c>
    </row>
    <row r="198">
      <c r="A198" s="211">
        <v>197.0</v>
      </c>
      <c r="B198" s="221" t="s">
        <v>291</v>
      </c>
      <c r="C198" s="217" t="s">
        <v>290</v>
      </c>
      <c r="D198" s="217" t="s">
        <v>2177</v>
      </c>
      <c r="E198" s="217" t="s">
        <v>2127</v>
      </c>
      <c r="F198" s="218" t="s">
        <v>2102</v>
      </c>
      <c r="G198" s="219" t="s">
        <v>2182</v>
      </c>
      <c r="H198" s="216">
        <v>197.0</v>
      </c>
    </row>
    <row r="199">
      <c r="A199" s="211">
        <v>198.0</v>
      </c>
      <c r="B199" s="221" t="s">
        <v>291</v>
      </c>
      <c r="C199" s="217" t="s">
        <v>290</v>
      </c>
      <c r="D199" s="217" t="s">
        <v>2183</v>
      </c>
      <c r="E199" s="217" t="s">
        <v>86</v>
      </c>
      <c r="F199" s="218" t="s">
        <v>2089</v>
      </c>
      <c r="G199" s="219" t="s">
        <v>2184</v>
      </c>
      <c r="H199" s="216">
        <v>198.0</v>
      </c>
    </row>
    <row r="200">
      <c r="A200" s="211">
        <v>199.0</v>
      </c>
      <c r="B200" s="221" t="s">
        <v>291</v>
      </c>
      <c r="C200" s="217" t="s">
        <v>290</v>
      </c>
      <c r="D200" s="217" t="s">
        <v>2183</v>
      </c>
      <c r="E200" s="217" t="s">
        <v>86</v>
      </c>
      <c r="F200" s="218" t="s">
        <v>2091</v>
      </c>
      <c r="G200" s="219" t="s">
        <v>2185</v>
      </c>
      <c r="H200" s="216">
        <v>199.0</v>
      </c>
    </row>
    <row r="201">
      <c r="A201" s="211">
        <v>200.0</v>
      </c>
      <c r="B201" s="221" t="s">
        <v>291</v>
      </c>
      <c r="C201" s="217" t="s">
        <v>290</v>
      </c>
      <c r="D201" s="217" t="s">
        <v>2183</v>
      </c>
      <c r="E201" s="217" t="s">
        <v>86</v>
      </c>
      <c r="F201" s="218" t="s">
        <v>2093</v>
      </c>
      <c r="G201" s="219" t="s">
        <v>2186</v>
      </c>
      <c r="H201" s="216">
        <v>200.0</v>
      </c>
    </row>
    <row r="202">
      <c r="A202" s="211">
        <v>201.0</v>
      </c>
      <c r="B202" s="221" t="s">
        <v>291</v>
      </c>
      <c r="C202" s="217" t="s">
        <v>290</v>
      </c>
      <c r="D202" s="217" t="s">
        <v>2183</v>
      </c>
      <c r="E202" s="217" t="s">
        <v>86</v>
      </c>
      <c r="F202" s="218" t="s">
        <v>2100</v>
      </c>
      <c r="G202" s="219" t="s">
        <v>2187</v>
      </c>
      <c r="H202" s="216">
        <v>201.0</v>
      </c>
    </row>
    <row r="203">
      <c r="A203" s="211">
        <v>202.0</v>
      </c>
      <c r="B203" s="221" t="s">
        <v>291</v>
      </c>
      <c r="C203" s="217" t="s">
        <v>290</v>
      </c>
      <c r="D203" s="217" t="s">
        <v>2183</v>
      </c>
      <c r="E203" s="217" t="s">
        <v>86</v>
      </c>
      <c r="F203" s="218" t="s">
        <v>2102</v>
      </c>
      <c r="G203" s="219" t="s">
        <v>2137</v>
      </c>
      <c r="H203" s="216">
        <v>202.0</v>
      </c>
    </row>
    <row r="204">
      <c r="A204" s="211">
        <v>203.0</v>
      </c>
      <c r="B204" s="221" t="s">
        <v>291</v>
      </c>
      <c r="C204" s="217" t="s">
        <v>290</v>
      </c>
      <c r="D204" s="217" t="s">
        <v>2183</v>
      </c>
      <c r="E204" s="217" t="s">
        <v>86</v>
      </c>
      <c r="F204" s="218" t="s">
        <v>2104</v>
      </c>
      <c r="G204" s="219" t="s">
        <v>2188</v>
      </c>
      <c r="H204" s="216">
        <v>203.0</v>
      </c>
    </row>
    <row r="205">
      <c r="A205" s="211">
        <v>204.0</v>
      </c>
      <c r="B205" s="221" t="s">
        <v>291</v>
      </c>
      <c r="C205" s="217" t="s">
        <v>290</v>
      </c>
      <c r="D205" s="217" t="s">
        <v>2183</v>
      </c>
      <c r="E205" s="217" t="s">
        <v>86</v>
      </c>
      <c r="F205" s="218" t="s">
        <v>2106</v>
      </c>
      <c r="G205" s="219" t="s">
        <v>2189</v>
      </c>
      <c r="H205" s="216">
        <v>204.0</v>
      </c>
    </row>
    <row r="206">
      <c r="A206" s="211">
        <v>205.0</v>
      </c>
      <c r="B206" s="221" t="s">
        <v>291</v>
      </c>
      <c r="C206" s="217" t="s">
        <v>290</v>
      </c>
      <c r="D206" s="217" t="s">
        <v>2183</v>
      </c>
      <c r="E206" s="217" t="s">
        <v>86</v>
      </c>
      <c r="F206" s="218" t="s">
        <v>2108</v>
      </c>
      <c r="G206" s="219" t="s">
        <v>2190</v>
      </c>
      <c r="H206" s="216">
        <v>205.0</v>
      </c>
    </row>
    <row r="207">
      <c r="A207" s="211">
        <v>206.0</v>
      </c>
      <c r="B207" s="221" t="s">
        <v>291</v>
      </c>
      <c r="C207" s="217" t="s">
        <v>290</v>
      </c>
      <c r="D207" s="217" t="s">
        <v>2191</v>
      </c>
      <c r="E207" s="217" t="s">
        <v>2142</v>
      </c>
      <c r="F207" s="218" t="s">
        <v>2089</v>
      </c>
      <c r="G207" s="219" t="s">
        <v>2192</v>
      </c>
      <c r="H207" s="216">
        <v>206.0</v>
      </c>
    </row>
    <row r="208">
      <c r="A208" s="211">
        <v>207.0</v>
      </c>
      <c r="B208" s="221" t="s">
        <v>291</v>
      </c>
      <c r="C208" s="217" t="s">
        <v>290</v>
      </c>
      <c r="D208" s="217" t="s">
        <v>2191</v>
      </c>
      <c r="E208" s="217" t="s">
        <v>2142</v>
      </c>
      <c r="F208" s="218" t="s">
        <v>2091</v>
      </c>
      <c r="G208" s="219" t="s">
        <v>2143</v>
      </c>
      <c r="H208" s="216">
        <v>207.0</v>
      </c>
    </row>
    <row r="209">
      <c r="A209" s="211">
        <v>208.0</v>
      </c>
      <c r="B209" s="221" t="s">
        <v>291</v>
      </c>
      <c r="C209" s="217" t="s">
        <v>290</v>
      </c>
      <c r="D209" s="217" t="s">
        <v>2191</v>
      </c>
      <c r="E209" s="217" t="s">
        <v>2142</v>
      </c>
      <c r="F209" s="218" t="s">
        <v>2093</v>
      </c>
      <c r="G209" s="219" t="s">
        <v>2193</v>
      </c>
      <c r="H209" s="216">
        <v>208.0</v>
      </c>
    </row>
    <row r="210">
      <c r="A210" s="211">
        <v>209.0</v>
      </c>
      <c r="B210" s="221" t="s">
        <v>291</v>
      </c>
      <c r="C210" s="217" t="s">
        <v>290</v>
      </c>
      <c r="D210" s="217" t="s">
        <v>2191</v>
      </c>
      <c r="E210" s="217" t="s">
        <v>2142</v>
      </c>
      <c r="F210" s="218" t="s">
        <v>2100</v>
      </c>
      <c r="G210" s="219" t="s">
        <v>2194</v>
      </c>
      <c r="H210" s="216">
        <v>209.0</v>
      </c>
    </row>
    <row r="211">
      <c r="A211" s="211">
        <v>210.0</v>
      </c>
      <c r="B211" s="221" t="s">
        <v>291</v>
      </c>
      <c r="C211" s="217" t="s">
        <v>290</v>
      </c>
      <c r="D211" s="217" t="s">
        <v>2191</v>
      </c>
      <c r="E211" s="217" t="s">
        <v>2142</v>
      </c>
      <c r="F211" s="218" t="s">
        <v>2102</v>
      </c>
      <c r="G211" s="219" t="s">
        <v>2195</v>
      </c>
      <c r="H211" s="216">
        <v>210.0</v>
      </c>
    </row>
    <row r="212">
      <c r="A212" s="211">
        <v>211.0</v>
      </c>
      <c r="B212" s="221" t="s">
        <v>291</v>
      </c>
      <c r="C212" s="217" t="s">
        <v>290</v>
      </c>
      <c r="D212" s="217" t="s">
        <v>2191</v>
      </c>
      <c r="E212" s="217" t="s">
        <v>2142</v>
      </c>
      <c r="F212" s="218" t="s">
        <v>2104</v>
      </c>
      <c r="G212" s="219" t="s">
        <v>2196</v>
      </c>
      <c r="H212" s="216">
        <v>211.0</v>
      </c>
    </row>
    <row r="213">
      <c r="A213" s="211">
        <v>212.0</v>
      </c>
      <c r="B213" s="221" t="s">
        <v>291</v>
      </c>
      <c r="C213" s="217" t="s">
        <v>290</v>
      </c>
      <c r="D213" s="217" t="s">
        <v>2191</v>
      </c>
      <c r="E213" s="217" t="s">
        <v>2142</v>
      </c>
      <c r="F213" s="218" t="s">
        <v>2106</v>
      </c>
      <c r="G213" s="219" t="s">
        <v>2197</v>
      </c>
      <c r="H213" s="216">
        <v>212.0</v>
      </c>
    </row>
    <row r="214">
      <c r="A214" s="211">
        <v>213.0</v>
      </c>
      <c r="B214" s="221" t="s">
        <v>291</v>
      </c>
      <c r="C214" s="217" t="s">
        <v>290</v>
      </c>
      <c r="D214" s="217" t="s">
        <v>2198</v>
      </c>
      <c r="E214" s="217" t="s">
        <v>2088</v>
      </c>
      <c r="F214" s="218" t="s">
        <v>2089</v>
      </c>
      <c r="G214" s="219" t="s">
        <v>2199</v>
      </c>
      <c r="H214" s="216">
        <v>213.0</v>
      </c>
    </row>
    <row r="215">
      <c r="A215" s="211">
        <v>214.0</v>
      </c>
      <c r="B215" s="221" t="s">
        <v>291</v>
      </c>
      <c r="C215" s="217" t="s">
        <v>290</v>
      </c>
      <c r="D215" s="217" t="s">
        <v>2198</v>
      </c>
      <c r="E215" s="217" t="s">
        <v>2088</v>
      </c>
      <c r="F215" s="218" t="s">
        <v>2091</v>
      </c>
      <c r="G215" s="219" t="s">
        <v>2200</v>
      </c>
      <c r="H215" s="216">
        <v>214.0</v>
      </c>
    </row>
    <row r="216">
      <c r="A216" s="211">
        <v>215.0</v>
      </c>
      <c r="B216" s="221" t="s">
        <v>291</v>
      </c>
      <c r="C216" s="217" t="s">
        <v>290</v>
      </c>
      <c r="D216" s="217" t="s">
        <v>2198</v>
      </c>
      <c r="E216" s="217" t="s">
        <v>2088</v>
      </c>
      <c r="F216" s="218" t="s">
        <v>2093</v>
      </c>
      <c r="G216" s="219" t="s">
        <v>2201</v>
      </c>
      <c r="H216" s="216">
        <v>215.0</v>
      </c>
    </row>
    <row r="217">
      <c r="A217" s="211">
        <v>216.0</v>
      </c>
      <c r="B217" s="221" t="s">
        <v>291</v>
      </c>
      <c r="C217" s="217" t="s">
        <v>290</v>
      </c>
      <c r="D217" s="217" t="s">
        <v>2198</v>
      </c>
      <c r="E217" s="217" t="s">
        <v>2088</v>
      </c>
      <c r="F217" s="218" t="s">
        <v>2100</v>
      </c>
      <c r="G217" s="219" t="s">
        <v>2094</v>
      </c>
      <c r="H217" s="216">
        <v>216.0</v>
      </c>
    </row>
    <row r="218">
      <c r="A218" s="211">
        <v>217.0</v>
      </c>
      <c r="B218" s="221" t="s">
        <v>291</v>
      </c>
      <c r="C218" s="217" t="s">
        <v>290</v>
      </c>
      <c r="D218" s="217" t="s">
        <v>2202</v>
      </c>
      <c r="E218" s="217" t="s">
        <v>2096</v>
      </c>
      <c r="F218" s="218" t="s">
        <v>2089</v>
      </c>
      <c r="G218" s="219" t="s">
        <v>2203</v>
      </c>
      <c r="H218" s="216">
        <v>217.0</v>
      </c>
    </row>
    <row r="219">
      <c r="A219" s="211">
        <v>218.0</v>
      </c>
      <c r="B219" s="221" t="s">
        <v>291</v>
      </c>
      <c r="C219" s="217" t="s">
        <v>290</v>
      </c>
      <c r="D219" s="217" t="s">
        <v>2202</v>
      </c>
      <c r="E219" s="217" t="s">
        <v>2096</v>
      </c>
      <c r="F219" s="218" t="s">
        <v>2091</v>
      </c>
      <c r="G219" s="219" t="s">
        <v>2204</v>
      </c>
      <c r="H219" s="216">
        <v>218.0</v>
      </c>
    </row>
    <row r="220">
      <c r="A220" s="211">
        <v>219.0</v>
      </c>
      <c r="B220" s="221" t="s">
        <v>291</v>
      </c>
      <c r="C220" s="217" t="s">
        <v>290</v>
      </c>
      <c r="D220" s="217" t="s">
        <v>2202</v>
      </c>
      <c r="E220" s="217" t="s">
        <v>2096</v>
      </c>
      <c r="F220" s="218" t="s">
        <v>2093</v>
      </c>
      <c r="G220" s="219" t="s">
        <v>2205</v>
      </c>
      <c r="H220" s="216">
        <v>219.0</v>
      </c>
    </row>
    <row r="221">
      <c r="A221" s="211">
        <v>220.0</v>
      </c>
      <c r="B221" s="221" t="s">
        <v>291</v>
      </c>
      <c r="C221" s="217" t="s">
        <v>290</v>
      </c>
      <c r="D221" s="217" t="s">
        <v>2202</v>
      </c>
      <c r="E221" s="217" t="s">
        <v>2096</v>
      </c>
      <c r="F221" s="218" t="s">
        <v>2100</v>
      </c>
      <c r="G221" s="219" t="s">
        <v>2206</v>
      </c>
      <c r="H221" s="216">
        <v>220.0</v>
      </c>
    </row>
    <row r="222">
      <c r="A222" s="211">
        <v>221.0</v>
      </c>
      <c r="B222" s="221" t="s">
        <v>291</v>
      </c>
      <c r="C222" s="217" t="s">
        <v>290</v>
      </c>
      <c r="D222" s="217" t="s">
        <v>2202</v>
      </c>
      <c r="E222" s="217" t="s">
        <v>2096</v>
      </c>
      <c r="F222" s="218" t="s">
        <v>2102</v>
      </c>
      <c r="G222" s="219" t="s">
        <v>2207</v>
      </c>
      <c r="H222" s="216">
        <v>221.0</v>
      </c>
    </row>
    <row r="223">
      <c r="A223" s="211">
        <v>222.0</v>
      </c>
      <c r="B223" s="221" t="s">
        <v>291</v>
      </c>
      <c r="C223" s="217" t="s">
        <v>290</v>
      </c>
      <c r="D223" s="217" t="s">
        <v>2202</v>
      </c>
      <c r="E223" s="217" t="s">
        <v>2096</v>
      </c>
      <c r="F223" s="218" t="s">
        <v>2104</v>
      </c>
      <c r="G223" s="219" t="s">
        <v>2105</v>
      </c>
      <c r="H223" s="216">
        <v>222.0</v>
      </c>
    </row>
    <row r="224">
      <c r="A224" s="211">
        <v>223.0</v>
      </c>
      <c r="B224" s="221" t="s">
        <v>291</v>
      </c>
      <c r="C224" s="217" t="s">
        <v>290</v>
      </c>
      <c r="D224" s="217" t="s">
        <v>2202</v>
      </c>
      <c r="E224" s="217" t="s">
        <v>2096</v>
      </c>
      <c r="F224" s="218" t="s">
        <v>2106</v>
      </c>
      <c r="G224" s="219" t="s">
        <v>2208</v>
      </c>
      <c r="H224" s="216">
        <v>223.0</v>
      </c>
    </row>
    <row r="225">
      <c r="A225" s="211">
        <v>224.0</v>
      </c>
      <c r="B225" s="221" t="s">
        <v>291</v>
      </c>
      <c r="C225" s="217" t="s">
        <v>290</v>
      </c>
      <c r="D225" s="217" t="s">
        <v>2202</v>
      </c>
      <c r="E225" s="217" t="s">
        <v>2096</v>
      </c>
      <c r="F225" s="218" t="s">
        <v>2108</v>
      </c>
      <c r="G225" s="219" t="s">
        <v>2209</v>
      </c>
      <c r="H225" s="216">
        <v>224.0</v>
      </c>
    </row>
    <row r="226">
      <c r="A226" s="211">
        <v>225.0</v>
      </c>
      <c r="B226" s="221" t="s">
        <v>291</v>
      </c>
      <c r="C226" s="217" t="s">
        <v>290</v>
      </c>
      <c r="D226" s="217" t="s">
        <v>2202</v>
      </c>
      <c r="E226" s="217" t="s">
        <v>2096</v>
      </c>
      <c r="F226" s="218" t="s">
        <v>2110</v>
      </c>
      <c r="G226" s="219" t="s">
        <v>2210</v>
      </c>
      <c r="H226" s="216">
        <v>225.0</v>
      </c>
    </row>
    <row r="227">
      <c r="A227" s="211">
        <v>226.0</v>
      </c>
      <c r="B227" s="221" t="s">
        <v>291</v>
      </c>
      <c r="C227" s="217" t="s">
        <v>290</v>
      </c>
      <c r="D227" s="217" t="s">
        <v>2202</v>
      </c>
      <c r="E227" s="217" t="s">
        <v>2096</v>
      </c>
      <c r="F227" s="218" t="s">
        <v>2158</v>
      </c>
      <c r="G227" s="219" t="s">
        <v>2211</v>
      </c>
      <c r="H227" s="216">
        <v>226.0</v>
      </c>
    </row>
    <row r="228">
      <c r="A228" s="211">
        <v>227.0</v>
      </c>
      <c r="B228" s="221" t="s">
        <v>291</v>
      </c>
      <c r="C228" s="217" t="s">
        <v>290</v>
      </c>
      <c r="D228" s="217" t="s">
        <v>2202</v>
      </c>
      <c r="E228" s="217" t="s">
        <v>2096</v>
      </c>
      <c r="F228" s="218" t="s">
        <v>2160</v>
      </c>
      <c r="G228" s="219" t="s">
        <v>2212</v>
      </c>
      <c r="H228" s="216">
        <v>227.0</v>
      </c>
    </row>
    <row r="229">
      <c r="A229" s="211">
        <v>228.0</v>
      </c>
      <c r="B229" s="221" t="s">
        <v>291</v>
      </c>
      <c r="C229" s="217" t="s">
        <v>290</v>
      </c>
      <c r="D229" s="217" t="s">
        <v>2202</v>
      </c>
      <c r="E229" s="217" t="s">
        <v>2096</v>
      </c>
      <c r="F229" s="218" t="s">
        <v>2162</v>
      </c>
      <c r="G229" s="219" t="s">
        <v>2213</v>
      </c>
      <c r="H229" s="216">
        <v>228.0</v>
      </c>
    </row>
    <row r="230">
      <c r="A230" s="211">
        <v>229.0</v>
      </c>
      <c r="B230" s="221" t="s">
        <v>291</v>
      </c>
      <c r="C230" s="217" t="s">
        <v>290</v>
      </c>
      <c r="D230" s="217" t="s">
        <v>2202</v>
      </c>
      <c r="E230" s="217" t="s">
        <v>2096</v>
      </c>
      <c r="F230" s="218" t="s">
        <v>2164</v>
      </c>
      <c r="G230" s="219" t="s">
        <v>2214</v>
      </c>
      <c r="H230" s="216">
        <v>229.0</v>
      </c>
    </row>
    <row r="231">
      <c r="A231" s="211">
        <v>230.0</v>
      </c>
      <c r="B231" s="221" t="s">
        <v>291</v>
      </c>
      <c r="C231" s="217" t="s">
        <v>290</v>
      </c>
      <c r="D231" s="217" t="s">
        <v>2215</v>
      </c>
      <c r="E231" s="217" t="s">
        <v>2113</v>
      </c>
      <c r="F231" s="218" t="s">
        <v>2089</v>
      </c>
      <c r="G231" s="219" t="s">
        <v>2216</v>
      </c>
      <c r="H231" s="216">
        <v>230.0</v>
      </c>
    </row>
    <row r="232">
      <c r="A232" s="211">
        <v>231.0</v>
      </c>
      <c r="B232" s="221" t="s">
        <v>291</v>
      </c>
      <c r="C232" s="217" t="s">
        <v>290</v>
      </c>
      <c r="D232" s="217" t="s">
        <v>2215</v>
      </c>
      <c r="E232" s="217" t="s">
        <v>2113</v>
      </c>
      <c r="F232" s="218" t="s">
        <v>2091</v>
      </c>
      <c r="G232" s="219" t="s">
        <v>2217</v>
      </c>
      <c r="H232" s="216">
        <v>231.0</v>
      </c>
    </row>
    <row r="233">
      <c r="A233" s="211">
        <v>232.0</v>
      </c>
      <c r="B233" s="221" t="s">
        <v>291</v>
      </c>
      <c r="C233" s="217" t="s">
        <v>290</v>
      </c>
      <c r="D233" s="217" t="s">
        <v>2215</v>
      </c>
      <c r="E233" s="217" t="s">
        <v>2113</v>
      </c>
      <c r="F233" s="218" t="s">
        <v>2093</v>
      </c>
      <c r="G233" s="219" t="s">
        <v>2218</v>
      </c>
      <c r="H233" s="216">
        <v>232.0</v>
      </c>
    </row>
    <row r="234">
      <c r="A234" s="211">
        <v>233.0</v>
      </c>
      <c r="B234" s="221" t="s">
        <v>291</v>
      </c>
      <c r="C234" s="217" t="s">
        <v>290</v>
      </c>
      <c r="D234" s="217" t="s">
        <v>2215</v>
      </c>
      <c r="E234" s="217" t="s">
        <v>2113</v>
      </c>
      <c r="F234" s="218" t="s">
        <v>2100</v>
      </c>
      <c r="G234" s="219" t="s">
        <v>2219</v>
      </c>
      <c r="H234" s="216">
        <v>233.0</v>
      </c>
    </row>
    <row r="235">
      <c r="A235" s="211">
        <v>234.0</v>
      </c>
      <c r="B235" s="221" t="s">
        <v>291</v>
      </c>
      <c r="C235" s="217" t="s">
        <v>290</v>
      </c>
      <c r="D235" s="217" t="s">
        <v>2220</v>
      </c>
      <c r="E235" s="217" t="s">
        <v>2120</v>
      </c>
      <c r="F235" s="218" t="s">
        <v>2089</v>
      </c>
      <c r="G235" s="219" t="s">
        <v>2221</v>
      </c>
      <c r="H235" s="216">
        <v>234.0</v>
      </c>
    </row>
    <row r="236">
      <c r="A236" s="211">
        <v>235.0</v>
      </c>
      <c r="B236" s="221" t="s">
        <v>291</v>
      </c>
      <c r="C236" s="217" t="s">
        <v>290</v>
      </c>
      <c r="D236" s="217" t="s">
        <v>2220</v>
      </c>
      <c r="E236" s="217" t="s">
        <v>2120</v>
      </c>
      <c r="F236" s="218" t="s">
        <v>2091</v>
      </c>
      <c r="G236" s="219" t="s">
        <v>2222</v>
      </c>
      <c r="H236" s="216">
        <v>235.0</v>
      </c>
    </row>
    <row r="237">
      <c r="A237" s="211">
        <v>236.0</v>
      </c>
      <c r="B237" s="221" t="s">
        <v>291</v>
      </c>
      <c r="C237" s="217" t="s">
        <v>290</v>
      </c>
      <c r="D237" s="217" t="s">
        <v>2220</v>
      </c>
      <c r="E237" s="217" t="s">
        <v>2120</v>
      </c>
      <c r="F237" s="218" t="s">
        <v>2093</v>
      </c>
      <c r="G237" s="219" t="s">
        <v>2223</v>
      </c>
      <c r="H237" s="216">
        <v>236.0</v>
      </c>
    </row>
    <row r="238">
      <c r="A238" s="211">
        <v>237.0</v>
      </c>
      <c r="B238" s="221" t="s">
        <v>291</v>
      </c>
      <c r="C238" s="217" t="s">
        <v>290</v>
      </c>
      <c r="D238" s="217" t="s">
        <v>2220</v>
      </c>
      <c r="E238" s="217" t="s">
        <v>2120</v>
      </c>
      <c r="F238" s="218" t="s">
        <v>2100</v>
      </c>
      <c r="G238" s="219" t="s">
        <v>2224</v>
      </c>
      <c r="H238" s="216">
        <v>237.0</v>
      </c>
    </row>
    <row r="239">
      <c r="A239" s="211">
        <v>238.0</v>
      </c>
      <c r="B239" s="221" t="s">
        <v>291</v>
      </c>
      <c r="C239" s="217" t="s">
        <v>290</v>
      </c>
      <c r="D239" s="217" t="s">
        <v>2220</v>
      </c>
      <c r="E239" s="217" t="s">
        <v>2120</v>
      </c>
      <c r="F239" s="218" t="s">
        <v>2102</v>
      </c>
      <c r="G239" s="219" t="s">
        <v>2176</v>
      </c>
      <c r="H239" s="216">
        <v>238.0</v>
      </c>
    </row>
    <row r="240">
      <c r="A240" s="211">
        <v>239.0</v>
      </c>
      <c r="B240" s="221" t="s">
        <v>291</v>
      </c>
      <c r="C240" s="217" t="s">
        <v>290</v>
      </c>
      <c r="D240" s="217" t="s">
        <v>2225</v>
      </c>
      <c r="E240" s="217" t="s">
        <v>2127</v>
      </c>
      <c r="F240" s="218" t="s">
        <v>2089</v>
      </c>
      <c r="G240" s="219" t="s">
        <v>2226</v>
      </c>
      <c r="H240" s="216">
        <v>239.0</v>
      </c>
    </row>
    <row r="241">
      <c r="A241" s="211">
        <v>240.0</v>
      </c>
      <c r="B241" s="221" t="s">
        <v>291</v>
      </c>
      <c r="C241" s="217" t="s">
        <v>290</v>
      </c>
      <c r="D241" s="217" t="s">
        <v>2225</v>
      </c>
      <c r="E241" s="217" t="s">
        <v>2127</v>
      </c>
      <c r="F241" s="218" t="s">
        <v>2091</v>
      </c>
      <c r="G241" s="219" t="s">
        <v>2227</v>
      </c>
      <c r="H241" s="216">
        <v>240.0</v>
      </c>
    </row>
    <row r="242">
      <c r="A242" s="211">
        <v>241.0</v>
      </c>
      <c r="B242" s="221" t="s">
        <v>291</v>
      </c>
      <c r="C242" s="217" t="s">
        <v>290</v>
      </c>
      <c r="D242" s="217" t="s">
        <v>2225</v>
      </c>
      <c r="E242" s="217" t="s">
        <v>2127</v>
      </c>
      <c r="F242" s="218" t="s">
        <v>2093</v>
      </c>
      <c r="G242" s="219" t="s">
        <v>2228</v>
      </c>
      <c r="H242" s="216">
        <v>241.0</v>
      </c>
    </row>
    <row r="243">
      <c r="A243" s="211">
        <v>242.0</v>
      </c>
      <c r="B243" s="221" t="s">
        <v>291</v>
      </c>
      <c r="C243" s="217" t="s">
        <v>290</v>
      </c>
      <c r="D243" s="217" t="s">
        <v>2225</v>
      </c>
      <c r="E243" s="217" t="s">
        <v>2127</v>
      </c>
      <c r="F243" s="218" t="s">
        <v>2100</v>
      </c>
      <c r="G243" s="219" t="s">
        <v>2229</v>
      </c>
      <c r="H243" s="216">
        <v>242.0</v>
      </c>
    </row>
    <row r="244">
      <c r="A244" s="211">
        <v>243.0</v>
      </c>
      <c r="B244" s="221" t="s">
        <v>291</v>
      </c>
      <c r="C244" s="217" t="s">
        <v>290</v>
      </c>
      <c r="D244" s="217" t="s">
        <v>2225</v>
      </c>
      <c r="E244" s="217" t="s">
        <v>2127</v>
      </c>
      <c r="F244" s="218" t="s">
        <v>2102</v>
      </c>
      <c r="G244" s="219" t="s">
        <v>2230</v>
      </c>
      <c r="H244" s="216">
        <v>243.0</v>
      </c>
    </row>
    <row r="245">
      <c r="A245" s="211">
        <v>244.0</v>
      </c>
      <c r="B245" s="221" t="s">
        <v>291</v>
      </c>
      <c r="C245" s="217" t="s">
        <v>290</v>
      </c>
      <c r="D245" s="217" t="s">
        <v>2231</v>
      </c>
      <c r="E245" s="217" t="s">
        <v>86</v>
      </c>
      <c r="F245" s="218" t="s">
        <v>2089</v>
      </c>
      <c r="G245" s="219" t="s">
        <v>2232</v>
      </c>
      <c r="H245" s="216">
        <v>244.0</v>
      </c>
    </row>
    <row r="246">
      <c r="A246" s="211">
        <v>245.0</v>
      </c>
      <c r="B246" s="221" t="s">
        <v>291</v>
      </c>
      <c r="C246" s="217" t="s">
        <v>290</v>
      </c>
      <c r="D246" s="217" t="s">
        <v>2231</v>
      </c>
      <c r="E246" s="217" t="s">
        <v>86</v>
      </c>
      <c r="F246" s="218" t="s">
        <v>2091</v>
      </c>
      <c r="G246" s="219" t="s">
        <v>2233</v>
      </c>
      <c r="H246" s="216">
        <v>245.0</v>
      </c>
    </row>
    <row r="247">
      <c r="A247" s="211">
        <v>246.0</v>
      </c>
      <c r="B247" s="221" t="s">
        <v>291</v>
      </c>
      <c r="C247" s="217" t="s">
        <v>290</v>
      </c>
      <c r="D247" s="217" t="s">
        <v>2231</v>
      </c>
      <c r="E247" s="217" t="s">
        <v>86</v>
      </c>
      <c r="F247" s="218" t="s">
        <v>2093</v>
      </c>
      <c r="G247" s="219" t="s">
        <v>2234</v>
      </c>
      <c r="H247" s="216">
        <v>246.0</v>
      </c>
    </row>
    <row r="248">
      <c r="A248" s="211">
        <v>247.0</v>
      </c>
      <c r="B248" s="221" t="s">
        <v>291</v>
      </c>
      <c r="C248" s="217" t="s">
        <v>290</v>
      </c>
      <c r="D248" s="217" t="s">
        <v>2231</v>
      </c>
      <c r="E248" s="217" t="s">
        <v>86</v>
      </c>
      <c r="F248" s="218" t="s">
        <v>2100</v>
      </c>
      <c r="G248" s="219" t="s">
        <v>2235</v>
      </c>
      <c r="H248" s="216">
        <v>247.0</v>
      </c>
    </row>
    <row r="249">
      <c r="A249" s="211">
        <v>248.0</v>
      </c>
      <c r="B249" s="221" t="s">
        <v>291</v>
      </c>
      <c r="C249" s="213" t="s">
        <v>290</v>
      </c>
      <c r="D249" s="213" t="s">
        <v>2231</v>
      </c>
      <c r="E249" s="213" t="s">
        <v>86</v>
      </c>
      <c r="F249" s="214" t="s">
        <v>2102</v>
      </c>
      <c r="G249" s="215" t="s">
        <v>2137</v>
      </c>
      <c r="H249" s="216">
        <v>248.0</v>
      </c>
    </row>
    <row r="250">
      <c r="A250" s="211">
        <v>249.0</v>
      </c>
      <c r="B250" s="221" t="s">
        <v>291</v>
      </c>
      <c r="C250" s="213" t="s">
        <v>290</v>
      </c>
      <c r="D250" s="213" t="s">
        <v>2231</v>
      </c>
      <c r="E250" s="213" t="s">
        <v>86</v>
      </c>
      <c r="F250" s="214" t="s">
        <v>2104</v>
      </c>
      <c r="G250" s="215" t="s">
        <v>2236</v>
      </c>
      <c r="H250" s="216">
        <v>249.0</v>
      </c>
    </row>
    <row r="251">
      <c r="A251" s="211">
        <v>250.0</v>
      </c>
      <c r="B251" s="221" t="s">
        <v>291</v>
      </c>
      <c r="C251" s="213" t="s">
        <v>290</v>
      </c>
      <c r="D251" s="213" t="s">
        <v>2231</v>
      </c>
      <c r="E251" s="213" t="s">
        <v>86</v>
      </c>
      <c r="F251" s="214" t="s">
        <v>2106</v>
      </c>
      <c r="G251" s="215" t="s">
        <v>2237</v>
      </c>
      <c r="H251" s="216">
        <v>250.0</v>
      </c>
    </row>
    <row r="252">
      <c r="A252" s="211">
        <v>251.0</v>
      </c>
      <c r="B252" s="221" t="s">
        <v>291</v>
      </c>
      <c r="C252" s="213" t="s">
        <v>290</v>
      </c>
      <c r="D252" s="213" t="s">
        <v>2231</v>
      </c>
      <c r="E252" s="213" t="s">
        <v>86</v>
      </c>
      <c r="F252" s="214" t="s">
        <v>2108</v>
      </c>
      <c r="G252" s="215" t="s">
        <v>2238</v>
      </c>
      <c r="H252" s="216">
        <v>251.0</v>
      </c>
    </row>
    <row r="253">
      <c r="A253" s="211">
        <v>252.0</v>
      </c>
      <c r="B253" s="221" t="s">
        <v>291</v>
      </c>
      <c r="C253" s="213" t="s">
        <v>290</v>
      </c>
      <c r="D253" s="213" t="s">
        <v>2239</v>
      </c>
      <c r="E253" s="213" t="s">
        <v>2142</v>
      </c>
      <c r="F253" s="214" t="s">
        <v>2089</v>
      </c>
      <c r="G253" s="215" t="s">
        <v>87</v>
      </c>
      <c r="H253" s="216">
        <v>252.0</v>
      </c>
    </row>
    <row r="254">
      <c r="A254" s="211">
        <v>253.0</v>
      </c>
      <c r="B254" s="221" t="s">
        <v>291</v>
      </c>
      <c r="C254" s="213" t="s">
        <v>290</v>
      </c>
      <c r="D254" s="213" t="s">
        <v>2239</v>
      </c>
      <c r="E254" s="213" t="s">
        <v>2142</v>
      </c>
      <c r="F254" s="214" t="s">
        <v>2091</v>
      </c>
      <c r="G254" s="215" t="s">
        <v>2143</v>
      </c>
      <c r="H254" s="216">
        <v>253.0</v>
      </c>
    </row>
    <row r="255">
      <c r="A255" s="211">
        <v>254.0</v>
      </c>
      <c r="B255" s="221" t="s">
        <v>291</v>
      </c>
      <c r="C255" s="213" t="s">
        <v>290</v>
      </c>
      <c r="D255" s="213" t="s">
        <v>2239</v>
      </c>
      <c r="E255" s="213" t="s">
        <v>2142</v>
      </c>
      <c r="F255" s="214" t="s">
        <v>2093</v>
      </c>
      <c r="G255" s="215" t="s">
        <v>2240</v>
      </c>
      <c r="H255" s="216">
        <v>254.0</v>
      </c>
    </row>
    <row r="256">
      <c r="A256" s="211">
        <v>255.0</v>
      </c>
      <c r="B256" s="221" t="s">
        <v>291</v>
      </c>
      <c r="C256" s="213" t="s">
        <v>290</v>
      </c>
      <c r="D256" s="213" t="s">
        <v>2239</v>
      </c>
      <c r="E256" s="213" t="s">
        <v>2142</v>
      </c>
      <c r="F256" s="214" t="s">
        <v>2100</v>
      </c>
      <c r="G256" s="215" t="s">
        <v>2193</v>
      </c>
      <c r="H256" s="216">
        <v>255.0</v>
      </c>
    </row>
    <row r="257">
      <c r="A257" s="211">
        <v>256.0</v>
      </c>
      <c r="B257" s="221" t="s">
        <v>291</v>
      </c>
      <c r="C257" s="213" t="s">
        <v>290</v>
      </c>
      <c r="D257" s="213" t="s">
        <v>2239</v>
      </c>
      <c r="E257" s="213" t="s">
        <v>2142</v>
      </c>
      <c r="F257" s="214" t="s">
        <v>2102</v>
      </c>
      <c r="G257" s="215" t="s">
        <v>2241</v>
      </c>
      <c r="H257" s="216">
        <v>256.0</v>
      </c>
    </row>
    <row r="258">
      <c r="A258" s="211">
        <v>257.0</v>
      </c>
      <c r="B258" s="221" t="s">
        <v>291</v>
      </c>
      <c r="C258" s="213" t="s">
        <v>290</v>
      </c>
      <c r="D258" s="213" t="s">
        <v>2239</v>
      </c>
      <c r="E258" s="213" t="s">
        <v>2142</v>
      </c>
      <c r="F258" s="214" t="s">
        <v>2104</v>
      </c>
      <c r="G258" s="215" t="s">
        <v>2195</v>
      </c>
      <c r="H258" s="216">
        <v>257.0</v>
      </c>
    </row>
    <row r="259">
      <c r="A259" s="211">
        <v>258.0</v>
      </c>
      <c r="B259" s="221" t="s">
        <v>291</v>
      </c>
      <c r="C259" s="213" t="s">
        <v>290</v>
      </c>
      <c r="D259" s="213" t="s">
        <v>2239</v>
      </c>
      <c r="E259" s="213" t="s">
        <v>2142</v>
      </c>
      <c r="F259" s="214" t="s">
        <v>2106</v>
      </c>
      <c r="G259" s="215" t="s">
        <v>2242</v>
      </c>
      <c r="H259" s="216">
        <v>258.0</v>
      </c>
    </row>
    <row r="260">
      <c r="A260" s="211">
        <v>259.0</v>
      </c>
      <c r="B260" s="212" t="s">
        <v>297</v>
      </c>
      <c r="C260" s="213" t="s">
        <v>296</v>
      </c>
      <c r="D260" s="213" t="s">
        <v>2087</v>
      </c>
      <c r="E260" s="213" t="s">
        <v>2088</v>
      </c>
      <c r="F260" s="214" t="s">
        <v>2089</v>
      </c>
      <c r="G260" s="215" t="s">
        <v>2090</v>
      </c>
      <c r="H260" s="216">
        <v>259.0</v>
      </c>
    </row>
    <row r="261">
      <c r="A261" s="211">
        <v>260.0</v>
      </c>
      <c r="B261" s="212" t="s">
        <v>297</v>
      </c>
      <c r="C261" s="213" t="s">
        <v>296</v>
      </c>
      <c r="D261" s="213" t="s">
        <v>2087</v>
      </c>
      <c r="E261" s="213" t="s">
        <v>2088</v>
      </c>
      <c r="F261" s="214" t="s">
        <v>2091</v>
      </c>
      <c r="G261" s="215" t="s">
        <v>2092</v>
      </c>
      <c r="H261" s="216">
        <v>260.0</v>
      </c>
    </row>
    <row r="262">
      <c r="A262" s="211">
        <v>261.0</v>
      </c>
      <c r="B262" s="212" t="s">
        <v>297</v>
      </c>
      <c r="C262" s="213" t="s">
        <v>296</v>
      </c>
      <c r="D262" s="213" t="s">
        <v>2087</v>
      </c>
      <c r="E262" s="213" t="s">
        <v>2088</v>
      </c>
      <c r="F262" s="214" t="s">
        <v>2093</v>
      </c>
      <c r="G262" s="215" t="s">
        <v>2094</v>
      </c>
      <c r="H262" s="216">
        <v>261.0</v>
      </c>
    </row>
    <row r="263">
      <c r="A263" s="211">
        <v>262.0</v>
      </c>
      <c r="B263" s="212" t="s">
        <v>297</v>
      </c>
      <c r="C263" s="213" t="s">
        <v>296</v>
      </c>
      <c r="D263" s="213" t="s">
        <v>2095</v>
      </c>
      <c r="E263" s="213" t="s">
        <v>2096</v>
      </c>
      <c r="F263" s="214" t="s">
        <v>2089</v>
      </c>
      <c r="G263" s="215" t="s">
        <v>2097</v>
      </c>
      <c r="H263" s="216">
        <v>262.0</v>
      </c>
    </row>
    <row r="264">
      <c r="A264" s="211">
        <v>263.0</v>
      </c>
      <c r="B264" s="212" t="s">
        <v>297</v>
      </c>
      <c r="C264" s="213" t="s">
        <v>296</v>
      </c>
      <c r="D264" s="213" t="s">
        <v>2095</v>
      </c>
      <c r="E264" s="213" t="s">
        <v>2096</v>
      </c>
      <c r="F264" s="214" t="s">
        <v>2091</v>
      </c>
      <c r="G264" s="215" t="s">
        <v>2098</v>
      </c>
      <c r="H264" s="216">
        <v>263.0</v>
      </c>
    </row>
    <row r="265">
      <c r="A265" s="211">
        <v>264.0</v>
      </c>
      <c r="B265" s="212" t="s">
        <v>297</v>
      </c>
      <c r="C265" s="213" t="s">
        <v>296</v>
      </c>
      <c r="D265" s="213" t="s">
        <v>2095</v>
      </c>
      <c r="E265" s="213" t="s">
        <v>2096</v>
      </c>
      <c r="F265" s="214" t="s">
        <v>2093</v>
      </c>
      <c r="G265" s="215" t="s">
        <v>2099</v>
      </c>
      <c r="H265" s="216">
        <v>264.0</v>
      </c>
    </row>
    <row r="266">
      <c r="A266" s="211">
        <v>265.0</v>
      </c>
      <c r="B266" s="212" t="s">
        <v>297</v>
      </c>
      <c r="C266" s="213" t="s">
        <v>296</v>
      </c>
      <c r="D266" s="213" t="s">
        <v>2095</v>
      </c>
      <c r="E266" s="213" t="s">
        <v>2096</v>
      </c>
      <c r="F266" s="214" t="s">
        <v>2100</v>
      </c>
      <c r="G266" s="215" t="s">
        <v>2101</v>
      </c>
      <c r="H266" s="216">
        <v>265.0</v>
      </c>
    </row>
    <row r="267">
      <c r="A267" s="211">
        <v>266.0</v>
      </c>
      <c r="B267" s="212" t="s">
        <v>297</v>
      </c>
      <c r="C267" s="213" t="s">
        <v>296</v>
      </c>
      <c r="D267" s="213" t="s">
        <v>2095</v>
      </c>
      <c r="E267" s="213" t="s">
        <v>2096</v>
      </c>
      <c r="F267" s="214" t="s">
        <v>2102</v>
      </c>
      <c r="G267" s="215" t="s">
        <v>2103</v>
      </c>
      <c r="H267" s="216">
        <v>266.0</v>
      </c>
    </row>
    <row r="268">
      <c r="A268" s="211">
        <v>267.0</v>
      </c>
      <c r="B268" s="212" t="s">
        <v>297</v>
      </c>
      <c r="C268" s="213" t="s">
        <v>296</v>
      </c>
      <c r="D268" s="213" t="s">
        <v>2095</v>
      </c>
      <c r="E268" s="213" t="s">
        <v>2096</v>
      </c>
      <c r="F268" s="214" t="s">
        <v>2104</v>
      </c>
      <c r="G268" s="215" t="s">
        <v>2105</v>
      </c>
      <c r="H268" s="216">
        <v>267.0</v>
      </c>
    </row>
    <row r="269">
      <c r="A269" s="211">
        <v>268.0</v>
      </c>
      <c r="B269" s="212" t="s">
        <v>297</v>
      </c>
      <c r="C269" s="213" t="s">
        <v>296</v>
      </c>
      <c r="D269" s="213" t="s">
        <v>2095</v>
      </c>
      <c r="E269" s="213" t="s">
        <v>2096</v>
      </c>
      <c r="F269" s="214" t="s">
        <v>2106</v>
      </c>
      <c r="G269" s="215" t="s">
        <v>2107</v>
      </c>
      <c r="H269" s="216">
        <v>268.0</v>
      </c>
    </row>
    <row r="270">
      <c r="A270" s="211">
        <v>269.0</v>
      </c>
      <c r="B270" s="212" t="s">
        <v>297</v>
      </c>
      <c r="C270" s="213" t="s">
        <v>296</v>
      </c>
      <c r="D270" s="213" t="s">
        <v>2095</v>
      </c>
      <c r="E270" s="213" t="s">
        <v>2096</v>
      </c>
      <c r="F270" s="214" t="s">
        <v>2108</v>
      </c>
      <c r="G270" s="215" t="s">
        <v>2109</v>
      </c>
      <c r="H270" s="216">
        <v>269.0</v>
      </c>
    </row>
    <row r="271">
      <c r="A271" s="211">
        <v>270.0</v>
      </c>
      <c r="B271" s="212" t="s">
        <v>297</v>
      </c>
      <c r="C271" s="213" t="s">
        <v>296</v>
      </c>
      <c r="D271" s="213" t="s">
        <v>2095</v>
      </c>
      <c r="E271" s="213" t="s">
        <v>2096</v>
      </c>
      <c r="F271" s="214" t="s">
        <v>2110</v>
      </c>
      <c r="G271" s="215" t="s">
        <v>2111</v>
      </c>
      <c r="H271" s="216">
        <v>270.0</v>
      </c>
    </row>
    <row r="272">
      <c r="A272" s="211">
        <v>271.0</v>
      </c>
      <c r="B272" s="212" t="s">
        <v>297</v>
      </c>
      <c r="C272" s="213" t="s">
        <v>296</v>
      </c>
      <c r="D272" s="213" t="s">
        <v>2112</v>
      </c>
      <c r="E272" s="213" t="s">
        <v>2113</v>
      </c>
      <c r="F272" s="214" t="s">
        <v>2089</v>
      </c>
      <c r="G272" s="215" t="s">
        <v>2114</v>
      </c>
      <c r="H272" s="216">
        <v>271.0</v>
      </c>
    </row>
    <row r="273">
      <c r="A273" s="211">
        <v>272.0</v>
      </c>
      <c r="B273" s="212" t="s">
        <v>297</v>
      </c>
      <c r="C273" s="213" t="s">
        <v>296</v>
      </c>
      <c r="D273" s="213" t="s">
        <v>2112</v>
      </c>
      <c r="E273" s="213" t="s">
        <v>2113</v>
      </c>
      <c r="F273" s="214" t="s">
        <v>2091</v>
      </c>
      <c r="G273" s="215" t="s">
        <v>2115</v>
      </c>
      <c r="H273" s="216">
        <v>272.0</v>
      </c>
    </row>
    <row r="274">
      <c r="A274" s="211">
        <v>273.0</v>
      </c>
      <c r="B274" s="212" t="s">
        <v>297</v>
      </c>
      <c r="C274" s="213" t="s">
        <v>296</v>
      </c>
      <c r="D274" s="213" t="s">
        <v>2112</v>
      </c>
      <c r="E274" s="213" t="s">
        <v>2113</v>
      </c>
      <c r="F274" s="214" t="s">
        <v>2093</v>
      </c>
      <c r="G274" s="215" t="s">
        <v>2116</v>
      </c>
      <c r="H274" s="216">
        <v>273.0</v>
      </c>
    </row>
    <row r="275">
      <c r="A275" s="211">
        <v>274.0</v>
      </c>
      <c r="B275" s="212" t="s">
        <v>297</v>
      </c>
      <c r="C275" s="213" t="s">
        <v>296</v>
      </c>
      <c r="D275" s="213" t="s">
        <v>2112</v>
      </c>
      <c r="E275" s="213" t="s">
        <v>2113</v>
      </c>
      <c r="F275" s="214" t="s">
        <v>2100</v>
      </c>
      <c r="G275" s="215" t="s">
        <v>2117</v>
      </c>
      <c r="H275" s="216">
        <v>274.0</v>
      </c>
    </row>
    <row r="276">
      <c r="A276" s="211">
        <v>275.0</v>
      </c>
      <c r="B276" s="212" t="s">
        <v>297</v>
      </c>
      <c r="C276" s="213" t="s">
        <v>296</v>
      </c>
      <c r="D276" s="213" t="s">
        <v>2112</v>
      </c>
      <c r="E276" s="213" t="s">
        <v>2113</v>
      </c>
      <c r="F276" s="214" t="s">
        <v>2102</v>
      </c>
      <c r="G276" s="215" t="s">
        <v>2118</v>
      </c>
      <c r="H276" s="216">
        <v>275.0</v>
      </c>
    </row>
    <row r="277">
      <c r="A277" s="211">
        <v>276.0</v>
      </c>
      <c r="B277" s="212" t="s">
        <v>297</v>
      </c>
      <c r="C277" s="213" t="s">
        <v>296</v>
      </c>
      <c r="D277" s="213" t="s">
        <v>2119</v>
      </c>
      <c r="E277" s="213" t="s">
        <v>2120</v>
      </c>
      <c r="F277" s="214" t="s">
        <v>2089</v>
      </c>
      <c r="G277" s="215" t="s">
        <v>2121</v>
      </c>
      <c r="H277" s="216">
        <v>276.0</v>
      </c>
    </row>
    <row r="278">
      <c r="A278" s="211">
        <v>277.0</v>
      </c>
      <c r="B278" s="212" t="s">
        <v>297</v>
      </c>
      <c r="C278" s="213" t="s">
        <v>296</v>
      </c>
      <c r="D278" s="213" t="s">
        <v>2119</v>
      </c>
      <c r="E278" s="213" t="s">
        <v>2120</v>
      </c>
      <c r="F278" s="214" t="s">
        <v>2091</v>
      </c>
      <c r="G278" s="215" t="s">
        <v>2122</v>
      </c>
      <c r="H278" s="216">
        <v>277.0</v>
      </c>
    </row>
    <row r="279">
      <c r="A279" s="211">
        <v>278.0</v>
      </c>
      <c r="B279" s="212" t="s">
        <v>297</v>
      </c>
      <c r="C279" s="213" t="s">
        <v>296</v>
      </c>
      <c r="D279" s="213" t="s">
        <v>2119</v>
      </c>
      <c r="E279" s="213" t="s">
        <v>2120</v>
      </c>
      <c r="F279" s="214" t="s">
        <v>2093</v>
      </c>
      <c r="G279" s="215" t="s">
        <v>2123</v>
      </c>
      <c r="H279" s="216">
        <v>278.0</v>
      </c>
    </row>
    <row r="280">
      <c r="A280" s="211">
        <v>279.0</v>
      </c>
      <c r="B280" s="212" t="s">
        <v>297</v>
      </c>
      <c r="C280" s="213" t="s">
        <v>296</v>
      </c>
      <c r="D280" s="213" t="s">
        <v>2119</v>
      </c>
      <c r="E280" s="213" t="s">
        <v>2120</v>
      </c>
      <c r="F280" s="214" t="s">
        <v>2100</v>
      </c>
      <c r="G280" s="215" t="s">
        <v>2124</v>
      </c>
      <c r="H280" s="216">
        <v>279.0</v>
      </c>
    </row>
    <row r="281">
      <c r="A281" s="211">
        <v>280.0</v>
      </c>
      <c r="B281" s="212" t="s">
        <v>297</v>
      </c>
      <c r="C281" s="213" t="s">
        <v>296</v>
      </c>
      <c r="D281" s="213" t="s">
        <v>2119</v>
      </c>
      <c r="E281" s="213" t="s">
        <v>2120</v>
      </c>
      <c r="F281" s="214" t="s">
        <v>2102</v>
      </c>
      <c r="G281" s="215" t="s">
        <v>2125</v>
      </c>
      <c r="H281" s="216">
        <v>280.0</v>
      </c>
    </row>
    <row r="282">
      <c r="A282" s="211">
        <v>281.0</v>
      </c>
      <c r="B282" s="212" t="s">
        <v>297</v>
      </c>
      <c r="C282" s="213" t="s">
        <v>296</v>
      </c>
      <c r="D282" s="213" t="s">
        <v>2126</v>
      </c>
      <c r="E282" s="213" t="s">
        <v>2127</v>
      </c>
      <c r="F282" s="214" t="s">
        <v>2089</v>
      </c>
      <c r="G282" s="215" t="s">
        <v>2128</v>
      </c>
      <c r="H282" s="216">
        <v>281.0</v>
      </c>
    </row>
    <row r="283">
      <c r="A283" s="211">
        <v>282.0</v>
      </c>
      <c r="B283" s="212" t="s">
        <v>297</v>
      </c>
      <c r="C283" s="213" t="s">
        <v>296</v>
      </c>
      <c r="D283" s="213" t="s">
        <v>2126</v>
      </c>
      <c r="E283" s="213" t="s">
        <v>2127</v>
      </c>
      <c r="F283" s="214" t="s">
        <v>2091</v>
      </c>
      <c r="G283" s="215" t="s">
        <v>2129</v>
      </c>
      <c r="H283" s="216">
        <v>282.0</v>
      </c>
    </row>
    <row r="284">
      <c r="A284" s="211">
        <v>283.0</v>
      </c>
      <c r="B284" s="212" t="s">
        <v>297</v>
      </c>
      <c r="C284" s="213" t="s">
        <v>296</v>
      </c>
      <c r="D284" s="213" t="s">
        <v>2126</v>
      </c>
      <c r="E284" s="213" t="s">
        <v>2127</v>
      </c>
      <c r="F284" s="214" t="s">
        <v>2093</v>
      </c>
      <c r="G284" s="215" t="s">
        <v>2130</v>
      </c>
      <c r="H284" s="216">
        <v>283.0</v>
      </c>
    </row>
    <row r="285">
      <c r="A285" s="211">
        <v>284.0</v>
      </c>
      <c r="B285" s="212" t="s">
        <v>297</v>
      </c>
      <c r="C285" s="213" t="s">
        <v>296</v>
      </c>
      <c r="D285" s="213" t="s">
        <v>2126</v>
      </c>
      <c r="E285" s="213" t="s">
        <v>2127</v>
      </c>
      <c r="F285" s="214" t="s">
        <v>2100</v>
      </c>
      <c r="G285" s="215" t="s">
        <v>2131</v>
      </c>
      <c r="H285" s="216">
        <v>284.0</v>
      </c>
    </row>
    <row r="286">
      <c r="A286" s="211">
        <v>285.0</v>
      </c>
      <c r="B286" s="212" t="s">
        <v>297</v>
      </c>
      <c r="C286" s="213" t="s">
        <v>296</v>
      </c>
      <c r="D286" s="213" t="s">
        <v>2132</v>
      </c>
      <c r="E286" s="213" t="s">
        <v>86</v>
      </c>
      <c r="F286" s="214" t="s">
        <v>2089</v>
      </c>
      <c r="G286" s="215" t="s">
        <v>2133</v>
      </c>
      <c r="H286" s="216">
        <v>285.0</v>
      </c>
    </row>
    <row r="287">
      <c r="A287" s="211">
        <v>286.0</v>
      </c>
      <c r="B287" s="212" t="s">
        <v>297</v>
      </c>
      <c r="C287" s="213" t="s">
        <v>296</v>
      </c>
      <c r="D287" s="213" t="s">
        <v>2132</v>
      </c>
      <c r="E287" s="213" t="s">
        <v>86</v>
      </c>
      <c r="F287" s="214" t="s">
        <v>2091</v>
      </c>
      <c r="G287" s="215" t="s">
        <v>2134</v>
      </c>
      <c r="H287" s="216">
        <v>286.0</v>
      </c>
    </row>
    <row r="288">
      <c r="A288" s="211">
        <v>287.0</v>
      </c>
      <c r="B288" s="212" t="s">
        <v>297</v>
      </c>
      <c r="C288" s="213" t="s">
        <v>296</v>
      </c>
      <c r="D288" s="213" t="s">
        <v>2132</v>
      </c>
      <c r="E288" s="213" t="s">
        <v>86</v>
      </c>
      <c r="F288" s="214" t="s">
        <v>2093</v>
      </c>
      <c r="G288" s="215" t="s">
        <v>2135</v>
      </c>
      <c r="H288" s="216">
        <v>287.0</v>
      </c>
    </row>
    <row r="289">
      <c r="A289" s="211">
        <v>288.0</v>
      </c>
      <c r="B289" s="212" t="s">
        <v>297</v>
      </c>
      <c r="C289" s="213" t="s">
        <v>296</v>
      </c>
      <c r="D289" s="213" t="s">
        <v>2132</v>
      </c>
      <c r="E289" s="213" t="s">
        <v>86</v>
      </c>
      <c r="F289" s="214" t="s">
        <v>2100</v>
      </c>
      <c r="G289" s="215" t="s">
        <v>2136</v>
      </c>
      <c r="H289" s="216">
        <v>288.0</v>
      </c>
    </row>
    <row r="290">
      <c r="A290" s="211">
        <v>289.0</v>
      </c>
      <c r="B290" s="212" t="s">
        <v>297</v>
      </c>
      <c r="C290" s="213" t="s">
        <v>296</v>
      </c>
      <c r="D290" s="213" t="s">
        <v>2132</v>
      </c>
      <c r="E290" s="213" t="s">
        <v>86</v>
      </c>
      <c r="F290" s="214" t="s">
        <v>2102</v>
      </c>
      <c r="G290" s="215" t="s">
        <v>2137</v>
      </c>
      <c r="H290" s="216">
        <v>289.0</v>
      </c>
    </row>
    <row r="291">
      <c r="A291" s="211">
        <v>290.0</v>
      </c>
      <c r="B291" s="212" t="s">
        <v>297</v>
      </c>
      <c r="C291" s="213" t="s">
        <v>296</v>
      </c>
      <c r="D291" s="213" t="s">
        <v>2132</v>
      </c>
      <c r="E291" s="213" t="s">
        <v>86</v>
      </c>
      <c r="F291" s="214" t="s">
        <v>2104</v>
      </c>
      <c r="G291" s="215" t="s">
        <v>2138</v>
      </c>
      <c r="H291" s="216">
        <v>290.0</v>
      </c>
    </row>
    <row r="292">
      <c r="A292" s="211">
        <v>291.0</v>
      </c>
      <c r="B292" s="212" t="s">
        <v>297</v>
      </c>
      <c r="C292" s="213" t="s">
        <v>296</v>
      </c>
      <c r="D292" s="213" t="s">
        <v>2132</v>
      </c>
      <c r="E292" s="213" t="s">
        <v>86</v>
      </c>
      <c r="F292" s="214" t="s">
        <v>2106</v>
      </c>
      <c r="G292" s="215" t="s">
        <v>2139</v>
      </c>
      <c r="H292" s="216">
        <v>291.0</v>
      </c>
    </row>
    <row r="293">
      <c r="A293" s="211">
        <v>292.0</v>
      </c>
      <c r="B293" s="212" t="s">
        <v>297</v>
      </c>
      <c r="C293" s="213" t="s">
        <v>296</v>
      </c>
      <c r="D293" s="213" t="s">
        <v>2132</v>
      </c>
      <c r="E293" s="213" t="s">
        <v>86</v>
      </c>
      <c r="F293" s="214" t="s">
        <v>2108</v>
      </c>
      <c r="G293" s="215" t="s">
        <v>2140</v>
      </c>
      <c r="H293" s="216">
        <v>292.0</v>
      </c>
    </row>
    <row r="294">
      <c r="A294" s="211">
        <v>293.0</v>
      </c>
      <c r="B294" s="212" t="s">
        <v>297</v>
      </c>
      <c r="C294" s="213" t="s">
        <v>296</v>
      </c>
      <c r="D294" s="213" t="s">
        <v>2141</v>
      </c>
      <c r="E294" s="213" t="s">
        <v>2142</v>
      </c>
      <c r="F294" s="214" t="s">
        <v>2089</v>
      </c>
      <c r="G294" s="215" t="s">
        <v>87</v>
      </c>
      <c r="H294" s="216">
        <v>293.0</v>
      </c>
    </row>
    <row r="295">
      <c r="A295" s="211">
        <v>294.0</v>
      </c>
      <c r="B295" s="212" t="s">
        <v>297</v>
      </c>
      <c r="C295" s="213" t="s">
        <v>296</v>
      </c>
      <c r="D295" s="213" t="s">
        <v>2141</v>
      </c>
      <c r="E295" s="213" t="s">
        <v>2142</v>
      </c>
      <c r="F295" s="214" t="s">
        <v>2091</v>
      </c>
      <c r="G295" s="215" t="s">
        <v>2143</v>
      </c>
      <c r="H295" s="216">
        <v>294.0</v>
      </c>
    </row>
    <row r="296">
      <c r="A296" s="211">
        <v>295.0</v>
      </c>
      <c r="B296" s="212" t="s">
        <v>297</v>
      </c>
      <c r="C296" s="213" t="s">
        <v>296</v>
      </c>
      <c r="D296" s="213" t="s">
        <v>2141</v>
      </c>
      <c r="E296" s="213" t="s">
        <v>2142</v>
      </c>
      <c r="F296" s="214" t="s">
        <v>2093</v>
      </c>
      <c r="G296" s="215" t="s">
        <v>2144</v>
      </c>
      <c r="H296" s="216">
        <v>295.0</v>
      </c>
    </row>
    <row r="297">
      <c r="A297" s="211">
        <v>296.0</v>
      </c>
      <c r="B297" s="212" t="s">
        <v>297</v>
      </c>
      <c r="C297" s="213" t="s">
        <v>296</v>
      </c>
      <c r="D297" s="213" t="s">
        <v>2145</v>
      </c>
      <c r="E297" s="213" t="s">
        <v>2088</v>
      </c>
      <c r="F297" s="214" t="s">
        <v>2089</v>
      </c>
      <c r="G297" s="215" t="s">
        <v>2146</v>
      </c>
      <c r="H297" s="216">
        <v>296.0</v>
      </c>
    </row>
    <row r="298">
      <c r="A298" s="211">
        <v>297.0</v>
      </c>
      <c r="B298" s="212" t="s">
        <v>297</v>
      </c>
      <c r="C298" s="213" t="s">
        <v>296</v>
      </c>
      <c r="D298" s="213" t="s">
        <v>2145</v>
      </c>
      <c r="E298" s="213" t="s">
        <v>2088</v>
      </c>
      <c r="F298" s="214" t="s">
        <v>2091</v>
      </c>
      <c r="G298" s="215" t="s">
        <v>2147</v>
      </c>
      <c r="H298" s="216">
        <v>297.0</v>
      </c>
    </row>
    <row r="299">
      <c r="A299" s="211">
        <v>298.0</v>
      </c>
      <c r="B299" s="212" t="s">
        <v>297</v>
      </c>
      <c r="C299" s="213" t="s">
        <v>296</v>
      </c>
      <c r="D299" s="213" t="s">
        <v>2145</v>
      </c>
      <c r="E299" s="213" t="s">
        <v>2088</v>
      </c>
      <c r="F299" s="214" t="s">
        <v>2093</v>
      </c>
      <c r="G299" s="215" t="s">
        <v>2148</v>
      </c>
      <c r="H299" s="216">
        <v>298.0</v>
      </c>
    </row>
    <row r="300">
      <c r="A300" s="211">
        <v>299.0</v>
      </c>
      <c r="B300" s="212" t="s">
        <v>297</v>
      </c>
      <c r="C300" s="213" t="s">
        <v>296</v>
      </c>
      <c r="D300" s="213" t="s">
        <v>2145</v>
      </c>
      <c r="E300" s="213" t="s">
        <v>2088</v>
      </c>
      <c r="F300" s="214" t="s">
        <v>2100</v>
      </c>
      <c r="G300" s="215" t="s">
        <v>2094</v>
      </c>
      <c r="H300" s="216">
        <v>299.0</v>
      </c>
    </row>
    <row r="301">
      <c r="A301" s="211">
        <v>300.0</v>
      </c>
      <c r="B301" s="212" t="s">
        <v>297</v>
      </c>
      <c r="C301" s="213" t="s">
        <v>296</v>
      </c>
      <c r="D301" s="213" t="s">
        <v>2149</v>
      </c>
      <c r="E301" s="213" t="s">
        <v>2096</v>
      </c>
      <c r="F301" s="214" t="s">
        <v>2089</v>
      </c>
      <c r="G301" s="215" t="s">
        <v>2150</v>
      </c>
      <c r="H301" s="216">
        <v>300.0</v>
      </c>
    </row>
    <row r="302">
      <c r="A302" s="211">
        <v>301.0</v>
      </c>
      <c r="B302" s="212" t="s">
        <v>297</v>
      </c>
      <c r="C302" s="213" t="s">
        <v>296</v>
      </c>
      <c r="D302" s="213" t="s">
        <v>2149</v>
      </c>
      <c r="E302" s="213" t="s">
        <v>2096</v>
      </c>
      <c r="F302" s="214" t="s">
        <v>2091</v>
      </c>
      <c r="G302" s="215" t="s">
        <v>2151</v>
      </c>
      <c r="H302" s="216">
        <v>301.0</v>
      </c>
    </row>
    <row r="303">
      <c r="A303" s="211">
        <v>302.0</v>
      </c>
      <c r="B303" s="212" t="s">
        <v>297</v>
      </c>
      <c r="C303" s="213" t="s">
        <v>296</v>
      </c>
      <c r="D303" s="213" t="s">
        <v>2149</v>
      </c>
      <c r="E303" s="213" t="s">
        <v>2096</v>
      </c>
      <c r="F303" s="214" t="s">
        <v>2093</v>
      </c>
      <c r="G303" s="215" t="s">
        <v>2152</v>
      </c>
      <c r="H303" s="216">
        <v>302.0</v>
      </c>
    </row>
    <row r="304">
      <c r="A304" s="211">
        <v>303.0</v>
      </c>
      <c r="B304" s="212" t="s">
        <v>297</v>
      </c>
      <c r="C304" s="213" t="s">
        <v>296</v>
      </c>
      <c r="D304" s="213" t="s">
        <v>2149</v>
      </c>
      <c r="E304" s="213" t="s">
        <v>2096</v>
      </c>
      <c r="F304" s="214" t="s">
        <v>2100</v>
      </c>
      <c r="G304" s="215" t="s">
        <v>2153</v>
      </c>
      <c r="H304" s="216">
        <v>303.0</v>
      </c>
    </row>
    <row r="305">
      <c r="A305" s="211">
        <v>304.0</v>
      </c>
      <c r="B305" s="212" t="s">
        <v>297</v>
      </c>
      <c r="C305" s="213" t="s">
        <v>296</v>
      </c>
      <c r="D305" s="213" t="s">
        <v>2149</v>
      </c>
      <c r="E305" s="213" t="s">
        <v>2096</v>
      </c>
      <c r="F305" s="214" t="s">
        <v>2102</v>
      </c>
      <c r="G305" s="215" t="s">
        <v>2154</v>
      </c>
      <c r="H305" s="216">
        <v>304.0</v>
      </c>
    </row>
    <row r="306">
      <c r="A306" s="211">
        <v>305.0</v>
      </c>
      <c r="B306" s="212" t="s">
        <v>297</v>
      </c>
      <c r="C306" s="213" t="s">
        <v>296</v>
      </c>
      <c r="D306" s="213" t="s">
        <v>2149</v>
      </c>
      <c r="E306" s="213" t="s">
        <v>2096</v>
      </c>
      <c r="F306" s="214" t="s">
        <v>2104</v>
      </c>
      <c r="G306" s="215" t="s">
        <v>2105</v>
      </c>
      <c r="H306" s="216">
        <v>305.0</v>
      </c>
    </row>
    <row r="307">
      <c r="A307" s="211">
        <v>306.0</v>
      </c>
      <c r="B307" s="212" t="s">
        <v>297</v>
      </c>
      <c r="C307" s="213" t="s">
        <v>296</v>
      </c>
      <c r="D307" s="213" t="s">
        <v>2149</v>
      </c>
      <c r="E307" s="213" t="s">
        <v>2096</v>
      </c>
      <c r="F307" s="214" t="s">
        <v>2106</v>
      </c>
      <c r="G307" s="215" t="s">
        <v>2155</v>
      </c>
      <c r="H307" s="216">
        <v>306.0</v>
      </c>
    </row>
    <row r="308">
      <c r="A308" s="211">
        <v>307.0</v>
      </c>
      <c r="B308" s="212" t="s">
        <v>297</v>
      </c>
      <c r="C308" s="213" t="s">
        <v>296</v>
      </c>
      <c r="D308" s="213" t="s">
        <v>2149</v>
      </c>
      <c r="E308" s="213" t="s">
        <v>2096</v>
      </c>
      <c r="F308" s="214" t="s">
        <v>2108</v>
      </c>
      <c r="G308" s="215" t="s">
        <v>2156</v>
      </c>
      <c r="H308" s="216">
        <v>307.0</v>
      </c>
    </row>
    <row r="309">
      <c r="A309" s="211">
        <v>308.0</v>
      </c>
      <c r="B309" s="212" t="s">
        <v>297</v>
      </c>
      <c r="C309" s="213" t="s">
        <v>296</v>
      </c>
      <c r="D309" s="213" t="s">
        <v>2149</v>
      </c>
      <c r="E309" s="213" t="s">
        <v>2096</v>
      </c>
      <c r="F309" s="214" t="s">
        <v>2110</v>
      </c>
      <c r="G309" s="215" t="s">
        <v>2157</v>
      </c>
      <c r="H309" s="216">
        <v>308.0</v>
      </c>
    </row>
    <row r="310">
      <c r="A310" s="211">
        <v>309.0</v>
      </c>
      <c r="B310" s="212" t="s">
        <v>297</v>
      </c>
      <c r="C310" s="213" t="s">
        <v>296</v>
      </c>
      <c r="D310" s="213" t="s">
        <v>2149</v>
      </c>
      <c r="E310" s="213" t="s">
        <v>2096</v>
      </c>
      <c r="F310" s="214" t="s">
        <v>2158</v>
      </c>
      <c r="G310" s="215" t="s">
        <v>2159</v>
      </c>
      <c r="H310" s="216">
        <v>309.0</v>
      </c>
    </row>
    <row r="311">
      <c r="A311" s="211">
        <v>310.0</v>
      </c>
      <c r="B311" s="212" t="s">
        <v>297</v>
      </c>
      <c r="C311" s="213" t="s">
        <v>296</v>
      </c>
      <c r="D311" s="213" t="s">
        <v>2149</v>
      </c>
      <c r="E311" s="213" t="s">
        <v>2096</v>
      </c>
      <c r="F311" s="214" t="s">
        <v>2160</v>
      </c>
      <c r="G311" s="215" t="s">
        <v>2161</v>
      </c>
      <c r="H311" s="216">
        <v>310.0</v>
      </c>
    </row>
    <row r="312">
      <c r="A312" s="211">
        <v>311.0</v>
      </c>
      <c r="B312" s="212" t="s">
        <v>297</v>
      </c>
      <c r="C312" s="213" t="s">
        <v>296</v>
      </c>
      <c r="D312" s="213" t="s">
        <v>2149</v>
      </c>
      <c r="E312" s="213" t="s">
        <v>2096</v>
      </c>
      <c r="F312" s="214" t="s">
        <v>2162</v>
      </c>
      <c r="G312" s="215" t="s">
        <v>2163</v>
      </c>
      <c r="H312" s="216">
        <v>311.0</v>
      </c>
    </row>
    <row r="313">
      <c r="A313" s="211">
        <v>312.0</v>
      </c>
      <c r="B313" s="212" t="s">
        <v>297</v>
      </c>
      <c r="C313" s="213" t="s">
        <v>296</v>
      </c>
      <c r="D313" s="213" t="s">
        <v>2149</v>
      </c>
      <c r="E313" s="213" t="s">
        <v>2096</v>
      </c>
      <c r="F313" s="214" t="s">
        <v>2164</v>
      </c>
      <c r="G313" s="215" t="s">
        <v>2165</v>
      </c>
      <c r="H313" s="216">
        <v>312.0</v>
      </c>
    </row>
    <row r="314">
      <c r="A314" s="211">
        <v>313.0</v>
      </c>
      <c r="B314" s="212" t="s">
        <v>297</v>
      </c>
      <c r="C314" s="213" t="s">
        <v>296</v>
      </c>
      <c r="D314" s="213" t="s">
        <v>2166</v>
      </c>
      <c r="E314" s="213" t="s">
        <v>2113</v>
      </c>
      <c r="F314" s="214" t="s">
        <v>2089</v>
      </c>
      <c r="G314" s="215" t="s">
        <v>2167</v>
      </c>
      <c r="H314" s="216">
        <v>313.0</v>
      </c>
    </row>
    <row r="315">
      <c r="A315" s="211">
        <v>314.0</v>
      </c>
      <c r="B315" s="212" t="s">
        <v>297</v>
      </c>
      <c r="C315" s="213" t="s">
        <v>296</v>
      </c>
      <c r="D315" s="213" t="s">
        <v>2166</v>
      </c>
      <c r="E315" s="213" t="s">
        <v>2113</v>
      </c>
      <c r="F315" s="214" t="s">
        <v>2091</v>
      </c>
      <c r="G315" s="215" t="s">
        <v>2168</v>
      </c>
      <c r="H315" s="216">
        <v>314.0</v>
      </c>
    </row>
    <row r="316">
      <c r="A316" s="211">
        <v>315.0</v>
      </c>
      <c r="B316" s="212" t="s">
        <v>297</v>
      </c>
      <c r="C316" s="213" t="s">
        <v>296</v>
      </c>
      <c r="D316" s="213" t="s">
        <v>2166</v>
      </c>
      <c r="E316" s="213" t="s">
        <v>2113</v>
      </c>
      <c r="F316" s="214" t="s">
        <v>2093</v>
      </c>
      <c r="G316" s="215" t="s">
        <v>2169</v>
      </c>
      <c r="H316" s="216">
        <v>315.0</v>
      </c>
    </row>
    <row r="317">
      <c r="A317" s="211">
        <v>316.0</v>
      </c>
      <c r="B317" s="212" t="s">
        <v>297</v>
      </c>
      <c r="C317" s="213" t="s">
        <v>296</v>
      </c>
      <c r="D317" s="213" t="s">
        <v>2166</v>
      </c>
      <c r="E317" s="213" t="s">
        <v>2113</v>
      </c>
      <c r="F317" s="214" t="s">
        <v>2100</v>
      </c>
      <c r="G317" s="215" t="s">
        <v>2170</v>
      </c>
      <c r="H317" s="216">
        <v>316.0</v>
      </c>
    </row>
    <row r="318">
      <c r="A318" s="211">
        <v>317.0</v>
      </c>
      <c r="B318" s="212" t="s">
        <v>297</v>
      </c>
      <c r="C318" s="213" t="s">
        <v>296</v>
      </c>
      <c r="D318" s="213" t="s">
        <v>2171</v>
      </c>
      <c r="E318" s="213" t="s">
        <v>2120</v>
      </c>
      <c r="F318" s="214" t="s">
        <v>2089</v>
      </c>
      <c r="G318" s="215" t="s">
        <v>2172</v>
      </c>
      <c r="H318" s="216">
        <v>317.0</v>
      </c>
    </row>
    <row r="319">
      <c r="A319" s="211">
        <v>318.0</v>
      </c>
      <c r="B319" s="212" t="s">
        <v>297</v>
      </c>
      <c r="C319" s="213" t="s">
        <v>296</v>
      </c>
      <c r="D319" s="213" t="s">
        <v>2171</v>
      </c>
      <c r="E319" s="213" t="s">
        <v>2120</v>
      </c>
      <c r="F319" s="214" t="s">
        <v>2091</v>
      </c>
      <c r="G319" s="215" t="s">
        <v>2173</v>
      </c>
      <c r="H319" s="216">
        <v>318.0</v>
      </c>
    </row>
    <row r="320">
      <c r="A320" s="211">
        <v>319.0</v>
      </c>
      <c r="B320" s="212" t="s">
        <v>297</v>
      </c>
      <c r="C320" s="213" t="s">
        <v>296</v>
      </c>
      <c r="D320" s="213" t="s">
        <v>2171</v>
      </c>
      <c r="E320" s="213" t="s">
        <v>2120</v>
      </c>
      <c r="F320" s="214" t="s">
        <v>2093</v>
      </c>
      <c r="G320" s="215" t="s">
        <v>2174</v>
      </c>
      <c r="H320" s="216">
        <v>319.0</v>
      </c>
    </row>
    <row r="321">
      <c r="A321" s="211">
        <v>320.0</v>
      </c>
      <c r="B321" s="212" t="s">
        <v>297</v>
      </c>
      <c r="C321" s="213" t="s">
        <v>296</v>
      </c>
      <c r="D321" s="213" t="s">
        <v>2171</v>
      </c>
      <c r="E321" s="213" t="s">
        <v>2120</v>
      </c>
      <c r="F321" s="214" t="s">
        <v>2100</v>
      </c>
      <c r="G321" s="215" t="s">
        <v>2175</v>
      </c>
      <c r="H321" s="216">
        <v>320.0</v>
      </c>
    </row>
    <row r="322">
      <c r="A322" s="211">
        <v>321.0</v>
      </c>
      <c r="B322" s="212" t="s">
        <v>297</v>
      </c>
      <c r="C322" s="213" t="s">
        <v>296</v>
      </c>
      <c r="D322" s="213" t="s">
        <v>2171</v>
      </c>
      <c r="E322" s="213" t="s">
        <v>2120</v>
      </c>
      <c r="F322" s="214" t="s">
        <v>2102</v>
      </c>
      <c r="G322" s="215" t="s">
        <v>2176</v>
      </c>
      <c r="H322" s="216">
        <v>321.0</v>
      </c>
    </row>
    <row r="323">
      <c r="A323" s="211">
        <v>322.0</v>
      </c>
      <c r="B323" s="212" t="s">
        <v>297</v>
      </c>
      <c r="C323" s="213" t="s">
        <v>296</v>
      </c>
      <c r="D323" s="213" t="s">
        <v>2177</v>
      </c>
      <c r="E323" s="213" t="s">
        <v>2127</v>
      </c>
      <c r="F323" s="214" t="s">
        <v>2089</v>
      </c>
      <c r="G323" s="215" t="s">
        <v>2178</v>
      </c>
      <c r="H323" s="216">
        <v>322.0</v>
      </c>
    </row>
    <row r="324">
      <c r="A324" s="211">
        <v>323.0</v>
      </c>
      <c r="B324" s="212" t="s">
        <v>297</v>
      </c>
      <c r="C324" s="213" t="s">
        <v>296</v>
      </c>
      <c r="D324" s="213" t="s">
        <v>2177</v>
      </c>
      <c r="E324" s="213" t="s">
        <v>2127</v>
      </c>
      <c r="F324" s="214" t="s">
        <v>2091</v>
      </c>
      <c r="G324" s="215" t="s">
        <v>2179</v>
      </c>
      <c r="H324" s="216">
        <v>323.0</v>
      </c>
    </row>
    <row r="325">
      <c r="A325" s="211">
        <v>324.0</v>
      </c>
      <c r="B325" s="212" t="s">
        <v>297</v>
      </c>
      <c r="C325" s="213" t="s">
        <v>296</v>
      </c>
      <c r="D325" s="213" t="s">
        <v>2177</v>
      </c>
      <c r="E325" s="213" t="s">
        <v>2127</v>
      </c>
      <c r="F325" s="214" t="s">
        <v>2093</v>
      </c>
      <c r="G325" s="215" t="s">
        <v>2180</v>
      </c>
      <c r="H325" s="216">
        <v>324.0</v>
      </c>
    </row>
    <row r="326">
      <c r="A326" s="211">
        <v>325.0</v>
      </c>
      <c r="B326" s="212" t="s">
        <v>297</v>
      </c>
      <c r="C326" s="213" t="s">
        <v>296</v>
      </c>
      <c r="D326" s="213" t="s">
        <v>2177</v>
      </c>
      <c r="E326" s="213" t="s">
        <v>2127</v>
      </c>
      <c r="F326" s="214" t="s">
        <v>2100</v>
      </c>
      <c r="G326" s="215" t="s">
        <v>2181</v>
      </c>
      <c r="H326" s="216">
        <v>325.0</v>
      </c>
    </row>
    <row r="327">
      <c r="A327" s="211">
        <v>326.0</v>
      </c>
      <c r="B327" s="212" t="s">
        <v>297</v>
      </c>
      <c r="C327" s="213" t="s">
        <v>296</v>
      </c>
      <c r="D327" s="213" t="s">
        <v>2177</v>
      </c>
      <c r="E327" s="213" t="s">
        <v>2127</v>
      </c>
      <c r="F327" s="214" t="s">
        <v>2102</v>
      </c>
      <c r="G327" s="215" t="s">
        <v>2182</v>
      </c>
      <c r="H327" s="223">
        <v>326.0</v>
      </c>
    </row>
    <row r="328">
      <c r="A328" s="211">
        <v>327.0</v>
      </c>
      <c r="B328" s="212" t="s">
        <v>297</v>
      </c>
      <c r="C328" s="213" t="s">
        <v>296</v>
      </c>
      <c r="D328" s="213" t="s">
        <v>2183</v>
      </c>
      <c r="E328" s="213" t="s">
        <v>86</v>
      </c>
      <c r="F328" s="214" t="s">
        <v>2089</v>
      </c>
      <c r="G328" s="215" t="s">
        <v>2184</v>
      </c>
      <c r="H328" s="223">
        <v>327.0</v>
      </c>
    </row>
    <row r="329">
      <c r="A329" s="211">
        <v>328.0</v>
      </c>
      <c r="B329" s="212" t="s">
        <v>297</v>
      </c>
      <c r="C329" s="213" t="s">
        <v>296</v>
      </c>
      <c r="D329" s="213" t="s">
        <v>2183</v>
      </c>
      <c r="E329" s="213" t="s">
        <v>86</v>
      </c>
      <c r="F329" s="214" t="s">
        <v>2091</v>
      </c>
      <c r="G329" s="215" t="s">
        <v>2185</v>
      </c>
      <c r="H329" s="223">
        <v>328.0</v>
      </c>
    </row>
    <row r="330">
      <c r="A330" s="211">
        <v>329.0</v>
      </c>
      <c r="B330" s="212" t="s">
        <v>297</v>
      </c>
      <c r="C330" s="217" t="s">
        <v>296</v>
      </c>
      <c r="D330" s="217" t="s">
        <v>2183</v>
      </c>
      <c r="E330" s="217" t="s">
        <v>86</v>
      </c>
      <c r="F330" s="218" t="s">
        <v>2093</v>
      </c>
      <c r="G330" s="219" t="s">
        <v>2186</v>
      </c>
      <c r="H330" s="216">
        <v>329.0</v>
      </c>
    </row>
    <row r="331">
      <c r="A331" s="211">
        <v>330.0</v>
      </c>
      <c r="B331" s="212" t="s">
        <v>297</v>
      </c>
      <c r="C331" s="217" t="s">
        <v>296</v>
      </c>
      <c r="D331" s="217" t="s">
        <v>2183</v>
      </c>
      <c r="E331" s="217" t="s">
        <v>86</v>
      </c>
      <c r="F331" s="218" t="s">
        <v>2100</v>
      </c>
      <c r="G331" s="219" t="s">
        <v>2187</v>
      </c>
      <c r="H331" s="216">
        <v>330.0</v>
      </c>
    </row>
    <row r="332">
      <c r="A332" s="211">
        <v>331.0</v>
      </c>
      <c r="B332" s="212" t="s">
        <v>297</v>
      </c>
      <c r="C332" s="217" t="s">
        <v>296</v>
      </c>
      <c r="D332" s="217" t="s">
        <v>2183</v>
      </c>
      <c r="E332" s="217" t="s">
        <v>86</v>
      </c>
      <c r="F332" s="218" t="s">
        <v>2102</v>
      </c>
      <c r="G332" s="219" t="s">
        <v>2137</v>
      </c>
      <c r="H332" s="216">
        <v>331.0</v>
      </c>
    </row>
    <row r="333">
      <c r="A333" s="211">
        <v>332.0</v>
      </c>
      <c r="B333" s="212" t="s">
        <v>297</v>
      </c>
      <c r="C333" s="217" t="s">
        <v>296</v>
      </c>
      <c r="D333" s="217" t="s">
        <v>2183</v>
      </c>
      <c r="E333" s="217" t="s">
        <v>86</v>
      </c>
      <c r="F333" s="218" t="s">
        <v>2104</v>
      </c>
      <c r="G333" s="219" t="s">
        <v>2188</v>
      </c>
      <c r="H333" s="216">
        <v>332.0</v>
      </c>
    </row>
    <row r="334">
      <c r="A334" s="211">
        <v>333.0</v>
      </c>
      <c r="B334" s="212" t="s">
        <v>297</v>
      </c>
      <c r="C334" s="217" t="s">
        <v>296</v>
      </c>
      <c r="D334" s="217" t="s">
        <v>2183</v>
      </c>
      <c r="E334" s="217" t="s">
        <v>86</v>
      </c>
      <c r="F334" s="218" t="s">
        <v>2106</v>
      </c>
      <c r="G334" s="219" t="s">
        <v>2189</v>
      </c>
      <c r="H334" s="216">
        <v>333.0</v>
      </c>
    </row>
    <row r="335">
      <c r="A335" s="211">
        <v>334.0</v>
      </c>
      <c r="B335" s="212" t="s">
        <v>297</v>
      </c>
      <c r="C335" s="217" t="s">
        <v>296</v>
      </c>
      <c r="D335" s="217" t="s">
        <v>2183</v>
      </c>
      <c r="E335" s="217" t="s">
        <v>86</v>
      </c>
      <c r="F335" s="218" t="s">
        <v>2108</v>
      </c>
      <c r="G335" s="219" t="s">
        <v>2190</v>
      </c>
      <c r="H335" s="216">
        <v>334.0</v>
      </c>
    </row>
    <row r="336">
      <c r="A336" s="211">
        <v>335.0</v>
      </c>
      <c r="B336" s="212" t="s">
        <v>297</v>
      </c>
      <c r="C336" s="217" t="s">
        <v>296</v>
      </c>
      <c r="D336" s="217" t="s">
        <v>2191</v>
      </c>
      <c r="E336" s="217" t="s">
        <v>2142</v>
      </c>
      <c r="F336" s="218" t="s">
        <v>2089</v>
      </c>
      <c r="G336" s="219" t="s">
        <v>2192</v>
      </c>
      <c r="H336" s="216">
        <v>335.0</v>
      </c>
    </row>
    <row r="337">
      <c r="A337" s="211">
        <v>336.0</v>
      </c>
      <c r="B337" s="212" t="s">
        <v>297</v>
      </c>
      <c r="C337" s="217" t="s">
        <v>296</v>
      </c>
      <c r="D337" s="217" t="s">
        <v>2191</v>
      </c>
      <c r="E337" s="217" t="s">
        <v>2142</v>
      </c>
      <c r="F337" s="218" t="s">
        <v>2091</v>
      </c>
      <c r="G337" s="219" t="s">
        <v>2143</v>
      </c>
      <c r="H337" s="216">
        <v>336.0</v>
      </c>
    </row>
    <row r="338">
      <c r="A338" s="211">
        <v>337.0</v>
      </c>
      <c r="B338" s="212" t="s">
        <v>297</v>
      </c>
      <c r="C338" s="217" t="s">
        <v>296</v>
      </c>
      <c r="D338" s="217" t="s">
        <v>2191</v>
      </c>
      <c r="E338" s="217" t="s">
        <v>2142</v>
      </c>
      <c r="F338" s="218" t="s">
        <v>2093</v>
      </c>
      <c r="G338" s="219" t="s">
        <v>2193</v>
      </c>
      <c r="H338" s="216">
        <v>337.0</v>
      </c>
    </row>
    <row r="339">
      <c r="A339" s="211">
        <v>338.0</v>
      </c>
      <c r="B339" s="212" t="s">
        <v>297</v>
      </c>
      <c r="C339" s="217" t="s">
        <v>296</v>
      </c>
      <c r="D339" s="217" t="s">
        <v>2191</v>
      </c>
      <c r="E339" s="217" t="s">
        <v>2142</v>
      </c>
      <c r="F339" s="218" t="s">
        <v>2100</v>
      </c>
      <c r="G339" s="219" t="s">
        <v>2194</v>
      </c>
      <c r="H339" s="216">
        <v>338.0</v>
      </c>
    </row>
    <row r="340">
      <c r="A340" s="211">
        <v>339.0</v>
      </c>
      <c r="B340" s="212" t="s">
        <v>297</v>
      </c>
      <c r="C340" s="217" t="s">
        <v>296</v>
      </c>
      <c r="D340" s="217" t="s">
        <v>2191</v>
      </c>
      <c r="E340" s="217" t="s">
        <v>2142</v>
      </c>
      <c r="F340" s="218" t="s">
        <v>2102</v>
      </c>
      <c r="G340" s="219" t="s">
        <v>2195</v>
      </c>
      <c r="H340" s="216">
        <v>339.0</v>
      </c>
    </row>
    <row r="341">
      <c r="A341" s="211">
        <v>340.0</v>
      </c>
      <c r="B341" s="212" t="s">
        <v>297</v>
      </c>
      <c r="C341" s="217" t="s">
        <v>296</v>
      </c>
      <c r="D341" s="217" t="s">
        <v>2191</v>
      </c>
      <c r="E341" s="217" t="s">
        <v>2142</v>
      </c>
      <c r="F341" s="218" t="s">
        <v>2104</v>
      </c>
      <c r="G341" s="219" t="s">
        <v>2196</v>
      </c>
      <c r="H341" s="216">
        <v>340.0</v>
      </c>
    </row>
    <row r="342">
      <c r="A342" s="211">
        <v>341.0</v>
      </c>
      <c r="B342" s="212" t="s">
        <v>297</v>
      </c>
      <c r="C342" s="217" t="s">
        <v>296</v>
      </c>
      <c r="D342" s="217" t="s">
        <v>2191</v>
      </c>
      <c r="E342" s="217" t="s">
        <v>2142</v>
      </c>
      <c r="F342" s="218" t="s">
        <v>2106</v>
      </c>
      <c r="G342" s="219" t="s">
        <v>2197</v>
      </c>
      <c r="H342" s="216">
        <v>341.0</v>
      </c>
    </row>
    <row r="343">
      <c r="A343" s="211">
        <v>342.0</v>
      </c>
      <c r="B343" s="212" t="s">
        <v>297</v>
      </c>
      <c r="C343" s="217" t="s">
        <v>296</v>
      </c>
      <c r="D343" s="217" t="s">
        <v>2198</v>
      </c>
      <c r="E343" s="217" t="s">
        <v>2088</v>
      </c>
      <c r="F343" s="218" t="s">
        <v>2089</v>
      </c>
      <c r="G343" s="219" t="s">
        <v>2199</v>
      </c>
      <c r="H343" s="216">
        <v>342.0</v>
      </c>
    </row>
    <row r="344">
      <c r="A344" s="211">
        <v>343.0</v>
      </c>
      <c r="B344" s="212" t="s">
        <v>297</v>
      </c>
      <c r="C344" s="217" t="s">
        <v>296</v>
      </c>
      <c r="D344" s="217" t="s">
        <v>2198</v>
      </c>
      <c r="E344" s="217" t="s">
        <v>2088</v>
      </c>
      <c r="F344" s="218" t="s">
        <v>2091</v>
      </c>
      <c r="G344" s="219" t="s">
        <v>2200</v>
      </c>
      <c r="H344" s="216">
        <v>343.0</v>
      </c>
    </row>
    <row r="345">
      <c r="A345" s="211">
        <v>344.0</v>
      </c>
      <c r="B345" s="212" t="s">
        <v>297</v>
      </c>
      <c r="C345" s="217" t="s">
        <v>296</v>
      </c>
      <c r="D345" s="217" t="s">
        <v>2198</v>
      </c>
      <c r="E345" s="217" t="s">
        <v>2088</v>
      </c>
      <c r="F345" s="218" t="s">
        <v>2093</v>
      </c>
      <c r="G345" s="219" t="s">
        <v>2201</v>
      </c>
      <c r="H345" s="216">
        <v>344.0</v>
      </c>
    </row>
    <row r="346">
      <c r="A346" s="211">
        <v>345.0</v>
      </c>
      <c r="B346" s="212" t="s">
        <v>297</v>
      </c>
      <c r="C346" s="217" t="s">
        <v>296</v>
      </c>
      <c r="D346" s="217" t="s">
        <v>2198</v>
      </c>
      <c r="E346" s="217" t="s">
        <v>2088</v>
      </c>
      <c r="F346" s="218" t="s">
        <v>2100</v>
      </c>
      <c r="G346" s="219" t="s">
        <v>2094</v>
      </c>
      <c r="H346" s="216">
        <v>345.0</v>
      </c>
    </row>
    <row r="347">
      <c r="A347" s="211">
        <v>346.0</v>
      </c>
      <c r="B347" s="212" t="s">
        <v>297</v>
      </c>
      <c r="C347" s="217" t="s">
        <v>296</v>
      </c>
      <c r="D347" s="217" t="s">
        <v>2202</v>
      </c>
      <c r="E347" s="217" t="s">
        <v>2096</v>
      </c>
      <c r="F347" s="218" t="s">
        <v>2089</v>
      </c>
      <c r="G347" s="219" t="s">
        <v>2203</v>
      </c>
      <c r="H347" s="216">
        <v>346.0</v>
      </c>
    </row>
    <row r="348">
      <c r="A348" s="211">
        <v>347.0</v>
      </c>
      <c r="B348" s="212" t="s">
        <v>297</v>
      </c>
      <c r="C348" s="217" t="s">
        <v>296</v>
      </c>
      <c r="D348" s="217" t="s">
        <v>2202</v>
      </c>
      <c r="E348" s="217" t="s">
        <v>2096</v>
      </c>
      <c r="F348" s="218" t="s">
        <v>2091</v>
      </c>
      <c r="G348" s="219" t="s">
        <v>2204</v>
      </c>
      <c r="H348" s="216">
        <v>347.0</v>
      </c>
    </row>
    <row r="349">
      <c r="A349" s="211">
        <v>348.0</v>
      </c>
      <c r="B349" s="212" t="s">
        <v>297</v>
      </c>
      <c r="C349" s="217" t="s">
        <v>296</v>
      </c>
      <c r="D349" s="217" t="s">
        <v>2202</v>
      </c>
      <c r="E349" s="217" t="s">
        <v>2096</v>
      </c>
      <c r="F349" s="218" t="s">
        <v>2093</v>
      </c>
      <c r="G349" s="219" t="s">
        <v>2205</v>
      </c>
      <c r="H349" s="216">
        <v>348.0</v>
      </c>
    </row>
    <row r="350">
      <c r="A350" s="211">
        <v>349.0</v>
      </c>
      <c r="B350" s="212" t="s">
        <v>297</v>
      </c>
      <c r="C350" s="217" t="s">
        <v>296</v>
      </c>
      <c r="D350" s="217" t="s">
        <v>2202</v>
      </c>
      <c r="E350" s="217" t="s">
        <v>2096</v>
      </c>
      <c r="F350" s="218" t="s">
        <v>2100</v>
      </c>
      <c r="G350" s="219" t="s">
        <v>2206</v>
      </c>
      <c r="H350" s="216">
        <v>349.0</v>
      </c>
    </row>
    <row r="351">
      <c r="A351" s="211">
        <v>350.0</v>
      </c>
      <c r="B351" s="212" t="s">
        <v>297</v>
      </c>
      <c r="C351" s="217" t="s">
        <v>296</v>
      </c>
      <c r="D351" s="217" t="s">
        <v>2202</v>
      </c>
      <c r="E351" s="217" t="s">
        <v>2096</v>
      </c>
      <c r="F351" s="218" t="s">
        <v>2102</v>
      </c>
      <c r="G351" s="219" t="s">
        <v>2207</v>
      </c>
      <c r="H351" s="216">
        <v>350.0</v>
      </c>
    </row>
    <row r="352">
      <c r="A352" s="211">
        <v>351.0</v>
      </c>
      <c r="B352" s="212" t="s">
        <v>297</v>
      </c>
      <c r="C352" s="217" t="s">
        <v>296</v>
      </c>
      <c r="D352" s="217" t="s">
        <v>2202</v>
      </c>
      <c r="E352" s="217" t="s">
        <v>2096</v>
      </c>
      <c r="F352" s="218" t="s">
        <v>2104</v>
      </c>
      <c r="G352" s="219" t="s">
        <v>2105</v>
      </c>
      <c r="H352" s="216">
        <v>351.0</v>
      </c>
    </row>
    <row r="353">
      <c r="A353" s="211">
        <v>352.0</v>
      </c>
      <c r="B353" s="212" t="s">
        <v>297</v>
      </c>
      <c r="C353" s="217" t="s">
        <v>296</v>
      </c>
      <c r="D353" s="217" t="s">
        <v>2202</v>
      </c>
      <c r="E353" s="217" t="s">
        <v>2096</v>
      </c>
      <c r="F353" s="218" t="s">
        <v>2106</v>
      </c>
      <c r="G353" s="219" t="s">
        <v>2208</v>
      </c>
      <c r="H353" s="216">
        <v>352.0</v>
      </c>
    </row>
    <row r="354">
      <c r="A354" s="211">
        <v>353.0</v>
      </c>
      <c r="B354" s="212" t="s">
        <v>297</v>
      </c>
      <c r="C354" s="217" t="s">
        <v>296</v>
      </c>
      <c r="D354" s="217" t="s">
        <v>2202</v>
      </c>
      <c r="E354" s="217" t="s">
        <v>2096</v>
      </c>
      <c r="F354" s="218" t="s">
        <v>2108</v>
      </c>
      <c r="G354" s="219" t="s">
        <v>2209</v>
      </c>
      <c r="H354" s="216">
        <v>353.0</v>
      </c>
    </row>
    <row r="355">
      <c r="A355" s="211">
        <v>354.0</v>
      </c>
      <c r="B355" s="212" t="s">
        <v>297</v>
      </c>
      <c r="C355" s="217" t="s">
        <v>296</v>
      </c>
      <c r="D355" s="217" t="s">
        <v>2202</v>
      </c>
      <c r="E355" s="217" t="s">
        <v>2096</v>
      </c>
      <c r="F355" s="218" t="s">
        <v>2110</v>
      </c>
      <c r="G355" s="219" t="s">
        <v>2210</v>
      </c>
      <c r="H355" s="216">
        <v>354.0</v>
      </c>
    </row>
    <row r="356">
      <c r="A356" s="211">
        <v>355.0</v>
      </c>
      <c r="B356" s="212" t="s">
        <v>297</v>
      </c>
      <c r="C356" s="217" t="s">
        <v>296</v>
      </c>
      <c r="D356" s="217" t="s">
        <v>2202</v>
      </c>
      <c r="E356" s="217" t="s">
        <v>2096</v>
      </c>
      <c r="F356" s="218" t="s">
        <v>2158</v>
      </c>
      <c r="G356" s="219" t="s">
        <v>2211</v>
      </c>
      <c r="H356" s="216">
        <v>355.0</v>
      </c>
    </row>
    <row r="357">
      <c r="A357" s="211">
        <v>356.0</v>
      </c>
      <c r="B357" s="212" t="s">
        <v>297</v>
      </c>
      <c r="C357" s="217" t="s">
        <v>296</v>
      </c>
      <c r="D357" s="217" t="s">
        <v>2202</v>
      </c>
      <c r="E357" s="217" t="s">
        <v>2096</v>
      </c>
      <c r="F357" s="218" t="s">
        <v>2160</v>
      </c>
      <c r="G357" s="219" t="s">
        <v>2212</v>
      </c>
      <c r="H357" s="216">
        <v>356.0</v>
      </c>
    </row>
    <row r="358">
      <c r="A358" s="211">
        <v>357.0</v>
      </c>
      <c r="B358" s="212" t="s">
        <v>297</v>
      </c>
      <c r="C358" s="217" t="s">
        <v>296</v>
      </c>
      <c r="D358" s="217" t="s">
        <v>2202</v>
      </c>
      <c r="E358" s="217" t="s">
        <v>2096</v>
      </c>
      <c r="F358" s="218" t="s">
        <v>2162</v>
      </c>
      <c r="G358" s="219" t="s">
        <v>2213</v>
      </c>
      <c r="H358" s="216">
        <v>357.0</v>
      </c>
    </row>
    <row r="359">
      <c r="A359" s="211">
        <v>358.0</v>
      </c>
      <c r="B359" s="212" t="s">
        <v>297</v>
      </c>
      <c r="C359" s="217" t="s">
        <v>296</v>
      </c>
      <c r="D359" s="217" t="s">
        <v>2202</v>
      </c>
      <c r="E359" s="217" t="s">
        <v>2096</v>
      </c>
      <c r="F359" s="218" t="s">
        <v>2164</v>
      </c>
      <c r="G359" s="219" t="s">
        <v>2214</v>
      </c>
      <c r="H359" s="216">
        <v>358.0</v>
      </c>
    </row>
    <row r="360">
      <c r="A360" s="211">
        <v>359.0</v>
      </c>
      <c r="B360" s="212" t="s">
        <v>297</v>
      </c>
      <c r="C360" s="217" t="s">
        <v>296</v>
      </c>
      <c r="D360" s="217" t="s">
        <v>2215</v>
      </c>
      <c r="E360" s="217" t="s">
        <v>2113</v>
      </c>
      <c r="F360" s="218" t="s">
        <v>2089</v>
      </c>
      <c r="G360" s="219" t="s">
        <v>2216</v>
      </c>
      <c r="H360" s="216">
        <v>359.0</v>
      </c>
    </row>
    <row r="361">
      <c r="A361" s="211">
        <v>360.0</v>
      </c>
      <c r="B361" s="212" t="s">
        <v>297</v>
      </c>
      <c r="C361" s="217" t="s">
        <v>296</v>
      </c>
      <c r="D361" s="217" t="s">
        <v>2215</v>
      </c>
      <c r="E361" s="217" t="s">
        <v>2113</v>
      </c>
      <c r="F361" s="218" t="s">
        <v>2091</v>
      </c>
      <c r="G361" s="219" t="s">
        <v>2217</v>
      </c>
      <c r="H361" s="216">
        <v>360.0</v>
      </c>
    </row>
    <row r="362">
      <c r="A362" s="211">
        <v>361.0</v>
      </c>
      <c r="B362" s="212" t="s">
        <v>297</v>
      </c>
      <c r="C362" s="217" t="s">
        <v>296</v>
      </c>
      <c r="D362" s="217" t="s">
        <v>2215</v>
      </c>
      <c r="E362" s="217" t="s">
        <v>2113</v>
      </c>
      <c r="F362" s="218" t="s">
        <v>2093</v>
      </c>
      <c r="G362" s="219" t="s">
        <v>2218</v>
      </c>
      <c r="H362" s="216">
        <v>361.0</v>
      </c>
    </row>
    <row r="363">
      <c r="A363" s="211">
        <v>362.0</v>
      </c>
      <c r="B363" s="212" t="s">
        <v>297</v>
      </c>
      <c r="C363" s="217" t="s">
        <v>296</v>
      </c>
      <c r="D363" s="217" t="s">
        <v>2215</v>
      </c>
      <c r="E363" s="217" t="s">
        <v>2113</v>
      </c>
      <c r="F363" s="218" t="s">
        <v>2100</v>
      </c>
      <c r="G363" s="219" t="s">
        <v>2219</v>
      </c>
      <c r="H363" s="216">
        <v>362.0</v>
      </c>
    </row>
    <row r="364">
      <c r="A364" s="211">
        <v>363.0</v>
      </c>
      <c r="B364" s="212" t="s">
        <v>297</v>
      </c>
      <c r="C364" s="217" t="s">
        <v>296</v>
      </c>
      <c r="D364" s="217" t="s">
        <v>2220</v>
      </c>
      <c r="E364" s="217" t="s">
        <v>2120</v>
      </c>
      <c r="F364" s="218" t="s">
        <v>2089</v>
      </c>
      <c r="G364" s="219" t="s">
        <v>2221</v>
      </c>
      <c r="H364" s="216">
        <v>363.0</v>
      </c>
    </row>
    <row r="365">
      <c r="A365" s="211">
        <v>364.0</v>
      </c>
      <c r="B365" s="212" t="s">
        <v>297</v>
      </c>
      <c r="C365" s="217" t="s">
        <v>296</v>
      </c>
      <c r="D365" s="217" t="s">
        <v>2220</v>
      </c>
      <c r="E365" s="217" t="s">
        <v>2120</v>
      </c>
      <c r="F365" s="218" t="s">
        <v>2091</v>
      </c>
      <c r="G365" s="219" t="s">
        <v>2222</v>
      </c>
      <c r="H365" s="216">
        <v>364.0</v>
      </c>
    </row>
    <row r="366">
      <c r="A366" s="211">
        <v>365.0</v>
      </c>
      <c r="B366" s="212" t="s">
        <v>297</v>
      </c>
      <c r="C366" s="217" t="s">
        <v>296</v>
      </c>
      <c r="D366" s="217" t="s">
        <v>2220</v>
      </c>
      <c r="E366" s="217" t="s">
        <v>2120</v>
      </c>
      <c r="F366" s="218" t="s">
        <v>2093</v>
      </c>
      <c r="G366" s="219" t="s">
        <v>2223</v>
      </c>
      <c r="H366" s="220">
        <v>365.0</v>
      </c>
    </row>
    <row r="367">
      <c r="A367" s="211">
        <v>366.0</v>
      </c>
      <c r="B367" s="212" t="s">
        <v>297</v>
      </c>
      <c r="C367" s="217" t="s">
        <v>296</v>
      </c>
      <c r="D367" s="217" t="s">
        <v>2220</v>
      </c>
      <c r="E367" s="217" t="s">
        <v>2120</v>
      </c>
      <c r="F367" s="218" t="s">
        <v>2100</v>
      </c>
      <c r="G367" s="219" t="s">
        <v>2224</v>
      </c>
      <c r="H367" s="216">
        <v>366.0</v>
      </c>
    </row>
    <row r="368">
      <c r="A368" s="211">
        <v>367.0</v>
      </c>
      <c r="B368" s="212" t="s">
        <v>297</v>
      </c>
      <c r="C368" s="217" t="s">
        <v>296</v>
      </c>
      <c r="D368" s="217" t="s">
        <v>2220</v>
      </c>
      <c r="E368" s="217" t="s">
        <v>2120</v>
      </c>
      <c r="F368" s="218" t="s">
        <v>2102</v>
      </c>
      <c r="G368" s="219" t="s">
        <v>2176</v>
      </c>
      <c r="H368" s="216">
        <v>367.0</v>
      </c>
    </row>
    <row r="369">
      <c r="A369" s="211">
        <v>368.0</v>
      </c>
      <c r="B369" s="212" t="s">
        <v>297</v>
      </c>
      <c r="C369" s="217" t="s">
        <v>296</v>
      </c>
      <c r="D369" s="217" t="s">
        <v>2225</v>
      </c>
      <c r="E369" s="217" t="s">
        <v>2127</v>
      </c>
      <c r="F369" s="218" t="s">
        <v>2089</v>
      </c>
      <c r="G369" s="219" t="s">
        <v>2226</v>
      </c>
      <c r="H369" s="216">
        <v>368.0</v>
      </c>
    </row>
    <row r="370">
      <c r="A370" s="211">
        <v>369.0</v>
      </c>
      <c r="B370" s="212" t="s">
        <v>297</v>
      </c>
      <c r="C370" s="217" t="s">
        <v>296</v>
      </c>
      <c r="D370" s="217" t="s">
        <v>2225</v>
      </c>
      <c r="E370" s="217" t="s">
        <v>2127</v>
      </c>
      <c r="F370" s="218" t="s">
        <v>2091</v>
      </c>
      <c r="G370" s="219" t="s">
        <v>2227</v>
      </c>
      <c r="H370" s="216">
        <v>369.0</v>
      </c>
    </row>
    <row r="371">
      <c r="A371" s="211">
        <v>370.0</v>
      </c>
      <c r="B371" s="212" t="s">
        <v>297</v>
      </c>
      <c r="C371" s="217" t="s">
        <v>296</v>
      </c>
      <c r="D371" s="217" t="s">
        <v>2225</v>
      </c>
      <c r="E371" s="217" t="s">
        <v>2127</v>
      </c>
      <c r="F371" s="218" t="s">
        <v>2093</v>
      </c>
      <c r="G371" s="219" t="s">
        <v>2228</v>
      </c>
      <c r="H371" s="216">
        <v>370.0</v>
      </c>
    </row>
    <row r="372">
      <c r="A372" s="211">
        <v>371.0</v>
      </c>
      <c r="B372" s="212" t="s">
        <v>297</v>
      </c>
      <c r="C372" s="217" t="s">
        <v>296</v>
      </c>
      <c r="D372" s="217" t="s">
        <v>2225</v>
      </c>
      <c r="E372" s="217" t="s">
        <v>2127</v>
      </c>
      <c r="F372" s="218" t="s">
        <v>2100</v>
      </c>
      <c r="G372" s="219" t="s">
        <v>2229</v>
      </c>
      <c r="H372" s="216">
        <v>371.0</v>
      </c>
    </row>
    <row r="373">
      <c r="A373" s="211">
        <v>372.0</v>
      </c>
      <c r="B373" s="212" t="s">
        <v>297</v>
      </c>
      <c r="C373" s="217" t="s">
        <v>296</v>
      </c>
      <c r="D373" s="217" t="s">
        <v>2225</v>
      </c>
      <c r="E373" s="217" t="s">
        <v>2127</v>
      </c>
      <c r="F373" s="218" t="s">
        <v>2102</v>
      </c>
      <c r="G373" s="219" t="s">
        <v>2230</v>
      </c>
      <c r="H373" s="216">
        <v>372.0</v>
      </c>
    </row>
    <row r="374">
      <c r="A374" s="211">
        <v>373.0</v>
      </c>
      <c r="B374" s="212" t="s">
        <v>297</v>
      </c>
      <c r="C374" s="217" t="s">
        <v>296</v>
      </c>
      <c r="D374" s="217" t="s">
        <v>2231</v>
      </c>
      <c r="E374" s="217" t="s">
        <v>86</v>
      </c>
      <c r="F374" s="218" t="s">
        <v>2089</v>
      </c>
      <c r="G374" s="219" t="s">
        <v>2232</v>
      </c>
      <c r="H374" s="216">
        <v>373.0</v>
      </c>
    </row>
    <row r="375">
      <c r="A375" s="211">
        <v>374.0</v>
      </c>
      <c r="B375" s="212" t="s">
        <v>297</v>
      </c>
      <c r="C375" s="217" t="s">
        <v>296</v>
      </c>
      <c r="D375" s="217" t="s">
        <v>2231</v>
      </c>
      <c r="E375" s="217" t="s">
        <v>86</v>
      </c>
      <c r="F375" s="218" t="s">
        <v>2091</v>
      </c>
      <c r="G375" s="219" t="s">
        <v>2233</v>
      </c>
      <c r="H375" s="216">
        <v>374.0</v>
      </c>
    </row>
    <row r="376">
      <c r="A376" s="211">
        <v>375.0</v>
      </c>
      <c r="B376" s="212" t="s">
        <v>297</v>
      </c>
      <c r="C376" s="217" t="s">
        <v>296</v>
      </c>
      <c r="D376" s="217" t="s">
        <v>2231</v>
      </c>
      <c r="E376" s="217" t="s">
        <v>86</v>
      </c>
      <c r="F376" s="218" t="s">
        <v>2093</v>
      </c>
      <c r="G376" s="219" t="s">
        <v>2234</v>
      </c>
      <c r="H376" s="216">
        <v>375.0</v>
      </c>
    </row>
    <row r="377">
      <c r="A377" s="211">
        <v>376.0</v>
      </c>
      <c r="B377" s="212" t="s">
        <v>297</v>
      </c>
      <c r="C377" s="217" t="s">
        <v>296</v>
      </c>
      <c r="D377" s="217" t="s">
        <v>2231</v>
      </c>
      <c r="E377" s="217" t="s">
        <v>86</v>
      </c>
      <c r="F377" s="218" t="s">
        <v>2100</v>
      </c>
      <c r="G377" s="219" t="s">
        <v>2235</v>
      </c>
      <c r="H377" s="216">
        <v>376.0</v>
      </c>
    </row>
    <row r="378">
      <c r="A378" s="211">
        <v>377.0</v>
      </c>
      <c r="B378" s="212" t="s">
        <v>297</v>
      </c>
      <c r="C378" s="217" t="s">
        <v>296</v>
      </c>
      <c r="D378" s="217" t="s">
        <v>2231</v>
      </c>
      <c r="E378" s="217" t="s">
        <v>86</v>
      </c>
      <c r="F378" s="218" t="s">
        <v>2102</v>
      </c>
      <c r="G378" s="219" t="s">
        <v>2137</v>
      </c>
      <c r="H378" s="216">
        <v>377.0</v>
      </c>
    </row>
    <row r="379">
      <c r="A379" s="211">
        <v>378.0</v>
      </c>
      <c r="B379" s="212" t="s">
        <v>297</v>
      </c>
      <c r="C379" s="217" t="s">
        <v>296</v>
      </c>
      <c r="D379" s="217" t="s">
        <v>2231</v>
      </c>
      <c r="E379" s="217" t="s">
        <v>86</v>
      </c>
      <c r="F379" s="218" t="s">
        <v>2104</v>
      </c>
      <c r="G379" s="219" t="s">
        <v>2236</v>
      </c>
      <c r="H379" s="216">
        <v>378.0</v>
      </c>
    </row>
    <row r="380">
      <c r="A380" s="211">
        <v>379.0</v>
      </c>
      <c r="B380" s="212" t="s">
        <v>297</v>
      </c>
      <c r="C380" s="217" t="s">
        <v>296</v>
      </c>
      <c r="D380" s="217" t="s">
        <v>2231</v>
      </c>
      <c r="E380" s="217" t="s">
        <v>86</v>
      </c>
      <c r="F380" s="218" t="s">
        <v>2106</v>
      </c>
      <c r="G380" s="219" t="s">
        <v>2237</v>
      </c>
      <c r="H380" s="216">
        <v>379.0</v>
      </c>
    </row>
    <row r="381">
      <c r="A381" s="211">
        <v>380.0</v>
      </c>
      <c r="B381" s="212" t="s">
        <v>297</v>
      </c>
      <c r="C381" s="217" t="s">
        <v>296</v>
      </c>
      <c r="D381" s="217" t="s">
        <v>2231</v>
      </c>
      <c r="E381" s="217" t="s">
        <v>86</v>
      </c>
      <c r="F381" s="218" t="s">
        <v>2108</v>
      </c>
      <c r="G381" s="219" t="s">
        <v>2238</v>
      </c>
      <c r="H381" s="216">
        <v>380.0</v>
      </c>
    </row>
    <row r="382">
      <c r="A382" s="211">
        <v>381.0</v>
      </c>
      <c r="B382" s="212" t="s">
        <v>297</v>
      </c>
      <c r="C382" s="217" t="s">
        <v>296</v>
      </c>
      <c r="D382" s="217" t="s">
        <v>2239</v>
      </c>
      <c r="E382" s="217" t="s">
        <v>2142</v>
      </c>
      <c r="F382" s="218" t="s">
        <v>2089</v>
      </c>
      <c r="G382" s="219" t="s">
        <v>87</v>
      </c>
      <c r="H382" s="216">
        <v>381.0</v>
      </c>
    </row>
    <row r="383">
      <c r="A383" s="211">
        <v>382.0</v>
      </c>
      <c r="B383" s="212" t="s">
        <v>297</v>
      </c>
      <c r="C383" s="217" t="s">
        <v>296</v>
      </c>
      <c r="D383" s="217" t="s">
        <v>2239</v>
      </c>
      <c r="E383" s="217" t="s">
        <v>2142</v>
      </c>
      <c r="F383" s="218" t="s">
        <v>2091</v>
      </c>
      <c r="G383" s="219" t="s">
        <v>2143</v>
      </c>
      <c r="H383" s="216">
        <v>382.0</v>
      </c>
    </row>
    <row r="384">
      <c r="A384" s="211">
        <v>383.0</v>
      </c>
      <c r="B384" s="212" t="s">
        <v>297</v>
      </c>
      <c r="C384" s="217" t="s">
        <v>296</v>
      </c>
      <c r="D384" s="217" t="s">
        <v>2239</v>
      </c>
      <c r="E384" s="217" t="s">
        <v>2142</v>
      </c>
      <c r="F384" s="218" t="s">
        <v>2093</v>
      </c>
      <c r="G384" s="219" t="s">
        <v>2240</v>
      </c>
      <c r="H384" s="216">
        <v>383.0</v>
      </c>
    </row>
    <row r="385">
      <c r="A385" s="211">
        <v>384.0</v>
      </c>
      <c r="B385" s="212" t="s">
        <v>297</v>
      </c>
      <c r="C385" s="217" t="s">
        <v>296</v>
      </c>
      <c r="D385" s="217" t="s">
        <v>2239</v>
      </c>
      <c r="E385" s="217" t="s">
        <v>2142</v>
      </c>
      <c r="F385" s="218" t="s">
        <v>2100</v>
      </c>
      <c r="G385" s="219" t="s">
        <v>2193</v>
      </c>
      <c r="H385" s="216">
        <v>384.0</v>
      </c>
    </row>
    <row r="386">
      <c r="A386" s="211">
        <v>385.0</v>
      </c>
      <c r="B386" s="212" t="s">
        <v>297</v>
      </c>
      <c r="C386" s="217" t="s">
        <v>296</v>
      </c>
      <c r="D386" s="217" t="s">
        <v>2239</v>
      </c>
      <c r="E386" s="217" t="s">
        <v>2142</v>
      </c>
      <c r="F386" s="218" t="s">
        <v>2102</v>
      </c>
      <c r="G386" s="219" t="s">
        <v>2241</v>
      </c>
      <c r="H386" s="216">
        <v>385.0</v>
      </c>
    </row>
    <row r="387">
      <c r="A387" s="211">
        <v>386.0</v>
      </c>
      <c r="B387" s="212" t="s">
        <v>297</v>
      </c>
      <c r="C387" s="217" t="s">
        <v>296</v>
      </c>
      <c r="D387" s="217" t="s">
        <v>2239</v>
      </c>
      <c r="E387" s="217" t="s">
        <v>2142</v>
      </c>
      <c r="F387" s="218" t="s">
        <v>2104</v>
      </c>
      <c r="G387" s="219" t="s">
        <v>2195</v>
      </c>
      <c r="H387" s="216">
        <v>386.0</v>
      </c>
    </row>
    <row r="388">
      <c r="A388" s="211">
        <v>387.0</v>
      </c>
      <c r="B388" s="212" t="s">
        <v>297</v>
      </c>
      <c r="C388" s="217" t="s">
        <v>296</v>
      </c>
      <c r="D388" s="217" t="s">
        <v>2239</v>
      </c>
      <c r="E388" s="217" t="s">
        <v>2142</v>
      </c>
      <c r="F388" s="218" t="s">
        <v>2106</v>
      </c>
      <c r="G388" s="219" t="s">
        <v>2242</v>
      </c>
      <c r="H388" s="216">
        <v>387.0</v>
      </c>
    </row>
    <row r="389">
      <c r="A389" s="211">
        <v>388.0</v>
      </c>
      <c r="B389" s="221" t="s">
        <v>302</v>
      </c>
      <c r="C389" s="217" t="s">
        <v>16</v>
      </c>
      <c r="D389" s="217" t="s">
        <v>2087</v>
      </c>
      <c r="E389" s="217" t="s">
        <v>2243</v>
      </c>
      <c r="F389" s="218" t="s">
        <v>2089</v>
      </c>
      <c r="G389" s="219" t="s">
        <v>2244</v>
      </c>
      <c r="H389" s="216">
        <v>388.0</v>
      </c>
    </row>
    <row r="390">
      <c r="A390" s="211">
        <v>389.0</v>
      </c>
      <c r="B390" s="221" t="s">
        <v>302</v>
      </c>
      <c r="C390" s="217" t="s">
        <v>16</v>
      </c>
      <c r="D390" s="217" t="s">
        <v>2087</v>
      </c>
      <c r="E390" s="217" t="s">
        <v>2243</v>
      </c>
      <c r="F390" s="218" t="s">
        <v>2091</v>
      </c>
      <c r="G390" s="219" t="s">
        <v>2245</v>
      </c>
      <c r="H390" s="216">
        <v>389.0</v>
      </c>
    </row>
    <row r="391">
      <c r="A391" s="211">
        <v>390.0</v>
      </c>
      <c r="B391" s="221" t="s">
        <v>302</v>
      </c>
      <c r="C391" s="217" t="s">
        <v>16</v>
      </c>
      <c r="D391" s="217" t="s">
        <v>2087</v>
      </c>
      <c r="E391" s="217" t="s">
        <v>2243</v>
      </c>
      <c r="F391" s="218" t="s">
        <v>2093</v>
      </c>
      <c r="G391" s="219" t="s">
        <v>2246</v>
      </c>
      <c r="H391" s="216">
        <v>390.0</v>
      </c>
    </row>
    <row r="392">
      <c r="A392" s="211">
        <v>391.0</v>
      </c>
      <c r="B392" s="221" t="s">
        <v>302</v>
      </c>
      <c r="C392" s="217" t="s">
        <v>16</v>
      </c>
      <c r="D392" s="217" t="s">
        <v>2087</v>
      </c>
      <c r="E392" s="217" t="s">
        <v>2243</v>
      </c>
      <c r="F392" s="218" t="s">
        <v>2100</v>
      </c>
      <c r="G392" s="219" t="s">
        <v>2247</v>
      </c>
      <c r="H392" s="216">
        <v>391.0</v>
      </c>
    </row>
    <row r="393">
      <c r="A393" s="211">
        <v>392.0</v>
      </c>
      <c r="B393" s="221" t="s">
        <v>302</v>
      </c>
      <c r="C393" s="217" t="s">
        <v>16</v>
      </c>
      <c r="D393" s="217" t="s">
        <v>2087</v>
      </c>
      <c r="E393" s="217" t="s">
        <v>2243</v>
      </c>
      <c r="F393" s="218" t="s">
        <v>2102</v>
      </c>
      <c r="G393" s="219" t="s">
        <v>2248</v>
      </c>
      <c r="H393" s="216">
        <v>392.0</v>
      </c>
    </row>
    <row r="394">
      <c r="A394" s="211">
        <v>393.0</v>
      </c>
      <c r="B394" s="221" t="s">
        <v>302</v>
      </c>
      <c r="C394" s="217" t="s">
        <v>16</v>
      </c>
      <c r="D394" s="217" t="s">
        <v>2095</v>
      </c>
      <c r="E394" s="217" t="s">
        <v>84</v>
      </c>
      <c r="F394" s="218" t="s">
        <v>2089</v>
      </c>
      <c r="G394" s="219" t="s">
        <v>2249</v>
      </c>
      <c r="H394" s="216">
        <v>393.0</v>
      </c>
    </row>
    <row r="395">
      <c r="A395" s="211">
        <v>394.0</v>
      </c>
      <c r="B395" s="221" t="s">
        <v>302</v>
      </c>
      <c r="C395" s="217" t="s">
        <v>16</v>
      </c>
      <c r="D395" s="217" t="s">
        <v>2095</v>
      </c>
      <c r="E395" s="217" t="s">
        <v>84</v>
      </c>
      <c r="F395" s="218" t="s">
        <v>2091</v>
      </c>
      <c r="G395" s="219" t="s">
        <v>2250</v>
      </c>
      <c r="H395" s="216">
        <v>394.0</v>
      </c>
    </row>
    <row r="396">
      <c r="A396" s="211">
        <v>395.0</v>
      </c>
      <c r="B396" s="221" t="s">
        <v>302</v>
      </c>
      <c r="C396" s="217" t="s">
        <v>16</v>
      </c>
      <c r="D396" s="217" t="s">
        <v>2095</v>
      </c>
      <c r="E396" s="217" t="s">
        <v>84</v>
      </c>
      <c r="F396" s="218" t="s">
        <v>2093</v>
      </c>
      <c r="G396" s="219" t="s">
        <v>2251</v>
      </c>
      <c r="H396" s="216">
        <v>395.0</v>
      </c>
    </row>
    <row r="397">
      <c r="A397" s="211">
        <v>396.0</v>
      </c>
      <c r="B397" s="221" t="s">
        <v>302</v>
      </c>
      <c r="C397" s="217" t="s">
        <v>16</v>
      </c>
      <c r="D397" s="217" t="s">
        <v>2095</v>
      </c>
      <c r="E397" s="217" t="s">
        <v>84</v>
      </c>
      <c r="F397" s="218" t="s">
        <v>2100</v>
      </c>
      <c r="G397" s="219" t="s">
        <v>2252</v>
      </c>
      <c r="H397" s="216">
        <v>396.0</v>
      </c>
    </row>
    <row r="398">
      <c r="A398" s="211">
        <v>397.0</v>
      </c>
      <c r="B398" s="221" t="s">
        <v>302</v>
      </c>
      <c r="C398" s="217" t="s">
        <v>16</v>
      </c>
      <c r="D398" s="217" t="s">
        <v>2095</v>
      </c>
      <c r="E398" s="217" t="s">
        <v>84</v>
      </c>
      <c r="F398" s="218" t="s">
        <v>2102</v>
      </c>
      <c r="G398" s="219" t="s">
        <v>2253</v>
      </c>
      <c r="H398" s="216">
        <v>397.0</v>
      </c>
    </row>
    <row r="399">
      <c r="A399" s="211">
        <v>398.0</v>
      </c>
      <c r="B399" s="221" t="s">
        <v>302</v>
      </c>
      <c r="C399" s="217" t="s">
        <v>16</v>
      </c>
      <c r="D399" s="217" t="s">
        <v>2095</v>
      </c>
      <c r="E399" s="217" t="s">
        <v>84</v>
      </c>
      <c r="F399" s="218" t="s">
        <v>2104</v>
      </c>
      <c r="G399" s="219" t="s">
        <v>2254</v>
      </c>
      <c r="H399" s="216">
        <v>398.0</v>
      </c>
    </row>
    <row r="400">
      <c r="A400" s="211">
        <v>399.0</v>
      </c>
      <c r="B400" s="221" t="s">
        <v>302</v>
      </c>
      <c r="C400" s="217" t="s">
        <v>16</v>
      </c>
      <c r="D400" s="217" t="s">
        <v>2112</v>
      </c>
      <c r="E400" s="217" t="s">
        <v>82</v>
      </c>
      <c r="F400" s="218" t="s">
        <v>2089</v>
      </c>
      <c r="G400" s="219" t="s">
        <v>2255</v>
      </c>
      <c r="H400" s="224">
        <v>399.0</v>
      </c>
    </row>
    <row r="401">
      <c r="A401" s="211">
        <v>400.0</v>
      </c>
      <c r="B401" s="221" t="s">
        <v>302</v>
      </c>
      <c r="C401" s="217" t="s">
        <v>16</v>
      </c>
      <c r="D401" s="217" t="s">
        <v>2112</v>
      </c>
      <c r="E401" s="217" t="s">
        <v>82</v>
      </c>
      <c r="F401" s="218" t="s">
        <v>2091</v>
      </c>
      <c r="G401" s="219" t="s">
        <v>2256</v>
      </c>
      <c r="H401" s="216">
        <v>400.0</v>
      </c>
    </row>
    <row r="402">
      <c r="A402" s="211">
        <v>401.0</v>
      </c>
      <c r="B402" s="221" t="s">
        <v>302</v>
      </c>
      <c r="C402" s="217" t="s">
        <v>16</v>
      </c>
      <c r="D402" s="217" t="s">
        <v>2112</v>
      </c>
      <c r="E402" s="217" t="s">
        <v>82</v>
      </c>
      <c r="F402" s="218" t="s">
        <v>2093</v>
      </c>
      <c r="G402" s="219" t="s">
        <v>2257</v>
      </c>
      <c r="H402" s="216">
        <v>401.0</v>
      </c>
    </row>
    <row r="403">
      <c r="A403" s="211">
        <v>402.0</v>
      </c>
      <c r="B403" s="221" t="s">
        <v>302</v>
      </c>
      <c r="C403" s="217" t="s">
        <v>16</v>
      </c>
      <c r="D403" s="217" t="s">
        <v>2112</v>
      </c>
      <c r="E403" s="217" t="s">
        <v>82</v>
      </c>
      <c r="F403" s="218" t="s">
        <v>2100</v>
      </c>
      <c r="G403" s="219" t="s">
        <v>2258</v>
      </c>
      <c r="H403" s="216">
        <v>402.0</v>
      </c>
    </row>
    <row r="404">
      <c r="A404" s="211">
        <v>403.0</v>
      </c>
      <c r="B404" s="221" t="s">
        <v>302</v>
      </c>
      <c r="C404" s="217" t="s">
        <v>16</v>
      </c>
      <c r="D404" s="217" t="s">
        <v>2119</v>
      </c>
      <c r="E404" s="217" t="s">
        <v>2259</v>
      </c>
      <c r="F404" s="218" t="s">
        <v>2089</v>
      </c>
      <c r="G404" s="219" t="s">
        <v>2260</v>
      </c>
      <c r="H404" s="216">
        <v>403.0</v>
      </c>
    </row>
    <row r="405">
      <c r="A405" s="211">
        <v>404.0</v>
      </c>
      <c r="B405" s="221" t="s">
        <v>302</v>
      </c>
      <c r="C405" s="217" t="s">
        <v>16</v>
      </c>
      <c r="D405" s="217" t="s">
        <v>2119</v>
      </c>
      <c r="E405" s="217" t="s">
        <v>2259</v>
      </c>
      <c r="F405" s="218" t="s">
        <v>2091</v>
      </c>
      <c r="G405" s="219" t="s">
        <v>2261</v>
      </c>
      <c r="H405" s="216">
        <v>404.0</v>
      </c>
    </row>
    <row r="406">
      <c r="A406" s="211">
        <v>405.0</v>
      </c>
      <c r="B406" s="221" t="s">
        <v>302</v>
      </c>
      <c r="C406" s="217" t="s">
        <v>16</v>
      </c>
      <c r="D406" s="217" t="s">
        <v>2126</v>
      </c>
      <c r="E406" s="217" t="s">
        <v>2262</v>
      </c>
      <c r="F406" s="218" t="s">
        <v>2089</v>
      </c>
      <c r="G406" s="219" t="s">
        <v>2263</v>
      </c>
      <c r="H406" s="216">
        <v>405.0</v>
      </c>
    </row>
    <row r="407">
      <c r="A407" s="211">
        <v>406.0</v>
      </c>
      <c r="B407" s="221" t="s">
        <v>302</v>
      </c>
      <c r="C407" s="217" t="s">
        <v>16</v>
      </c>
      <c r="D407" s="217" t="s">
        <v>2126</v>
      </c>
      <c r="E407" s="217" t="s">
        <v>2262</v>
      </c>
      <c r="F407" s="218" t="s">
        <v>2091</v>
      </c>
      <c r="G407" s="219" t="s">
        <v>2264</v>
      </c>
      <c r="H407" s="216">
        <v>406.0</v>
      </c>
    </row>
    <row r="408">
      <c r="A408" s="211">
        <v>407.0</v>
      </c>
      <c r="B408" s="221" t="s">
        <v>302</v>
      </c>
      <c r="C408" s="217" t="s">
        <v>16</v>
      </c>
      <c r="D408" s="217" t="s">
        <v>2126</v>
      </c>
      <c r="E408" s="217" t="s">
        <v>2262</v>
      </c>
      <c r="F408" s="218" t="s">
        <v>2093</v>
      </c>
      <c r="G408" s="219" t="s">
        <v>2265</v>
      </c>
      <c r="H408" s="216">
        <v>407.0</v>
      </c>
    </row>
    <row r="409">
      <c r="A409" s="211">
        <v>408.0</v>
      </c>
      <c r="B409" s="221" t="s">
        <v>302</v>
      </c>
      <c r="C409" s="217" t="s">
        <v>16</v>
      </c>
      <c r="D409" s="217" t="s">
        <v>2126</v>
      </c>
      <c r="E409" s="217" t="s">
        <v>2262</v>
      </c>
      <c r="F409" s="218" t="s">
        <v>2100</v>
      </c>
      <c r="G409" s="219" t="s">
        <v>2266</v>
      </c>
      <c r="H409" s="216">
        <v>408.0</v>
      </c>
    </row>
    <row r="410">
      <c r="A410" s="211">
        <v>409.0</v>
      </c>
      <c r="B410" s="221" t="s">
        <v>302</v>
      </c>
      <c r="C410" s="217" t="s">
        <v>16</v>
      </c>
      <c r="D410" s="217" t="s">
        <v>2132</v>
      </c>
      <c r="E410" s="217" t="s">
        <v>2267</v>
      </c>
      <c r="F410" s="218" t="s">
        <v>2089</v>
      </c>
      <c r="G410" s="219" t="s">
        <v>2268</v>
      </c>
      <c r="H410" s="216">
        <v>409.0</v>
      </c>
    </row>
    <row r="411">
      <c r="A411" s="211">
        <v>410.0</v>
      </c>
      <c r="B411" s="221" t="s">
        <v>302</v>
      </c>
      <c r="C411" s="217" t="s">
        <v>16</v>
      </c>
      <c r="D411" s="217" t="s">
        <v>2132</v>
      </c>
      <c r="E411" s="217" t="s">
        <v>2267</v>
      </c>
      <c r="F411" s="218" t="s">
        <v>2091</v>
      </c>
      <c r="G411" s="219" t="s">
        <v>2269</v>
      </c>
      <c r="H411" s="216">
        <v>410.0</v>
      </c>
    </row>
    <row r="412">
      <c r="A412" s="211">
        <v>411.0</v>
      </c>
      <c r="B412" s="221" t="s">
        <v>302</v>
      </c>
      <c r="C412" s="217" t="s">
        <v>16</v>
      </c>
      <c r="D412" s="217" t="s">
        <v>2132</v>
      </c>
      <c r="E412" s="217" t="s">
        <v>2267</v>
      </c>
      <c r="F412" s="218" t="s">
        <v>2093</v>
      </c>
      <c r="G412" s="219" t="s">
        <v>2270</v>
      </c>
      <c r="H412" s="216">
        <v>411.0</v>
      </c>
    </row>
    <row r="413">
      <c r="A413" s="211">
        <v>412.0</v>
      </c>
      <c r="B413" s="221" t="s">
        <v>302</v>
      </c>
      <c r="C413" s="217" t="s">
        <v>16</v>
      </c>
      <c r="D413" s="217" t="s">
        <v>2132</v>
      </c>
      <c r="E413" s="217" t="s">
        <v>2267</v>
      </c>
      <c r="F413" s="218" t="s">
        <v>2100</v>
      </c>
      <c r="G413" s="219" t="s">
        <v>2271</v>
      </c>
      <c r="H413" s="216">
        <v>412.0</v>
      </c>
    </row>
    <row r="414">
      <c r="A414" s="211">
        <v>413.0</v>
      </c>
      <c r="B414" s="221" t="s">
        <v>302</v>
      </c>
      <c r="C414" s="217" t="s">
        <v>16</v>
      </c>
      <c r="D414" s="217" t="s">
        <v>2132</v>
      </c>
      <c r="E414" s="217" t="s">
        <v>2267</v>
      </c>
      <c r="F414" s="218" t="s">
        <v>2102</v>
      </c>
      <c r="G414" s="219" t="s">
        <v>2272</v>
      </c>
      <c r="H414" s="216">
        <v>413.0</v>
      </c>
    </row>
    <row r="415">
      <c r="A415" s="211">
        <v>414.0</v>
      </c>
      <c r="B415" s="221" t="s">
        <v>302</v>
      </c>
      <c r="C415" s="217" t="s">
        <v>16</v>
      </c>
      <c r="D415" s="217" t="s">
        <v>2132</v>
      </c>
      <c r="E415" s="217" t="s">
        <v>2267</v>
      </c>
      <c r="F415" s="218" t="s">
        <v>2104</v>
      </c>
      <c r="G415" s="219" t="s">
        <v>2273</v>
      </c>
      <c r="H415" s="216">
        <v>414.0</v>
      </c>
    </row>
    <row r="416">
      <c r="A416" s="211">
        <v>415.0</v>
      </c>
      <c r="B416" s="221" t="s">
        <v>302</v>
      </c>
      <c r="C416" s="217" t="s">
        <v>16</v>
      </c>
      <c r="D416" s="217" t="s">
        <v>2141</v>
      </c>
      <c r="E416" s="217" t="s">
        <v>2274</v>
      </c>
      <c r="F416" s="218" t="s">
        <v>2089</v>
      </c>
      <c r="G416" s="219" t="s">
        <v>2275</v>
      </c>
      <c r="H416" s="216">
        <v>415.0</v>
      </c>
    </row>
    <row r="417">
      <c r="A417" s="211">
        <v>416.0</v>
      </c>
      <c r="B417" s="221" t="s">
        <v>302</v>
      </c>
      <c r="C417" s="217" t="s">
        <v>16</v>
      </c>
      <c r="D417" s="217" t="s">
        <v>2141</v>
      </c>
      <c r="E417" s="217" t="s">
        <v>2274</v>
      </c>
      <c r="F417" s="218" t="s">
        <v>2091</v>
      </c>
      <c r="G417" s="219" t="s">
        <v>2276</v>
      </c>
      <c r="H417" s="216">
        <v>416.0</v>
      </c>
    </row>
    <row r="418">
      <c r="A418" s="211">
        <v>417.0</v>
      </c>
      <c r="B418" s="221" t="s">
        <v>302</v>
      </c>
      <c r="C418" s="217" t="s">
        <v>16</v>
      </c>
      <c r="D418" s="217" t="s">
        <v>2141</v>
      </c>
      <c r="E418" s="217" t="s">
        <v>2274</v>
      </c>
      <c r="F418" s="218" t="s">
        <v>2093</v>
      </c>
      <c r="G418" s="219" t="s">
        <v>2277</v>
      </c>
      <c r="H418" s="216">
        <v>417.0</v>
      </c>
    </row>
    <row r="419">
      <c r="A419" s="211">
        <v>418.0</v>
      </c>
      <c r="B419" s="221" t="s">
        <v>302</v>
      </c>
      <c r="C419" s="217" t="s">
        <v>16</v>
      </c>
      <c r="D419" s="217" t="s">
        <v>2141</v>
      </c>
      <c r="E419" s="217" t="s">
        <v>2274</v>
      </c>
      <c r="F419" s="218" t="s">
        <v>2100</v>
      </c>
      <c r="G419" s="219" t="s">
        <v>2278</v>
      </c>
      <c r="H419" s="216">
        <v>418.0</v>
      </c>
    </row>
    <row r="420">
      <c r="A420" s="211">
        <v>419.0</v>
      </c>
      <c r="B420" s="221" t="s">
        <v>302</v>
      </c>
      <c r="C420" s="217" t="s">
        <v>16</v>
      </c>
      <c r="D420" s="217" t="s">
        <v>2279</v>
      </c>
      <c r="E420" s="217" t="s">
        <v>2280</v>
      </c>
      <c r="F420" s="218" t="s">
        <v>2089</v>
      </c>
      <c r="G420" s="219" t="s">
        <v>2281</v>
      </c>
      <c r="H420" s="216">
        <v>419.0</v>
      </c>
    </row>
    <row r="421">
      <c r="A421" s="211">
        <v>420.0</v>
      </c>
      <c r="B421" s="221" t="s">
        <v>302</v>
      </c>
      <c r="C421" s="217" t="s">
        <v>16</v>
      </c>
      <c r="D421" s="217" t="s">
        <v>2279</v>
      </c>
      <c r="E421" s="217" t="s">
        <v>2280</v>
      </c>
      <c r="F421" s="218" t="s">
        <v>2091</v>
      </c>
      <c r="G421" s="219" t="s">
        <v>2282</v>
      </c>
      <c r="H421" s="216">
        <v>420.0</v>
      </c>
    </row>
    <row r="422">
      <c r="A422" s="211">
        <v>421.0</v>
      </c>
      <c r="B422" s="221" t="s">
        <v>302</v>
      </c>
      <c r="C422" s="217" t="s">
        <v>16</v>
      </c>
      <c r="D422" s="217" t="s">
        <v>2279</v>
      </c>
      <c r="E422" s="217" t="s">
        <v>2280</v>
      </c>
      <c r="F422" s="218" t="s">
        <v>2093</v>
      </c>
      <c r="G422" s="219" t="s">
        <v>2283</v>
      </c>
      <c r="H422" s="216">
        <v>421.0</v>
      </c>
    </row>
    <row r="423">
      <c r="A423" s="211">
        <v>422.0</v>
      </c>
      <c r="B423" s="221" t="s">
        <v>302</v>
      </c>
      <c r="C423" s="217" t="s">
        <v>16</v>
      </c>
      <c r="D423" s="217" t="s">
        <v>2279</v>
      </c>
      <c r="E423" s="217" t="s">
        <v>2280</v>
      </c>
      <c r="F423" s="218" t="s">
        <v>2100</v>
      </c>
      <c r="G423" s="219" t="s">
        <v>2284</v>
      </c>
      <c r="H423" s="216">
        <v>422.0</v>
      </c>
    </row>
    <row r="424">
      <c r="A424" s="211">
        <v>423.0</v>
      </c>
      <c r="B424" s="221" t="s">
        <v>302</v>
      </c>
      <c r="C424" s="217" t="s">
        <v>16</v>
      </c>
      <c r="D424" s="217" t="s">
        <v>2279</v>
      </c>
      <c r="E424" s="217" t="s">
        <v>2280</v>
      </c>
      <c r="F424" s="218" t="s">
        <v>2102</v>
      </c>
      <c r="G424" s="219" t="s">
        <v>2285</v>
      </c>
      <c r="H424" s="216">
        <v>423.0</v>
      </c>
    </row>
    <row r="425">
      <c r="A425" s="211">
        <v>424.0</v>
      </c>
      <c r="B425" s="221" t="s">
        <v>302</v>
      </c>
      <c r="C425" s="217" t="s">
        <v>16</v>
      </c>
      <c r="D425" s="217" t="s">
        <v>2286</v>
      </c>
      <c r="E425" s="217" t="s">
        <v>2287</v>
      </c>
      <c r="F425" s="218" t="s">
        <v>2089</v>
      </c>
      <c r="G425" s="219" t="s">
        <v>2288</v>
      </c>
      <c r="H425" s="216">
        <v>424.0</v>
      </c>
    </row>
    <row r="426">
      <c r="A426" s="211">
        <v>425.0</v>
      </c>
      <c r="B426" s="221" t="s">
        <v>302</v>
      </c>
      <c r="C426" s="217" t="s">
        <v>16</v>
      </c>
      <c r="D426" s="217" t="s">
        <v>2286</v>
      </c>
      <c r="E426" s="217" t="s">
        <v>2287</v>
      </c>
      <c r="F426" s="218" t="s">
        <v>2091</v>
      </c>
      <c r="G426" s="219" t="s">
        <v>2289</v>
      </c>
      <c r="H426" s="216">
        <v>425.0</v>
      </c>
    </row>
    <row r="427">
      <c r="A427" s="211">
        <v>426.0</v>
      </c>
      <c r="B427" s="221" t="s">
        <v>302</v>
      </c>
      <c r="C427" s="217" t="s">
        <v>16</v>
      </c>
      <c r="D427" s="217" t="s">
        <v>2286</v>
      </c>
      <c r="E427" s="217" t="s">
        <v>2287</v>
      </c>
      <c r="F427" s="218" t="s">
        <v>2093</v>
      </c>
      <c r="G427" s="219" t="s">
        <v>2290</v>
      </c>
      <c r="H427" s="216">
        <v>426.0</v>
      </c>
    </row>
    <row r="428">
      <c r="A428" s="211">
        <v>427.0</v>
      </c>
      <c r="B428" s="221" t="s">
        <v>302</v>
      </c>
      <c r="C428" s="217" t="s">
        <v>16</v>
      </c>
      <c r="D428" s="217" t="s">
        <v>2145</v>
      </c>
      <c r="E428" s="217" t="s">
        <v>2243</v>
      </c>
      <c r="F428" s="218" t="s">
        <v>2089</v>
      </c>
      <c r="G428" s="219" t="s">
        <v>2291</v>
      </c>
      <c r="H428" s="216">
        <v>427.0</v>
      </c>
    </row>
    <row r="429">
      <c r="A429" s="211">
        <v>428.0</v>
      </c>
      <c r="B429" s="221" t="s">
        <v>302</v>
      </c>
      <c r="C429" s="217" t="s">
        <v>16</v>
      </c>
      <c r="D429" s="217" t="s">
        <v>2145</v>
      </c>
      <c r="E429" s="217" t="s">
        <v>2243</v>
      </c>
      <c r="F429" s="218" t="s">
        <v>2091</v>
      </c>
      <c r="G429" s="219" t="s">
        <v>2292</v>
      </c>
      <c r="H429" s="216">
        <v>428.0</v>
      </c>
    </row>
    <row r="430">
      <c r="A430" s="211">
        <v>429.0</v>
      </c>
      <c r="B430" s="221" t="s">
        <v>302</v>
      </c>
      <c r="C430" s="217" t="s">
        <v>16</v>
      </c>
      <c r="D430" s="217" t="s">
        <v>2145</v>
      </c>
      <c r="E430" s="217" t="s">
        <v>2243</v>
      </c>
      <c r="F430" s="218" t="s">
        <v>2093</v>
      </c>
      <c r="G430" s="219" t="s">
        <v>83</v>
      </c>
      <c r="H430" s="216">
        <v>429.0</v>
      </c>
    </row>
    <row r="431">
      <c r="A431" s="211">
        <v>430.0</v>
      </c>
      <c r="B431" s="221" t="s">
        <v>302</v>
      </c>
      <c r="C431" s="217" t="s">
        <v>16</v>
      </c>
      <c r="D431" s="217" t="s">
        <v>2145</v>
      </c>
      <c r="E431" s="217" t="s">
        <v>2243</v>
      </c>
      <c r="F431" s="218" t="s">
        <v>2100</v>
      </c>
      <c r="G431" s="219" t="s">
        <v>2293</v>
      </c>
      <c r="H431" s="216">
        <v>430.0</v>
      </c>
    </row>
    <row r="432">
      <c r="A432" s="211">
        <v>431.0</v>
      </c>
      <c r="B432" s="221" t="s">
        <v>302</v>
      </c>
      <c r="C432" s="217" t="s">
        <v>16</v>
      </c>
      <c r="D432" s="217" t="s">
        <v>2145</v>
      </c>
      <c r="E432" s="217" t="s">
        <v>2243</v>
      </c>
      <c r="F432" s="218" t="s">
        <v>2102</v>
      </c>
      <c r="G432" s="219" t="s">
        <v>2294</v>
      </c>
      <c r="H432" s="216">
        <v>431.0</v>
      </c>
    </row>
    <row r="433">
      <c r="A433" s="211">
        <v>432.0</v>
      </c>
      <c r="B433" s="221" t="s">
        <v>302</v>
      </c>
      <c r="C433" s="217" t="s">
        <v>16</v>
      </c>
      <c r="D433" s="217" t="s">
        <v>2149</v>
      </c>
      <c r="E433" s="217" t="s">
        <v>84</v>
      </c>
      <c r="F433" s="218" t="s">
        <v>2089</v>
      </c>
      <c r="G433" s="219" t="s">
        <v>2295</v>
      </c>
      <c r="H433" s="216">
        <v>432.0</v>
      </c>
    </row>
    <row r="434">
      <c r="A434" s="211">
        <v>433.0</v>
      </c>
      <c r="B434" s="221" t="s">
        <v>302</v>
      </c>
      <c r="C434" s="217" t="s">
        <v>16</v>
      </c>
      <c r="D434" s="217" t="s">
        <v>2149</v>
      </c>
      <c r="E434" s="217" t="s">
        <v>84</v>
      </c>
      <c r="F434" s="218" t="s">
        <v>2091</v>
      </c>
      <c r="G434" s="219" t="s">
        <v>2296</v>
      </c>
      <c r="H434" s="216">
        <v>433.0</v>
      </c>
    </row>
    <row r="435">
      <c r="A435" s="211">
        <v>434.0</v>
      </c>
      <c r="B435" s="221" t="s">
        <v>302</v>
      </c>
      <c r="C435" s="217" t="s">
        <v>16</v>
      </c>
      <c r="D435" s="217" t="s">
        <v>2149</v>
      </c>
      <c r="E435" s="217" t="s">
        <v>84</v>
      </c>
      <c r="F435" s="218" t="s">
        <v>2093</v>
      </c>
      <c r="G435" s="219" t="s">
        <v>2297</v>
      </c>
      <c r="H435" s="216">
        <v>434.0</v>
      </c>
    </row>
    <row r="436">
      <c r="A436" s="211">
        <v>435.0</v>
      </c>
      <c r="B436" s="221" t="s">
        <v>302</v>
      </c>
      <c r="C436" s="217" t="s">
        <v>16</v>
      </c>
      <c r="D436" s="217" t="s">
        <v>2149</v>
      </c>
      <c r="E436" s="217" t="s">
        <v>84</v>
      </c>
      <c r="F436" s="218" t="s">
        <v>2100</v>
      </c>
      <c r="G436" s="219" t="s">
        <v>2298</v>
      </c>
      <c r="H436" s="216">
        <v>435.0</v>
      </c>
    </row>
    <row r="437">
      <c r="A437" s="211">
        <v>436.0</v>
      </c>
      <c r="B437" s="221" t="s">
        <v>302</v>
      </c>
      <c r="C437" s="217" t="s">
        <v>16</v>
      </c>
      <c r="D437" s="217" t="s">
        <v>2149</v>
      </c>
      <c r="E437" s="217" t="s">
        <v>84</v>
      </c>
      <c r="F437" s="218" t="s">
        <v>2102</v>
      </c>
      <c r="G437" s="219" t="s">
        <v>2299</v>
      </c>
      <c r="H437" s="216">
        <v>436.0</v>
      </c>
    </row>
    <row r="438">
      <c r="A438" s="211">
        <v>437.0</v>
      </c>
      <c r="B438" s="221" t="s">
        <v>302</v>
      </c>
      <c r="C438" s="217" t="s">
        <v>16</v>
      </c>
      <c r="D438" s="217" t="s">
        <v>2166</v>
      </c>
      <c r="E438" s="217" t="s">
        <v>82</v>
      </c>
      <c r="F438" s="218" t="s">
        <v>2089</v>
      </c>
      <c r="G438" s="219" t="s">
        <v>2300</v>
      </c>
      <c r="H438" s="216">
        <v>437.0</v>
      </c>
    </row>
    <row r="439">
      <c r="A439" s="211">
        <v>438.0</v>
      </c>
      <c r="B439" s="221" t="s">
        <v>302</v>
      </c>
      <c r="C439" s="217" t="s">
        <v>16</v>
      </c>
      <c r="D439" s="217" t="s">
        <v>2166</v>
      </c>
      <c r="E439" s="217" t="s">
        <v>82</v>
      </c>
      <c r="F439" s="218" t="s">
        <v>2091</v>
      </c>
      <c r="G439" s="219" t="s">
        <v>2301</v>
      </c>
      <c r="H439" s="216">
        <v>438.0</v>
      </c>
    </row>
    <row r="440">
      <c r="A440" s="211">
        <v>439.0</v>
      </c>
      <c r="B440" s="221" t="s">
        <v>302</v>
      </c>
      <c r="C440" s="217" t="s">
        <v>16</v>
      </c>
      <c r="D440" s="217" t="s">
        <v>2166</v>
      </c>
      <c r="E440" s="217" t="s">
        <v>82</v>
      </c>
      <c r="F440" s="218" t="s">
        <v>2093</v>
      </c>
      <c r="G440" s="219" t="s">
        <v>2302</v>
      </c>
      <c r="H440" s="216">
        <v>439.0</v>
      </c>
    </row>
    <row r="441">
      <c r="A441" s="211">
        <v>440.0</v>
      </c>
      <c r="B441" s="221" t="s">
        <v>302</v>
      </c>
      <c r="C441" s="217" t="s">
        <v>16</v>
      </c>
      <c r="D441" s="217" t="s">
        <v>2166</v>
      </c>
      <c r="E441" s="217" t="s">
        <v>82</v>
      </c>
      <c r="F441" s="218" t="s">
        <v>2100</v>
      </c>
      <c r="G441" s="219" t="s">
        <v>2303</v>
      </c>
      <c r="H441" s="216">
        <v>440.0</v>
      </c>
    </row>
    <row r="442">
      <c r="A442" s="211">
        <v>441.0</v>
      </c>
      <c r="B442" s="221" t="s">
        <v>302</v>
      </c>
      <c r="C442" s="217" t="s">
        <v>16</v>
      </c>
      <c r="D442" s="217" t="s">
        <v>2166</v>
      </c>
      <c r="E442" s="217" t="s">
        <v>82</v>
      </c>
      <c r="F442" s="218" t="s">
        <v>2102</v>
      </c>
      <c r="G442" s="219" t="s">
        <v>2304</v>
      </c>
      <c r="H442" s="216">
        <v>441.0</v>
      </c>
    </row>
    <row r="443">
      <c r="A443" s="211">
        <v>442.0</v>
      </c>
      <c r="B443" s="221" t="s">
        <v>302</v>
      </c>
      <c r="C443" s="217" t="s">
        <v>16</v>
      </c>
      <c r="D443" s="217" t="s">
        <v>2171</v>
      </c>
      <c r="E443" s="217" t="s">
        <v>2259</v>
      </c>
      <c r="F443" s="218" t="s">
        <v>2089</v>
      </c>
      <c r="G443" s="219" t="s">
        <v>2305</v>
      </c>
      <c r="H443" s="216">
        <v>442.0</v>
      </c>
    </row>
    <row r="444">
      <c r="A444" s="211">
        <v>443.0</v>
      </c>
      <c r="B444" s="221" t="s">
        <v>302</v>
      </c>
      <c r="C444" s="217" t="s">
        <v>16</v>
      </c>
      <c r="D444" s="217" t="s">
        <v>2171</v>
      </c>
      <c r="E444" s="217" t="s">
        <v>2259</v>
      </c>
      <c r="F444" s="218" t="s">
        <v>2091</v>
      </c>
      <c r="G444" s="219" t="s">
        <v>2306</v>
      </c>
      <c r="H444" s="216">
        <v>443.0</v>
      </c>
    </row>
    <row r="445">
      <c r="A445" s="211">
        <v>444.0</v>
      </c>
      <c r="B445" s="221" t="s">
        <v>302</v>
      </c>
      <c r="C445" s="217" t="s">
        <v>16</v>
      </c>
      <c r="D445" s="217" t="s">
        <v>2171</v>
      </c>
      <c r="E445" s="217" t="s">
        <v>2259</v>
      </c>
      <c r="F445" s="218" t="s">
        <v>2093</v>
      </c>
      <c r="G445" s="219" t="s">
        <v>2307</v>
      </c>
      <c r="H445" s="216">
        <v>444.0</v>
      </c>
    </row>
    <row r="446">
      <c r="A446" s="211">
        <v>445.0</v>
      </c>
      <c r="B446" s="221" t="s">
        <v>302</v>
      </c>
      <c r="C446" s="217" t="s">
        <v>16</v>
      </c>
      <c r="D446" s="217" t="s">
        <v>2171</v>
      </c>
      <c r="E446" s="217" t="s">
        <v>2259</v>
      </c>
      <c r="F446" s="218" t="s">
        <v>2100</v>
      </c>
      <c r="G446" s="219" t="s">
        <v>2308</v>
      </c>
      <c r="H446" s="216">
        <v>445.0</v>
      </c>
    </row>
    <row r="447">
      <c r="A447" s="211">
        <v>446.0</v>
      </c>
      <c r="B447" s="221" t="s">
        <v>302</v>
      </c>
      <c r="C447" s="217" t="s">
        <v>16</v>
      </c>
      <c r="D447" s="217" t="s">
        <v>2171</v>
      </c>
      <c r="E447" s="217" t="s">
        <v>2259</v>
      </c>
      <c r="F447" s="218" t="s">
        <v>2102</v>
      </c>
      <c r="G447" s="219" t="s">
        <v>2309</v>
      </c>
      <c r="H447" s="216">
        <v>446.0</v>
      </c>
    </row>
    <row r="448">
      <c r="A448" s="211">
        <v>447.0</v>
      </c>
      <c r="B448" s="221" t="s">
        <v>302</v>
      </c>
      <c r="C448" s="217" t="s">
        <v>16</v>
      </c>
      <c r="D448" s="217" t="s">
        <v>2177</v>
      </c>
      <c r="E448" s="217" t="s">
        <v>2262</v>
      </c>
      <c r="F448" s="218" t="s">
        <v>2089</v>
      </c>
      <c r="G448" s="219" t="s">
        <v>2310</v>
      </c>
      <c r="H448" s="216">
        <v>447.0</v>
      </c>
    </row>
    <row r="449">
      <c r="A449" s="211">
        <v>448.0</v>
      </c>
      <c r="B449" s="221" t="s">
        <v>302</v>
      </c>
      <c r="C449" s="217" t="s">
        <v>16</v>
      </c>
      <c r="D449" s="217" t="s">
        <v>2177</v>
      </c>
      <c r="E449" s="217" t="s">
        <v>2262</v>
      </c>
      <c r="F449" s="218" t="s">
        <v>2091</v>
      </c>
      <c r="G449" s="219" t="s">
        <v>2311</v>
      </c>
      <c r="H449" s="216">
        <v>448.0</v>
      </c>
    </row>
    <row r="450">
      <c r="A450" s="211">
        <v>449.0</v>
      </c>
      <c r="B450" s="221" t="s">
        <v>302</v>
      </c>
      <c r="C450" s="217" t="s">
        <v>16</v>
      </c>
      <c r="D450" s="217" t="s">
        <v>2177</v>
      </c>
      <c r="E450" s="217" t="s">
        <v>2262</v>
      </c>
      <c r="F450" s="218" t="s">
        <v>2093</v>
      </c>
      <c r="G450" s="219" t="s">
        <v>2312</v>
      </c>
      <c r="H450" s="216">
        <v>449.0</v>
      </c>
    </row>
    <row r="451">
      <c r="A451" s="211">
        <v>450.0</v>
      </c>
      <c r="B451" s="221" t="s">
        <v>302</v>
      </c>
      <c r="C451" s="217" t="s">
        <v>16</v>
      </c>
      <c r="D451" s="217" t="s">
        <v>2177</v>
      </c>
      <c r="E451" s="217" t="s">
        <v>2262</v>
      </c>
      <c r="F451" s="218" t="s">
        <v>2100</v>
      </c>
      <c r="G451" s="219" t="s">
        <v>2313</v>
      </c>
      <c r="H451" s="216">
        <v>450.0</v>
      </c>
    </row>
    <row r="452">
      <c r="A452" s="211">
        <v>451.0</v>
      </c>
      <c r="B452" s="221" t="s">
        <v>302</v>
      </c>
      <c r="C452" s="217" t="s">
        <v>16</v>
      </c>
      <c r="D452" s="217" t="s">
        <v>2177</v>
      </c>
      <c r="E452" s="217" t="s">
        <v>2262</v>
      </c>
      <c r="F452" s="218" t="s">
        <v>2102</v>
      </c>
      <c r="G452" s="219" t="s">
        <v>2314</v>
      </c>
      <c r="H452" s="216">
        <v>451.0</v>
      </c>
    </row>
    <row r="453">
      <c r="A453" s="211">
        <v>452.0</v>
      </c>
      <c r="B453" s="221" t="s">
        <v>302</v>
      </c>
      <c r="C453" s="217" t="s">
        <v>16</v>
      </c>
      <c r="D453" s="217" t="s">
        <v>2183</v>
      </c>
      <c r="E453" s="217" t="s">
        <v>2267</v>
      </c>
      <c r="F453" s="218" t="s">
        <v>2089</v>
      </c>
      <c r="G453" s="219" t="s">
        <v>2315</v>
      </c>
      <c r="H453" s="216">
        <v>452.0</v>
      </c>
    </row>
    <row r="454">
      <c r="A454" s="211">
        <v>453.0</v>
      </c>
      <c r="B454" s="221" t="s">
        <v>302</v>
      </c>
      <c r="C454" s="217" t="s">
        <v>16</v>
      </c>
      <c r="D454" s="217" t="s">
        <v>2183</v>
      </c>
      <c r="E454" s="217" t="s">
        <v>2267</v>
      </c>
      <c r="F454" s="218" t="s">
        <v>2091</v>
      </c>
      <c r="G454" s="219" t="s">
        <v>2316</v>
      </c>
      <c r="H454" s="216">
        <v>453.0</v>
      </c>
    </row>
    <row r="455">
      <c r="A455" s="211">
        <v>454.0</v>
      </c>
      <c r="B455" s="221" t="s">
        <v>302</v>
      </c>
      <c r="C455" s="217" t="s">
        <v>16</v>
      </c>
      <c r="D455" s="217" t="s">
        <v>2183</v>
      </c>
      <c r="E455" s="217" t="s">
        <v>2267</v>
      </c>
      <c r="F455" s="218" t="s">
        <v>2093</v>
      </c>
      <c r="G455" s="219" t="s">
        <v>2317</v>
      </c>
      <c r="H455" s="216">
        <v>454.0</v>
      </c>
    </row>
    <row r="456">
      <c r="A456" s="211">
        <v>455.0</v>
      </c>
      <c r="B456" s="221" t="s">
        <v>302</v>
      </c>
      <c r="C456" s="217" t="s">
        <v>16</v>
      </c>
      <c r="D456" s="217" t="s">
        <v>2183</v>
      </c>
      <c r="E456" s="217" t="s">
        <v>2267</v>
      </c>
      <c r="F456" s="218" t="s">
        <v>2100</v>
      </c>
      <c r="G456" s="219" t="s">
        <v>2318</v>
      </c>
      <c r="H456" s="216">
        <v>455.0</v>
      </c>
    </row>
    <row r="457">
      <c r="A457" s="211">
        <v>456.0</v>
      </c>
      <c r="B457" s="221" t="s">
        <v>302</v>
      </c>
      <c r="C457" s="217" t="s">
        <v>16</v>
      </c>
      <c r="D457" s="217" t="s">
        <v>2183</v>
      </c>
      <c r="E457" s="217" t="s">
        <v>2267</v>
      </c>
      <c r="F457" s="218" t="s">
        <v>2102</v>
      </c>
      <c r="G457" s="219" t="s">
        <v>2319</v>
      </c>
      <c r="H457" s="216">
        <v>456.0</v>
      </c>
    </row>
    <row r="458">
      <c r="A458" s="211">
        <v>457.0</v>
      </c>
      <c r="B458" s="221" t="s">
        <v>302</v>
      </c>
      <c r="C458" s="217" t="s">
        <v>16</v>
      </c>
      <c r="D458" s="217" t="s">
        <v>2183</v>
      </c>
      <c r="E458" s="217" t="s">
        <v>2267</v>
      </c>
      <c r="F458" s="218" t="s">
        <v>2104</v>
      </c>
      <c r="G458" s="219" t="s">
        <v>2320</v>
      </c>
      <c r="H458" s="216">
        <v>457.0</v>
      </c>
    </row>
    <row r="459">
      <c r="A459" s="211">
        <v>458.0</v>
      </c>
      <c r="B459" s="221" t="s">
        <v>302</v>
      </c>
      <c r="C459" s="217" t="s">
        <v>16</v>
      </c>
      <c r="D459" s="217" t="s">
        <v>2183</v>
      </c>
      <c r="E459" s="217" t="s">
        <v>2267</v>
      </c>
      <c r="F459" s="218" t="s">
        <v>2106</v>
      </c>
      <c r="G459" s="219" t="s">
        <v>2321</v>
      </c>
      <c r="H459" s="216">
        <v>458.0</v>
      </c>
    </row>
    <row r="460">
      <c r="A460" s="211">
        <v>459.0</v>
      </c>
      <c r="B460" s="221" t="s">
        <v>302</v>
      </c>
      <c r="C460" s="217" t="s">
        <v>16</v>
      </c>
      <c r="D460" s="217" t="s">
        <v>2191</v>
      </c>
      <c r="E460" s="217" t="s">
        <v>2274</v>
      </c>
      <c r="F460" s="218" t="s">
        <v>2089</v>
      </c>
      <c r="G460" s="219" t="s">
        <v>2322</v>
      </c>
      <c r="H460" s="216">
        <v>459.0</v>
      </c>
    </row>
    <row r="461">
      <c r="A461" s="211">
        <v>460.0</v>
      </c>
      <c r="B461" s="221" t="s">
        <v>302</v>
      </c>
      <c r="C461" s="217" t="s">
        <v>16</v>
      </c>
      <c r="D461" s="217" t="s">
        <v>2191</v>
      </c>
      <c r="E461" s="217" t="s">
        <v>2274</v>
      </c>
      <c r="F461" s="218" t="s">
        <v>2091</v>
      </c>
      <c r="G461" s="219" t="s">
        <v>2323</v>
      </c>
      <c r="H461" s="216">
        <v>460.0</v>
      </c>
    </row>
    <row r="462">
      <c r="A462" s="211">
        <v>461.0</v>
      </c>
      <c r="B462" s="221" t="s">
        <v>302</v>
      </c>
      <c r="C462" s="217" t="s">
        <v>16</v>
      </c>
      <c r="D462" s="217" t="s">
        <v>2191</v>
      </c>
      <c r="E462" s="217" t="s">
        <v>2274</v>
      </c>
      <c r="F462" s="218" t="s">
        <v>2093</v>
      </c>
      <c r="G462" s="219" t="s">
        <v>2324</v>
      </c>
      <c r="H462" s="216">
        <v>461.0</v>
      </c>
    </row>
    <row r="463">
      <c r="A463" s="211">
        <v>462.0</v>
      </c>
      <c r="B463" s="221" t="s">
        <v>302</v>
      </c>
      <c r="C463" s="217" t="s">
        <v>16</v>
      </c>
      <c r="D463" s="217" t="s">
        <v>2191</v>
      </c>
      <c r="E463" s="217" t="s">
        <v>2274</v>
      </c>
      <c r="F463" s="218" t="s">
        <v>2100</v>
      </c>
      <c r="G463" s="219" t="s">
        <v>2325</v>
      </c>
      <c r="H463" s="216">
        <v>462.0</v>
      </c>
    </row>
    <row r="464">
      <c r="A464" s="211">
        <v>463.0</v>
      </c>
      <c r="B464" s="221" t="s">
        <v>302</v>
      </c>
      <c r="C464" s="217" t="s">
        <v>16</v>
      </c>
      <c r="D464" s="217" t="s">
        <v>2191</v>
      </c>
      <c r="E464" s="217" t="s">
        <v>2274</v>
      </c>
      <c r="F464" s="218" t="s">
        <v>2102</v>
      </c>
      <c r="G464" s="219" t="s">
        <v>2326</v>
      </c>
      <c r="H464" s="216">
        <v>463.0</v>
      </c>
    </row>
    <row r="465">
      <c r="A465" s="211">
        <v>464.0</v>
      </c>
      <c r="B465" s="221" t="s">
        <v>302</v>
      </c>
      <c r="C465" s="217" t="s">
        <v>16</v>
      </c>
      <c r="D465" s="217" t="s">
        <v>2191</v>
      </c>
      <c r="E465" s="217" t="s">
        <v>2274</v>
      </c>
      <c r="F465" s="218" t="s">
        <v>2104</v>
      </c>
      <c r="G465" s="219" t="s">
        <v>2327</v>
      </c>
      <c r="H465" s="216">
        <v>464.0</v>
      </c>
    </row>
    <row r="466">
      <c r="A466" s="211">
        <v>465.0</v>
      </c>
      <c r="B466" s="221" t="s">
        <v>302</v>
      </c>
      <c r="C466" s="217" t="s">
        <v>16</v>
      </c>
      <c r="D466" s="217" t="s">
        <v>2328</v>
      </c>
      <c r="E466" s="217" t="s">
        <v>2280</v>
      </c>
      <c r="F466" s="218" t="s">
        <v>2089</v>
      </c>
      <c r="G466" s="219" t="s">
        <v>2329</v>
      </c>
      <c r="H466" s="216">
        <v>465.0</v>
      </c>
    </row>
    <row r="467">
      <c r="A467" s="211">
        <v>466.0</v>
      </c>
      <c r="B467" s="221" t="s">
        <v>302</v>
      </c>
      <c r="C467" s="217" t="s">
        <v>16</v>
      </c>
      <c r="D467" s="217" t="s">
        <v>2328</v>
      </c>
      <c r="E467" s="217" t="s">
        <v>2280</v>
      </c>
      <c r="F467" s="218" t="s">
        <v>2091</v>
      </c>
      <c r="G467" s="219" t="s">
        <v>2330</v>
      </c>
      <c r="H467" s="216">
        <v>466.0</v>
      </c>
    </row>
    <row r="468">
      <c r="A468" s="211">
        <v>467.0</v>
      </c>
      <c r="B468" s="221" t="s">
        <v>302</v>
      </c>
      <c r="C468" s="217" t="s">
        <v>16</v>
      </c>
      <c r="D468" s="217" t="s">
        <v>2328</v>
      </c>
      <c r="E468" s="217" t="s">
        <v>2280</v>
      </c>
      <c r="F468" s="218" t="s">
        <v>2093</v>
      </c>
      <c r="G468" s="219" t="s">
        <v>2331</v>
      </c>
      <c r="H468" s="216">
        <v>467.0</v>
      </c>
    </row>
    <row r="469">
      <c r="A469" s="211">
        <v>468.0</v>
      </c>
      <c r="B469" s="221" t="s">
        <v>302</v>
      </c>
      <c r="C469" s="217" t="s">
        <v>16</v>
      </c>
      <c r="D469" s="217" t="s">
        <v>2328</v>
      </c>
      <c r="E469" s="217" t="s">
        <v>2280</v>
      </c>
      <c r="F469" s="218" t="s">
        <v>2100</v>
      </c>
      <c r="G469" s="219" t="s">
        <v>2332</v>
      </c>
      <c r="H469" s="216">
        <v>468.0</v>
      </c>
    </row>
    <row r="470">
      <c r="A470" s="211">
        <v>469.0</v>
      </c>
      <c r="B470" s="221" t="s">
        <v>302</v>
      </c>
      <c r="C470" s="217" t="s">
        <v>16</v>
      </c>
      <c r="D470" s="217" t="s">
        <v>2333</v>
      </c>
      <c r="E470" s="217" t="s">
        <v>2287</v>
      </c>
      <c r="F470" s="218" t="s">
        <v>2089</v>
      </c>
      <c r="G470" s="219" t="s">
        <v>2334</v>
      </c>
      <c r="H470" s="216">
        <v>469.0</v>
      </c>
    </row>
    <row r="471">
      <c r="A471" s="211">
        <v>470.0</v>
      </c>
      <c r="B471" s="221" t="s">
        <v>302</v>
      </c>
      <c r="C471" s="217" t="s">
        <v>16</v>
      </c>
      <c r="D471" s="217" t="s">
        <v>2333</v>
      </c>
      <c r="E471" s="217" t="s">
        <v>2287</v>
      </c>
      <c r="F471" s="218" t="s">
        <v>2091</v>
      </c>
      <c r="G471" s="219" t="s">
        <v>2335</v>
      </c>
      <c r="H471" s="216">
        <v>470.0</v>
      </c>
    </row>
    <row r="472">
      <c r="A472" s="211">
        <v>471.0</v>
      </c>
      <c r="B472" s="221" t="s">
        <v>302</v>
      </c>
      <c r="C472" s="217" t="s">
        <v>16</v>
      </c>
      <c r="D472" s="217" t="s">
        <v>2333</v>
      </c>
      <c r="E472" s="217" t="s">
        <v>2287</v>
      </c>
      <c r="F472" s="218" t="s">
        <v>2093</v>
      </c>
      <c r="G472" s="219" t="s">
        <v>2336</v>
      </c>
      <c r="H472" s="216">
        <v>471.0</v>
      </c>
    </row>
    <row r="473">
      <c r="A473" s="211">
        <v>472.0</v>
      </c>
      <c r="B473" s="221" t="s">
        <v>302</v>
      </c>
      <c r="C473" s="217" t="s">
        <v>16</v>
      </c>
      <c r="D473" s="217" t="s">
        <v>2333</v>
      </c>
      <c r="E473" s="217" t="s">
        <v>2287</v>
      </c>
      <c r="F473" s="218" t="s">
        <v>2100</v>
      </c>
      <c r="G473" s="219" t="s">
        <v>2337</v>
      </c>
      <c r="H473" s="216">
        <v>472.0</v>
      </c>
    </row>
    <row r="474">
      <c r="A474" s="211">
        <v>473.0</v>
      </c>
      <c r="B474" s="221" t="s">
        <v>302</v>
      </c>
      <c r="C474" s="217" t="s">
        <v>16</v>
      </c>
      <c r="D474" s="217" t="s">
        <v>2198</v>
      </c>
      <c r="E474" s="217" t="s">
        <v>2243</v>
      </c>
      <c r="F474" s="218" t="s">
        <v>2089</v>
      </c>
      <c r="G474" s="219" t="s">
        <v>2291</v>
      </c>
      <c r="H474" s="216">
        <v>473.0</v>
      </c>
    </row>
    <row r="475">
      <c r="A475" s="211">
        <v>474.0</v>
      </c>
      <c r="B475" s="221" t="s">
        <v>302</v>
      </c>
      <c r="C475" s="217" t="s">
        <v>16</v>
      </c>
      <c r="D475" s="217" t="s">
        <v>2198</v>
      </c>
      <c r="E475" s="217" t="s">
        <v>2243</v>
      </c>
      <c r="F475" s="218" t="s">
        <v>2091</v>
      </c>
      <c r="G475" s="219" t="s">
        <v>2292</v>
      </c>
      <c r="H475" s="216">
        <v>474.0</v>
      </c>
    </row>
    <row r="476">
      <c r="A476" s="211">
        <v>475.0</v>
      </c>
      <c r="B476" s="221" t="s">
        <v>302</v>
      </c>
      <c r="C476" s="217" t="s">
        <v>16</v>
      </c>
      <c r="D476" s="217" t="s">
        <v>2198</v>
      </c>
      <c r="E476" s="217" t="s">
        <v>2243</v>
      </c>
      <c r="F476" s="218" t="s">
        <v>2093</v>
      </c>
      <c r="G476" s="219" t="s">
        <v>83</v>
      </c>
      <c r="H476" s="216">
        <v>475.0</v>
      </c>
    </row>
    <row r="477">
      <c r="A477" s="211">
        <v>476.0</v>
      </c>
      <c r="B477" s="221" t="s">
        <v>302</v>
      </c>
      <c r="C477" s="217" t="s">
        <v>16</v>
      </c>
      <c r="D477" s="217" t="s">
        <v>2198</v>
      </c>
      <c r="E477" s="217" t="s">
        <v>2243</v>
      </c>
      <c r="F477" s="218" t="s">
        <v>2100</v>
      </c>
      <c r="G477" s="219" t="s">
        <v>2338</v>
      </c>
      <c r="H477" s="216">
        <v>476.0</v>
      </c>
    </row>
    <row r="478">
      <c r="A478" s="211">
        <v>477.0</v>
      </c>
      <c r="B478" s="221" t="s">
        <v>302</v>
      </c>
      <c r="C478" s="217" t="s">
        <v>16</v>
      </c>
      <c r="D478" s="217" t="s">
        <v>2198</v>
      </c>
      <c r="E478" s="217" t="s">
        <v>2243</v>
      </c>
      <c r="F478" s="218" t="s">
        <v>2102</v>
      </c>
      <c r="G478" s="219" t="s">
        <v>2339</v>
      </c>
      <c r="H478" s="216">
        <v>477.0</v>
      </c>
    </row>
    <row r="479">
      <c r="A479" s="211">
        <v>478.0</v>
      </c>
      <c r="B479" s="221" t="s">
        <v>302</v>
      </c>
      <c r="C479" s="217" t="s">
        <v>16</v>
      </c>
      <c r="D479" s="217" t="s">
        <v>2202</v>
      </c>
      <c r="E479" s="217" t="s">
        <v>84</v>
      </c>
      <c r="F479" s="218" t="s">
        <v>2089</v>
      </c>
      <c r="G479" s="219" t="s">
        <v>85</v>
      </c>
      <c r="H479" s="216">
        <v>478.0</v>
      </c>
    </row>
    <row r="480">
      <c r="A480" s="211">
        <v>479.0</v>
      </c>
      <c r="B480" s="221" t="s">
        <v>302</v>
      </c>
      <c r="C480" s="217" t="s">
        <v>16</v>
      </c>
      <c r="D480" s="217" t="s">
        <v>2202</v>
      </c>
      <c r="E480" s="217" t="s">
        <v>84</v>
      </c>
      <c r="F480" s="218" t="s">
        <v>2091</v>
      </c>
      <c r="G480" s="219" t="s">
        <v>2340</v>
      </c>
      <c r="H480" s="216">
        <v>479.0</v>
      </c>
    </row>
    <row r="481">
      <c r="A481" s="211">
        <v>480.0</v>
      </c>
      <c r="B481" s="221" t="s">
        <v>302</v>
      </c>
      <c r="C481" s="217" t="s">
        <v>16</v>
      </c>
      <c r="D481" s="217" t="s">
        <v>2202</v>
      </c>
      <c r="E481" s="217" t="s">
        <v>84</v>
      </c>
      <c r="F481" s="218" t="s">
        <v>2093</v>
      </c>
      <c r="G481" s="219" t="s">
        <v>2341</v>
      </c>
      <c r="H481" s="216">
        <v>480.0</v>
      </c>
    </row>
    <row r="482">
      <c r="A482" s="211">
        <v>481.0</v>
      </c>
      <c r="B482" s="221" t="s">
        <v>302</v>
      </c>
      <c r="C482" s="217" t="s">
        <v>16</v>
      </c>
      <c r="D482" s="217" t="s">
        <v>2202</v>
      </c>
      <c r="E482" s="217" t="s">
        <v>84</v>
      </c>
      <c r="F482" s="218" t="s">
        <v>2100</v>
      </c>
      <c r="G482" s="219" t="s">
        <v>2342</v>
      </c>
      <c r="H482" s="216">
        <v>481.0</v>
      </c>
    </row>
    <row r="483">
      <c r="A483" s="211">
        <v>482.0</v>
      </c>
      <c r="B483" s="221" t="s">
        <v>302</v>
      </c>
      <c r="C483" s="217" t="s">
        <v>16</v>
      </c>
      <c r="D483" s="217" t="s">
        <v>2215</v>
      </c>
      <c r="E483" s="217" t="s">
        <v>82</v>
      </c>
      <c r="F483" s="218" t="s">
        <v>2089</v>
      </c>
      <c r="G483" s="219" t="s">
        <v>2343</v>
      </c>
      <c r="H483" s="216">
        <v>482.0</v>
      </c>
    </row>
    <row r="484">
      <c r="A484" s="211">
        <v>483.0</v>
      </c>
      <c r="B484" s="221" t="s">
        <v>302</v>
      </c>
      <c r="C484" s="217" t="s">
        <v>16</v>
      </c>
      <c r="D484" s="217" t="s">
        <v>2215</v>
      </c>
      <c r="E484" s="217" t="s">
        <v>82</v>
      </c>
      <c r="F484" s="218" t="s">
        <v>2091</v>
      </c>
      <c r="G484" s="219" t="s">
        <v>2344</v>
      </c>
      <c r="H484" s="216">
        <v>483.0</v>
      </c>
    </row>
    <row r="485">
      <c r="A485" s="211">
        <v>484.0</v>
      </c>
      <c r="B485" s="221" t="s">
        <v>302</v>
      </c>
      <c r="C485" s="217" t="s">
        <v>16</v>
      </c>
      <c r="D485" s="217" t="s">
        <v>2215</v>
      </c>
      <c r="E485" s="217" t="s">
        <v>82</v>
      </c>
      <c r="F485" s="218" t="s">
        <v>2093</v>
      </c>
      <c r="G485" s="219" t="s">
        <v>2345</v>
      </c>
      <c r="H485" s="216">
        <v>484.0</v>
      </c>
    </row>
    <row r="486">
      <c r="A486" s="211">
        <v>485.0</v>
      </c>
      <c r="B486" s="221" t="s">
        <v>302</v>
      </c>
      <c r="C486" s="217" t="s">
        <v>16</v>
      </c>
      <c r="D486" s="217" t="s">
        <v>2215</v>
      </c>
      <c r="E486" s="217" t="s">
        <v>82</v>
      </c>
      <c r="F486" s="218" t="s">
        <v>2100</v>
      </c>
      <c r="G486" s="219" t="s">
        <v>2346</v>
      </c>
      <c r="H486" s="216">
        <v>485.0</v>
      </c>
    </row>
    <row r="487">
      <c r="A487" s="211">
        <v>486.0</v>
      </c>
      <c r="B487" s="221" t="s">
        <v>302</v>
      </c>
      <c r="C487" s="217" t="s">
        <v>16</v>
      </c>
      <c r="D487" s="217" t="s">
        <v>2215</v>
      </c>
      <c r="E487" s="217" t="s">
        <v>82</v>
      </c>
      <c r="F487" s="218" t="s">
        <v>2102</v>
      </c>
      <c r="G487" s="219" t="s">
        <v>2347</v>
      </c>
      <c r="H487" s="216">
        <v>486.0</v>
      </c>
    </row>
    <row r="488">
      <c r="A488" s="211">
        <v>487.0</v>
      </c>
      <c r="B488" s="221" t="s">
        <v>302</v>
      </c>
      <c r="C488" s="217" t="s">
        <v>16</v>
      </c>
      <c r="D488" s="217" t="s">
        <v>2220</v>
      </c>
      <c r="E488" s="217" t="s">
        <v>2259</v>
      </c>
      <c r="F488" s="218" t="s">
        <v>2089</v>
      </c>
      <c r="G488" s="219" t="s">
        <v>2348</v>
      </c>
      <c r="H488" s="216">
        <v>487.0</v>
      </c>
    </row>
    <row r="489">
      <c r="A489" s="211">
        <v>488.0</v>
      </c>
      <c r="B489" s="221" t="s">
        <v>302</v>
      </c>
      <c r="C489" s="217" t="s">
        <v>16</v>
      </c>
      <c r="D489" s="217" t="s">
        <v>2220</v>
      </c>
      <c r="E489" s="217" t="s">
        <v>2259</v>
      </c>
      <c r="F489" s="218" t="s">
        <v>2091</v>
      </c>
      <c r="G489" s="219" t="s">
        <v>2349</v>
      </c>
      <c r="H489" s="216">
        <v>488.0</v>
      </c>
    </row>
    <row r="490">
      <c r="A490" s="211">
        <v>489.0</v>
      </c>
      <c r="B490" s="221" t="s">
        <v>302</v>
      </c>
      <c r="C490" s="217" t="s">
        <v>16</v>
      </c>
      <c r="D490" s="217" t="s">
        <v>2220</v>
      </c>
      <c r="E490" s="217" t="s">
        <v>2259</v>
      </c>
      <c r="F490" s="218" t="s">
        <v>2093</v>
      </c>
      <c r="G490" s="219" t="s">
        <v>2350</v>
      </c>
      <c r="H490" s="216">
        <v>489.0</v>
      </c>
    </row>
    <row r="491">
      <c r="A491" s="211">
        <v>490.0</v>
      </c>
      <c r="B491" s="221" t="s">
        <v>302</v>
      </c>
      <c r="C491" s="217" t="s">
        <v>16</v>
      </c>
      <c r="D491" s="217" t="s">
        <v>2220</v>
      </c>
      <c r="E491" s="217" t="s">
        <v>2259</v>
      </c>
      <c r="F491" s="218" t="s">
        <v>2100</v>
      </c>
      <c r="G491" s="219" t="s">
        <v>2308</v>
      </c>
      <c r="H491" s="216">
        <v>490.0</v>
      </c>
    </row>
    <row r="492">
      <c r="A492" s="211">
        <v>491.0</v>
      </c>
      <c r="B492" s="221" t="s">
        <v>302</v>
      </c>
      <c r="C492" s="217" t="s">
        <v>16</v>
      </c>
      <c r="D492" s="217" t="s">
        <v>2220</v>
      </c>
      <c r="E492" s="217" t="s">
        <v>2259</v>
      </c>
      <c r="F492" s="218" t="s">
        <v>2102</v>
      </c>
      <c r="G492" s="219" t="s">
        <v>2351</v>
      </c>
      <c r="H492" s="216">
        <v>491.0</v>
      </c>
    </row>
    <row r="493">
      <c r="A493" s="211">
        <v>492.0</v>
      </c>
      <c r="B493" s="221" t="s">
        <v>302</v>
      </c>
      <c r="C493" s="217" t="s">
        <v>16</v>
      </c>
      <c r="D493" s="217" t="s">
        <v>2225</v>
      </c>
      <c r="E493" s="217" t="s">
        <v>2262</v>
      </c>
      <c r="F493" s="218" t="s">
        <v>2089</v>
      </c>
      <c r="G493" s="219" t="s">
        <v>2352</v>
      </c>
      <c r="H493" s="216">
        <v>492.0</v>
      </c>
    </row>
    <row r="494">
      <c r="A494" s="211">
        <v>493.0</v>
      </c>
      <c r="B494" s="221" t="s">
        <v>302</v>
      </c>
      <c r="C494" s="217" t="s">
        <v>16</v>
      </c>
      <c r="D494" s="217" t="s">
        <v>2225</v>
      </c>
      <c r="E494" s="217" t="s">
        <v>2262</v>
      </c>
      <c r="F494" s="218" t="s">
        <v>2091</v>
      </c>
      <c r="G494" s="219" t="s">
        <v>2353</v>
      </c>
      <c r="H494" s="216">
        <v>493.0</v>
      </c>
    </row>
    <row r="495">
      <c r="A495" s="211">
        <v>494.0</v>
      </c>
      <c r="B495" s="221" t="s">
        <v>302</v>
      </c>
      <c r="C495" s="213" t="s">
        <v>16</v>
      </c>
      <c r="D495" s="213" t="s">
        <v>2225</v>
      </c>
      <c r="E495" s="213" t="s">
        <v>2262</v>
      </c>
      <c r="F495" s="214" t="s">
        <v>2093</v>
      </c>
      <c r="G495" s="215" t="s">
        <v>2354</v>
      </c>
      <c r="H495" s="216">
        <v>494.0</v>
      </c>
    </row>
    <row r="496">
      <c r="A496" s="211">
        <v>495.0</v>
      </c>
      <c r="B496" s="221" t="s">
        <v>302</v>
      </c>
      <c r="C496" s="213" t="s">
        <v>16</v>
      </c>
      <c r="D496" s="213" t="s">
        <v>2225</v>
      </c>
      <c r="E496" s="213" t="s">
        <v>2262</v>
      </c>
      <c r="F496" s="214" t="s">
        <v>2100</v>
      </c>
      <c r="G496" s="215" t="s">
        <v>2355</v>
      </c>
      <c r="H496" s="216">
        <v>495.0</v>
      </c>
    </row>
    <row r="497">
      <c r="A497" s="211">
        <v>496.0</v>
      </c>
      <c r="B497" s="221" t="s">
        <v>302</v>
      </c>
      <c r="C497" s="213" t="s">
        <v>16</v>
      </c>
      <c r="D497" s="213" t="s">
        <v>2231</v>
      </c>
      <c r="E497" s="213" t="s">
        <v>2267</v>
      </c>
      <c r="F497" s="214" t="s">
        <v>2089</v>
      </c>
      <c r="G497" s="215" t="s">
        <v>2356</v>
      </c>
      <c r="H497" s="216">
        <v>496.0</v>
      </c>
    </row>
    <row r="498">
      <c r="A498" s="211">
        <v>497.0</v>
      </c>
      <c r="B498" s="221" t="s">
        <v>302</v>
      </c>
      <c r="C498" s="213" t="s">
        <v>16</v>
      </c>
      <c r="D498" s="213" t="s">
        <v>2231</v>
      </c>
      <c r="E498" s="213" t="s">
        <v>2267</v>
      </c>
      <c r="F498" s="214" t="s">
        <v>2091</v>
      </c>
      <c r="G498" s="215" t="s">
        <v>2357</v>
      </c>
      <c r="H498" s="216">
        <v>497.0</v>
      </c>
    </row>
    <row r="499">
      <c r="A499" s="211">
        <v>498.0</v>
      </c>
      <c r="B499" s="221" t="s">
        <v>302</v>
      </c>
      <c r="C499" s="213" t="s">
        <v>16</v>
      </c>
      <c r="D499" s="213" t="s">
        <v>2231</v>
      </c>
      <c r="E499" s="213" t="s">
        <v>2267</v>
      </c>
      <c r="F499" s="214" t="s">
        <v>2093</v>
      </c>
      <c r="G499" s="215" t="s">
        <v>2358</v>
      </c>
      <c r="H499" s="216">
        <v>498.0</v>
      </c>
    </row>
    <row r="500">
      <c r="A500" s="211">
        <v>499.0</v>
      </c>
      <c r="B500" s="221" t="s">
        <v>302</v>
      </c>
      <c r="C500" s="213" t="s">
        <v>16</v>
      </c>
      <c r="D500" s="213" t="s">
        <v>2231</v>
      </c>
      <c r="E500" s="213" t="s">
        <v>2267</v>
      </c>
      <c r="F500" s="214" t="s">
        <v>2100</v>
      </c>
      <c r="G500" s="215" t="s">
        <v>2359</v>
      </c>
      <c r="H500" s="216">
        <v>499.0</v>
      </c>
    </row>
    <row r="501">
      <c r="A501" s="211">
        <v>500.0</v>
      </c>
      <c r="B501" s="221" t="s">
        <v>302</v>
      </c>
      <c r="C501" s="213" t="s">
        <v>16</v>
      </c>
      <c r="D501" s="213" t="s">
        <v>2231</v>
      </c>
      <c r="E501" s="213" t="s">
        <v>2267</v>
      </c>
      <c r="F501" s="214" t="s">
        <v>2102</v>
      </c>
      <c r="G501" s="215" t="s">
        <v>2360</v>
      </c>
      <c r="H501" s="216">
        <v>500.0</v>
      </c>
    </row>
    <row r="502">
      <c r="A502" s="211">
        <v>501.0</v>
      </c>
      <c r="B502" s="221" t="s">
        <v>302</v>
      </c>
      <c r="C502" s="213" t="s">
        <v>16</v>
      </c>
      <c r="D502" s="213" t="s">
        <v>2231</v>
      </c>
      <c r="E502" s="213" t="s">
        <v>2267</v>
      </c>
      <c r="F502" s="214" t="s">
        <v>2104</v>
      </c>
      <c r="G502" s="215" t="s">
        <v>2361</v>
      </c>
      <c r="H502" s="216">
        <v>501.0</v>
      </c>
    </row>
    <row r="503">
      <c r="A503" s="211">
        <v>502.0</v>
      </c>
      <c r="B503" s="221" t="s">
        <v>302</v>
      </c>
      <c r="C503" s="213" t="s">
        <v>16</v>
      </c>
      <c r="D503" s="213" t="s">
        <v>2231</v>
      </c>
      <c r="E503" s="213" t="s">
        <v>2267</v>
      </c>
      <c r="F503" s="214" t="s">
        <v>2106</v>
      </c>
      <c r="G503" s="215" t="s">
        <v>2362</v>
      </c>
      <c r="H503" s="216">
        <v>502.0</v>
      </c>
    </row>
    <row r="504">
      <c r="A504" s="211">
        <v>503.0</v>
      </c>
      <c r="B504" s="221" t="s">
        <v>302</v>
      </c>
      <c r="C504" s="213" t="s">
        <v>16</v>
      </c>
      <c r="D504" s="213" t="s">
        <v>2231</v>
      </c>
      <c r="E504" s="213" t="s">
        <v>2267</v>
      </c>
      <c r="F504" s="214" t="s">
        <v>2108</v>
      </c>
      <c r="G504" s="215" t="s">
        <v>2363</v>
      </c>
      <c r="H504" s="216">
        <v>503.0</v>
      </c>
    </row>
    <row r="505">
      <c r="A505" s="211">
        <v>504.0</v>
      </c>
      <c r="B505" s="221" t="s">
        <v>302</v>
      </c>
      <c r="C505" s="213" t="s">
        <v>16</v>
      </c>
      <c r="D505" s="213" t="s">
        <v>2239</v>
      </c>
      <c r="E505" s="213" t="s">
        <v>2274</v>
      </c>
      <c r="F505" s="214" t="s">
        <v>2089</v>
      </c>
      <c r="G505" s="215" t="s">
        <v>2364</v>
      </c>
      <c r="H505" s="216">
        <v>504.0</v>
      </c>
    </row>
    <row r="506">
      <c r="A506" s="211">
        <v>505.0</v>
      </c>
      <c r="B506" s="221" t="s">
        <v>302</v>
      </c>
      <c r="C506" s="213" t="s">
        <v>16</v>
      </c>
      <c r="D506" s="213" t="s">
        <v>2239</v>
      </c>
      <c r="E506" s="213" t="s">
        <v>2274</v>
      </c>
      <c r="F506" s="214" t="s">
        <v>2091</v>
      </c>
      <c r="G506" s="215" t="s">
        <v>2365</v>
      </c>
      <c r="H506" s="216">
        <v>505.0</v>
      </c>
    </row>
    <row r="507">
      <c r="A507" s="211">
        <v>506.0</v>
      </c>
      <c r="B507" s="221" t="s">
        <v>302</v>
      </c>
      <c r="C507" s="213" t="s">
        <v>16</v>
      </c>
      <c r="D507" s="213" t="s">
        <v>2239</v>
      </c>
      <c r="E507" s="213" t="s">
        <v>2274</v>
      </c>
      <c r="F507" s="214" t="s">
        <v>2093</v>
      </c>
      <c r="G507" s="215" t="s">
        <v>2366</v>
      </c>
      <c r="H507" s="216">
        <v>506.0</v>
      </c>
    </row>
    <row r="508">
      <c r="A508" s="211">
        <v>507.0</v>
      </c>
      <c r="B508" s="221" t="s">
        <v>302</v>
      </c>
      <c r="C508" s="213" t="s">
        <v>16</v>
      </c>
      <c r="D508" s="213" t="s">
        <v>2239</v>
      </c>
      <c r="E508" s="213" t="s">
        <v>2274</v>
      </c>
      <c r="F508" s="214" t="s">
        <v>2100</v>
      </c>
      <c r="G508" s="215" t="s">
        <v>2367</v>
      </c>
      <c r="H508" s="216">
        <v>507.0</v>
      </c>
    </row>
    <row r="509">
      <c r="A509" s="211">
        <v>508.0</v>
      </c>
      <c r="B509" s="221" t="s">
        <v>302</v>
      </c>
      <c r="C509" s="213" t="s">
        <v>16</v>
      </c>
      <c r="D509" s="213" t="s">
        <v>2239</v>
      </c>
      <c r="E509" s="213" t="s">
        <v>2274</v>
      </c>
      <c r="F509" s="214" t="s">
        <v>2102</v>
      </c>
      <c r="G509" s="215" t="s">
        <v>2368</v>
      </c>
      <c r="H509" s="216">
        <v>508.0</v>
      </c>
    </row>
    <row r="510">
      <c r="A510" s="211">
        <v>509.0</v>
      </c>
      <c r="B510" s="221" t="s">
        <v>302</v>
      </c>
      <c r="C510" s="213" t="s">
        <v>16</v>
      </c>
      <c r="D510" s="213" t="s">
        <v>2239</v>
      </c>
      <c r="E510" s="213" t="s">
        <v>2274</v>
      </c>
      <c r="F510" s="214" t="s">
        <v>2104</v>
      </c>
      <c r="G510" s="215" t="s">
        <v>2369</v>
      </c>
      <c r="H510" s="216">
        <v>509.0</v>
      </c>
    </row>
    <row r="511">
      <c r="A511" s="211">
        <v>510.0</v>
      </c>
      <c r="B511" s="221" t="s">
        <v>302</v>
      </c>
      <c r="C511" s="213" t="s">
        <v>16</v>
      </c>
      <c r="D511" s="213" t="s">
        <v>2239</v>
      </c>
      <c r="E511" s="213" t="s">
        <v>2274</v>
      </c>
      <c r="F511" s="214" t="s">
        <v>2106</v>
      </c>
      <c r="G511" s="215" t="s">
        <v>2370</v>
      </c>
      <c r="H511" s="216">
        <v>510.0</v>
      </c>
    </row>
    <row r="512">
      <c r="A512" s="211">
        <v>511.0</v>
      </c>
      <c r="B512" s="221" t="s">
        <v>302</v>
      </c>
      <c r="C512" s="213" t="s">
        <v>16</v>
      </c>
      <c r="D512" s="213" t="s">
        <v>2371</v>
      </c>
      <c r="E512" s="213" t="s">
        <v>2280</v>
      </c>
      <c r="F512" s="214" t="s">
        <v>2089</v>
      </c>
      <c r="G512" s="215" t="s">
        <v>2372</v>
      </c>
      <c r="H512" s="216">
        <v>511.0</v>
      </c>
    </row>
    <row r="513">
      <c r="A513" s="211">
        <v>512.0</v>
      </c>
      <c r="B513" s="221" t="s">
        <v>302</v>
      </c>
      <c r="C513" s="213" t="s">
        <v>16</v>
      </c>
      <c r="D513" s="213" t="s">
        <v>2371</v>
      </c>
      <c r="E513" s="213" t="s">
        <v>2280</v>
      </c>
      <c r="F513" s="214" t="s">
        <v>2091</v>
      </c>
      <c r="G513" s="215" t="s">
        <v>2373</v>
      </c>
      <c r="H513" s="216">
        <v>512.0</v>
      </c>
    </row>
    <row r="514">
      <c r="A514" s="211">
        <v>513.0</v>
      </c>
      <c r="B514" s="221" t="s">
        <v>302</v>
      </c>
      <c r="C514" s="213" t="s">
        <v>16</v>
      </c>
      <c r="D514" s="213" t="s">
        <v>2371</v>
      </c>
      <c r="E514" s="213" t="s">
        <v>2280</v>
      </c>
      <c r="F514" s="214" t="s">
        <v>2093</v>
      </c>
      <c r="G514" s="215" t="s">
        <v>2374</v>
      </c>
      <c r="H514" s="216">
        <v>513.0</v>
      </c>
    </row>
    <row r="515">
      <c r="A515" s="211">
        <v>514.0</v>
      </c>
      <c r="B515" s="221" t="s">
        <v>302</v>
      </c>
      <c r="C515" s="213" t="s">
        <v>16</v>
      </c>
      <c r="D515" s="213" t="s">
        <v>2371</v>
      </c>
      <c r="E515" s="213" t="s">
        <v>2280</v>
      </c>
      <c r="F515" s="214" t="s">
        <v>2100</v>
      </c>
      <c r="G515" s="215" t="s">
        <v>2375</v>
      </c>
      <c r="H515" s="216">
        <v>514.0</v>
      </c>
    </row>
    <row r="516">
      <c r="A516" s="211">
        <v>515.0</v>
      </c>
      <c r="B516" s="221" t="s">
        <v>302</v>
      </c>
      <c r="C516" s="213" t="s">
        <v>16</v>
      </c>
      <c r="D516" s="213" t="s">
        <v>2371</v>
      </c>
      <c r="E516" s="213" t="s">
        <v>2280</v>
      </c>
      <c r="F516" s="214" t="s">
        <v>2102</v>
      </c>
      <c r="G516" s="215" t="s">
        <v>2376</v>
      </c>
      <c r="H516" s="216">
        <v>515.0</v>
      </c>
    </row>
    <row r="517">
      <c r="A517" s="211">
        <v>516.0</v>
      </c>
      <c r="B517" s="221" t="s">
        <v>302</v>
      </c>
      <c r="C517" s="213" t="s">
        <v>16</v>
      </c>
      <c r="D517" s="213" t="s">
        <v>2377</v>
      </c>
      <c r="E517" s="213" t="s">
        <v>2287</v>
      </c>
      <c r="F517" s="214" t="s">
        <v>2089</v>
      </c>
      <c r="G517" s="215" t="s">
        <v>2378</v>
      </c>
      <c r="H517" s="216">
        <v>516.0</v>
      </c>
    </row>
    <row r="518">
      <c r="A518" s="211">
        <v>517.0</v>
      </c>
      <c r="B518" s="221" t="s">
        <v>302</v>
      </c>
      <c r="C518" s="213" t="s">
        <v>16</v>
      </c>
      <c r="D518" s="213" t="s">
        <v>2377</v>
      </c>
      <c r="E518" s="213" t="s">
        <v>2287</v>
      </c>
      <c r="F518" s="214" t="s">
        <v>2091</v>
      </c>
      <c r="G518" s="215" t="s">
        <v>2379</v>
      </c>
      <c r="H518" s="216">
        <v>517.0</v>
      </c>
    </row>
    <row r="519">
      <c r="A519" s="211">
        <v>518.0</v>
      </c>
      <c r="B519" s="221" t="s">
        <v>302</v>
      </c>
      <c r="C519" s="213" t="s">
        <v>16</v>
      </c>
      <c r="D519" s="213" t="s">
        <v>2377</v>
      </c>
      <c r="E519" s="213" t="s">
        <v>2287</v>
      </c>
      <c r="F519" s="214" t="s">
        <v>2093</v>
      </c>
      <c r="G519" s="215" t="s">
        <v>2380</v>
      </c>
      <c r="H519" s="216">
        <v>518.0</v>
      </c>
    </row>
    <row r="520">
      <c r="A520" s="211">
        <v>519.0</v>
      </c>
      <c r="B520" s="221" t="s">
        <v>302</v>
      </c>
      <c r="C520" s="213" t="s">
        <v>16</v>
      </c>
      <c r="D520" s="213" t="s">
        <v>2377</v>
      </c>
      <c r="E520" s="213" t="s">
        <v>2287</v>
      </c>
      <c r="F520" s="214" t="s">
        <v>2100</v>
      </c>
      <c r="G520" s="215" t="s">
        <v>2381</v>
      </c>
      <c r="H520" s="216">
        <v>519.0</v>
      </c>
    </row>
    <row r="521">
      <c r="A521" s="211">
        <v>520.0</v>
      </c>
      <c r="B521" s="221" t="s">
        <v>302</v>
      </c>
      <c r="C521" s="213" t="s">
        <v>16</v>
      </c>
      <c r="D521" s="213" t="s">
        <v>2377</v>
      </c>
      <c r="E521" s="213" t="s">
        <v>2287</v>
      </c>
      <c r="F521" s="214" t="s">
        <v>2102</v>
      </c>
      <c r="G521" s="215" t="s">
        <v>2382</v>
      </c>
      <c r="H521" s="216">
        <v>520.0</v>
      </c>
    </row>
    <row r="522">
      <c r="A522" s="211">
        <v>521.0</v>
      </c>
      <c r="B522" s="221" t="s">
        <v>302</v>
      </c>
      <c r="C522" s="213" t="s">
        <v>16</v>
      </c>
      <c r="D522" s="213" t="s">
        <v>2377</v>
      </c>
      <c r="E522" s="213" t="s">
        <v>2287</v>
      </c>
      <c r="F522" s="214" t="s">
        <v>2104</v>
      </c>
      <c r="G522" s="215" t="s">
        <v>2383</v>
      </c>
      <c r="H522" s="216">
        <v>521.0</v>
      </c>
    </row>
    <row r="523">
      <c r="A523" s="211">
        <v>522.0</v>
      </c>
      <c r="B523" s="221" t="s">
        <v>302</v>
      </c>
      <c r="C523" s="213" t="s">
        <v>16</v>
      </c>
      <c r="D523" s="213" t="s">
        <v>2377</v>
      </c>
      <c r="E523" s="213" t="s">
        <v>2287</v>
      </c>
      <c r="F523" s="214" t="s">
        <v>2106</v>
      </c>
      <c r="G523" s="215" t="s">
        <v>2384</v>
      </c>
      <c r="H523" s="216">
        <v>522.0</v>
      </c>
    </row>
    <row r="524">
      <c r="A524" s="211">
        <v>523.0</v>
      </c>
      <c r="B524" s="212" t="s">
        <v>305</v>
      </c>
      <c r="C524" s="213" t="s">
        <v>15</v>
      </c>
      <c r="D524" s="213" t="s">
        <v>2087</v>
      </c>
      <c r="E524" s="213" t="s">
        <v>74</v>
      </c>
      <c r="F524" s="214" t="s">
        <v>2089</v>
      </c>
      <c r="G524" s="215" t="s">
        <v>75</v>
      </c>
      <c r="H524" s="216">
        <v>523.0</v>
      </c>
    </row>
    <row r="525">
      <c r="A525" s="211">
        <v>524.0</v>
      </c>
      <c r="B525" s="212" t="s">
        <v>305</v>
      </c>
      <c r="C525" s="213" t="s">
        <v>15</v>
      </c>
      <c r="D525" s="213" t="s">
        <v>2087</v>
      </c>
      <c r="E525" s="213" t="s">
        <v>74</v>
      </c>
      <c r="F525" s="214" t="s">
        <v>2091</v>
      </c>
      <c r="G525" s="215" t="s">
        <v>76</v>
      </c>
      <c r="H525" s="216">
        <v>524.0</v>
      </c>
    </row>
    <row r="526">
      <c r="A526" s="211">
        <v>525.0</v>
      </c>
      <c r="B526" s="212" t="s">
        <v>305</v>
      </c>
      <c r="C526" s="213" t="s">
        <v>15</v>
      </c>
      <c r="D526" s="213" t="s">
        <v>2087</v>
      </c>
      <c r="E526" s="213" t="s">
        <v>74</v>
      </c>
      <c r="F526" s="214" t="s">
        <v>2093</v>
      </c>
      <c r="G526" s="215" t="s">
        <v>2385</v>
      </c>
      <c r="H526" s="216">
        <v>525.0</v>
      </c>
    </row>
    <row r="527">
      <c r="A527" s="211">
        <v>526.0</v>
      </c>
      <c r="B527" s="212" t="s">
        <v>305</v>
      </c>
      <c r="C527" s="213" t="s">
        <v>15</v>
      </c>
      <c r="D527" s="213" t="s">
        <v>2087</v>
      </c>
      <c r="E527" s="213" t="s">
        <v>74</v>
      </c>
      <c r="F527" s="214" t="s">
        <v>2100</v>
      </c>
      <c r="G527" s="215" t="s">
        <v>2386</v>
      </c>
      <c r="H527" s="216">
        <v>526.0</v>
      </c>
    </row>
    <row r="528">
      <c r="A528" s="211">
        <v>527.0</v>
      </c>
      <c r="B528" s="212" t="s">
        <v>305</v>
      </c>
      <c r="C528" s="213" t="s">
        <v>15</v>
      </c>
      <c r="D528" s="213" t="s">
        <v>2087</v>
      </c>
      <c r="E528" s="213" t="s">
        <v>74</v>
      </c>
      <c r="F528" s="214" t="s">
        <v>2102</v>
      </c>
      <c r="G528" s="215" t="s">
        <v>2387</v>
      </c>
      <c r="H528" s="216">
        <v>527.0</v>
      </c>
    </row>
    <row r="529">
      <c r="A529" s="211">
        <v>528.0</v>
      </c>
      <c r="B529" s="212" t="s">
        <v>305</v>
      </c>
      <c r="C529" s="213" t="s">
        <v>15</v>
      </c>
      <c r="D529" s="213" t="s">
        <v>2087</v>
      </c>
      <c r="E529" s="213" t="s">
        <v>74</v>
      </c>
      <c r="F529" s="214" t="s">
        <v>2104</v>
      </c>
      <c r="G529" s="215" t="s">
        <v>2388</v>
      </c>
      <c r="H529" s="216">
        <v>528.0</v>
      </c>
    </row>
    <row r="530">
      <c r="A530" s="211">
        <v>529.0</v>
      </c>
      <c r="B530" s="212" t="s">
        <v>305</v>
      </c>
      <c r="C530" s="213" t="s">
        <v>15</v>
      </c>
      <c r="D530" s="213" t="s">
        <v>2087</v>
      </c>
      <c r="E530" s="213" t="s">
        <v>74</v>
      </c>
      <c r="F530" s="214" t="s">
        <v>2106</v>
      </c>
      <c r="G530" s="215" t="s">
        <v>81</v>
      </c>
      <c r="H530" s="216">
        <v>529.0</v>
      </c>
    </row>
    <row r="531">
      <c r="A531" s="211">
        <v>530.0</v>
      </c>
      <c r="B531" s="212" t="s">
        <v>305</v>
      </c>
      <c r="C531" s="213" t="s">
        <v>15</v>
      </c>
      <c r="D531" s="213" t="s">
        <v>2095</v>
      </c>
      <c r="E531" s="213" t="s">
        <v>88</v>
      </c>
      <c r="F531" s="214" t="s">
        <v>2089</v>
      </c>
      <c r="G531" s="215" t="s">
        <v>2389</v>
      </c>
      <c r="H531" s="216">
        <v>530.0</v>
      </c>
    </row>
    <row r="532">
      <c r="A532" s="211">
        <v>531.0</v>
      </c>
      <c r="B532" s="212" t="s">
        <v>305</v>
      </c>
      <c r="C532" s="213" t="s">
        <v>15</v>
      </c>
      <c r="D532" s="213" t="s">
        <v>2095</v>
      </c>
      <c r="E532" s="213" t="s">
        <v>88</v>
      </c>
      <c r="F532" s="214" t="s">
        <v>2091</v>
      </c>
      <c r="G532" s="215" t="s">
        <v>2390</v>
      </c>
      <c r="H532" s="216">
        <v>531.0</v>
      </c>
    </row>
    <row r="533">
      <c r="A533" s="211">
        <v>532.0</v>
      </c>
      <c r="B533" s="212" t="s">
        <v>305</v>
      </c>
      <c r="C533" s="213" t="s">
        <v>15</v>
      </c>
      <c r="D533" s="213" t="s">
        <v>2095</v>
      </c>
      <c r="E533" s="213" t="s">
        <v>88</v>
      </c>
      <c r="F533" s="214" t="s">
        <v>2093</v>
      </c>
      <c r="G533" s="215" t="s">
        <v>2391</v>
      </c>
      <c r="H533" s="216">
        <v>532.0</v>
      </c>
    </row>
    <row r="534">
      <c r="A534" s="211">
        <v>533.0</v>
      </c>
      <c r="B534" s="212" t="s">
        <v>305</v>
      </c>
      <c r="C534" s="213" t="s">
        <v>15</v>
      </c>
      <c r="D534" s="213" t="s">
        <v>2095</v>
      </c>
      <c r="E534" s="213" t="s">
        <v>88</v>
      </c>
      <c r="F534" s="214" t="s">
        <v>2100</v>
      </c>
      <c r="G534" s="215" t="s">
        <v>2392</v>
      </c>
      <c r="H534" s="216">
        <v>533.0</v>
      </c>
    </row>
    <row r="535">
      <c r="A535" s="211">
        <v>534.0</v>
      </c>
      <c r="B535" s="212" t="s">
        <v>305</v>
      </c>
      <c r="C535" s="213" t="s">
        <v>15</v>
      </c>
      <c r="D535" s="213" t="s">
        <v>2095</v>
      </c>
      <c r="E535" s="213" t="s">
        <v>88</v>
      </c>
      <c r="F535" s="214" t="s">
        <v>2102</v>
      </c>
      <c r="G535" s="215" t="s">
        <v>2393</v>
      </c>
      <c r="H535" s="216">
        <v>534.0</v>
      </c>
    </row>
    <row r="536">
      <c r="A536" s="211">
        <v>535.0</v>
      </c>
      <c r="B536" s="212" t="s">
        <v>305</v>
      </c>
      <c r="C536" s="213" t="s">
        <v>15</v>
      </c>
      <c r="D536" s="213" t="s">
        <v>2112</v>
      </c>
      <c r="E536" s="213" t="s">
        <v>2394</v>
      </c>
      <c r="F536" s="214" t="s">
        <v>2089</v>
      </c>
      <c r="G536" s="215" t="s">
        <v>2395</v>
      </c>
      <c r="H536" s="216">
        <v>535.0</v>
      </c>
    </row>
    <row r="537">
      <c r="A537" s="211">
        <v>536.0</v>
      </c>
      <c r="B537" s="212" t="s">
        <v>305</v>
      </c>
      <c r="C537" s="213" t="s">
        <v>15</v>
      </c>
      <c r="D537" s="213" t="s">
        <v>2112</v>
      </c>
      <c r="E537" s="213" t="s">
        <v>2394</v>
      </c>
      <c r="F537" s="214" t="s">
        <v>2091</v>
      </c>
      <c r="G537" s="215" t="s">
        <v>2396</v>
      </c>
      <c r="H537" s="216">
        <v>536.0</v>
      </c>
    </row>
    <row r="538">
      <c r="A538" s="211">
        <v>537.0</v>
      </c>
      <c r="B538" s="212" t="s">
        <v>305</v>
      </c>
      <c r="C538" s="213" t="s">
        <v>15</v>
      </c>
      <c r="D538" s="213" t="s">
        <v>2112</v>
      </c>
      <c r="E538" s="213" t="s">
        <v>2394</v>
      </c>
      <c r="F538" s="214" t="s">
        <v>2093</v>
      </c>
      <c r="G538" s="215" t="s">
        <v>2397</v>
      </c>
      <c r="H538" s="216">
        <v>537.0</v>
      </c>
    </row>
    <row r="539">
      <c r="A539" s="211">
        <v>538.0</v>
      </c>
      <c r="B539" s="212" t="s">
        <v>305</v>
      </c>
      <c r="C539" s="213" t="s">
        <v>15</v>
      </c>
      <c r="D539" s="213" t="s">
        <v>2112</v>
      </c>
      <c r="E539" s="213" t="s">
        <v>2394</v>
      </c>
      <c r="F539" s="214" t="s">
        <v>2100</v>
      </c>
      <c r="G539" s="215" t="s">
        <v>2398</v>
      </c>
      <c r="H539" s="216">
        <v>538.0</v>
      </c>
    </row>
    <row r="540">
      <c r="A540" s="211">
        <v>539.0</v>
      </c>
      <c r="B540" s="212" t="s">
        <v>305</v>
      </c>
      <c r="C540" s="213" t="s">
        <v>15</v>
      </c>
      <c r="D540" s="213" t="s">
        <v>2112</v>
      </c>
      <c r="E540" s="213" t="s">
        <v>2394</v>
      </c>
      <c r="F540" s="214" t="s">
        <v>2102</v>
      </c>
      <c r="G540" s="215" t="s">
        <v>2399</v>
      </c>
      <c r="H540" s="216">
        <v>539.0</v>
      </c>
    </row>
    <row r="541">
      <c r="A541" s="211">
        <v>540.0</v>
      </c>
      <c r="B541" s="212" t="s">
        <v>305</v>
      </c>
      <c r="C541" s="213" t="s">
        <v>15</v>
      </c>
      <c r="D541" s="213" t="s">
        <v>2112</v>
      </c>
      <c r="E541" s="213" t="s">
        <v>2394</v>
      </c>
      <c r="F541" s="214" t="s">
        <v>2104</v>
      </c>
      <c r="G541" s="215" t="s">
        <v>2400</v>
      </c>
      <c r="H541" s="216">
        <v>540.0</v>
      </c>
    </row>
    <row r="542">
      <c r="A542" s="211">
        <v>541.0</v>
      </c>
      <c r="B542" s="212" t="s">
        <v>305</v>
      </c>
      <c r="C542" s="213" t="s">
        <v>15</v>
      </c>
      <c r="D542" s="213" t="s">
        <v>2112</v>
      </c>
      <c r="E542" s="213" t="s">
        <v>2394</v>
      </c>
      <c r="F542" s="214" t="s">
        <v>2106</v>
      </c>
      <c r="G542" s="215" t="s">
        <v>2401</v>
      </c>
      <c r="H542" s="216">
        <v>541.0</v>
      </c>
    </row>
    <row r="543">
      <c r="A543" s="211">
        <v>542.0</v>
      </c>
      <c r="B543" s="212" t="s">
        <v>305</v>
      </c>
      <c r="C543" s="213" t="s">
        <v>15</v>
      </c>
      <c r="D543" s="213" t="s">
        <v>2112</v>
      </c>
      <c r="E543" s="213" t="s">
        <v>2394</v>
      </c>
      <c r="F543" s="214" t="s">
        <v>2108</v>
      </c>
      <c r="G543" s="215" t="s">
        <v>2402</v>
      </c>
      <c r="H543" s="216">
        <v>542.0</v>
      </c>
    </row>
    <row r="544">
      <c r="A544" s="211">
        <v>543.0</v>
      </c>
      <c r="B544" s="212" t="s">
        <v>305</v>
      </c>
      <c r="C544" s="213" t="s">
        <v>15</v>
      </c>
      <c r="D544" s="213" t="s">
        <v>2119</v>
      </c>
      <c r="E544" s="213" t="s">
        <v>2403</v>
      </c>
      <c r="F544" s="214" t="s">
        <v>2089</v>
      </c>
      <c r="G544" s="215" t="s">
        <v>2404</v>
      </c>
      <c r="H544" s="216">
        <v>543.0</v>
      </c>
    </row>
    <row r="545">
      <c r="A545" s="211">
        <v>544.0</v>
      </c>
      <c r="B545" s="212" t="s">
        <v>305</v>
      </c>
      <c r="C545" s="213" t="s">
        <v>15</v>
      </c>
      <c r="D545" s="213" t="s">
        <v>2119</v>
      </c>
      <c r="E545" s="213" t="s">
        <v>2403</v>
      </c>
      <c r="F545" s="214" t="s">
        <v>2091</v>
      </c>
      <c r="G545" s="215" t="s">
        <v>2405</v>
      </c>
      <c r="H545" s="216">
        <v>544.0</v>
      </c>
    </row>
    <row r="546">
      <c r="A546" s="211">
        <v>545.0</v>
      </c>
      <c r="B546" s="212" t="s">
        <v>305</v>
      </c>
      <c r="C546" s="213" t="s">
        <v>15</v>
      </c>
      <c r="D546" s="213" t="s">
        <v>2119</v>
      </c>
      <c r="E546" s="213" t="s">
        <v>2403</v>
      </c>
      <c r="F546" s="214" t="s">
        <v>2093</v>
      </c>
      <c r="G546" s="215" t="s">
        <v>2406</v>
      </c>
      <c r="H546" s="216">
        <v>545.0</v>
      </c>
    </row>
    <row r="547">
      <c r="A547" s="211">
        <v>546.0</v>
      </c>
      <c r="B547" s="212" t="s">
        <v>305</v>
      </c>
      <c r="C547" s="213" t="s">
        <v>15</v>
      </c>
      <c r="D547" s="213" t="s">
        <v>2126</v>
      </c>
      <c r="E547" s="213" t="s">
        <v>2407</v>
      </c>
      <c r="F547" s="214" t="s">
        <v>2089</v>
      </c>
      <c r="G547" s="215" t="s">
        <v>2408</v>
      </c>
      <c r="H547" s="216">
        <v>546.0</v>
      </c>
    </row>
    <row r="548">
      <c r="A548" s="211">
        <v>547.0</v>
      </c>
      <c r="B548" s="212" t="s">
        <v>305</v>
      </c>
      <c r="C548" s="213" t="s">
        <v>15</v>
      </c>
      <c r="D548" s="213" t="s">
        <v>2126</v>
      </c>
      <c r="E548" s="213" t="s">
        <v>2407</v>
      </c>
      <c r="F548" s="214" t="s">
        <v>2091</v>
      </c>
      <c r="G548" s="215" t="s">
        <v>2409</v>
      </c>
      <c r="H548" s="216">
        <v>547.0</v>
      </c>
    </row>
    <row r="549">
      <c r="A549" s="211">
        <v>548.0</v>
      </c>
      <c r="B549" s="212" t="s">
        <v>305</v>
      </c>
      <c r="C549" s="213" t="s">
        <v>15</v>
      </c>
      <c r="D549" s="213" t="s">
        <v>2126</v>
      </c>
      <c r="E549" s="213" t="s">
        <v>2407</v>
      </c>
      <c r="F549" s="214" t="s">
        <v>2093</v>
      </c>
      <c r="G549" s="215" t="s">
        <v>2410</v>
      </c>
      <c r="H549" s="216">
        <v>548.0</v>
      </c>
    </row>
    <row r="550">
      <c r="A550" s="211">
        <v>549.0</v>
      </c>
      <c r="B550" s="212" t="s">
        <v>305</v>
      </c>
      <c r="C550" s="213" t="s">
        <v>15</v>
      </c>
      <c r="D550" s="213" t="s">
        <v>2126</v>
      </c>
      <c r="E550" s="213" t="s">
        <v>2407</v>
      </c>
      <c r="F550" s="214" t="s">
        <v>2100</v>
      </c>
      <c r="G550" s="215" t="s">
        <v>2411</v>
      </c>
      <c r="H550" s="216">
        <v>549.0</v>
      </c>
    </row>
    <row r="551">
      <c r="A551" s="211">
        <v>550.0</v>
      </c>
      <c r="B551" s="212" t="s">
        <v>305</v>
      </c>
      <c r="C551" s="213" t="s">
        <v>15</v>
      </c>
      <c r="D551" s="213" t="s">
        <v>2132</v>
      </c>
      <c r="E551" s="213" t="s">
        <v>2412</v>
      </c>
      <c r="F551" s="214" t="s">
        <v>2089</v>
      </c>
      <c r="G551" s="215" t="s">
        <v>2413</v>
      </c>
      <c r="H551" s="216">
        <v>550.0</v>
      </c>
    </row>
    <row r="552">
      <c r="A552" s="211">
        <v>551.0</v>
      </c>
      <c r="B552" s="212" t="s">
        <v>305</v>
      </c>
      <c r="C552" s="213" t="s">
        <v>15</v>
      </c>
      <c r="D552" s="213" t="s">
        <v>2132</v>
      </c>
      <c r="E552" s="213" t="s">
        <v>2412</v>
      </c>
      <c r="F552" s="214" t="s">
        <v>2091</v>
      </c>
      <c r="G552" s="215" t="s">
        <v>2414</v>
      </c>
      <c r="H552" s="216">
        <v>551.0</v>
      </c>
    </row>
    <row r="553">
      <c r="A553" s="211">
        <v>552.0</v>
      </c>
      <c r="B553" s="212" t="s">
        <v>305</v>
      </c>
      <c r="C553" s="213" t="s">
        <v>15</v>
      </c>
      <c r="D553" s="213" t="s">
        <v>2132</v>
      </c>
      <c r="E553" s="213" t="s">
        <v>2412</v>
      </c>
      <c r="F553" s="214" t="s">
        <v>2093</v>
      </c>
      <c r="G553" s="215" t="s">
        <v>2415</v>
      </c>
      <c r="H553" s="216">
        <v>552.0</v>
      </c>
    </row>
    <row r="554">
      <c r="A554" s="211">
        <v>553.0</v>
      </c>
      <c r="B554" s="212" t="s">
        <v>305</v>
      </c>
      <c r="C554" s="213" t="s">
        <v>15</v>
      </c>
      <c r="D554" s="213" t="s">
        <v>2132</v>
      </c>
      <c r="E554" s="213" t="s">
        <v>2412</v>
      </c>
      <c r="F554" s="214" t="s">
        <v>2100</v>
      </c>
      <c r="G554" s="215" t="s">
        <v>2416</v>
      </c>
      <c r="H554" s="216">
        <v>553.0</v>
      </c>
    </row>
    <row r="555">
      <c r="A555" s="211">
        <v>554.0</v>
      </c>
      <c r="B555" s="212" t="s">
        <v>305</v>
      </c>
      <c r="C555" s="213" t="s">
        <v>15</v>
      </c>
      <c r="D555" s="213" t="s">
        <v>2132</v>
      </c>
      <c r="E555" s="213" t="s">
        <v>2412</v>
      </c>
      <c r="F555" s="214" t="s">
        <v>2102</v>
      </c>
      <c r="G555" s="215" t="s">
        <v>2417</v>
      </c>
      <c r="H555" s="216">
        <v>554.0</v>
      </c>
    </row>
    <row r="556">
      <c r="A556" s="211">
        <v>555.0</v>
      </c>
      <c r="B556" s="212" t="s">
        <v>305</v>
      </c>
      <c r="C556" s="213" t="s">
        <v>15</v>
      </c>
      <c r="D556" s="213" t="s">
        <v>2132</v>
      </c>
      <c r="E556" s="213" t="s">
        <v>2412</v>
      </c>
      <c r="F556" s="214" t="s">
        <v>2104</v>
      </c>
      <c r="G556" s="215" t="s">
        <v>2418</v>
      </c>
      <c r="H556" s="216">
        <v>555.0</v>
      </c>
    </row>
    <row r="557">
      <c r="A557" s="211">
        <v>556.0</v>
      </c>
      <c r="B557" s="212" t="s">
        <v>305</v>
      </c>
      <c r="C557" s="213" t="s">
        <v>15</v>
      </c>
      <c r="D557" s="213" t="s">
        <v>2141</v>
      </c>
      <c r="E557" s="213" t="s">
        <v>2419</v>
      </c>
      <c r="F557" s="214" t="s">
        <v>2089</v>
      </c>
      <c r="G557" s="215" t="s">
        <v>2420</v>
      </c>
      <c r="H557" s="216">
        <v>556.0</v>
      </c>
    </row>
    <row r="558">
      <c r="A558" s="211">
        <v>557.0</v>
      </c>
      <c r="B558" s="212" t="s">
        <v>305</v>
      </c>
      <c r="C558" s="213" t="s">
        <v>15</v>
      </c>
      <c r="D558" s="213" t="s">
        <v>2141</v>
      </c>
      <c r="E558" s="213" t="s">
        <v>2419</v>
      </c>
      <c r="F558" s="214" t="s">
        <v>2091</v>
      </c>
      <c r="G558" s="215" t="s">
        <v>2421</v>
      </c>
      <c r="H558" s="216">
        <v>557.0</v>
      </c>
    </row>
    <row r="559">
      <c r="A559" s="211">
        <v>558.0</v>
      </c>
      <c r="B559" s="212" t="s">
        <v>305</v>
      </c>
      <c r="C559" s="213" t="s">
        <v>15</v>
      </c>
      <c r="D559" s="213" t="s">
        <v>2141</v>
      </c>
      <c r="E559" s="213" t="s">
        <v>2419</v>
      </c>
      <c r="F559" s="214" t="s">
        <v>2093</v>
      </c>
      <c r="G559" s="215" t="s">
        <v>2422</v>
      </c>
      <c r="H559" s="216">
        <v>558.0</v>
      </c>
    </row>
    <row r="560">
      <c r="A560" s="211">
        <v>559.0</v>
      </c>
      <c r="B560" s="212" t="s">
        <v>305</v>
      </c>
      <c r="C560" s="213" t="s">
        <v>15</v>
      </c>
      <c r="D560" s="213" t="s">
        <v>2141</v>
      </c>
      <c r="E560" s="213" t="s">
        <v>2419</v>
      </c>
      <c r="F560" s="214" t="s">
        <v>2100</v>
      </c>
      <c r="G560" s="215" t="s">
        <v>2423</v>
      </c>
      <c r="H560" s="216">
        <v>559.0</v>
      </c>
    </row>
    <row r="561">
      <c r="A561" s="211">
        <v>560.0</v>
      </c>
      <c r="B561" s="212" t="s">
        <v>305</v>
      </c>
      <c r="C561" s="217" t="s">
        <v>15</v>
      </c>
      <c r="D561" s="217" t="s">
        <v>2279</v>
      </c>
      <c r="E561" s="217" t="s">
        <v>2424</v>
      </c>
      <c r="F561" s="218" t="s">
        <v>2089</v>
      </c>
      <c r="G561" s="219" t="s">
        <v>2425</v>
      </c>
      <c r="H561" s="216">
        <v>560.0</v>
      </c>
    </row>
    <row r="562">
      <c r="A562" s="211">
        <v>561.0</v>
      </c>
      <c r="B562" s="212" t="s">
        <v>305</v>
      </c>
      <c r="C562" s="217" t="s">
        <v>15</v>
      </c>
      <c r="D562" s="217" t="s">
        <v>2279</v>
      </c>
      <c r="E562" s="217" t="s">
        <v>2424</v>
      </c>
      <c r="F562" s="218" t="s">
        <v>2091</v>
      </c>
      <c r="G562" s="219" t="s">
        <v>2426</v>
      </c>
      <c r="H562" s="216">
        <v>561.0</v>
      </c>
    </row>
    <row r="563">
      <c r="A563" s="211">
        <v>562.0</v>
      </c>
      <c r="B563" s="212" t="s">
        <v>305</v>
      </c>
      <c r="C563" s="217" t="s">
        <v>15</v>
      </c>
      <c r="D563" s="217" t="s">
        <v>2279</v>
      </c>
      <c r="E563" s="217" t="s">
        <v>2424</v>
      </c>
      <c r="F563" s="218" t="s">
        <v>2093</v>
      </c>
      <c r="G563" s="219" t="s">
        <v>2427</v>
      </c>
      <c r="H563" s="216">
        <v>562.0</v>
      </c>
    </row>
    <row r="564">
      <c r="A564" s="211">
        <v>563.0</v>
      </c>
      <c r="B564" s="212" t="s">
        <v>305</v>
      </c>
      <c r="C564" s="217" t="s">
        <v>15</v>
      </c>
      <c r="D564" s="217" t="s">
        <v>2279</v>
      </c>
      <c r="E564" s="217" t="s">
        <v>2424</v>
      </c>
      <c r="F564" s="218" t="s">
        <v>2100</v>
      </c>
      <c r="G564" s="219" t="s">
        <v>2428</v>
      </c>
      <c r="H564" s="216">
        <v>563.0</v>
      </c>
    </row>
    <row r="565">
      <c r="A565" s="211">
        <v>564.0</v>
      </c>
      <c r="B565" s="212" t="s">
        <v>305</v>
      </c>
      <c r="C565" s="217" t="s">
        <v>15</v>
      </c>
      <c r="D565" s="217" t="s">
        <v>2145</v>
      </c>
      <c r="E565" s="217" t="s">
        <v>74</v>
      </c>
      <c r="F565" s="218" t="s">
        <v>2089</v>
      </c>
      <c r="G565" s="219" t="s">
        <v>75</v>
      </c>
      <c r="H565" s="216">
        <v>564.0</v>
      </c>
    </row>
    <row r="566">
      <c r="A566" s="211">
        <v>565.0</v>
      </c>
      <c r="B566" s="212" t="s">
        <v>305</v>
      </c>
      <c r="C566" s="217" t="s">
        <v>15</v>
      </c>
      <c r="D566" s="217" t="s">
        <v>2145</v>
      </c>
      <c r="E566" s="217" t="s">
        <v>74</v>
      </c>
      <c r="F566" s="218" t="s">
        <v>2091</v>
      </c>
      <c r="G566" s="219" t="s">
        <v>76</v>
      </c>
      <c r="H566" s="216">
        <v>565.0</v>
      </c>
    </row>
    <row r="567">
      <c r="A567" s="211">
        <v>566.0</v>
      </c>
      <c r="B567" s="212" t="s">
        <v>305</v>
      </c>
      <c r="C567" s="217" t="s">
        <v>15</v>
      </c>
      <c r="D567" s="217" t="s">
        <v>2145</v>
      </c>
      <c r="E567" s="217" t="s">
        <v>74</v>
      </c>
      <c r="F567" s="218" t="s">
        <v>2093</v>
      </c>
      <c r="G567" s="219" t="s">
        <v>77</v>
      </c>
      <c r="H567" s="216">
        <v>566.0</v>
      </c>
    </row>
    <row r="568">
      <c r="A568" s="211">
        <v>567.0</v>
      </c>
      <c r="B568" s="212" t="s">
        <v>305</v>
      </c>
      <c r="C568" s="217" t="s">
        <v>15</v>
      </c>
      <c r="D568" s="217" t="s">
        <v>2145</v>
      </c>
      <c r="E568" s="217" t="s">
        <v>74</v>
      </c>
      <c r="F568" s="218" t="s">
        <v>2100</v>
      </c>
      <c r="G568" s="219" t="s">
        <v>2386</v>
      </c>
      <c r="H568" s="216">
        <v>567.0</v>
      </c>
    </row>
    <row r="569">
      <c r="A569" s="211">
        <v>568.0</v>
      </c>
      <c r="B569" s="212" t="s">
        <v>305</v>
      </c>
      <c r="C569" s="217" t="s">
        <v>15</v>
      </c>
      <c r="D569" s="217" t="s">
        <v>2145</v>
      </c>
      <c r="E569" s="217" t="s">
        <v>74</v>
      </c>
      <c r="F569" s="218" t="s">
        <v>2102</v>
      </c>
      <c r="G569" s="219" t="s">
        <v>2387</v>
      </c>
      <c r="H569" s="216">
        <v>568.0</v>
      </c>
    </row>
    <row r="570">
      <c r="A570" s="211">
        <v>569.0</v>
      </c>
      <c r="B570" s="212" t="s">
        <v>305</v>
      </c>
      <c r="C570" s="217" t="s">
        <v>15</v>
      </c>
      <c r="D570" s="217" t="s">
        <v>2145</v>
      </c>
      <c r="E570" s="217" t="s">
        <v>74</v>
      </c>
      <c r="F570" s="218" t="s">
        <v>2104</v>
      </c>
      <c r="G570" s="219" t="s">
        <v>2429</v>
      </c>
      <c r="H570" s="216">
        <v>569.0</v>
      </c>
    </row>
    <row r="571">
      <c r="A571" s="211">
        <v>570.0</v>
      </c>
      <c r="B571" s="212" t="s">
        <v>305</v>
      </c>
      <c r="C571" s="217" t="s">
        <v>15</v>
      </c>
      <c r="D571" s="217" t="s">
        <v>2145</v>
      </c>
      <c r="E571" s="217" t="s">
        <v>74</v>
      </c>
      <c r="F571" s="218" t="s">
        <v>2106</v>
      </c>
      <c r="G571" s="219" t="s">
        <v>81</v>
      </c>
      <c r="H571" s="216">
        <v>570.0</v>
      </c>
    </row>
    <row r="572">
      <c r="A572" s="211">
        <v>571.0</v>
      </c>
      <c r="B572" s="212" t="s">
        <v>305</v>
      </c>
      <c r="C572" s="217" t="s">
        <v>15</v>
      </c>
      <c r="D572" s="217" t="s">
        <v>2149</v>
      </c>
      <c r="E572" s="217" t="s">
        <v>88</v>
      </c>
      <c r="F572" s="218" t="s">
        <v>2089</v>
      </c>
      <c r="G572" s="219" t="s">
        <v>2389</v>
      </c>
      <c r="H572" s="216">
        <v>571.0</v>
      </c>
    </row>
    <row r="573">
      <c r="A573" s="211">
        <v>572.0</v>
      </c>
      <c r="B573" s="212" t="s">
        <v>305</v>
      </c>
      <c r="C573" s="217" t="s">
        <v>15</v>
      </c>
      <c r="D573" s="217" t="s">
        <v>2149</v>
      </c>
      <c r="E573" s="217" t="s">
        <v>88</v>
      </c>
      <c r="F573" s="218" t="s">
        <v>2091</v>
      </c>
      <c r="G573" s="219" t="s">
        <v>2390</v>
      </c>
      <c r="H573" s="216">
        <v>572.0</v>
      </c>
    </row>
    <row r="574">
      <c r="A574" s="211">
        <v>573.0</v>
      </c>
      <c r="B574" s="212" t="s">
        <v>305</v>
      </c>
      <c r="C574" s="217" t="s">
        <v>15</v>
      </c>
      <c r="D574" s="217" t="s">
        <v>2149</v>
      </c>
      <c r="E574" s="217" t="s">
        <v>88</v>
      </c>
      <c r="F574" s="218" t="s">
        <v>2093</v>
      </c>
      <c r="G574" s="219" t="s">
        <v>2430</v>
      </c>
      <c r="H574" s="216">
        <v>573.0</v>
      </c>
    </row>
    <row r="575">
      <c r="A575" s="211">
        <v>574.0</v>
      </c>
      <c r="B575" s="212" t="s">
        <v>305</v>
      </c>
      <c r="C575" s="217" t="s">
        <v>15</v>
      </c>
      <c r="D575" s="217" t="s">
        <v>2149</v>
      </c>
      <c r="E575" s="217" t="s">
        <v>88</v>
      </c>
      <c r="F575" s="218" t="s">
        <v>2100</v>
      </c>
      <c r="G575" s="219" t="s">
        <v>2431</v>
      </c>
      <c r="H575" s="216">
        <v>574.0</v>
      </c>
    </row>
    <row r="576">
      <c r="A576" s="211">
        <v>575.0</v>
      </c>
      <c r="B576" s="212" t="s">
        <v>305</v>
      </c>
      <c r="C576" s="217" t="s">
        <v>15</v>
      </c>
      <c r="D576" s="217" t="s">
        <v>2149</v>
      </c>
      <c r="E576" s="217" t="s">
        <v>88</v>
      </c>
      <c r="F576" s="218" t="s">
        <v>2102</v>
      </c>
      <c r="G576" s="219" t="s">
        <v>2432</v>
      </c>
      <c r="H576" s="216">
        <v>575.0</v>
      </c>
    </row>
    <row r="577">
      <c r="A577" s="211">
        <v>576.0</v>
      </c>
      <c r="B577" s="212" t="s">
        <v>305</v>
      </c>
      <c r="C577" s="217" t="s">
        <v>15</v>
      </c>
      <c r="D577" s="217" t="s">
        <v>2166</v>
      </c>
      <c r="E577" s="217" t="s">
        <v>2394</v>
      </c>
      <c r="F577" s="218" t="s">
        <v>2089</v>
      </c>
      <c r="G577" s="219" t="s">
        <v>2433</v>
      </c>
      <c r="H577" s="216">
        <v>576.0</v>
      </c>
    </row>
    <row r="578">
      <c r="A578" s="211">
        <v>577.0</v>
      </c>
      <c r="B578" s="212" t="s">
        <v>305</v>
      </c>
      <c r="C578" s="217" t="s">
        <v>15</v>
      </c>
      <c r="D578" s="217" t="s">
        <v>2166</v>
      </c>
      <c r="E578" s="217" t="s">
        <v>2394</v>
      </c>
      <c r="F578" s="218" t="s">
        <v>2091</v>
      </c>
      <c r="G578" s="219" t="s">
        <v>2434</v>
      </c>
      <c r="H578" s="216">
        <v>577.0</v>
      </c>
    </row>
    <row r="579">
      <c r="A579" s="211">
        <v>578.0</v>
      </c>
      <c r="B579" s="212" t="s">
        <v>305</v>
      </c>
      <c r="C579" s="217" t="s">
        <v>15</v>
      </c>
      <c r="D579" s="217" t="s">
        <v>2166</v>
      </c>
      <c r="E579" s="217" t="s">
        <v>2394</v>
      </c>
      <c r="F579" s="218" t="s">
        <v>2093</v>
      </c>
      <c r="G579" s="219" t="s">
        <v>2435</v>
      </c>
      <c r="H579" s="216">
        <v>578.0</v>
      </c>
    </row>
    <row r="580">
      <c r="A580" s="211">
        <v>579.0</v>
      </c>
      <c r="B580" s="212" t="s">
        <v>305</v>
      </c>
      <c r="C580" s="217" t="s">
        <v>15</v>
      </c>
      <c r="D580" s="217" t="s">
        <v>2166</v>
      </c>
      <c r="E580" s="217" t="s">
        <v>2394</v>
      </c>
      <c r="F580" s="218" t="s">
        <v>2100</v>
      </c>
      <c r="G580" s="219" t="s">
        <v>2398</v>
      </c>
      <c r="H580" s="216">
        <v>579.0</v>
      </c>
    </row>
    <row r="581">
      <c r="A581" s="211">
        <v>580.0</v>
      </c>
      <c r="B581" s="212" t="s">
        <v>305</v>
      </c>
      <c r="C581" s="217" t="s">
        <v>15</v>
      </c>
      <c r="D581" s="217" t="s">
        <v>2166</v>
      </c>
      <c r="E581" s="217" t="s">
        <v>2394</v>
      </c>
      <c r="F581" s="218" t="s">
        <v>2102</v>
      </c>
      <c r="G581" s="219" t="s">
        <v>2436</v>
      </c>
      <c r="H581" s="216">
        <v>580.0</v>
      </c>
    </row>
    <row r="582">
      <c r="A582" s="211">
        <v>581.0</v>
      </c>
      <c r="B582" s="212" t="s">
        <v>305</v>
      </c>
      <c r="C582" s="217" t="s">
        <v>15</v>
      </c>
      <c r="D582" s="217" t="s">
        <v>2166</v>
      </c>
      <c r="E582" s="217" t="s">
        <v>2394</v>
      </c>
      <c r="F582" s="218" t="s">
        <v>2104</v>
      </c>
      <c r="G582" s="219" t="s">
        <v>2401</v>
      </c>
      <c r="H582" s="216">
        <v>581.0</v>
      </c>
    </row>
    <row r="583">
      <c r="A583" s="211">
        <v>582.0</v>
      </c>
      <c r="B583" s="212" t="s">
        <v>305</v>
      </c>
      <c r="C583" s="217" t="s">
        <v>15</v>
      </c>
      <c r="D583" s="217" t="s">
        <v>2166</v>
      </c>
      <c r="E583" s="217" t="s">
        <v>2394</v>
      </c>
      <c r="F583" s="218" t="s">
        <v>2106</v>
      </c>
      <c r="G583" s="219" t="s">
        <v>2402</v>
      </c>
      <c r="H583" s="216">
        <v>582.0</v>
      </c>
    </row>
    <row r="584">
      <c r="A584" s="211">
        <v>583.0</v>
      </c>
      <c r="B584" s="212" t="s">
        <v>305</v>
      </c>
      <c r="C584" s="217" t="s">
        <v>15</v>
      </c>
      <c r="D584" s="217" t="s">
        <v>2171</v>
      </c>
      <c r="E584" s="217" t="s">
        <v>2403</v>
      </c>
      <c r="F584" s="218" t="s">
        <v>2089</v>
      </c>
      <c r="G584" s="219" t="s">
        <v>2437</v>
      </c>
      <c r="H584" s="216">
        <v>583.0</v>
      </c>
    </row>
    <row r="585">
      <c r="A585" s="211">
        <v>584.0</v>
      </c>
      <c r="B585" s="212" t="s">
        <v>305</v>
      </c>
      <c r="C585" s="217" t="s">
        <v>15</v>
      </c>
      <c r="D585" s="217" t="s">
        <v>2171</v>
      </c>
      <c r="E585" s="217" t="s">
        <v>2403</v>
      </c>
      <c r="F585" s="218" t="s">
        <v>2091</v>
      </c>
      <c r="G585" s="219" t="s">
        <v>2438</v>
      </c>
      <c r="H585" s="216">
        <v>584.0</v>
      </c>
    </row>
    <row r="586">
      <c r="A586" s="211">
        <v>585.0</v>
      </c>
      <c r="B586" s="212" t="s">
        <v>305</v>
      </c>
      <c r="C586" s="217" t="s">
        <v>15</v>
      </c>
      <c r="D586" s="217" t="s">
        <v>2171</v>
      </c>
      <c r="E586" s="217" t="s">
        <v>2403</v>
      </c>
      <c r="F586" s="218" t="s">
        <v>2093</v>
      </c>
      <c r="G586" s="219" t="s">
        <v>2439</v>
      </c>
      <c r="H586" s="216">
        <v>585.0</v>
      </c>
    </row>
    <row r="587">
      <c r="A587" s="211">
        <v>586.0</v>
      </c>
      <c r="B587" s="212" t="s">
        <v>305</v>
      </c>
      <c r="C587" s="217" t="s">
        <v>15</v>
      </c>
      <c r="D587" s="217" t="s">
        <v>2171</v>
      </c>
      <c r="E587" s="217" t="s">
        <v>2403</v>
      </c>
      <c r="F587" s="218" t="s">
        <v>2100</v>
      </c>
      <c r="G587" s="219" t="s">
        <v>2440</v>
      </c>
      <c r="H587" s="216">
        <v>586.0</v>
      </c>
    </row>
    <row r="588">
      <c r="A588" s="211">
        <v>587.0</v>
      </c>
      <c r="B588" s="212" t="s">
        <v>305</v>
      </c>
      <c r="C588" s="217" t="s">
        <v>15</v>
      </c>
      <c r="D588" s="217" t="s">
        <v>2177</v>
      </c>
      <c r="E588" s="217" t="s">
        <v>2407</v>
      </c>
      <c r="F588" s="218" t="s">
        <v>2089</v>
      </c>
      <c r="G588" s="219" t="s">
        <v>2408</v>
      </c>
      <c r="H588" s="216">
        <v>587.0</v>
      </c>
    </row>
    <row r="589">
      <c r="A589" s="211">
        <v>588.0</v>
      </c>
      <c r="B589" s="212" t="s">
        <v>305</v>
      </c>
      <c r="C589" s="217" t="s">
        <v>15</v>
      </c>
      <c r="D589" s="217" t="s">
        <v>2177</v>
      </c>
      <c r="E589" s="217" t="s">
        <v>2407</v>
      </c>
      <c r="F589" s="218" t="s">
        <v>2091</v>
      </c>
      <c r="G589" s="219" t="s">
        <v>2441</v>
      </c>
      <c r="H589" s="216">
        <v>588.0</v>
      </c>
    </row>
    <row r="590">
      <c r="A590" s="211">
        <v>589.0</v>
      </c>
      <c r="B590" s="212" t="s">
        <v>305</v>
      </c>
      <c r="C590" s="217" t="s">
        <v>15</v>
      </c>
      <c r="D590" s="217" t="s">
        <v>2177</v>
      </c>
      <c r="E590" s="217" t="s">
        <v>2407</v>
      </c>
      <c r="F590" s="218" t="s">
        <v>2093</v>
      </c>
      <c r="G590" s="219" t="s">
        <v>2442</v>
      </c>
      <c r="H590" s="216">
        <v>589.0</v>
      </c>
    </row>
    <row r="591">
      <c r="A591" s="211">
        <v>590.0</v>
      </c>
      <c r="B591" s="212" t="s">
        <v>305</v>
      </c>
      <c r="C591" s="217" t="s">
        <v>15</v>
      </c>
      <c r="D591" s="217" t="s">
        <v>2177</v>
      </c>
      <c r="E591" s="217" t="s">
        <v>2407</v>
      </c>
      <c r="F591" s="218" t="s">
        <v>2100</v>
      </c>
      <c r="G591" s="219" t="s">
        <v>2443</v>
      </c>
      <c r="H591" s="216">
        <v>590.0</v>
      </c>
    </row>
    <row r="592">
      <c r="A592" s="211">
        <v>591.0</v>
      </c>
      <c r="B592" s="212" t="s">
        <v>305</v>
      </c>
      <c r="C592" s="217" t="s">
        <v>15</v>
      </c>
      <c r="D592" s="217" t="s">
        <v>2177</v>
      </c>
      <c r="E592" s="217" t="s">
        <v>2407</v>
      </c>
      <c r="F592" s="218" t="s">
        <v>2102</v>
      </c>
      <c r="G592" s="219" t="s">
        <v>2444</v>
      </c>
      <c r="H592" s="216">
        <v>591.0</v>
      </c>
    </row>
    <row r="593">
      <c r="A593" s="211">
        <v>592.0</v>
      </c>
      <c r="B593" s="212" t="s">
        <v>305</v>
      </c>
      <c r="C593" s="217" t="s">
        <v>15</v>
      </c>
      <c r="D593" s="217" t="s">
        <v>2177</v>
      </c>
      <c r="E593" s="217" t="s">
        <v>2407</v>
      </c>
      <c r="F593" s="218" t="s">
        <v>2104</v>
      </c>
      <c r="G593" s="219" t="s">
        <v>2411</v>
      </c>
      <c r="H593" s="216">
        <v>592.0</v>
      </c>
    </row>
    <row r="594">
      <c r="A594" s="211">
        <v>593.0</v>
      </c>
      <c r="B594" s="212" t="s">
        <v>305</v>
      </c>
      <c r="C594" s="217" t="s">
        <v>15</v>
      </c>
      <c r="D594" s="217" t="s">
        <v>2183</v>
      </c>
      <c r="E594" s="217" t="s">
        <v>2412</v>
      </c>
      <c r="F594" s="218" t="s">
        <v>2089</v>
      </c>
      <c r="G594" s="219" t="s">
        <v>2445</v>
      </c>
      <c r="H594" s="216">
        <v>593.0</v>
      </c>
    </row>
    <row r="595">
      <c r="A595" s="211">
        <v>594.0</v>
      </c>
      <c r="B595" s="212" t="s">
        <v>305</v>
      </c>
      <c r="C595" s="217" t="s">
        <v>15</v>
      </c>
      <c r="D595" s="217" t="s">
        <v>2183</v>
      </c>
      <c r="E595" s="217" t="s">
        <v>2412</v>
      </c>
      <c r="F595" s="218" t="s">
        <v>2091</v>
      </c>
      <c r="G595" s="219" t="s">
        <v>2446</v>
      </c>
      <c r="H595" s="216">
        <v>594.0</v>
      </c>
    </row>
    <row r="596">
      <c r="A596" s="211">
        <v>595.0</v>
      </c>
      <c r="B596" s="212" t="s">
        <v>305</v>
      </c>
      <c r="C596" s="173" t="s">
        <v>15</v>
      </c>
      <c r="D596" s="217" t="s">
        <v>2183</v>
      </c>
      <c r="E596" s="217" t="s">
        <v>2412</v>
      </c>
      <c r="F596" s="218" t="s">
        <v>2093</v>
      </c>
      <c r="G596" s="219" t="s">
        <v>2447</v>
      </c>
      <c r="H596" s="216">
        <v>595.0</v>
      </c>
    </row>
    <row r="597">
      <c r="A597" s="211">
        <v>596.0</v>
      </c>
      <c r="B597" s="212" t="s">
        <v>305</v>
      </c>
      <c r="C597" s="173" t="s">
        <v>15</v>
      </c>
      <c r="D597" s="217" t="s">
        <v>2183</v>
      </c>
      <c r="E597" s="217" t="s">
        <v>2412</v>
      </c>
      <c r="F597" s="218" t="s">
        <v>2100</v>
      </c>
      <c r="G597" s="219" t="s">
        <v>2448</v>
      </c>
      <c r="H597" s="216">
        <v>596.0</v>
      </c>
    </row>
    <row r="598">
      <c r="A598" s="211">
        <v>597.0</v>
      </c>
      <c r="B598" s="212" t="s">
        <v>305</v>
      </c>
      <c r="C598" s="173" t="s">
        <v>15</v>
      </c>
      <c r="D598" s="217" t="s">
        <v>2183</v>
      </c>
      <c r="E598" s="217" t="s">
        <v>2412</v>
      </c>
      <c r="F598" s="218" t="s">
        <v>2102</v>
      </c>
      <c r="G598" s="219" t="s">
        <v>2449</v>
      </c>
      <c r="H598" s="216">
        <v>597.0</v>
      </c>
    </row>
    <row r="599">
      <c r="A599" s="211">
        <v>598.0</v>
      </c>
      <c r="B599" s="212" t="s">
        <v>305</v>
      </c>
      <c r="C599" s="173" t="s">
        <v>15</v>
      </c>
      <c r="D599" s="217" t="s">
        <v>2183</v>
      </c>
      <c r="E599" s="217" t="s">
        <v>2412</v>
      </c>
      <c r="F599" s="218" t="s">
        <v>2104</v>
      </c>
      <c r="G599" s="219" t="s">
        <v>2450</v>
      </c>
      <c r="H599" s="216">
        <v>598.0</v>
      </c>
    </row>
    <row r="600">
      <c r="A600" s="211">
        <v>599.0</v>
      </c>
      <c r="B600" s="212" t="s">
        <v>305</v>
      </c>
      <c r="C600" s="173" t="s">
        <v>15</v>
      </c>
      <c r="D600" s="217" t="s">
        <v>2191</v>
      </c>
      <c r="E600" s="217" t="s">
        <v>2419</v>
      </c>
      <c r="F600" s="218" t="s">
        <v>2089</v>
      </c>
      <c r="G600" s="219" t="s">
        <v>2451</v>
      </c>
      <c r="H600" s="216">
        <v>599.0</v>
      </c>
    </row>
    <row r="601">
      <c r="A601" s="211">
        <v>600.0</v>
      </c>
      <c r="B601" s="212" t="s">
        <v>305</v>
      </c>
      <c r="C601" s="173" t="s">
        <v>15</v>
      </c>
      <c r="D601" s="217" t="s">
        <v>2191</v>
      </c>
      <c r="E601" s="217" t="s">
        <v>2419</v>
      </c>
      <c r="F601" s="218" t="s">
        <v>2091</v>
      </c>
      <c r="G601" s="219" t="s">
        <v>2452</v>
      </c>
      <c r="H601" s="216">
        <v>600.0</v>
      </c>
    </row>
    <row r="602">
      <c r="A602" s="211">
        <v>601.0</v>
      </c>
      <c r="B602" s="212" t="s">
        <v>305</v>
      </c>
      <c r="C602" s="173" t="s">
        <v>15</v>
      </c>
      <c r="D602" s="217" t="s">
        <v>2191</v>
      </c>
      <c r="E602" s="217" t="s">
        <v>2419</v>
      </c>
      <c r="F602" s="218" t="s">
        <v>2093</v>
      </c>
      <c r="G602" s="219" t="s">
        <v>2453</v>
      </c>
      <c r="H602" s="216">
        <v>601.0</v>
      </c>
    </row>
    <row r="603">
      <c r="A603" s="211">
        <v>602.0</v>
      </c>
      <c r="B603" s="212" t="s">
        <v>305</v>
      </c>
      <c r="C603" s="173" t="s">
        <v>15</v>
      </c>
      <c r="D603" s="217" t="s">
        <v>2191</v>
      </c>
      <c r="E603" s="217" t="s">
        <v>2419</v>
      </c>
      <c r="F603" s="218" t="s">
        <v>2100</v>
      </c>
      <c r="G603" s="219" t="s">
        <v>2454</v>
      </c>
      <c r="H603" s="216">
        <v>602.0</v>
      </c>
    </row>
    <row r="604">
      <c r="A604" s="211">
        <v>603.0</v>
      </c>
      <c r="B604" s="212" t="s">
        <v>305</v>
      </c>
      <c r="C604" s="173" t="s">
        <v>15</v>
      </c>
      <c r="D604" s="217" t="s">
        <v>2191</v>
      </c>
      <c r="E604" s="217" t="s">
        <v>2419</v>
      </c>
      <c r="F604" s="218" t="s">
        <v>2102</v>
      </c>
      <c r="G604" s="219" t="s">
        <v>2455</v>
      </c>
      <c r="H604" s="216">
        <v>603.0</v>
      </c>
    </row>
    <row r="605">
      <c r="A605" s="211">
        <v>604.0</v>
      </c>
      <c r="B605" s="212" t="s">
        <v>305</v>
      </c>
      <c r="C605" s="173" t="s">
        <v>15</v>
      </c>
      <c r="D605" s="217" t="s">
        <v>2191</v>
      </c>
      <c r="E605" s="217" t="s">
        <v>2419</v>
      </c>
      <c r="F605" s="218" t="s">
        <v>2104</v>
      </c>
      <c r="G605" s="219" t="s">
        <v>2456</v>
      </c>
      <c r="H605" s="216">
        <v>604.0</v>
      </c>
    </row>
    <row r="606">
      <c r="A606" s="211">
        <v>605.0</v>
      </c>
      <c r="B606" s="212" t="s">
        <v>305</v>
      </c>
      <c r="C606" s="173" t="s">
        <v>15</v>
      </c>
      <c r="D606" s="217" t="s">
        <v>2328</v>
      </c>
      <c r="E606" s="217" t="s">
        <v>2424</v>
      </c>
      <c r="F606" s="218" t="s">
        <v>2089</v>
      </c>
      <c r="G606" s="219" t="s">
        <v>2457</v>
      </c>
      <c r="H606" s="216">
        <v>605.0</v>
      </c>
    </row>
    <row r="607">
      <c r="A607" s="211">
        <v>606.0</v>
      </c>
      <c r="B607" s="212" t="s">
        <v>305</v>
      </c>
      <c r="C607" s="173" t="s">
        <v>15</v>
      </c>
      <c r="D607" s="217" t="s">
        <v>2328</v>
      </c>
      <c r="E607" s="217" t="s">
        <v>2424</v>
      </c>
      <c r="F607" s="218" t="s">
        <v>2091</v>
      </c>
      <c r="G607" s="219" t="s">
        <v>2458</v>
      </c>
      <c r="H607" s="216">
        <v>606.0</v>
      </c>
    </row>
    <row r="608">
      <c r="A608" s="211">
        <v>607.0</v>
      </c>
      <c r="B608" s="212" t="s">
        <v>305</v>
      </c>
      <c r="C608" s="173" t="s">
        <v>15</v>
      </c>
      <c r="D608" s="217" t="s">
        <v>2328</v>
      </c>
      <c r="E608" s="217" t="s">
        <v>2424</v>
      </c>
      <c r="F608" s="218" t="s">
        <v>2093</v>
      </c>
      <c r="G608" s="219" t="s">
        <v>2427</v>
      </c>
      <c r="H608" s="216">
        <v>607.0</v>
      </c>
    </row>
    <row r="609">
      <c r="A609" s="211">
        <v>608.0</v>
      </c>
      <c r="B609" s="212" t="s">
        <v>305</v>
      </c>
      <c r="C609" s="173" t="s">
        <v>15</v>
      </c>
      <c r="D609" s="217" t="s">
        <v>2328</v>
      </c>
      <c r="E609" s="217" t="s">
        <v>2424</v>
      </c>
      <c r="F609" s="218" t="s">
        <v>2100</v>
      </c>
      <c r="G609" s="219" t="s">
        <v>2459</v>
      </c>
      <c r="H609" s="216">
        <v>608.0</v>
      </c>
    </row>
    <row r="610">
      <c r="A610" s="211">
        <v>609.0</v>
      </c>
      <c r="B610" s="212" t="s">
        <v>305</v>
      </c>
      <c r="C610" s="173" t="s">
        <v>15</v>
      </c>
      <c r="D610" s="217" t="s">
        <v>2328</v>
      </c>
      <c r="E610" s="217" t="s">
        <v>2424</v>
      </c>
      <c r="F610" s="218" t="s">
        <v>2102</v>
      </c>
      <c r="G610" s="219" t="s">
        <v>2460</v>
      </c>
      <c r="H610" s="216">
        <v>609.0</v>
      </c>
    </row>
    <row r="611">
      <c r="A611" s="211">
        <v>610.0</v>
      </c>
      <c r="B611" s="212" t="s">
        <v>305</v>
      </c>
      <c r="C611" s="217" t="s">
        <v>15</v>
      </c>
      <c r="D611" s="217" t="s">
        <v>2198</v>
      </c>
      <c r="E611" s="217" t="s">
        <v>74</v>
      </c>
      <c r="F611" s="218" t="s">
        <v>2089</v>
      </c>
      <c r="G611" s="219" t="s">
        <v>75</v>
      </c>
      <c r="H611" s="216">
        <v>610.0</v>
      </c>
    </row>
    <row r="612">
      <c r="A612" s="211">
        <v>611.0</v>
      </c>
      <c r="B612" s="212" t="s">
        <v>305</v>
      </c>
      <c r="C612" s="217" t="s">
        <v>15</v>
      </c>
      <c r="D612" s="217" t="s">
        <v>2198</v>
      </c>
      <c r="E612" s="217" t="s">
        <v>74</v>
      </c>
      <c r="F612" s="218" t="s">
        <v>2091</v>
      </c>
      <c r="G612" s="219" t="s">
        <v>76</v>
      </c>
      <c r="H612" s="216">
        <v>611.0</v>
      </c>
    </row>
    <row r="613">
      <c r="A613" s="211">
        <v>612.0</v>
      </c>
      <c r="B613" s="212" t="s">
        <v>305</v>
      </c>
      <c r="C613" s="217" t="s">
        <v>15</v>
      </c>
      <c r="D613" s="217" t="s">
        <v>2198</v>
      </c>
      <c r="E613" s="217" t="s">
        <v>74</v>
      </c>
      <c r="F613" s="218" t="s">
        <v>2093</v>
      </c>
      <c r="G613" s="219" t="s">
        <v>77</v>
      </c>
      <c r="H613" s="216">
        <v>612.0</v>
      </c>
    </row>
    <row r="614">
      <c r="A614" s="211">
        <v>613.0</v>
      </c>
      <c r="B614" s="212" t="s">
        <v>305</v>
      </c>
      <c r="C614" s="217" t="s">
        <v>15</v>
      </c>
      <c r="D614" s="217" t="s">
        <v>2198</v>
      </c>
      <c r="E614" s="217" t="s">
        <v>74</v>
      </c>
      <c r="F614" s="218" t="s">
        <v>2100</v>
      </c>
      <c r="G614" s="219" t="s">
        <v>78</v>
      </c>
      <c r="H614" s="216">
        <v>613.0</v>
      </c>
    </row>
    <row r="615">
      <c r="A615" s="211">
        <v>614.0</v>
      </c>
      <c r="B615" s="212" t="s">
        <v>305</v>
      </c>
      <c r="C615" s="217" t="s">
        <v>15</v>
      </c>
      <c r="D615" s="217" t="s">
        <v>2198</v>
      </c>
      <c r="E615" s="217" t="s">
        <v>74</v>
      </c>
      <c r="F615" s="218" t="s">
        <v>2102</v>
      </c>
      <c r="G615" s="219" t="s">
        <v>79</v>
      </c>
      <c r="H615" s="216">
        <v>614.0</v>
      </c>
    </row>
    <row r="616">
      <c r="A616" s="211">
        <v>615.0</v>
      </c>
      <c r="B616" s="212" t="s">
        <v>305</v>
      </c>
      <c r="C616" s="217" t="s">
        <v>15</v>
      </c>
      <c r="D616" s="217" t="s">
        <v>2198</v>
      </c>
      <c r="E616" s="217" t="s">
        <v>74</v>
      </c>
      <c r="F616" s="218" t="s">
        <v>2104</v>
      </c>
      <c r="G616" s="219" t="s">
        <v>80</v>
      </c>
      <c r="H616" s="216">
        <v>615.0</v>
      </c>
    </row>
    <row r="617">
      <c r="A617" s="211">
        <v>616.0</v>
      </c>
      <c r="B617" s="212" t="s">
        <v>305</v>
      </c>
      <c r="C617" s="217" t="s">
        <v>15</v>
      </c>
      <c r="D617" s="217" t="s">
        <v>2198</v>
      </c>
      <c r="E617" s="217" t="s">
        <v>74</v>
      </c>
      <c r="F617" s="218" t="s">
        <v>2106</v>
      </c>
      <c r="G617" s="219" t="s">
        <v>81</v>
      </c>
      <c r="H617" s="216">
        <v>616.0</v>
      </c>
    </row>
    <row r="618">
      <c r="A618" s="211">
        <v>617.0</v>
      </c>
      <c r="B618" s="212" t="s">
        <v>305</v>
      </c>
      <c r="C618" s="217" t="s">
        <v>15</v>
      </c>
      <c r="D618" s="217" t="s">
        <v>2202</v>
      </c>
      <c r="E618" s="217" t="s">
        <v>88</v>
      </c>
      <c r="F618" s="218" t="s">
        <v>2089</v>
      </c>
      <c r="G618" s="219" t="s">
        <v>2389</v>
      </c>
      <c r="H618" s="216">
        <v>617.0</v>
      </c>
    </row>
    <row r="619">
      <c r="A619" s="211">
        <v>618.0</v>
      </c>
      <c r="B619" s="212" t="s">
        <v>305</v>
      </c>
      <c r="C619" s="217" t="s">
        <v>15</v>
      </c>
      <c r="D619" s="217" t="s">
        <v>2202</v>
      </c>
      <c r="E619" s="217" t="s">
        <v>88</v>
      </c>
      <c r="F619" s="218" t="s">
        <v>2091</v>
      </c>
      <c r="G619" s="219" t="s">
        <v>2390</v>
      </c>
      <c r="H619" s="216">
        <v>618.0</v>
      </c>
    </row>
    <row r="620">
      <c r="A620" s="211">
        <v>619.0</v>
      </c>
      <c r="B620" s="212" t="s">
        <v>305</v>
      </c>
      <c r="C620" s="217" t="s">
        <v>15</v>
      </c>
      <c r="D620" s="217" t="s">
        <v>2202</v>
      </c>
      <c r="E620" s="217" t="s">
        <v>88</v>
      </c>
      <c r="F620" s="218" t="s">
        <v>2093</v>
      </c>
      <c r="G620" s="219" t="s">
        <v>2430</v>
      </c>
      <c r="H620" s="216">
        <v>619.0</v>
      </c>
    </row>
    <row r="621">
      <c r="A621" s="211">
        <v>620.0</v>
      </c>
      <c r="B621" s="212" t="s">
        <v>305</v>
      </c>
      <c r="C621" s="217" t="s">
        <v>15</v>
      </c>
      <c r="D621" s="217" t="s">
        <v>2202</v>
      </c>
      <c r="E621" s="217" t="s">
        <v>88</v>
      </c>
      <c r="F621" s="218" t="s">
        <v>2100</v>
      </c>
      <c r="G621" s="219" t="s">
        <v>2461</v>
      </c>
      <c r="H621" s="216">
        <v>620.0</v>
      </c>
    </row>
    <row r="622">
      <c r="A622" s="211">
        <v>621.0</v>
      </c>
      <c r="B622" s="212" t="s">
        <v>305</v>
      </c>
      <c r="C622" s="217" t="s">
        <v>15</v>
      </c>
      <c r="D622" s="217" t="s">
        <v>2202</v>
      </c>
      <c r="E622" s="217" t="s">
        <v>88</v>
      </c>
      <c r="F622" s="218" t="s">
        <v>2102</v>
      </c>
      <c r="G622" s="219" t="s">
        <v>2432</v>
      </c>
      <c r="H622" s="216">
        <v>621.0</v>
      </c>
    </row>
    <row r="623">
      <c r="A623" s="211">
        <v>622.0</v>
      </c>
      <c r="B623" s="212" t="s">
        <v>305</v>
      </c>
      <c r="C623" s="217" t="s">
        <v>15</v>
      </c>
      <c r="D623" s="217" t="s">
        <v>2215</v>
      </c>
      <c r="E623" s="217" t="s">
        <v>2394</v>
      </c>
      <c r="F623" s="218" t="s">
        <v>2089</v>
      </c>
      <c r="G623" s="219" t="s">
        <v>2462</v>
      </c>
      <c r="H623" s="216">
        <v>622.0</v>
      </c>
    </row>
    <row r="624">
      <c r="A624" s="211">
        <v>623.0</v>
      </c>
      <c r="B624" s="212" t="s">
        <v>305</v>
      </c>
      <c r="C624" s="217" t="s">
        <v>15</v>
      </c>
      <c r="D624" s="217" t="s">
        <v>2215</v>
      </c>
      <c r="E624" s="217" t="s">
        <v>2394</v>
      </c>
      <c r="F624" s="218" t="s">
        <v>2091</v>
      </c>
      <c r="G624" s="219" t="s">
        <v>2434</v>
      </c>
      <c r="H624" s="216">
        <v>623.0</v>
      </c>
    </row>
    <row r="625">
      <c r="A625" s="211">
        <v>624.0</v>
      </c>
      <c r="B625" s="212" t="s">
        <v>305</v>
      </c>
      <c r="C625" s="217" t="s">
        <v>15</v>
      </c>
      <c r="D625" s="217" t="s">
        <v>2215</v>
      </c>
      <c r="E625" s="217" t="s">
        <v>2394</v>
      </c>
      <c r="F625" s="218" t="s">
        <v>2093</v>
      </c>
      <c r="G625" s="219" t="s">
        <v>2435</v>
      </c>
      <c r="H625" s="216">
        <v>624.0</v>
      </c>
    </row>
    <row r="626">
      <c r="A626" s="211">
        <v>625.0</v>
      </c>
      <c r="B626" s="212" t="s">
        <v>305</v>
      </c>
      <c r="C626" s="217" t="s">
        <v>15</v>
      </c>
      <c r="D626" s="217" t="s">
        <v>2215</v>
      </c>
      <c r="E626" s="217" t="s">
        <v>2394</v>
      </c>
      <c r="F626" s="218" t="s">
        <v>2100</v>
      </c>
      <c r="G626" s="219" t="s">
        <v>2463</v>
      </c>
      <c r="H626" s="216">
        <v>625.0</v>
      </c>
    </row>
    <row r="627">
      <c r="A627" s="211">
        <v>626.0</v>
      </c>
      <c r="B627" s="212" t="s">
        <v>305</v>
      </c>
      <c r="C627" s="217" t="s">
        <v>15</v>
      </c>
      <c r="D627" s="217" t="s">
        <v>2215</v>
      </c>
      <c r="E627" s="217" t="s">
        <v>2394</v>
      </c>
      <c r="F627" s="218" t="s">
        <v>2102</v>
      </c>
      <c r="G627" s="219" t="s">
        <v>2436</v>
      </c>
      <c r="H627" s="216">
        <v>626.0</v>
      </c>
    </row>
    <row r="628">
      <c r="A628" s="211">
        <v>627.0</v>
      </c>
      <c r="B628" s="212" t="s">
        <v>305</v>
      </c>
      <c r="C628" s="217" t="s">
        <v>15</v>
      </c>
      <c r="D628" s="217" t="s">
        <v>2215</v>
      </c>
      <c r="E628" s="217" t="s">
        <v>2394</v>
      </c>
      <c r="F628" s="218" t="s">
        <v>2104</v>
      </c>
      <c r="G628" s="219" t="s">
        <v>2401</v>
      </c>
      <c r="H628" s="216">
        <v>627.0</v>
      </c>
    </row>
    <row r="629">
      <c r="A629" s="211">
        <v>628.0</v>
      </c>
      <c r="B629" s="212" t="s">
        <v>305</v>
      </c>
      <c r="C629" s="217" t="s">
        <v>15</v>
      </c>
      <c r="D629" s="217" t="s">
        <v>2215</v>
      </c>
      <c r="E629" s="217" t="s">
        <v>2394</v>
      </c>
      <c r="F629" s="218" t="s">
        <v>2106</v>
      </c>
      <c r="G629" s="219" t="s">
        <v>2402</v>
      </c>
      <c r="H629" s="216">
        <v>628.0</v>
      </c>
    </row>
    <row r="630">
      <c r="A630" s="211">
        <v>629.0</v>
      </c>
      <c r="B630" s="212" t="s">
        <v>305</v>
      </c>
      <c r="C630" s="217" t="s">
        <v>15</v>
      </c>
      <c r="D630" s="217" t="s">
        <v>2220</v>
      </c>
      <c r="E630" s="217" t="s">
        <v>2403</v>
      </c>
      <c r="F630" s="218" t="s">
        <v>2089</v>
      </c>
      <c r="G630" s="219" t="s">
        <v>2464</v>
      </c>
      <c r="H630" s="216">
        <v>629.0</v>
      </c>
    </row>
    <row r="631">
      <c r="A631" s="211">
        <v>630.0</v>
      </c>
      <c r="B631" s="212" t="s">
        <v>305</v>
      </c>
      <c r="C631" s="217" t="s">
        <v>15</v>
      </c>
      <c r="D631" s="217" t="s">
        <v>2220</v>
      </c>
      <c r="E631" s="217" t="s">
        <v>2403</v>
      </c>
      <c r="F631" s="218" t="s">
        <v>2091</v>
      </c>
      <c r="G631" s="219" t="s">
        <v>2465</v>
      </c>
      <c r="H631" s="216">
        <v>630.0</v>
      </c>
    </row>
    <row r="632">
      <c r="A632" s="211">
        <v>631.0</v>
      </c>
      <c r="B632" s="212" t="s">
        <v>305</v>
      </c>
      <c r="C632" s="217" t="s">
        <v>15</v>
      </c>
      <c r="D632" s="217" t="s">
        <v>2220</v>
      </c>
      <c r="E632" s="217" t="s">
        <v>2403</v>
      </c>
      <c r="F632" s="218" t="s">
        <v>2093</v>
      </c>
      <c r="G632" s="219" t="s">
        <v>2466</v>
      </c>
      <c r="H632" s="216">
        <v>631.0</v>
      </c>
    </row>
    <row r="633">
      <c r="A633" s="211">
        <v>632.0</v>
      </c>
      <c r="B633" s="212" t="s">
        <v>305</v>
      </c>
      <c r="C633" s="217" t="s">
        <v>15</v>
      </c>
      <c r="D633" s="217" t="s">
        <v>2220</v>
      </c>
      <c r="E633" s="217" t="s">
        <v>2403</v>
      </c>
      <c r="F633" s="218" t="s">
        <v>2100</v>
      </c>
      <c r="G633" s="219" t="s">
        <v>2467</v>
      </c>
      <c r="H633" s="216">
        <v>632.0</v>
      </c>
    </row>
    <row r="634">
      <c r="A634" s="211">
        <v>633.0</v>
      </c>
      <c r="B634" s="212" t="s">
        <v>305</v>
      </c>
      <c r="C634" s="217" t="s">
        <v>15</v>
      </c>
      <c r="D634" s="217" t="s">
        <v>2225</v>
      </c>
      <c r="E634" s="217" t="s">
        <v>2407</v>
      </c>
      <c r="F634" s="218" t="s">
        <v>2089</v>
      </c>
      <c r="G634" s="219" t="s">
        <v>2408</v>
      </c>
      <c r="H634" s="216">
        <v>633.0</v>
      </c>
    </row>
    <row r="635">
      <c r="A635" s="211">
        <v>634.0</v>
      </c>
      <c r="B635" s="212" t="s">
        <v>305</v>
      </c>
      <c r="C635" s="217" t="s">
        <v>15</v>
      </c>
      <c r="D635" s="217" t="s">
        <v>2225</v>
      </c>
      <c r="E635" s="217" t="s">
        <v>2407</v>
      </c>
      <c r="F635" s="218" t="s">
        <v>2091</v>
      </c>
      <c r="G635" s="219" t="s">
        <v>2468</v>
      </c>
      <c r="H635" s="216">
        <v>634.0</v>
      </c>
    </row>
    <row r="636">
      <c r="A636" s="211">
        <v>635.0</v>
      </c>
      <c r="B636" s="212" t="s">
        <v>305</v>
      </c>
      <c r="C636" s="217" t="s">
        <v>15</v>
      </c>
      <c r="D636" s="217" t="s">
        <v>2225</v>
      </c>
      <c r="E636" s="217" t="s">
        <v>2407</v>
      </c>
      <c r="F636" s="218" t="s">
        <v>2093</v>
      </c>
      <c r="G636" s="219" t="s">
        <v>2442</v>
      </c>
      <c r="H636" s="216">
        <v>635.0</v>
      </c>
    </row>
    <row r="637">
      <c r="A637" s="211">
        <v>636.0</v>
      </c>
      <c r="B637" s="212" t="s">
        <v>305</v>
      </c>
      <c r="C637" s="217" t="s">
        <v>15</v>
      </c>
      <c r="D637" s="217" t="s">
        <v>2225</v>
      </c>
      <c r="E637" s="217" t="s">
        <v>2407</v>
      </c>
      <c r="F637" s="218" t="s">
        <v>2100</v>
      </c>
      <c r="G637" s="219" t="s">
        <v>2469</v>
      </c>
      <c r="H637" s="216">
        <v>636.0</v>
      </c>
    </row>
    <row r="638">
      <c r="A638" s="211">
        <v>637.0</v>
      </c>
      <c r="B638" s="212" t="s">
        <v>305</v>
      </c>
      <c r="C638" s="217" t="s">
        <v>15</v>
      </c>
      <c r="D638" s="217" t="s">
        <v>2225</v>
      </c>
      <c r="E638" s="217" t="s">
        <v>2407</v>
      </c>
      <c r="F638" s="218" t="s">
        <v>2102</v>
      </c>
      <c r="G638" s="219" t="s">
        <v>2444</v>
      </c>
      <c r="H638" s="216">
        <v>637.0</v>
      </c>
    </row>
    <row r="639">
      <c r="A639" s="211">
        <v>638.0</v>
      </c>
      <c r="B639" s="212" t="s">
        <v>305</v>
      </c>
      <c r="C639" s="217" t="s">
        <v>15</v>
      </c>
      <c r="D639" s="217" t="s">
        <v>2225</v>
      </c>
      <c r="E639" s="217" t="s">
        <v>2407</v>
      </c>
      <c r="F639" s="218" t="s">
        <v>2104</v>
      </c>
      <c r="G639" s="219" t="s">
        <v>2411</v>
      </c>
      <c r="H639" s="216">
        <v>638.0</v>
      </c>
    </row>
    <row r="640">
      <c r="A640" s="211">
        <v>639.0</v>
      </c>
      <c r="B640" s="212" t="s">
        <v>305</v>
      </c>
      <c r="C640" s="217" t="s">
        <v>15</v>
      </c>
      <c r="D640" s="217" t="s">
        <v>2231</v>
      </c>
      <c r="E640" s="217" t="s">
        <v>2412</v>
      </c>
      <c r="F640" s="218" t="s">
        <v>2089</v>
      </c>
      <c r="G640" s="219" t="s">
        <v>2470</v>
      </c>
      <c r="H640" s="216">
        <v>639.0</v>
      </c>
    </row>
    <row r="641">
      <c r="A641" s="211">
        <v>640.0</v>
      </c>
      <c r="B641" s="212" t="s">
        <v>305</v>
      </c>
      <c r="C641" s="217" t="s">
        <v>15</v>
      </c>
      <c r="D641" s="217" t="s">
        <v>2231</v>
      </c>
      <c r="E641" s="217" t="s">
        <v>2412</v>
      </c>
      <c r="F641" s="218" t="s">
        <v>2091</v>
      </c>
      <c r="G641" s="219" t="s">
        <v>2471</v>
      </c>
      <c r="H641" s="216">
        <v>640.0</v>
      </c>
    </row>
    <row r="642">
      <c r="A642" s="211">
        <v>641.0</v>
      </c>
      <c r="B642" s="212" t="s">
        <v>305</v>
      </c>
      <c r="C642" s="217" t="s">
        <v>15</v>
      </c>
      <c r="D642" s="217" t="s">
        <v>2231</v>
      </c>
      <c r="E642" s="217" t="s">
        <v>2412</v>
      </c>
      <c r="F642" s="218" t="s">
        <v>2093</v>
      </c>
      <c r="G642" s="219" t="s">
        <v>2447</v>
      </c>
      <c r="H642" s="216">
        <v>641.0</v>
      </c>
    </row>
    <row r="643">
      <c r="A643" s="211">
        <v>642.0</v>
      </c>
      <c r="B643" s="212" t="s">
        <v>305</v>
      </c>
      <c r="C643" s="217" t="s">
        <v>15</v>
      </c>
      <c r="D643" s="217" t="s">
        <v>2231</v>
      </c>
      <c r="E643" s="217" t="s">
        <v>2412</v>
      </c>
      <c r="F643" s="218" t="s">
        <v>2100</v>
      </c>
      <c r="G643" s="219" t="s">
        <v>2448</v>
      </c>
      <c r="H643" s="216">
        <v>642.0</v>
      </c>
    </row>
    <row r="644">
      <c r="A644" s="211">
        <v>643.0</v>
      </c>
      <c r="B644" s="212" t="s">
        <v>305</v>
      </c>
      <c r="C644" s="217" t="s">
        <v>15</v>
      </c>
      <c r="D644" s="217" t="s">
        <v>2231</v>
      </c>
      <c r="E644" s="217" t="s">
        <v>2412</v>
      </c>
      <c r="F644" s="218" t="s">
        <v>2102</v>
      </c>
      <c r="G644" s="219" t="s">
        <v>2472</v>
      </c>
      <c r="H644" s="216">
        <v>643.0</v>
      </c>
    </row>
    <row r="645">
      <c r="A645" s="211">
        <v>644.0</v>
      </c>
      <c r="B645" s="212" t="s">
        <v>305</v>
      </c>
      <c r="C645" s="217" t="s">
        <v>15</v>
      </c>
      <c r="D645" s="217" t="s">
        <v>2231</v>
      </c>
      <c r="E645" s="217" t="s">
        <v>2412</v>
      </c>
      <c r="F645" s="218" t="s">
        <v>2104</v>
      </c>
      <c r="G645" s="219" t="s">
        <v>2473</v>
      </c>
      <c r="H645" s="216">
        <v>644.0</v>
      </c>
    </row>
    <row r="646">
      <c r="A646" s="211">
        <v>645.0</v>
      </c>
      <c r="B646" s="212" t="s">
        <v>305</v>
      </c>
      <c r="C646" s="217" t="s">
        <v>15</v>
      </c>
      <c r="D646" s="217" t="s">
        <v>2231</v>
      </c>
      <c r="E646" s="217" t="s">
        <v>2412</v>
      </c>
      <c r="F646" s="218" t="s">
        <v>2106</v>
      </c>
      <c r="G646" s="219" t="s">
        <v>2467</v>
      </c>
      <c r="H646" s="216">
        <v>645.0</v>
      </c>
    </row>
    <row r="647">
      <c r="A647" s="211">
        <v>646.0</v>
      </c>
      <c r="B647" s="212" t="s">
        <v>305</v>
      </c>
      <c r="C647" s="217" t="s">
        <v>15</v>
      </c>
      <c r="D647" s="217" t="s">
        <v>2239</v>
      </c>
      <c r="E647" s="217" t="s">
        <v>2419</v>
      </c>
      <c r="F647" s="218" t="s">
        <v>2089</v>
      </c>
      <c r="G647" s="219" t="s">
        <v>2451</v>
      </c>
      <c r="H647" s="216">
        <v>646.0</v>
      </c>
    </row>
    <row r="648">
      <c r="A648" s="211">
        <v>647.0</v>
      </c>
      <c r="B648" s="212" t="s">
        <v>305</v>
      </c>
      <c r="C648" s="217" t="s">
        <v>15</v>
      </c>
      <c r="D648" s="217" t="s">
        <v>2239</v>
      </c>
      <c r="E648" s="217" t="s">
        <v>2419</v>
      </c>
      <c r="F648" s="218" t="s">
        <v>2091</v>
      </c>
      <c r="G648" s="219" t="s">
        <v>2452</v>
      </c>
      <c r="H648" s="216">
        <v>647.0</v>
      </c>
    </row>
    <row r="649">
      <c r="A649" s="211">
        <v>648.0</v>
      </c>
      <c r="B649" s="212" t="s">
        <v>305</v>
      </c>
      <c r="C649" s="217" t="s">
        <v>15</v>
      </c>
      <c r="D649" s="217" t="s">
        <v>2239</v>
      </c>
      <c r="E649" s="217" t="s">
        <v>2419</v>
      </c>
      <c r="F649" s="218" t="s">
        <v>2093</v>
      </c>
      <c r="G649" s="219" t="s">
        <v>2474</v>
      </c>
      <c r="H649" s="216">
        <v>648.0</v>
      </c>
    </row>
    <row r="650">
      <c r="A650" s="211">
        <v>649.0</v>
      </c>
      <c r="B650" s="212" t="s">
        <v>305</v>
      </c>
      <c r="C650" s="217" t="s">
        <v>15</v>
      </c>
      <c r="D650" s="217" t="s">
        <v>2239</v>
      </c>
      <c r="E650" s="217" t="s">
        <v>2419</v>
      </c>
      <c r="F650" s="218" t="s">
        <v>2100</v>
      </c>
      <c r="G650" s="219" t="s">
        <v>2475</v>
      </c>
      <c r="H650" s="216">
        <v>649.0</v>
      </c>
    </row>
    <row r="651">
      <c r="A651" s="211">
        <v>650.0</v>
      </c>
      <c r="B651" s="212" t="s">
        <v>305</v>
      </c>
      <c r="C651" s="217" t="s">
        <v>15</v>
      </c>
      <c r="D651" s="217" t="s">
        <v>2239</v>
      </c>
      <c r="E651" s="217" t="s">
        <v>2419</v>
      </c>
      <c r="F651" s="218" t="s">
        <v>2102</v>
      </c>
      <c r="G651" s="219" t="s">
        <v>2476</v>
      </c>
      <c r="H651" s="216">
        <v>650.0</v>
      </c>
    </row>
    <row r="652">
      <c r="A652" s="211">
        <v>651.0</v>
      </c>
      <c r="B652" s="212" t="s">
        <v>305</v>
      </c>
      <c r="C652" s="217" t="s">
        <v>15</v>
      </c>
      <c r="D652" s="217" t="s">
        <v>2239</v>
      </c>
      <c r="E652" s="217" t="s">
        <v>2419</v>
      </c>
      <c r="F652" s="218" t="s">
        <v>2104</v>
      </c>
      <c r="G652" s="219" t="s">
        <v>2456</v>
      </c>
      <c r="H652" s="216">
        <v>651.0</v>
      </c>
    </row>
    <row r="653">
      <c r="A653" s="211">
        <v>652.0</v>
      </c>
      <c r="B653" s="212" t="s">
        <v>305</v>
      </c>
      <c r="C653" s="217" t="s">
        <v>15</v>
      </c>
      <c r="D653" s="217" t="s">
        <v>2371</v>
      </c>
      <c r="E653" s="217" t="s">
        <v>2424</v>
      </c>
      <c r="F653" s="218" t="s">
        <v>2089</v>
      </c>
      <c r="G653" s="219" t="s">
        <v>2457</v>
      </c>
      <c r="H653" s="216">
        <v>652.0</v>
      </c>
    </row>
    <row r="654">
      <c r="A654" s="211">
        <v>653.0</v>
      </c>
      <c r="B654" s="212" t="s">
        <v>305</v>
      </c>
      <c r="C654" s="217" t="s">
        <v>15</v>
      </c>
      <c r="D654" s="217" t="s">
        <v>2371</v>
      </c>
      <c r="E654" s="217" t="s">
        <v>2424</v>
      </c>
      <c r="F654" s="218" t="s">
        <v>2091</v>
      </c>
      <c r="G654" s="219" t="s">
        <v>2477</v>
      </c>
      <c r="H654" s="216">
        <v>653.0</v>
      </c>
    </row>
    <row r="655">
      <c r="A655" s="211">
        <v>654.0</v>
      </c>
      <c r="B655" s="212" t="s">
        <v>305</v>
      </c>
      <c r="C655" s="217" t="s">
        <v>15</v>
      </c>
      <c r="D655" s="217" t="s">
        <v>2371</v>
      </c>
      <c r="E655" s="217" t="s">
        <v>2424</v>
      </c>
      <c r="F655" s="218" t="s">
        <v>2093</v>
      </c>
      <c r="G655" s="219" t="s">
        <v>2427</v>
      </c>
      <c r="H655" s="216">
        <v>654.0</v>
      </c>
    </row>
    <row r="656">
      <c r="A656" s="211">
        <v>655.0</v>
      </c>
      <c r="B656" s="212" t="s">
        <v>305</v>
      </c>
      <c r="C656" s="217" t="s">
        <v>15</v>
      </c>
      <c r="D656" s="217" t="s">
        <v>2371</v>
      </c>
      <c r="E656" s="217" t="s">
        <v>2424</v>
      </c>
      <c r="F656" s="218" t="s">
        <v>2100</v>
      </c>
      <c r="G656" s="219" t="s">
        <v>2459</v>
      </c>
      <c r="H656" s="216">
        <v>655.0</v>
      </c>
    </row>
    <row r="657">
      <c r="A657" s="211">
        <v>656.0</v>
      </c>
      <c r="B657" s="212" t="s">
        <v>305</v>
      </c>
      <c r="C657" s="217" t="s">
        <v>15</v>
      </c>
      <c r="D657" s="217" t="s">
        <v>2371</v>
      </c>
      <c r="E657" s="217" t="s">
        <v>2424</v>
      </c>
      <c r="F657" s="218" t="s">
        <v>2102</v>
      </c>
      <c r="G657" s="219" t="s">
        <v>2478</v>
      </c>
      <c r="H657" s="216">
        <v>656.0</v>
      </c>
    </row>
    <row r="658">
      <c r="A658" s="211">
        <v>657.0</v>
      </c>
      <c r="B658" s="221" t="s">
        <v>310</v>
      </c>
      <c r="C658" s="217" t="s">
        <v>309</v>
      </c>
      <c r="D658" s="217" t="s">
        <v>2087</v>
      </c>
      <c r="E658" s="217" t="s">
        <v>2479</v>
      </c>
      <c r="F658" s="218" t="s">
        <v>2089</v>
      </c>
      <c r="G658" s="219" t="s">
        <v>2480</v>
      </c>
      <c r="H658" s="216">
        <v>657.0</v>
      </c>
    </row>
    <row r="659">
      <c r="A659" s="211">
        <v>658.0</v>
      </c>
      <c r="B659" s="221" t="s">
        <v>310</v>
      </c>
      <c r="C659" s="217" t="s">
        <v>309</v>
      </c>
      <c r="D659" s="217" t="s">
        <v>2087</v>
      </c>
      <c r="E659" s="217" t="s">
        <v>2479</v>
      </c>
      <c r="F659" s="218" t="s">
        <v>2091</v>
      </c>
      <c r="G659" s="219" t="s">
        <v>2481</v>
      </c>
      <c r="H659" s="216">
        <v>658.0</v>
      </c>
    </row>
    <row r="660">
      <c r="A660" s="211">
        <v>659.0</v>
      </c>
      <c r="B660" s="221" t="s">
        <v>310</v>
      </c>
      <c r="C660" s="217" t="s">
        <v>309</v>
      </c>
      <c r="D660" s="217" t="s">
        <v>2087</v>
      </c>
      <c r="E660" s="217" t="s">
        <v>2479</v>
      </c>
      <c r="F660" s="218" t="s">
        <v>2093</v>
      </c>
      <c r="G660" s="219" t="s">
        <v>2482</v>
      </c>
      <c r="H660" s="216">
        <v>659.0</v>
      </c>
    </row>
    <row r="661">
      <c r="A661" s="211">
        <v>660.0</v>
      </c>
      <c r="B661" s="221" t="s">
        <v>310</v>
      </c>
      <c r="C661" s="217" t="s">
        <v>309</v>
      </c>
      <c r="D661" s="217" t="s">
        <v>2087</v>
      </c>
      <c r="E661" s="217" t="s">
        <v>2479</v>
      </c>
      <c r="F661" s="218" t="s">
        <v>2100</v>
      </c>
      <c r="G661" s="219" t="s">
        <v>2483</v>
      </c>
      <c r="H661" s="216">
        <v>660.0</v>
      </c>
    </row>
    <row r="662">
      <c r="A662" s="211">
        <v>661.0</v>
      </c>
      <c r="B662" s="221" t="s">
        <v>310</v>
      </c>
      <c r="C662" s="217" t="s">
        <v>309</v>
      </c>
      <c r="D662" s="217" t="s">
        <v>2087</v>
      </c>
      <c r="E662" s="217" t="s">
        <v>2479</v>
      </c>
      <c r="F662" s="218" t="s">
        <v>2102</v>
      </c>
      <c r="G662" s="219" t="s">
        <v>2484</v>
      </c>
      <c r="H662" s="216">
        <v>661.0</v>
      </c>
    </row>
    <row r="663">
      <c r="A663" s="211">
        <v>662.0</v>
      </c>
      <c r="B663" s="221" t="s">
        <v>310</v>
      </c>
      <c r="C663" s="217" t="s">
        <v>309</v>
      </c>
      <c r="D663" s="217" t="s">
        <v>2087</v>
      </c>
      <c r="E663" s="217" t="s">
        <v>2479</v>
      </c>
      <c r="F663" s="218" t="s">
        <v>2104</v>
      </c>
      <c r="G663" s="219" t="s">
        <v>2485</v>
      </c>
      <c r="H663" s="216">
        <v>662.0</v>
      </c>
    </row>
    <row r="664">
      <c r="A664" s="211">
        <v>663.0</v>
      </c>
      <c r="B664" s="221" t="s">
        <v>310</v>
      </c>
      <c r="C664" s="217" t="s">
        <v>309</v>
      </c>
      <c r="D664" s="217" t="s">
        <v>2087</v>
      </c>
      <c r="E664" s="217" t="s">
        <v>2479</v>
      </c>
      <c r="F664" s="218" t="s">
        <v>2106</v>
      </c>
      <c r="G664" s="219" t="s">
        <v>2486</v>
      </c>
      <c r="H664" s="216">
        <v>663.0</v>
      </c>
    </row>
    <row r="665">
      <c r="A665" s="211">
        <v>664.0</v>
      </c>
      <c r="B665" s="221" t="s">
        <v>310</v>
      </c>
      <c r="C665" s="217" t="s">
        <v>309</v>
      </c>
      <c r="D665" s="217" t="s">
        <v>2087</v>
      </c>
      <c r="E665" s="217" t="s">
        <v>2479</v>
      </c>
      <c r="F665" s="218" t="s">
        <v>2108</v>
      </c>
      <c r="G665" s="219" t="s">
        <v>2487</v>
      </c>
      <c r="H665" s="216">
        <v>664.0</v>
      </c>
    </row>
    <row r="666">
      <c r="A666" s="211">
        <v>665.0</v>
      </c>
      <c r="B666" s="221" t="s">
        <v>310</v>
      </c>
      <c r="C666" s="217" t="s">
        <v>309</v>
      </c>
      <c r="D666" s="217" t="s">
        <v>2087</v>
      </c>
      <c r="E666" s="217" t="s">
        <v>2479</v>
      </c>
      <c r="F666" s="218" t="s">
        <v>2110</v>
      </c>
      <c r="G666" s="219" t="s">
        <v>2488</v>
      </c>
      <c r="H666" s="216">
        <v>665.0</v>
      </c>
    </row>
    <row r="667">
      <c r="A667" s="211">
        <v>666.0</v>
      </c>
      <c r="B667" s="221" t="s">
        <v>310</v>
      </c>
      <c r="C667" s="217" t="s">
        <v>309</v>
      </c>
      <c r="D667" s="217" t="s">
        <v>2095</v>
      </c>
      <c r="E667" s="217" t="s">
        <v>2489</v>
      </c>
      <c r="F667" s="218" t="s">
        <v>2089</v>
      </c>
      <c r="G667" s="219" t="s">
        <v>2490</v>
      </c>
      <c r="H667" s="216">
        <v>666.0</v>
      </c>
    </row>
    <row r="668">
      <c r="A668" s="211">
        <v>667.0</v>
      </c>
      <c r="B668" s="221" t="s">
        <v>310</v>
      </c>
      <c r="C668" s="217" t="s">
        <v>309</v>
      </c>
      <c r="D668" s="217" t="s">
        <v>2095</v>
      </c>
      <c r="E668" s="217" t="s">
        <v>2489</v>
      </c>
      <c r="F668" s="218" t="s">
        <v>2091</v>
      </c>
      <c r="G668" s="219" t="s">
        <v>2491</v>
      </c>
      <c r="H668" s="216">
        <v>667.0</v>
      </c>
    </row>
    <row r="669">
      <c r="A669" s="211">
        <v>668.0</v>
      </c>
      <c r="B669" s="221" t="s">
        <v>310</v>
      </c>
      <c r="C669" s="217" t="s">
        <v>309</v>
      </c>
      <c r="D669" s="217" t="s">
        <v>2095</v>
      </c>
      <c r="E669" s="217" t="s">
        <v>2489</v>
      </c>
      <c r="F669" s="218" t="s">
        <v>2093</v>
      </c>
      <c r="G669" s="219" t="s">
        <v>2492</v>
      </c>
      <c r="H669" s="216">
        <v>668.0</v>
      </c>
    </row>
    <row r="670">
      <c r="A670" s="211">
        <v>669.0</v>
      </c>
      <c r="B670" s="221" t="s">
        <v>310</v>
      </c>
      <c r="C670" s="217" t="s">
        <v>309</v>
      </c>
      <c r="D670" s="217" t="s">
        <v>2095</v>
      </c>
      <c r="E670" s="217" t="s">
        <v>2489</v>
      </c>
      <c r="F670" s="218" t="s">
        <v>2100</v>
      </c>
      <c r="G670" s="219" t="s">
        <v>2493</v>
      </c>
      <c r="H670" s="216">
        <v>669.0</v>
      </c>
    </row>
    <row r="671">
      <c r="A671" s="211">
        <v>670.0</v>
      </c>
      <c r="B671" s="221" t="s">
        <v>310</v>
      </c>
      <c r="C671" s="217" t="s">
        <v>309</v>
      </c>
      <c r="D671" s="217" t="s">
        <v>2095</v>
      </c>
      <c r="E671" s="217" t="s">
        <v>2489</v>
      </c>
      <c r="F671" s="218" t="s">
        <v>2102</v>
      </c>
      <c r="G671" s="219" t="s">
        <v>2494</v>
      </c>
      <c r="H671" s="216">
        <v>670.0</v>
      </c>
    </row>
    <row r="672">
      <c r="A672" s="211">
        <v>671.0</v>
      </c>
      <c r="B672" s="221" t="s">
        <v>310</v>
      </c>
      <c r="C672" s="217" t="s">
        <v>309</v>
      </c>
      <c r="D672" s="217" t="s">
        <v>2095</v>
      </c>
      <c r="E672" s="217" t="s">
        <v>2489</v>
      </c>
      <c r="F672" s="218" t="s">
        <v>2104</v>
      </c>
      <c r="G672" s="219" t="s">
        <v>2495</v>
      </c>
      <c r="H672" s="225">
        <v>671.0</v>
      </c>
    </row>
    <row r="673">
      <c r="A673" s="211">
        <v>672.0</v>
      </c>
      <c r="B673" s="221" t="s">
        <v>310</v>
      </c>
      <c r="C673" s="217" t="s">
        <v>309</v>
      </c>
      <c r="D673" s="217" t="s">
        <v>2112</v>
      </c>
      <c r="E673" s="217" t="s">
        <v>2496</v>
      </c>
      <c r="F673" s="218" t="s">
        <v>2089</v>
      </c>
      <c r="G673" s="219" t="s">
        <v>2497</v>
      </c>
      <c r="H673" s="225">
        <v>672.0</v>
      </c>
    </row>
    <row r="674">
      <c r="A674" s="211">
        <v>673.0</v>
      </c>
      <c r="B674" s="221" t="s">
        <v>310</v>
      </c>
      <c r="C674" s="217" t="s">
        <v>309</v>
      </c>
      <c r="D674" s="217" t="s">
        <v>2112</v>
      </c>
      <c r="E674" s="217" t="s">
        <v>2496</v>
      </c>
      <c r="F674" s="218" t="s">
        <v>2091</v>
      </c>
      <c r="G674" s="219" t="s">
        <v>2498</v>
      </c>
      <c r="H674" s="225">
        <v>673.0</v>
      </c>
    </row>
    <row r="675">
      <c r="A675" s="211">
        <v>674.0</v>
      </c>
      <c r="B675" s="221" t="s">
        <v>310</v>
      </c>
      <c r="C675" s="217" t="s">
        <v>309</v>
      </c>
      <c r="D675" s="217" t="s">
        <v>2112</v>
      </c>
      <c r="E675" s="217" t="s">
        <v>2496</v>
      </c>
      <c r="F675" s="218" t="s">
        <v>2093</v>
      </c>
      <c r="G675" s="219" t="s">
        <v>2499</v>
      </c>
      <c r="H675" s="225">
        <v>674.0</v>
      </c>
    </row>
    <row r="676">
      <c r="A676" s="211">
        <v>675.0</v>
      </c>
      <c r="B676" s="221" t="s">
        <v>310</v>
      </c>
      <c r="C676" s="217" t="s">
        <v>309</v>
      </c>
      <c r="D676" s="217" t="s">
        <v>2119</v>
      </c>
      <c r="E676" s="217" t="s">
        <v>2500</v>
      </c>
      <c r="F676" s="218" t="s">
        <v>2089</v>
      </c>
      <c r="G676" s="219" t="s">
        <v>2501</v>
      </c>
      <c r="H676" s="225">
        <v>675.0</v>
      </c>
    </row>
    <row r="677">
      <c r="A677" s="211">
        <v>676.0</v>
      </c>
      <c r="B677" s="221" t="s">
        <v>310</v>
      </c>
      <c r="C677" s="217" t="s">
        <v>309</v>
      </c>
      <c r="D677" s="217" t="s">
        <v>2119</v>
      </c>
      <c r="E677" s="217" t="s">
        <v>2500</v>
      </c>
      <c r="F677" s="218" t="s">
        <v>2091</v>
      </c>
      <c r="G677" s="219" t="s">
        <v>2502</v>
      </c>
      <c r="H677" s="225">
        <v>676.0</v>
      </c>
    </row>
    <row r="678">
      <c r="A678" s="211">
        <v>677.0</v>
      </c>
      <c r="B678" s="221" t="s">
        <v>310</v>
      </c>
      <c r="C678" s="217" t="s">
        <v>309</v>
      </c>
      <c r="D678" s="217" t="s">
        <v>2119</v>
      </c>
      <c r="E678" s="217" t="s">
        <v>2500</v>
      </c>
      <c r="F678" s="218" t="s">
        <v>2093</v>
      </c>
      <c r="G678" s="219" t="s">
        <v>2503</v>
      </c>
      <c r="H678" s="225">
        <v>677.0</v>
      </c>
    </row>
    <row r="679">
      <c r="A679" s="211">
        <v>678.0</v>
      </c>
      <c r="B679" s="221" t="s">
        <v>310</v>
      </c>
      <c r="C679" s="217" t="s">
        <v>309</v>
      </c>
      <c r="D679" s="217" t="s">
        <v>2119</v>
      </c>
      <c r="E679" s="217" t="s">
        <v>2500</v>
      </c>
      <c r="F679" s="218" t="s">
        <v>2100</v>
      </c>
      <c r="G679" s="219" t="s">
        <v>2504</v>
      </c>
      <c r="H679" s="225">
        <v>678.0</v>
      </c>
    </row>
    <row r="680">
      <c r="A680" s="211">
        <v>679.0</v>
      </c>
      <c r="B680" s="221" t="s">
        <v>310</v>
      </c>
      <c r="C680" s="217" t="s">
        <v>309</v>
      </c>
      <c r="D680" s="217" t="s">
        <v>2119</v>
      </c>
      <c r="E680" s="217" t="s">
        <v>2500</v>
      </c>
      <c r="F680" s="218" t="s">
        <v>2102</v>
      </c>
      <c r="G680" s="219" t="s">
        <v>2505</v>
      </c>
      <c r="H680" s="225">
        <v>679.0</v>
      </c>
    </row>
    <row r="681">
      <c r="A681" s="211">
        <v>680.0</v>
      </c>
      <c r="B681" s="221" t="s">
        <v>310</v>
      </c>
      <c r="C681" s="217" t="s">
        <v>309</v>
      </c>
      <c r="D681" s="217" t="s">
        <v>2119</v>
      </c>
      <c r="E681" s="217" t="s">
        <v>2500</v>
      </c>
      <c r="F681" s="218" t="s">
        <v>2104</v>
      </c>
      <c r="G681" s="219" t="s">
        <v>2506</v>
      </c>
      <c r="H681" s="225">
        <v>680.0</v>
      </c>
    </row>
    <row r="682">
      <c r="A682" s="211">
        <v>681.0</v>
      </c>
      <c r="B682" s="221" t="s">
        <v>310</v>
      </c>
      <c r="C682" s="217" t="s">
        <v>309</v>
      </c>
      <c r="D682" s="217" t="s">
        <v>2119</v>
      </c>
      <c r="E682" s="217" t="s">
        <v>2500</v>
      </c>
      <c r="F682" s="218" t="s">
        <v>2106</v>
      </c>
      <c r="G682" s="219" t="s">
        <v>2507</v>
      </c>
      <c r="H682" s="225">
        <v>681.0</v>
      </c>
    </row>
    <row r="683">
      <c r="A683" s="211">
        <v>682.0</v>
      </c>
      <c r="B683" s="221" t="s">
        <v>310</v>
      </c>
      <c r="C683" s="217" t="s">
        <v>309</v>
      </c>
      <c r="D683" s="217" t="s">
        <v>2126</v>
      </c>
      <c r="E683" s="217" t="s">
        <v>2508</v>
      </c>
      <c r="F683" s="218" t="s">
        <v>2089</v>
      </c>
      <c r="G683" s="219" t="s">
        <v>2509</v>
      </c>
      <c r="H683" s="225">
        <v>682.0</v>
      </c>
    </row>
    <row r="684">
      <c r="A684" s="211">
        <v>683.0</v>
      </c>
      <c r="B684" s="221" t="s">
        <v>310</v>
      </c>
      <c r="C684" s="217" t="s">
        <v>309</v>
      </c>
      <c r="D684" s="217" t="s">
        <v>2126</v>
      </c>
      <c r="E684" s="217" t="s">
        <v>2508</v>
      </c>
      <c r="F684" s="218" t="s">
        <v>2091</v>
      </c>
      <c r="G684" s="219" t="s">
        <v>2510</v>
      </c>
      <c r="H684" s="225">
        <v>683.0</v>
      </c>
    </row>
    <row r="685">
      <c r="A685" s="211">
        <v>684.0</v>
      </c>
      <c r="B685" s="221" t="s">
        <v>310</v>
      </c>
      <c r="C685" s="217" t="s">
        <v>309</v>
      </c>
      <c r="D685" s="217" t="s">
        <v>2126</v>
      </c>
      <c r="E685" s="217" t="s">
        <v>2508</v>
      </c>
      <c r="F685" s="218" t="s">
        <v>2093</v>
      </c>
      <c r="G685" s="219" t="s">
        <v>2511</v>
      </c>
      <c r="H685" s="225">
        <v>684.0</v>
      </c>
    </row>
    <row r="686">
      <c r="A686" s="211">
        <v>685.0</v>
      </c>
      <c r="B686" s="221" t="s">
        <v>310</v>
      </c>
      <c r="C686" s="217" t="s">
        <v>309</v>
      </c>
      <c r="D686" s="217" t="s">
        <v>2132</v>
      </c>
      <c r="E686" s="217" t="s">
        <v>2512</v>
      </c>
      <c r="F686" s="218" t="s">
        <v>2089</v>
      </c>
      <c r="G686" s="219" t="s">
        <v>2513</v>
      </c>
      <c r="H686" s="225">
        <v>685.0</v>
      </c>
    </row>
    <row r="687">
      <c r="A687" s="211">
        <v>686.0</v>
      </c>
      <c r="B687" s="221" t="s">
        <v>310</v>
      </c>
      <c r="C687" s="217" t="s">
        <v>309</v>
      </c>
      <c r="D687" s="217" t="s">
        <v>2132</v>
      </c>
      <c r="E687" s="217" t="s">
        <v>2512</v>
      </c>
      <c r="F687" s="218" t="s">
        <v>2091</v>
      </c>
      <c r="G687" s="219" t="s">
        <v>2514</v>
      </c>
      <c r="H687" s="225">
        <v>686.0</v>
      </c>
    </row>
    <row r="688">
      <c r="A688" s="211">
        <v>687.0</v>
      </c>
      <c r="B688" s="221" t="s">
        <v>310</v>
      </c>
      <c r="C688" s="217" t="s">
        <v>309</v>
      </c>
      <c r="D688" s="217" t="s">
        <v>2132</v>
      </c>
      <c r="E688" s="217" t="s">
        <v>2512</v>
      </c>
      <c r="F688" s="218" t="s">
        <v>2093</v>
      </c>
      <c r="G688" s="219" t="s">
        <v>2515</v>
      </c>
      <c r="H688" s="225">
        <v>687.0</v>
      </c>
    </row>
    <row r="689">
      <c r="A689" s="211">
        <v>688.0</v>
      </c>
      <c r="B689" s="221" t="s">
        <v>310</v>
      </c>
      <c r="C689" s="217" t="s">
        <v>309</v>
      </c>
      <c r="D689" s="217" t="s">
        <v>2132</v>
      </c>
      <c r="E689" s="217" t="s">
        <v>2512</v>
      </c>
      <c r="F689" s="218" t="s">
        <v>2100</v>
      </c>
      <c r="G689" s="219" t="s">
        <v>2516</v>
      </c>
      <c r="H689" s="225">
        <v>688.0</v>
      </c>
    </row>
    <row r="690">
      <c r="A690" s="211">
        <v>689.0</v>
      </c>
      <c r="B690" s="221" t="s">
        <v>310</v>
      </c>
      <c r="C690" s="217" t="s">
        <v>309</v>
      </c>
      <c r="D690" s="217" t="s">
        <v>2132</v>
      </c>
      <c r="E690" s="217" t="s">
        <v>2512</v>
      </c>
      <c r="F690" s="218" t="s">
        <v>2102</v>
      </c>
      <c r="G690" s="219" t="s">
        <v>2517</v>
      </c>
      <c r="H690" s="225">
        <v>689.0</v>
      </c>
    </row>
    <row r="691">
      <c r="A691" s="211">
        <v>690.0</v>
      </c>
      <c r="B691" s="221" t="s">
        <v>310</v>
      </c>
      <c r="C691" s="217" t="s">
        <v>309</v>
      </c>
      <c r="D691" s="217" t="s">
        <v>2132</v>
      </c>
      <c r="E691" s="217" t="s">
        <v>2512</v>
      </c>
      <c r="F691" s="218" t="s">
        <v>2104</v>
      </c>
      <c r="G691" s="219" t="s">
        <v>2518</v>
      </c>
      <c r="H691" s="225">
        <v>690.0</v>
      </c>
    </row>
    <row r="692">
      <c r="A692" s="211">
        <v>691.0</v>
      </c>
      <c r="B692" s="221" t="s">
        <v>310</v>
      </c>
      <c r="C692" s="217" t="s">
        <v>309</v>
      </c>
      <c r="D692" s="217" t="s">
        <v>2132</v>
      </c>
      <c r="E692" s="217" t="s">
        <v>2512</v>
      </c>
      <c r="F692" s="218" t="s">
        <v>2106</v>
      </c>
      <c r="G692" s="219" t="s">
        <v>2519</v>
      </c>
      <c r="H692" s="225">
        <v>691.0</v>
      </c>
    </row>
    <row r="693">
      <c r="A693" s="211">
        <v>692.0</v>
      </c>
      <c r="B693" s="221" t="s">
        <v>310</v>
      </c>
      <c r="C693" s="217" t="s">
        <v>309</v>
      </c>
      <c r="D693" s="217" t="s">
        <v>2132</v>
      </c>
      <c r="E693" s="217" t="s">
        <v>2512</v>
      </c>
      <c r="F693" s="218" t="s">
        <v>2108</v>
      </c>
      <c r="G693" s="219" t="s">
        <v>2520</v>
      </c>
      <c r="H693" s="225">
        <v>692.0</v>
      </c>
    </row>
    <row r="694">
      <c r="A694" s="211">
        <v>693.0</v>
      </c>
      <c r="B694" s="221" t="s">
        <v>310</v>
      </c>
      <c r="C694" s="217" t="s">
        <v>309</v>
      </c>
      <c r="D694" s="217" t="s">
        <v>2141</v>
      </c>
      <c r="E694" s="217" t="s">
        <v>2521</v>
      </c>
      <c r="F694" s="218" t="s">
        <v>2089</v>
      </c>
      <c r="G694" s="219" t="s">
        <v>2522</v>
      </c>
      <c r="H694" s="225">
        <v>693.0</v>
      </c>
    </row>
    <row r="695">
      <c r="A695" s="211">
        <v>694.0</v>
      </c>
      <c r="B695" s="221" t="s">
        <v>310</v>
      </c>
      <c r="C695" s="217" t="s">
        <v>309</v>
      </c>
      <c r="D695" s="217" t="s">
        <v>2141</v>
      </c>
      <c r="E695" s="217" t="s">
        <v>2521</v>
      </c>
      <c r="F695" s="218" t="s">
        <v>2091</v>
      </c>
      <c r="G695" s="219" t="s">
        <v>2523</v>
      </c>
      <c r="H695" s="225">
        <v>694.0</v>
      </c>
    </row>
    <row r="696">
      <c r="A696" s="211">
        <v>695.0</v>
      </c>
      <c r="B696" s="221" t="s">
        <v>310</v>
      </c>
      <c r="C696" s="217" t="s">
        <v>309</v>
      </c>
      <c r="D696" s="217" t="s">
        <v>2141</v>
      </c>
      <c r="E696" s="217" t="s">
        <v>2521</v>
      </c>
      <c r="F696" s="218" t="s">
        <v>2093</v>
      </c>
      <c r="G696" s="219" t="s">
        <v>2524</v>
      </c>
      <c r="H696" s="225">
        <v>695.0</v>
      </c>
    </row>
    <row r="697">
      <c r="A697" s="211">
        <v>696.0</v>
      </c>
      <c r="B697" s="221" t="s">
        <v>310</v>
      </c>
      <c r="C697" s="217" t="s">
        <v>309</v>
      </c>
      <c r="D697" s="217" t="s">
        <v>2141</v>
      </c>
      <c r="E697" s="217" t="s">
        <v>2521</v>
      </c>
      <c r="F697" s="218" t="s">
        <v>2100</v>
      </c>
      <c r="G697" s="219" t="s">
        <v>2525</v>
      </c>
      <c r="H697" s="225">
        <v>696.0</v>
      </c>
    </row>
    <row r="698">
      <c r="A698" s="211">
        <v>697.0</v>
      </c>
      <c r="B698" s="221" t="s">
        <v>310</v>
      </c>
      <c r="C698" s="217" t="s">
        <v>309</v>
      </c>
      <c r="D698" s="217" t="s">
        <v>2141</v>
      </c>
      <c r="E698" s="217" t="s">
        <v>2521</v>
      </c>
      <c r="F698" s="218" t="s">
        <v>2102</v>
      </c>
      <c r="G698" s="219" t="s">
        <v>2526</v>
      </c>
      <c r="H698" s="225">
        <v>697.0</v>
      </c>
    </row>
    <row r="699">
      <c r="A699" s="211">
        <v>698.0</v>
      </c>
      <c r="B699" s="221" t="s">
        <v>310</v>
      </c>
      <c r="C699" s="217" t="s">
        <v>309</v>
      </c>
      <c r="D699" s="217" t="s">
        <v>2141</v>
      </c>
      <c r="E699" s="217" t="s">
        <v>2521</v>
      </c>
      <c r="F699" s="218" t="s">
        <v>2104</v>
      </c>
      <c r="G699" s="219" t="s">
        <v>2527</v>
      </c>
      <c r="H699" s="225">
        <v>698.0</v>
      </c>
    </row>
    <row r="700">
      <c r="A700" s="211">
        <v>699.0</v>
      </c>
      <c r="B700" s="221" t="s">
        <v>310</v>
      </c>
      <c r="C700" s="217" t="s">
        <v>309</v>
      </c>
      <c r="D700" s="217" t="s">
        <v>2279</v>
      </c>
      <c r="E700" s="217" t="s">
        <v>2528</v>
      </c>
      <c r="F700" s="218" t="s">
        <v>2089</v>
      </c>
      <c r="G700" s="219" t="s">
        <v>2529</v>
      </c>
      <c r="H700" s="225">
        <v>699.0</v>
      </c>
    </row>
    <row r="701">
      <c r="A701" s="211">
        <v>700.0</v>
      </c>
      <c r="B701" s="221" t="s">
        <v>310</v>
      </c>
      <c r="C701" s="217" t="s">
        <v>309</v>
      </c>
      <c r="D701" s="217" t="s">
        <v>2279</v>
      </c>
      <c r="E701" s="217" t="s">
        <v>2528</v>
      </c>
      <c r="F701" s="218" t="s">
        <v>2091</v>
      </c>
      <c r="G701" s="219" t="s">
        <v>2530</v>
      </c>
      <c r="H701" s="225">
        <v>700.0</v>
      </c>
    </row>
    <row r="702">
      <c r="A702" s="211">
        <v>701.0</v>
      </c>
      <c r="B702" s="221" t="s">
        <v>310</v>
      </c>
      <c r="C702" s="217" t="s">
        <v>309</v>
      </c>
      <c r="D702" s="217" t="s">
        <v>2279</v>
      </c>
      <c r="E702" s="217" t="s">
        <v>2528</v>
      </c>
      <c r="F702" s="218" t="s">
        <v>2093</v>
      </c>
      <c r="G702" s="219" t="s">
        <v>2531</v>
      </c>
      <c r="H702" s="225">
        <v>701.0</v>
      </c>
    </row>
    <row r="703">
      <c r="A703" s="211">
        <v>702.0</v>
      </c>
      <c r="B703" s="221" t="s">
        <v>310</v>
      </c>
      <c r="C703" s="217" t="s">
        <v>309</v>
      </c>
      <c r="D703" s="217" t="s">
        <v>2279</v>
      </c>
      <c r="E703" s="217" t="s">
        <v>2528</v>
      </c>
      <c r="F703" s="218" t="s">
        <v>2100</v>
      </c>
      <c r="G703" s="219" t="s">
        <v>2532</v>
      </c>
      <c r="H703" s="225">
        <v>702.0</v>
      </c>
    </row>
    <row r="704">
      <c r="A704" s="211">
        <v>703.0</v>
      </c>
      <c r="B704" s="221" t="s">
        <v>310</v>
      </c>
      <c r="C704" s="217" t="s">
        <v>309</v>
      </c>
      <c r="D704" s="217" t="s">
        <v>2279</v>
      </c>
      <c r="E704" s="217" t="s">
        <v>2528</v>
      </c>
      <c r="F704" s="218" t="s">
        <v>2102</v>
      </c>
      <c r="G704" s="219" t="s">
        <v>2533</v>
      </c>
      <c r="H704" s="225">
        <v>703.0</v>
      </c>
    </row>
    <row r="705">
      <c r="A705" s="211">
        <v>704.0</v>
      </c>
      <c r="B705" s="221" t="s">
        <v>310</v>
      </c>
      <c r="C705" s="217" t="s">
        <v>309</v>
      </c>
      <c r="D705" s="217" t="s">
        <v>2279</v>
      </c>
      <c r="E705" s="217" t="s">
        <v>2528</v>
      </c>
      <c r="F705" s="218" t="s">
        <v>2104</v>
      </c>
      <c r="G705" s="219" t="s">
        <v>2534</v>
      </c>
      <c r="H705" s="225">
        <v>704.0</v>
      </c>
    </row>
    <row r="706">
      <c r="A706" s="211">
        <v>705.0</v>
      </c>
      <c r="B706" s="221" t="s">
        <v>310</v>
      </c>
      <c r="C706" s="217" t="s">
        <v>309</v>
      </c>
      <c r="D706" s="217" t="s">
        <v>2286</v>
      </c>
      <c r="E706" s="217" t="s">
        <v>2535</v>
      </c>
      <c r="F706" s="218" t="s">
        <v>2089</v>
      </c>
      <c r="G706" s="219" t="s">
        <v>2536</v>
      </c>
      <c r="H706" s="225">
        <v>705.0</v>
      </c>
    </row>
    <row r="707">
      <c r="A707" s="211">
        <v>706.0</v>
      </c>
      <c r="B707" s="221" t="s">
        <v>310</v>
      </c>
      <c r="C707" s="217" t="s">
        <v>309</v>
      </c>
      <c r="D707" s="217" t="s">
        <v>2286</v>
      </c>
      <c r="E707" s="217" t="s">
        <v>2535</v>
      </c>
      <c r="F707" s="218" t="s">
        <v>2091</v>
      </c>
      <c r="G707" s="219" t="s">
        <v>2537</v>
      </c>
      <c r="H707" s="225">
        <v>706.0</v>
      </c>
    </row>
    <row r="708">
      <c r="A708" s="211">
        <v>707.0</v>
      </c>
      <c r="B708" s="221" t="s">
        <v>310</v>
      </c>
      <c r="C708" s="217" t="s">
        <v>309</v>
      </c>
      <c r="D708" s="217" t="s">
        <v>2286</v>
      </c>
      <c r="E708" s="217" t="s">
        <v>2535</v>
      </c>
      <c r="F708" s="218" t="s">
        <v>2093</v>
      </c>
      <c r="G708" s="219" t="s">
        <v>2538</v>
      </c>
      <c r="H708" s="225">
        <v>707.0</v>
      </c>
    </row>
    <row r="709">
      <c r="A709" s="211">
        <v>708.0</v>
      </c>
      <c r="B709" s="221" t="s">
        <v>310</v>
      </c>
      <c r="C709" s="217" t="s">
        <v>309</v>
      </c>
      <c r="D709" s="217" t="s">
        <v>2539</v>
      </c>
      <c r="E709" s="217" t="s">
        <v>2540</v>
      </c>
      <c r="F709" s="218" t="s">
        <v>2089</v>
      </c>
      <c r="G709" s="219" t="s">
        <v>2541</v>
      </c>
      <c r="H709" s="225">
        <v>708.0</v>
      </c>
    </row>
    <row r="710">
      <c r="A710" s="211">
        <v>709.0</v>
      </c>
      <c r="B710" s="221" t="s">
        <v>310</v>
      </c>
      <c r="C710" s="217" t="s">
        <v>309</v>
      </c>
      <c r="D710" s="217" t="s">
        <v>2539</v>
      </c>
      <c r="E710" s="217" t="s">
        <v>2540</v>
      </c>
      <c r="F710" s="218" t="s">
        <v>2091</v>
      </c>
      <c r="G710" s="219" t="s">
        <v>2542</v>
      </c>
      <c r="H710" s="225">
        <v>709.0</v>
      </c>
    </row>
    <row r="711">
      <c r="A711" s="211">
        <v>710.0</v>
      </c>
      <c r="B711" s="221" t="s">
        <v>310</v>
      </c>
      <c r="C711" s="217" t="s">
        <v>309</v>
      </c>
      <c r="D711" s="217" t="s">
        <v>2539</v>
      </c>
      <c r="E711" s="217" t="s">
        <v>2540</v>
      </c>
      <c r="F711" s="218" t="s">
        <v>2093</v>
      </c>
      <c r="G711" s="219" t="s">
        <v>2543</v>
      </c>
      <c r="H711" s="225">
        <v>710.0</v>
      </c>
    </row>
    <row r="712">
      <c r="A712" s="211">
        <v>711.0</v>
      </c>
      <c r="B712" s="221" t="s">
        <v>310</v>
      </c>
      <c r="C712" s="217" t="s">
        <v>309</v>
      </c>
      <c r="D712" s="217" t="s">
        <v>2539</v>
      </c>
      <c r="E712" s="217" t="s">
        <v>2540</v>
      </c>
      <c r="F712" s="218" t="s">
        <v>2100</v>
      </c>
      <c r="G712" s="219" t="s">
        <v>2544</v>
      </c>
      <c r="H712" s="225">
        <v>711.0</v>
      </c>
    </row>
    <row r="713">
      <c r="A713" s="211">
        <v>712.0</v>
      </c>
      <c r="B713" s="221" t="s">
        <v>310</v>
      </c>
      <c r="C713" s="217" t="s">
        <v>309</v>
      </c>
      <c r="D713" s="217" t="s">
        <v>2539</v>
      </c>
      <c r="E713" s="217" t="s">
        <v>2540</v>
      </c>
      <c r="F713" s="218" t="s">
        <v>2102</v>
      </c>
      <c r="G713" s="219" t="s">
        <v>2545</v>
      </c>
      <c r="H713" s="225">
        <v>712.0</v>
      </c>
    </row>
    <row r="714">
      <c r="A714" s="211">
        <v>713.0</v>
      </c>
      <c r="B714" s="221" t="s">
        <v>310</v>
      </c>
      <c r="C714" s="217" t="s">
        <v>309</v>
      </c>
      <c r="D714" s="217" t="s">
        <v>2539</v>
      </c>
      <c r="E714" s="217" t="s">
        <v>2540</v>
      </c>
      <c r="F714" s="218" t="s">
        <v>2104</v>
      </c>
      <c r="G714" s="219" t="s">
        <v>2546</v>
      </c>
      <c r="H714" s="225">
        <v>713.0</v>
      </c>
    </row>
    <row r="715">
      <c r="A715" s="211">
        <v>714.0</v>
      </c>
      <c r="B715" s="221" t="s">
        <v>310</v>
      </c>
      <c r="C715" s="217" t="s">
        <v>309</v>
      </c>
      <c r="D715" s="217" t="s">
        <v>2539</v>
      </c>
      <c r="E715" s="217" t="s">
        <v>2540</v>
      </c>
      <c r="F715" s="218" t="s">
        <v>2106</v>
      </c>
      <c r="G715" s="219" t="s">
        <v>2547</v>
      </c>
      <c r="H715" s="225">
        <v>714.0</v>
      </c>
    </row>
    <row r="716">
      <c r="A716" s="211">
        <v>715.0</v>
      </c>
      <c r="B716" s="221" t="s">
        <v>310</v>
      </c>
      <c r="C716" s="217" t="s">
        <v>309</v>
      </c>
      <c r="D716" s="217" t="s">
        <v>2145</v>
      </c>
      <c r="E716" s="217" t="s">
        <v>2479</v>
      </c>
      <c r="F716" s="218" t="s">
        <v>2089</v>
      </c>
      <c r="G716" s="219" t="s">
        <v>2548</v>
      </c>
      <c r="H716" s="225">
        <v>715.0</v>
      </c>
    </row>
    <row r="717">
      <c r="A717" s="211">
        <v>716.0</v>
      </c>
      <c r="B717" s="221" t="s">
        <v>310</v>
      </c>
      <c r="C717" s="217" t="s">
        <v>309</v>
      </c>
      <c r="D717" s="217" t="s">
        <v>2145</v>
      </c>
      <c r="E717" s="217" t="s">
        <v>2479</v>
      </c>
      <c r="F717" s="218" t="s">
        <v>2091</v>
      </c>
      <c r="G717" s="219" t="s">
        <v>2549</v>
      </c>
      <c r="H717" s="225">
        <v>716.0</v>
      </c>
    </row>
    <row r="718">
      <c r="A718" s="211">
        <v>717.0</v>
      </c>
      <c r="B718" s="221" t="s">
        <v>310</v>
      </c>
      <c r="C718" s="217" t="s">
        <v>309</v>
      </c>
      <c r="D718" s="217" t="s">
        <v>2145</v>
      </c>
      <c r="E718" s="217" t="s">
        <v>2479</v>
      </c>
      <c r="F718" s="218" t="s">
        <v>2093</v>
      </c>
      <c r="G718" s="219" t="s">
        <v>2550</v>
      </c>
      <c r="H718" s="225">
        <v>717.0</v>
      </c>
    </row>
    <row r="719">
      <c r="A719" s="211">
        <v>718.0</v>
      </c>
      <c r="B719" s="221" t="s">
        <v>310</v>
      </c>
      <c r="C719" s="217" t="s">
        <v>309</v>
      </c>
      <c r="D719" s="217" t="s">
        <v>2145</v>
      </c>
      <c r="E719" s="217" t="s">
        <v>2479</v>
      </c>
      <c r="F719" s="218" t="s">
        <v>2100</v>
      </c>
      <c r="G719" s="219" t="s">
        <v>2551</v>
      </c>
      <c r="H719" s="225">
        <v>718.0</v>
      </c>
    </row>
    <row r="720">
      <c r="A720" s="211">
        <v>719.0</v>
      </c>
      <c r="B720" s="221" t="s">
        <v>310</v>
      </c>
      <c r="C720" s="217" t="s">
        <v>309</v>
      </c>
      <c r="D720" s="217" t="s">
        <v>2145</v>
      </c>
      <c r="E720" s="217" t="s">
        <v>2479</v>
      </c>
      <c r="F720" s="218" t="s">
        <v>2102</v>
      </c>
      <c r="G720" s="219" t="s">
        <v>2552</v>
      </c>
      <c r="H720" s="225">
        <v>719.0</v>
      </c>
    </row>
    <row r="721">
      <c r="A721" s="211">
        <v>720.0</v>
      </c>
      <c r="B721" s="221" t="s">
        <v>310</v>
      </c>
      <c r="C721" s="217" t="s">
        <v>309</v>
      </c>
      <c r="D721" s="217" t="s">
        <v>2145</v>
      </c>
      <c r="E721" s="217" t="s">
        <v>2479</v>
      </c>
      <c r="F721" s="218" t="s">
        <v>2104</v>
      </c>
      <c r="G721" s="219" t="s">
        <v>2553</v>
      </c>
      <c r="H721" s="225">
        <v>720.0</v>
      </c>
    </row>
    <row r="722">
      <c r="A722" s="211">
        <v>721.0</v>
      </c>
      <c r="B722" s="221" t="s">
        <v>310</v>
      </c>
      <c r="C722" s="217" t="s">
        <v>309</v>
      </c>
      <c r="D722" s="217" t="s">
        <v>2145</v>
      </c>
      <c r="E722" s="217" t="s">
        <v>2479</v>
      </c>
      <c r="F722" s="218" t="s">
        <v>2106</v>
      </c>
      <c r="G722" s="219" t="s">
        <v>2554</v>
      </c>
      <c r="H722" s="225">
        <v>721.0</v>
      </c>
    </row>
    <row r="723">
      <c r="A723" s="211">
        <v>722.0</v>
      </c>
      <c r="B723" s="221" t="s">
        <v>310</v>
      </c>
      <c r="C723" s="217" t="s">
        <v>309</v>
      </c>
      <c r="D723" s="217" t="s">
        <v>2145</v>
      </c>
      <c r="E723" s="217" t="s">
        <v>2479</v>
      </c>
      <c r="F723" s="218" t="s">
        <v>2108</v>
      </c>
      <c r="G723" s="219" t="s">
        <v>2555</v>
      </c>
      <c r="H723" s="225">
        <v>722.0</v>
      </c>
    </row>
    <row r="724">
      <c r="A724" s="211">
        <v>723.0</v>
      </c>
      <c r="B724" s="221" t="s">
        <v>310</v>
      </c>
      <c r="C724" s="217" t="s">
        <v>309</v>
      </c>
      <c r="D724" s="217" t="s">
        <v>2145</v>
      </c>
      <c r="E724" s="217" t="s">
        <v>2479</v>
      </c>
      <c r="F724" s="218" t="s">
        <v>2110</v>
      </c>
      <c r="G724" s="219" t="s">
        <v>2556</v>
      </c>
      <c r="H724" s="225">
        <v>723.0</v>
      </c>
    </row>
    <row r="725">
      <c r="A725" s="211">
        <v>724.0</v>
      </c>
      <c r="B725" s="221" t="s">
        <v>310</v>
      </c>
      <c r="C725" s="217" t="s">
        <v>309</v>
      </c>
      <c r="D725" s="217" t="s">
        <v>2149</v>
      </c>
      <c r="E725" s="217" t="s">
        <v>2489</v>
      </c>
      <c r="F725" s="218" t="s">
        <v>2089</v>
      </c>
      <c r="G725" s="219" t="s">
        <v>2557</v>
      </c>
      <c r="H725" s="225">
        <v>724.0</v>
      </c>
    </row>
    <row r="726">
      <c r="A726" s="211">
        <v>725.0</v>
      </c>
      <c r="B726" s="221" t="s">
        <v>310</v>
      </c>
      <c r="C726" s="217" t="s">
        <v>309</v>
      </c>
      <c r="D726" s="217" t="s">
        <v>2149</v>
      </c>
      <c r="E726" s="217" t="s">
        <v>2489</v>
      </c>
      <c r="F726" s="218" t="s">
        <v>2091</v>
      </c>
      <c r="G726" s="219" t="s">
        <v>2558</v>
      </c>
      <c r="H726" s="225">
        <v>725.0</v>
      </c>
    </row>
    <row r="727">
      <c r="A727" s="211">
        <v>726.0</v>
      </c>
      <c r="B727" s="221" t="s">
        <v>310</v>
      </c>
      <c r="C727" s="217" t="s">
        <v>309</v>
      </c>
      <c r="D727" s="217" t="s">
        <v>2149</v>
      </c>
      <c r="E727" s="217" t="s">
        <v>2489</v>
      </c>
      <c r="F727" s="218" t="s">
        <v>2093</v>
      </c>
      <c r="G727" s="219" t="s">
        <v>2559</v>
      </c>
      <c r="H727" s="225">
        <v>726.0</v>
      </c>
    </row>
    <row r="728">
      <c r="A728" s="211">
        <v>727.0</v>
      </c>
      <c r="B728" s="221" t="s">
        <v>310</v>
      </c>
      <c r="C728" s="217" t="s">
        <v>309</v>
      </c>
      <c r="D728" s="217" t="s">
        <v>2149</v>
      </c>
      <c r="E728" s="217" t="s">
        <v>2489</v>
      </c>
      <c r="F728" s="218" t="s">
        <v>2100</v>
      </c>
      <c r="G728" s="219" t="s">
        <v>2560</v>
      </c>
      <c r="H728" s="225">
        <v>727.0</v>
      </c>
    </row>
    <row r="729">
      <c r="A729" s="211">
        <v>728.0</v>
      </c>
      <c r="B729" s="221" t="s">
        <v>310</v>
      </c>
      <c r="C729" s="217" t="s">
        <v>309</v>
      </c>
      <c r="D729" s="217" t="s">
        <v>2149</v>
      </c>
      <c r="E729" s="217" t="s">
        <v>2489</v>
      </c>
      <c r="F729" s="218" t="s">
        <v>2102</v>
      </c>
      <c r="G729" s="219" t="s">
        <v>2561</v>
      </c>
      <c r="H729" s="225">
        <v>728.0</v>
      </c>
    </row>
    <row r="730">
      <c r="A730" s="211">
        <v>729.0</v>
      </c>
      <c r="B730" s="221" t="s">
        <v>310</v>
      </c>
      <c r="C730" s="217" t="s">
        <v>309</v>
      </c>
      <c r="D730" s="217" t="s">
        <v>2149</v>
      </c>
      <c r="E730" s="217" t="s">
        <v>2489</v>
      </c>
      <c r="F730" s="218" t="s">
        <v>2104</v>
      </c>
      <c r="G730" s="219" t="s">
        <v>2562</v>
      </c>
      <c r="H730" s="225">
        <v>729.0</v>
      </c>
    </row>
    <row r="731">
      <c r="A731" s="211">
        <v>730.0</v>
      </c>
      <c r="B731" s="221" t="s">
        <v>310</v>
      </c>
      <c r="C731" s="217" t="s">
        <v>309</v>
      </c>
      <c r="D731" s="217" t="s">
        <v>2166</v>
      </c>
      <c r="E731" s="217" t="s">
        <v>2496</v>
      </c>
      <c r="F731" s="218" t="s">
        <v>2089</v>
      </c>
      <c r="G731" s="219" t="s">
        <v>2563</v>
      </c>
      <c r="H731" s="225">
        <v>730.0</v>
      </c>
    </row>
    <row r="732">
      <c r="A732" s="211">
        <v>731.0</v>
      </c>
      <c r="B732" s="221" t="s">
        <v>310</v>
      </c>
      <c r="C732" s="217" t="s">
        <v>309</v>
      </c>
      <c r="D732" s="217" t="s">
        <v>2166</v>
      </c>
      <c r="E732" s="217" t="s">
        <v>2496</v>
      </c>
      <c r="F732" s="218" t="s">
        <v>2091</v>
      </c>
      <c r="G732" s="219" t="s">
        <v>2564</v>
      </c>
      <c r="H732" s="225">
        <v>731.0</v>
      </c>
    </row>
    <row r="733">
      <c r="A733" s="211">
        <v>732.0</v>
      </c>
      <c r="B733" s="221" t="s">
        <v>310</v>
      </c>
      <c r="C733" s="217" t="s">
        <v>309</v>
      </c>
      <c r="D733" s="217" t="s">
        <v>2166</v>
      </c>
      <c r="E733" s="217" t="s">
        <v>2496</v>
      </c>
      <c r="F733" s="218" t="s">
        <v>2093</v>
      </c>
      <c r="G733" s="219" t="s">
        <v>2565</v>
      </c>
      <c r="H733" s="225">
        <v>732.0</v>
      </c>
    </row>
    <row r="734">
      <c r="A734" s="211">
        <v>733.0</v>
      </c>
      <c r="B734" s="221" t="s">
        <v>310</v>
      </c>
      <c r="C734" s="217" t="s">
        <v>309</v>
      </c>
      <c r="D734" s="217" t="s">
        <v>2171</v>
      </c>
      <c r="E734" s="217" t="s">
        <v>2500</v>
      </c>
      <c r="F734" s="218" t="s">
        <v>2089</v>
      </c>
      <c r="G734" s="219" t="s">
        <v>2566</v>
      </c>
      <c r="H734" s="225">
        <v>733.0</v>
      </c>
    </row>
    <row r="735">
      <c r="A735" s="211">
        <v>734.0</v>
      </c>
      <c r="B735" s="221" t="s">
        <v>310</v>
      </c>
      <c r="C735" s="217" t="s">
        <v>309</v>
      </c>
      <c r="D735" s="217" t="s">
        <v>2171</v>
      </c>
      <c r="E735" s="217" t="s">
        <v>2500</v>
      </c>
      <c r="F735" s="218" t="s">
        <v>2091</v>
      </c>
      <c r="G735" s="219" t="s">
        <v>2567</v>
      </c>
      <c r="H735" s="225">
        <v>734.0</v>
      </c>
    </row>
    <row r="736">
      <c r="A736" s="211">
        <v>735.0</v>
      </c>
      <c r="B736" s="221" t="s">
        <v>310</v>
      </c>
      <c r="C736" s="217" t="s">
        <v>309</v>
      </c>
      <c r="D736" s="217" t="s">
        <v>2171</v>
      </c>
      <c r="E736" s="217" t="s">
        <v>2500</v>
      </c>
      <c r="F736" s="218" t="s">
        <v>2093</v>
      </c>
      <c r="G736" s="219" t="s">
        <v>2568</v>
      </c>
      <c r="H736" s="225">
        <v>735.0</v>
      </c>
    </row>
    <row r="737">
      <c r="A737" s="211">
        <v>736.0</v>
      </c>
      <c r="B737" s="221" t="s">
        <v>310</v>
      </c>
      <c r="C737" s="217" t="s">
        <v>309</v>
      </c>
      <c r="D737" s="217" t="s">
        <v>2171</v>
      </c>
      <c r="E737" s="217" t="s">
        <v>2500</v>
      </c>
      <c r="F737" s="218" t="s">
        <v>2100</v>
      </c>
      <c r="G737" s="219" t="s">
        <v>2569</v>
      </c>
      <c r="H737" s="225">
        <v>736.0</v>
      </c>
    </row>
    <row r="738">
      <c r="A738" s="211">
        <v>737.0</v>
      </c>
      <c r="B738" s="221" t="s">
        <v>310</v>
      </c>
      <c r="C738" s="217" t="s">
        <v>309</v>
      </c>
      <c r="D738" s="217" t="s">
        <v>2171</v>
      </c>
      <c r="E738" s="217" t="s">
        <v>2500</v>
      </c>
      <c r="F738" s="218" t="s">
        <v>2102</v>
      </c>
      <c r="G738" s="219" t="s">
        <v>2570</v>
      </c>
      <c r="H738" s="225">
        <v>737.0</v>
      </c>
    </row>
    <row r="739">
      <c r="A739" s="211">
        <v>738.0</v>
      </c>
      <c r="B739" s="221" t="s">
        <v>310</v>
      </c>
      <c r="C739" s="217" t="s">
        <v>309</v>
      </c>
      <c r="D739" s="217" t="s">
        <v>2171</v>
      </c>
      <c r="E739" s="217" t="s">
        <v>2500</v>
      </c>
      <c r="F739" s="218" t="s">
        <v>2104</v>
      </c>
      <c r="G739" s="219" t="s">
        <v>2571</v>
      </c>
      <c r="H739" s="225">
        <v>738.0</v>
      </c>
    </row>
    <row r="740">
      <c r="A740" s="211">
        <v>739.0</v>
      </c>
      <c r="B740" s="221" t="s">
        <v>310</v>
      </c>
      <c r="C740" s="217" t="s">
        <v>309</v>
      </c>
      <c r="D740" s="217" t="s">
        <v>2171</v>
      </c>
      <c r="E740" s="217" t="s">
        <v>2500</v>
      </c>
      <c r="F740" s="218" t="s">
        <v>2106</v>
      </c>
      <c r="G740" s="219" t="s">
        <v>2572</v>
      </c>
      <c r="H740" s="225">
        <v>739.0</v>
      </c>
    </row>
    <row r="741">
      <c r="A741" s="211">
        <v>740.0</v>
      </c>
      <c r="B741" s="221" t="s">
        <v>310</v>
      </c>
      <c r="C741" s="217" t="s">
        <v>309</v>
      </c>
      <c r="D741" s="217" t="s">
        <v>2177</v>
      </c>
      <c r="E741" s="217" t="s">
        <v>2508</v>
      </c>
      <c r="F741" s="218" t="s">
        <v>2089</v>
      </c>
      <c r="G741" s="219" t="s">
        <v>2573</v>
      </c>
      <c r="H741" s="225">
        <v>740.0</v>
      </c>
    </row>
    <row r="742">
      <c r="A742" s="211">
        <v>741.0</v>
      </c>
      <c r="B742" s="221" t="s">
        <v>310</v>
      </c>
      <c r="C742" s="217" t="s">
        <v>309</v>
      </c>
      <c r="D742" s="217" t="s">
        <v>2177</v>
      </c>
      <c r="E742" s="217" t="s">
        <v>2508</v>
      </c>
      <c r="F742" s="218" t="s">
        <v>2091</v>
      </c>
      <c r="G742" s="219" t="s">
        <v>2574</v>
      </c>
      <c r="H742" s="225">
        <v>741.0</v>
      </c>
    </row>
    <row r="743">
      <c r="A743" s="211">
        <v>742.0</v>
      </c>
      <c r="B743" s="221" t="s">
        <v>310</v>
      </c>
      <c r="C743" s="217" t="s">
        <v>309</v>
      </c>
      <c r="D743" s="217" t="s">
        <v>2177</v>
      </c>
      <c r="E743" s="217" t="s">
        <v>2508</v>
      </c>
      <c r="F743" s="218" t="s">
        <v>2093</v>
      </c>
      <c r="G743" s="219" t="s">
        <v>2575</v>
      </c>
      <c r="H743" s="225">
        <v>742.0</v>
      </c>
    </row>
    <row r="744">
      <c r="A744" s="211">
        <v>743.0</v>
      </c>
      <c r="B744" s="221" t="s">
        <v>310</v>
      </c>
      <c r="C744" s="217" t="s">
        <v>309</v>
      </c>
      <c r="D744" s="217" t="s">
        <v>2183</v>
      </c>
      <c r="E744" s="217" t="s">
        <v>2512</v>
      </c>
      <c r="F744" s="218" t="s">
        <v>2089</v>
      </c>
      <c r="G744" s="219" t="s">
        <v>2576</v>
      </c>
      <c r="H744" s="225">
        <v>743.0</v>
      </c>
    </row>
    <row r="745">
      <c r="A745" s="211">
        <v>744.0</v>
      </c>
      <c r="B745" s="221" t="s">
        <v>310</v>
      </c>
      <c r="C745" s="217" t="s">
        <v>309</v>
      </c>
      <c r="D745" s="217" t="s">
        <v>2183</v>
      </c>
      <c r="E745" s="217" t="s">
        <v>2512</v>
      </c>
      <c r="F745" s="218" t="s">
        <v>2091</v>
      </c>
      <c r="G745" s="219" t="s">
        <v>2577</v>
      </c>
      <c r="H745" s="225">
        <v>744.0</v>
      </c>
    </row>
    <row r="746">
      <c r="A746" s="211">
        <v>745.0</v>
      </c>
      <c r="B746" s="221" t="s">
        <v>310</v>
      </c>
      <c r="C746" s="217" t="s">
        <v>309</v>
      </c>
      <c r="D746" s="217" t="s">
        <v>2183</v>
      </c>
      <c r="E746" s="217" t="s">
        <v>2512</v>
      </c>
      <c r="F746" s="218" t="s">
        <v>2093</v>
      </c>
      <c r="G746" s="219" t="s">
        <v>2578</v>
      </c>
      <c r="H746" s="225">
        <v>745.0</v>
      </c>
    </row>
    <row r="747">
      <c r="A747" s="211">
        <v>746.0</v>
      </c>
      <c r="B747" s="221" t="s">
        <v>310</v>
      </c>
      <c r="C747" s="217" t="s">
        <v>309</v>
      </c>
      <c r="D747" s="217" t="s">
        <v>2183</v>
      </c>
      <c r="E747" s="217" t="s">
        <v>2512</v>
      </c>
      <c r="F747" s="218" t="s">
        <v>2100</v>
      </c>
      <c r="G747" s="219" t="s">
        <v>2579</v>
      </c>
      <c r="H747" s="225">
        <v>746.0</v>
      </c>
    </row>
    <row r="748">
      <c r="A748" s="211">
        <v>747.0</v>
      </c>
      <c r="B748" s="221" t="s">
        <v>310</v>
      </c>
      <c r="C748" s="217" t="s">
        <v>309</v>
      </c>
      <c r="D748" s="217" t="s">
        <v>2183</v>
      </c>
      <c r="E748" s="217" t="s">
        <v>2512</v>
      </c>
      <c r="F748" s="218" t="s">
        <v>2102</v>
      </c>
      <c r="G748" s="219" t="s">
        <v>2580</v>
      </c>
      <c r="H748" s="225">
        <v>747.0</v>
      </c>
    </row>
    <row r="749">
      <c r="A749" s="211">
        <v>748.0</v>
      </c>
      <c r="B749" s="221" t="s">
        <v>310</v>
      </c>
      <c r="C749" s="217" t="s">
        <v>309</v>
      </c>
      <c r="D749" s="217" t="s">
        <v>2183</v>
      </c>
      <c r="E749" s="217" t="s">
        <v>2512</v>
      </c>
      <c r="F749" s="218" t="s">
        <v>2104</v>
      </c>
      <c r="G749" s="219" t="s">
        <v>2581</v>
      </c>
      <c r="H749" s="225">
        <v>748.0</v>
      </c>
    </row>
    <row r="750">
      <c r="A750" s="211">
        <v>749.0</v>
      </c>
      <c r="B750" s="221" t="s">
        <v>310</v>
      </c>
      <c r="C750" s="217" t="s">
        <v>309</v>
      </c>
      <c r="D750" s="217" t="s">
        <v>2183</v>
      </c>
      <c r="E750" s="217" t="s">
        <v>2512</v>
      </c>
      <c r="F750" s="218" t="s">
        <v>2106</v>
      </c>
      <c r="G750" s="219" t="s">
        <v>2582</v>
      </c>
      <c r="H750" s="225">
        <v>749.0</v>
      </c>
    </row>
    <row r="751">
      <c r="A751" s="211">
        <v>750.0</v>
      </c>
      <c r="B751" s="221" t="s">
        <v>310</v>
      </c>
      <c r="C751" s="217" t="s">
        <v>309</v>
      </c>
      <c r="D751" s="217" t="s">
        <v>2183</v>
      </c>
      <c r="E751" s="217" t="s">
        <v>2512</v>
      </c>
      <c r="F751" s="218" t="s">
        <v>2108</v>
      </c>
      <c r="G751" s="219" t="s">
        <v>2583</v>
      </c>
      <c r="H751" s="225">
        <v>750.0</v>
      </c>
    </row>
    <row r="752">
      <c r="A752" s="211">
        <v>751.0</v>
      </c>
      <c r="B752" s="221" t="s">
        <v>310</v>
      </c>
      <c r="C752" s="217" t="s">
        <v>309</v>
      </c>
      <c r="D752" s="217" t="s">
        <v>2191</v>
      </c>
      <c r="E752" s="217" t="s">
        <v>2521</v>
      </c>
      <c r="F752" s="218" t="s">
        <v>2089</v>
      </c>
      <c r="G752" s="219" t="s">
        <v>2584</v>
      </c>
      <c r="H752" s="225">
        <v>751.0</v>
      </c>
    </row>
    <row r="753">
      <c r="A753" s="211">
        <v>752.0</v>
      </c>
      <c r="B753" s="221" t="s">
        <v>310</v>
      </c>
      <c r="C753" s="217" t="s">
        <v>309</v>
      </c>
      <c r="D753" s="217" t="s">
        <v>2191</v>
      </c>
      <c r="E753" s="217" t="s">
        <v>2521</v>
      </c>
      <c r="F753" s="218" t="s">
        <v>2091</v>
      </c>
      <c r="G753" s="219" t="s">
        <v>2585</v>
      </c>
      <c r="H753" s="225">
        <v>752.0</v>
      </c>
    </row>
    <row r="754">
      <c r="A754" s="211">
        <v>753.0</v>
      </c>
      <c r="B754" s="221" t="s">
        <v>310</v>
      </c>
      <c r="C754" s="217" t="s">
        <v>309</v>
      </c>
      <c r="D754" s="217" t="s">
        <v>2191</v>
      </c>
      <c r="E754" s="217" t="s">
        <v>2521</v>
      </c>
      <c r="F754" s="218" t="s">
        <v>2093</v>
      </c>
      <c r="G754" s="219" t="s">
        <v>2586</v>
      </c>
      <c r="H754" s="225">
        <v>753.0</v>
      </c>
    </row>
    <row r="755">
      <c r="A755" s="211">
        <v>754.0</v>
      </c>
      <c r="B755" s="221" t="s">
        <v>310</v>
      </c>
      <c r="C755" s="217" t="s">
        <v>309</v>
      </c>
      <c r="D755" s="217" t="s">
        <v>2191</v>
      </c>
      <c r="E755" s="217" t="s">
        <v>2521</v>
      </c>
      <c r="F755" s="218" t="s">
        <v>2100</v>
      </c>
      <c r="G755" s="219" t="s">
        <v>2587</v>
      </c>
      <c r="H755" s="225">
        <v>754.0</v>
      </c>
    </row>
    <row r="756">
      <c r="A756" s="211">
        <v>755.0</v>
      </c>
      <c r="B756" s="221" t="s">
        <v>310</v>
      </c>
      <c r="C756" s="217" t="s">
        <v>309</v>
      </c>
      <c r="D756" s="217" t="s">
        <v>2191</v>
      </c>
      <c r="E756" s="217" t="s">
        <v>2521</v>
      </c>
      <c r="F756" s="218" t="s">
        <v>2102</v>
      </c>
      <c r="G756" s="219" t="s">
        <v>2588</v>
      </c>
      <c r="H756" s="225">
        <v>755.0</v>
      </c>
    </row>
    <row r="757">
      <c r="A757" s="211">
        <v>756.0</v>
      </c>
      <c r="B757" s="221" t="s">
        <v>310</v>
      </c>
      <c r="C757" s="217" t="s">
        <v>309</v>
      </c>
      <c r="D757" s="217" t="s">
        <v>2191</v>
      </c>
      <c r="E757" s="217" t="s">
        <v>2521</v>
      </c>
      <c r="F757" s="218" t="s">
        <v>2104</v>
      </c>
      <c r="G757" s="219" t="s">
        <v>2589</v>
      </c>
      <c r="H757" s="225">
        <v>756.0</v>
      </c>
    </row>
    <row r="758">
      <c r="A758" s="211">
        <v>757.0</v>
      </c>
      <c r="B758" s="221" t="s">
        <v>310</v>
      </c>
      <c r="C758" s="217" t="s">
        <v>309</v>
      </c>
      <c r="D758" s="217" t="s">
        <v>2328</v>
      </c>
      <c r="E758" s="217" t="s">
        <v>2528</v>
      </c>
      <c r="F758" s="218" t="s">
        <v>2089</v>
      </c>
      <c r="G758" s="219" t="s">
        <v>2590</v>
      </c>
      <c r="H758" s="225">
        <v>757.0</v>
      </c>
    </row>
    <row r="759">
      <c r="A759" s="211">
        <v>758.0</v>
      </c>
      <c r="B759" s="221" t="s">
        <v>310</v>
      </c>
      <c r="C759" s="217" t="s">
        <v>309</v>
      </c>
      <c r="D759" s="217" t="s">
        <v>2328</v>
      </c>
      <c r="E759" s="217" t="s">
        <v>2528</v>
      </c>
      <c r="F759" s="218" t="s">
        <v>2091</v>
      </c>
      <c r="G759" s="219" t="s">
        <v>2591</v>
      </c>
      <c r="H759" s="225">
        <v>758.0</v>
      </c>
    </row>
    <row r="760">
      <c r="A760" s="211">
        <v>759.0</v>
      </c>
      <c r="B760" s="221" t="s">
        <v>310</v>
      </c>
      <c r="C760" s="217" t="s">
        <v>309</v>
      </c>
      <c r="D760" s="217" t="s">
        <v>2328</v>
      </c>
      <c r="E760" s="217" t="s">
        <v>2528</v>
      </c>
      <c r="F760" s="218" t="s">
        <v>2093</v>
      </c>
      <c r="G760" s="219" t="s">
        <v>2592</v>
      </c>
      <c r="H760" s="225">
        <v>759.0</v>
      </c>
    </row>
    <row r="761">
      <c r="A761" s="211">
        <v>760.0</v>
      </c>
      <c r="B761" s="221" t="s">
        <v>310</v>
      </c>
      <c r="C761" s="217" t="s">
        <v>309</v>
      </c>
      <c r="D761" s="217" t="s">
        <v>2328</v>
      </c>
      <c r="E761" s="217" t="s">
        <v>2528</v>
      </c>
      <c r="F761" s="218" t="s">
        <v>2100</v>
      </c>
      <c r="G761" s="219" t="s">
        <v>2593</v>
      </c>
      <c r="H761" s="225">
        <v>760.0</v>
      </c>
    </row>
    <row r="762">
      <c r="A762" s="211">
        <v>761.0</v>
      </c>
      <c r="B762" s="221" t="s">
        <v>310</v>
      </c>
      <c r="C762" s="217" t="s">
        <v>309</v>
      </c>
      <c r="D762" s="217" t="s">
        <v>2328</v>
      </c>
      <c r="E762" s="217" t="s">
        <v>2528</v>
      </c>
      <c r="F762" s="218" t="s">
        <v>2102</v>
      </c>
      <c r="G762" s="219" t="s">
        <v>2594</v>
      </c>
      <c r="H762" s="225">
        <v>761.0</v>
      </c>
    </row>
    <row r="763">
      <c r="A763" s="211">
        <v>762.0</v>
      </c>
      <c r="B763" s="221" t="s">
        <v>310</v>
      </c>
      <c r="C763" s="217" t="s">
        <v>309</v>
      </c>
      <c r="D763" s="217" t="s">
        <v>2328</v>
      </c>
      <c r="E763" s="217" t="s">
        <v>2528</v>
      </c>
      <c r="F763" s="218" t="s">
        <v>2104</v>
      </c>
      <c r="G763" s="219" t="s">
        <v>2595</v>
      </c>
      <c r="H763" s="225">
        <v>762.0</v>
      </c>
    </row>
    <row r="764">
      <c r="A764" s="211">
        <v>763.0</v>
      </c>
      <c r="B764" s="221" t="s">
        <v>310</v>
      </c>
      <c r="C764" s="217" t="s">
        <v>309</v>
      </c>
      <c r="D764" s="217" t="s">
        <v>2333</v>
      </c>
      <c r="E764" s="217" t="s">
        <v>2535</v>
      </c>
      <c r="F764" s="218" t="s">
        <v>2089</v>
      </c>
      <c r="G764" s="219" t="s">
        <v>2596</v>
      </c>
      <c r="H764" s="225">
        <v>763.0</v>
      </c>
    </row>
    <row r="765">
      <c r="A765" s="211">
        <v>764.0</v>
      </c>
      <c r="B765" s="221" t="s">
        <v>310</v>
      </c>
      <c r="C765" s="217" t="s">
        <v>309</v>
      </c>
      <c r="D765" s="217" t="s">
        <v>2333</v>
      </c>
      <c r="E765" s="217" t="s">
        <v>2535</v>
      </c>
      <c r="F765" s="218" t="s">
        <v>2091</v>
      </c>
      <c r="G765" s="219" t="s">
        <v>2597</v>
      </c>
      <c r="H765" s="225">
        <v>764.0</v>
      </c>
    </row>
    <row r="766">
      <c r="A766" s="211">
        <v>765.0</v>
      </c>
      <c r="B766" s="221" t="s">
        <v>310</v>
      </c>
      <c r="C766" s="217" t="s">
        <v>309</v>
      </c>
      <c r="D766" s="217" t="s">
        <v>2333</v>
      </c>
      <c r="E766" s="217" t="s">
        <v>2535</v>
      </c>
      <c r="F766" s="218" t="s">
        <v>2093</v>
      </c>
      <c r="G766" s="219" t="s">
        <v>2598</v>
      </c>
      <c r="H766" s="225">
        <v>765.0</v>
      </c>
    </row>
    <row r="767">
      <c r="A767" s="211">
        <v>766.0</v>
      </c>
      <c r="B767" s="221" t="s">
        <v>310</v>
      </c>
      <c r="C767" s="217" t="s">
        <v>309</v>
      </c>
      <c r="D767" s="217" t="s">
        <v>2599</v>
      </c>
      <c r="E767" s="217" t="s">
        <v>2540</v>
      </c>
      <c r="F767" s="218" t="s">
        <v>2089</v>
      </c>
      <c r="G767" s="219" t="s">
        <v>2600</v>
      </c>
      <c r="H767" s="225">
        <v>766.0</v>
      </c>
    </row>
    <row r="768">
      <c r="A768" s="211">
        <v>767.0</v>
      </c>
      <c r="B768" s="221" t="s">
        <v>310</v>
      </c>
      <c r="C768" s="217" t="s">
        <v>309</v>
      </c>
      <c r="D768" s="217" t="s">
        <v>2599</v>
      </c>
      <c r="E768" s="217" t="s">
        <v>2540</v>
      </c>
      <c r="F768" s="218" t="s">
        <v>2091</v>
      </c>
      <c r="G768" s="219" t="s">
        <v>2601</v>
      </c>
      <c r="H768" s="225">
        <v>767.0</v>
      </c>
    </row>
    <row r="769">
      <c r="A769" s="211">
        <v>768.0</v>
      </c>
      <c r="B769" s="221" t="s">
        <v>310</v>
      </c>
      <c r="C769" s="217" t="s">
        <v>309</v>
      </c>
      <c r="D769" s="217" t="s">
        <v>2599</v>
      </c>
      <c r="E769" s="217" t="s">
        <v>2540</v>
      </c>
      <c r="F769" s="218" t="s">
        <v>2093</v>
      </c>
      <c r="G769" s="219" t="s">
        <v>2602</v>
      </c>
      <c r="H769" s="225">
        <v>768.0</v>
      </c>
    </row>
    <row r="770">
      <c r="A770" s="211">
        <v>769.0</v>
      </c>
      <c r="B770" s="221" t="s">
        <v>310</v>
      </c>
      <c r="C770" s="217" t="s">
        <v>309</v>
      </c>
      <c r="D770" s="217" t="s">
        <v>2599</v>
      </c>
      <c r="E770" s="217" t="s">
        <v>2540</v>
      </c>
      <c r="F770" s="218" t="s">
        <v>2100</v>
      </c>
      <c r="G770" s="219" t="s">
        <v>2603</v>
      </c>
      <c r="H770" s="225">
        <v>769.0</v>
      </c>
    </row>
    <row r="771">
      <c r="A771" s="211">
        <v>770.0</v>
      </c>
      <c r="B771" s="221" t="s">
        <v>310</v>
      </c>
      <c r="C771" s="217" t="s">
        <v>309</v>
      </c>
      <c r="D771" s="217" t="s">
        <v>2599</v>
      </c>
      <c r="E771" s="217" t="s">
        <v>2540</v>
      </c>
      <c r="F771" s="218" t="s">
        <v>2102</v>
      </c>
      <c r="G771" s="219" t="s">
        <v>2604</v>
      </c>
      <c r="H771" s="225">
        <v>770.0</v>
      </c>
    </row>
    <row r="772">
      <c r="A772" s="211">
        <v>771.0</v>
      </c>
      <c r="B772" s="221" t="s">
        <v>310</v>
      </c>
      <c r="C772" s="217" t="s">
        <v>309</v>
      </c>
      <c r="D772" s="217" t="s">
        <v>2599</v>
      </c>
      <c r="E772" s="217" t="s">
        <v>2540</v>
      </c>
      <c r="F772" s="218" t="s">
        <v>2104</v>
      </c>
      <c r="G772" s="219" t="s">
        <v>2605</v>
      </c>
      <c r="H772" s="225">
        <v>771.0</v>
      </c>
    </row>
    <row r="773">
      <c r="A773" s="211">
        <v>772.0</v>
      </c>
      <c r="B773" s="221" t="s">
        <v>310</v>
      </c>
      <c r="C773" s="217" t="s">
        <v>309</v>
      </c>
      <c r="D773" s="217" t="s">
        <v>2599</v>
      </c>
      <c r="E773" s="217" t="s">
        <v>2540</v>
      </c>
      <c r="F773" s="218" t="s">
        <v>2106</v>
      </c>
      <c r="G773" s="219" t="s">
        <v>2606</v>
      </c>
      <c r="H773" s="225">
        <v>772.0</v>
      </c>
    </row>
    <row r="774">
      <c r="A774" s="211">
        <v>773.0</v>
      </c>
      <c r="B774" s="221" t="s">
        <v>310</v>
      </c>
      <c r="C774" s="217" t="s">
        <v>309</v>
      </c>
      <c r="D774" s="217" t="s">
        <v>2198</v>
      </c>
      <c r="E774" s="217" t="s">
        <v>2479</v>
      </c>
      <c r="F774" s="218" t="s">
        <v>2089</v>
      </c>
      <c r="G774" s="219" t="s">
        <v>2607</v>
      </c>
      <c r="H774" s="225">
        <v>773.0</v>
      </c>
    </row>
    <row r="775">
      <c r="A775" s="211">
        <v>774.0</v>
      </c>
      <c r="B775" s="221" t="s">
        <v>310</v>
      </c>
      <c r="C775" s="217" t="s">
        <v>309</v>
      </c>
      <c r="D775" s="217" t="s">
        <v>2198</v>
      </c>
      <c r="E775" s="217" t="s">
        <v>2479</v>
      </c>
      <c r="F775" s="218" t="s">
        <v>2091</v>
      </c>
      <c r="G775" s="219" t="s">
        <v>2608</v>
      </c>
      <c r="H775" s="225">
        <v>774.0</v>
      </c>
    </row>
    <row r="776">
      <c r="A776" s="211">
        <v>775.0</v>
      </c>
      <c r="B776" s="221" t="s">
        <v>310</v>
      </c>
      <c r="C776" s="217" t="s">
        <v>309</v>
      </c>
      <c r="D776" s="217" t="s">
        <v>2198</v>
      </c>
      <c r="E776" s="217" t="s">
        <v>2479</v>
      </c>
      <c r="F776" s="218" t="s">
        <v>2093</v>
      </c>
      <c r="G776" s="219" t="s">
        <v>2609</v>
      </c>
      <c r="H776" s="225">
        <v>775.0</v>
      </c>
    </row>
    <row r="777">
      <c r="A777" s="211">
        <v>776.0</v>
      </c>
      <c r="B777" s="221" t="s">
        <v>310</v>
      </c>
      <c r="C777" s="217" t="s">
        <v>309</v>
      </c>
      <c r="D777" s="217" t="s">
        <v>2198</v>
      </c>
      <c r="E777" s="217" t="s">
        <v>2479</v>
      </c>
      <c r="F777" s="218" t="s">
        <v>2100</v>
      </c>
      <c r="G777" s="219" t="s">
        <v>2610</v>
      </c>
      <c r="H777" s="225">
        <v>776.0</v>
      </c>
    </row>
    <row r="778">
      <c r="A778" s="211">
        <v>777.0</v>
      </c>
      <c r="B778" s="221" t="s">
        <v>310</v>
      </c>
      <c r="C778" s="217" t="s">
        <v>309</v>
      </c>
      <c r="D778" s="217" t="s">
        <v>2198</v>
      </c>
      <c r="E778" s="217" t="s">
        <v>2479</v>
      </c>
      <c r="F778" s="218" t="s">
        <v>2102</v>
      </c>
      <c r="G778" s="219" t="s">
        <v>2611</v>
      </c>
      <c r="H778" s="225">
        <v>777.0</v>
      </c>
    </row>
    <row r="779">
      <c r="A779" s="211">
        <v>778.0</v>
      </c>
      <c r="B779" s="221" t="s">
        <v>310</v>
      </c>
      <c r="C779" s="217" t="s">
        <v>309</v>
      </c>
      <c r="D779" s="217" t="s">
        <v>2198</v>
      </c>
      <c r="E779" s="217" t="s">
        <v>2479</v>
      </c>
      <c r="F779" s="218" t="s">
        <v>2104</v>
      </c>
      <c r="G779" s="219" t="s">
        <v>2612</v>
      </c>
      <c r="H779" s="225">
        <v>778.0</v>
      </c>
    </row>
    <row r="780">
      <c r="A780" s="211">
        <v>779.0</v>
      </c>
      <c r="B780" s="221" t="s">
        <v>310</v>
      </c>
      <c r="C780" s="217" t="s">
        <v>309</v>
      </c>
      <c r="D780" s="217" t="s">
        <v>2198</v>
      </c>
      <c r="E780" s="217" t="s">
        <v>2479</v>
      </c>
      <c r="F780" s="218" t="s">
        <v>2106</v>
      </c>
      <c r="G780" s="219" t="s">
        <v>2613</v>
      </c>
      <c r="H780" s="225">
        <v>779.0</v>
      </c>
    </row>
    <row r="781">
      <c r="A781" s="211">
        <v>780.0</v>
      </c>
      <c r="B781" s="221" t="s">
        <v>310</v>
      </c>
      <c r="C781" s="217" t="s">
        <v>309</v>
      </c>
      <c r="D781" s="217" t="s">
        <v>2198</v>
      </c>
      <c r="E781" s="217" t="s">
        <v>2479</v>
      </c>
      <c r="F781" s="218" t="s">
        <v>2108</v>
      </c>
      <c r="G781" s="219" t="s">
        <v>2614</v>
      </c>
      <c r="H781" s="225">
        <v>780.0</v>
      </c>
    </row>
    <row r="782">
      <c r="A782" s="211">
        <v>781.0</v>
      </c>
      <c r="B782" s="221" t="s">
        <v>310</v>
      </c>
      <c r="C782" s="217" t="s">
        <v>309</v>
      </c>
      <c r="D782" s="217" t="s">
        <v>2198</v>
      </c>
      <c r="E782" s="217" t="s">
        <v>2479</v>
      </c>
      <c r="F782" s="218" t="s">
        <v>2110</v>
      </c>
      <c r="G782" s="219" t="s">
        <v>2615</v>
      </c>
      <c r="H782" s="225">
        <v>781.0</v>
      </c>
    </row>
    <row r="783">
      <c r="A783" s="211">
        <v>782.0</v>
      </c>
      <c r="B783" s="221" t="s">
        <v>310</v>
      </c>
      <c r="C783" s="217" t="s">
        <v>309</v>
      </c>
      <c r="D783" s="217" t="s">
        <v>2202</v>
      </c>
      <c r="E783" s="217" t="s">
        <v>2489</v>
      </c>
      <c r="F783" s="218" t="s">
        <v>2089</v>
      </c>
      <c r="G783" s="219" t="s">
        <v>2616</v>
      </c>
      <c r="H783" s="225">
        <v>782.0</v>
      </c>
    </row>
    <row r="784">
      <c r="A784" s="211">
        <v>783.0</v>
      </c>
      <c r="B784" s="221" t="s">
        <v>310</v>
      </c>
      <c r="C784" s="217" t="s">
        <v>309</v>
      </c>
      <c r="D784" s="217" t="s">
        <v>2202</v>
      </c>
      <c r="E784" s="217" t="s">
        <v>2489</v>
      </c>
      <c r="F784" s="218" t="s">
        <v>2091</v>
      </c>
      <c r="G784" s="219" t="s">
        <v>2617</v>
      </c>
      <c r="H784" s="225">
        <v>783.0</v>
      </c>
    </row>
    <row r="785">
      <c r="A785" s="211">
        <v>784.0</v>
      </c>
      <c r="B785" s="221" t="s">
        <v>310</v>
      </c>
      <c r="C785" s="217" t="s">
        <v>309</v>
      </c>
      <c r="D785" s="217" t="s">
        <v>2202</v>
      </c>
      <c r="E785" s="217" t="s">
        <v>2489</v>
      </c>
      <c r="F785" s="218" t="s">
        <v>2093</v>
      </c>
      <c r="G785" s="219" t="s">
        <v>2618</v>
      </c>
      <c r="H785" s="225">
        <v>784.0</v>
      </c>
    </row>
    <row r="786">
      <c r="A786" s="211">
        <v>785.0</v>
      </c>
      <c r="B786" s="221" t="s">
        <v>310</v>
      </c>
      <c r="C786" s="217" t="s">
        <v>309</v>
      </c>
      <c r="D786" s="217" t="s">
        <v>2202</v>
      </c>
      <c r="E786" s="217" t="s">
        <v>2489</v>
      </c>
      <c r="F786" s="218" t="s">
        <v>2100</v>
      </c>
      <c r="G786" s="219" t="s">
        <v>2619</v>
      </c>
      <c r="H786" s="225">
        <v>785.0</v>
      </c>
    </row>
    <row r="787">
      <c r="A787" s="211">
        <v>786.0</v>
      </c>
      <c r="B787" s="221" t="s">
        <v>310</v>
      </c>
      <c r="C787" s="217" t="s">
        <v>309</v>
      </c>
      <c r="D787" s="217" t="s">
        <v>2202</v>
      </c>
      <c r="E787" s="217" t="s">
        <v>2489</v>
      </c>
      <c r="F787" s="218" t="s">
        <v>2102</v>
      </c>
      <c r="G787" s="219" t="s">
        <v>2620</v>
      </c>
      <c r="H787" s="225">
        <v>786.0</v>
      </c>
    </row>
    <row r="788">
      <c r="A788" s="211">
        <v>787.0</v>
      </c>
      <c r="B788" s="221" t="s">
        <v>310</v>
      </c>
      <c r="C788" s="217" t="s">
        <v>309</v>
      </c>
      <c r="D788" s="217" t="s">
        <v>2202</v>
      </c>
      <c r="E788" s="217" t="s">
        <v>2489</v>
      </c>
      <c r="F788" s="218" t="s">
        <v>2104</v>
      </c>
      <c r="G788" s="219" t="s">
        <v>2621</v>
      </c>
      <c r="H788" s="225">
        <v>787.0</v>
      </c>
    </row>
    <row r="789">
      <c r="A789" s="211">
        <v>788.0</v>
      </c>
      <c r="B789" s="221" t="s">
        <v>310</v>
      </c>
      <c r="C789" s="217" t="s">
        <v>309</v>
      </c>
      <c r="D789" s="217" t="s">
        <v>2215</v>
      </c>
      <c r="E789" s="217" t="s">
        <v>2496</v>
      </c>
      <c r="F789" s="218" t="s">
        <v>2089</v>
      </c>
      <c r="G789" s="219" t="s">
        <v>2622</v>
      </c>
      <c r="H789" s="225">
        <v>788.0</v>
      </c>
    </row>
    <row r="790">
      <c r="A790" s="211">
        <v>789.0</v>
      </c>
      <c r="B790" s="221" t="s">
        <v>310</v>
      </c>
      <c r="C790" s="217" t="s">
        <v>309</v>
      </c>
      <c r="D790" s="217" t="s">
        <v>2215</v>
      </c>
      <c r="E790" s="217" t="s">
        <v>2496</v>
      </c>
      <c r="F790" s="218" t="s">
        <v>2091</v>
      </c>
      <c r="G790" s="219" t="s">
        <v>2623</v>
      </c>
      <c r="H790" s="225">
        <v>789.0</v>
      </c>
    </row>
    <row r="791">
      <c r="A791" s="211">
        <v>790.0</v>
      </c>
      <c r="B791" s="221" t="s">
        <v>310</v>
      </c>
      <c r="C791" s="217" t="s">
        <v>309</v>
      </c>
      <c r="D791" s="217" t="s">
        <v>2215</v>
      </c>
      <c r="E791" s="217" t="s">
        <v>2496</v>
      </c>
      <c r="F791" s="218" t="s">
        <v>2093</v>
      </c>
      <c r="G791" s="219" t="s">
        <v>2624</v>
      </c>
      <c r="H791" s="225">
        <v>790.0</v>
      </c>
    </row>
    <row r="792">
      <c r="A792" s="211">
        <v>791.0</v>
      </c>
      <c r="B792" s="221" t="s">
        <v>310</v>
      </c>
      <c r="C792" s="217" t="s">
        <v>309</v>
      </c>
      <c r="D792" s="217" t="s">
        <v>2220</v>
      </c>
      <c r="E792" s="217" t="s">
        <v>2500</v>
      </c>
      <c r="F792" s="218" t="s">
        <v>2089</v>
      </c>
      <c r="G792" s="219" t="s">
        <v>2625</v>
      </c>
      <c r="H792" s="225">
        <v>791.0</v>
      </c>
    </row>
    <row r="793">
      <c r="A793" s="211">
        <v>792.0</v>
      </c>
      <c r="B793" s="221" t="s">
        <v>310</v>
      </c>
      <c r="C793" s="217" t="s">
        <v>309</v>
      </c>
      <c r="D793" s="217" t="s">
        <v>2220</v>
      </c>
      <c r="E793" s="217" t="s">
        <v>2500</v>
      </c>
      <c r="F793" s="218" t="s">
        <v>2091</v>
      </c>
      <c r="G793" s="219" t="s">
        <v>2626</v>
      </c>
      <c r="H793" s="225">
        <v>792.0</v>
      </c>
    </row>
    <row r="794">
      <c r="A794" s="211">
        <v>793.0</v>
      </c>
      <c r="B794" s="221" t="s">
        <v>310</v>
      </c>
      <c r="C794" s="217" t="s">
        <v>309</v>
      </c>
      <c r="D794" s="217" t="s">
        <v>2220</v>
      </c>
      <c r="E794" s="217" t="s">
        <v>2500</v>
      </c>
      <c r="F794" s="218" t="s">
        <v>2093</v>
      </c>
      <c r="G794" s="219" t="s">
        <v>2627</v>
      </c>
      <c r="H794" s="225">
        <v>793.0</v>
      </c>
    </row>
    <row r="795">
      <c r="A795" s="211">
        <v>794.0</v>
      </c>
      <c r="B795" s="221" t="s">
        <v>310</v>
      </c>
      <c r="C795" s="217" t="s">
        <v>309</v>
      </c>
      <c r="D795" s="217" t="s">
        <v>2220</v>
      </c>
      <c r="E795" s="217" t="s">
        <v>2500</v>
      </c>
      <c r="F795" s="218" t="s">
        <v>2100</v>
      </c>
      <c r="G795" s="219" t="s">
        <v>2628</v>
      </c>
      <c r="H795" s="225">
        <v>794.0</v>
      </c>
    </row>
    <row r="796">
      <c r="A796" s="211">
        <v>795.0</v>
      </c>
      <c r="B796" s="221" t="s">
        <v>310</v>
      </c>
      <c r="C796" s="217" t="s">
        <v>309</v>
      </c>
      <c r="D796" s="217" t="s">
        <v>2220</v>
      </c>
      <c r="E796" s="217" t="s">
        <v>2500</v>
      </c>
      <c r="F796" s="218" t="s">
        <v>2102</v>
      </c>
      <c r="G796" s="219" t="s">
        <v>2629</v>
      </c>
      <c r="H796" s="225">
        <v>795.0</v>
      </c>
    </row>
    <row r="797">
      <c r="A797" s="211">
        <v>796.0</v>
      </c>
      <c r="B797" s="221" t="s">
        <v>310</v>
      </c>
      <c r="C797" s="217" t="s">
        <v>309</v>
      </c>
      <c r="D797" s="217" t="s">
        <v>2220</v>
      </c>
      <c r="E797" s="217" t="s">
        <v>2500</v>
      </c>
      <c r="F797" s="218" t="s">
        <v>2104</v>
      </c>
      <c r="G797" s="219" t="s">
        <v>2630</v>
      </c>
      <c r="H797" s="225">
        <v>796.0</v>
      </c>
    </row>
    <row r="798">
      <c r="A798" s="211">
        <v>797.0</v>
      </c>
      <c r="B798" s="221" t="s">
        <v>310</v>
      </c>
      <c r="C798" s="217" t="s">
        <v>309</v>
      </c>
      <c r="D798" s="217" t="s">
        <v>2220</v>
      </c>
      <c r="E798" s="217" t="s">
        <v>2500</v>
      </c>
      <c r="F798" s="218" t="s">
        <v>2106</v>
      </c>
      <c r="G798" s="219" t="s">
        <v>2631</v>
      </c>
      <c r="H798" s="225">
        <v>797.0</v>
      </c>
    </row>
    <row r="799">
      <c r="A799" s="211">
        <v>798.0</v>
      </c>
      <c r="B799" s="221" t="s">
        <v>310</v>
      </c>
      <c r="C799" s="217" t="s">
        <v>309</v>
      </c>
      <c r="D799" s="217" t="s">
        <v>2225</v>
      </c>
      <c r="E799" s="217" t="s">
        <v>2508</v>
      </c>
      <c r="F799" s="218" t="s">
        <v>2089</v>
      </c>
      <c r="G799" s="219" t="s">
        <v>2632</v>
      </c>
      <c r="H799" s="225">
        <v>798.0</v>
      </c>
    </row>
    <row r="800">
      <c r="A800" s="211">
        <v>799.0</v>
      </c>
      <c r="B800" s="221" t="s">
        <v>310</v>
      </c>
      <c r="C800" s="217" t="s">
        <v>309</v>
      </c>
      <c r="D800" s="217" t="s">
        <v>2225</v>
      </c>
      <c r="E800" s="217" t="s">
        <v>2508</v>
      </c>
      <c r="F800" s="218" t="s">
        <v>2091</v>
      </c>
      <c r="G800" s="219" t="s">
        <v>2633</v>
      </c>
      <c r="H800" s="225">
        <v>799.0</v>
      </c>
    </row>
    <row r="801">
      <c r="A801" s="211">
        <v>800.0</v>
      </c>
      <c r="B801" s="221" t="s">
        <v>310</v>
      </c>
      <c r="C801" s="217" t="s">
        <v>309</v>
      </c>
      <c r="D801" s="217" t="s">
        <v>2225</v>
      </c>
      <c r="E801" s="217" t="s">
        <v>2508</v>
      </c>
      <c r="F801" s="218" t="s">
        <v>2093</v>
      </c>
      <c r="G801" s="219" t="s">
        <v>2634</v>
      </c>
      <c r="H801" s="225">
        <v>800.0</v>
      </c>
    </row>
    <row r="802">
      <c r="A802" s="211">
        <v>801.0</v>
      </c>
      <c r="B802" s="221" t="s">
        <v>310</v>
      </c>
      <c r="C802" s="217" t="s">
        <v>309</v>
      </c>
      <c r="D802" s="217" t="s">
        <v>2231</v>
      </c>
      <c r="E802" s="217" t="s">
        <v>2512</v>
      </c>
      <c r="F802" s="218" t="s">
        <v>2089</v>
      </c>
      <c r="G802" s="219" t="s">
        <v>2635</v>
      </c>
      <c r="H802" s="225">
        <v>801.0</v>
      </c>
    </row>
    <row r="803">
      <c r="A803" s="211">
        <v>802.0</v>
      </c>
      <c r="B803" s="221" t="s">
        <v>310</v>
      </c>
      <c r="C803" s="217" t="s">
        <v>309</v>
      </c>
      <c r="D803" s="217" t="s">
        <v>2231</v>
      </c>
      <c r="E803" s="217" t="s">
        <v>2512</v>
      </c>
      <c r="F803" s="218" t="s">
        <v>2091</v>
      </c>
      <c r="G803" s="219" t="s">
        <v>2636</v>
      </c>
      <c r="H803" s="225">
        <v>802.0</v>
      </c>
    </row>
    <row r="804">
      <c r="A804" s="211">
        <v>803.0</v>
      </c>
      <c r="B804" s="221" t="s">
        <v>310</v>
      </c>
      <c r="C804" s="217" t="s">
        <v>309</v>
      </c>
      <c r="D804" s="217" t="s">
        <v>2231</v>
      </c>
      <c r="E804" s="217" t="s">
        <v>2512</v>
      </c>
      <c r="F804" s="218" t="s">
        <v>2093</v>
      </c>
      <c r="G804" s="219" t="s">
        <v>2637</v>
      </c>
      <c r="H804" s="225">
        <v>803.0</v>
      </c>
    </row>
    <row r="805">
      <c r="A805" s="211">
        <v>804.0</v>
      </c>
      <c r="B805" s="221" t="s">
        <v>310</v>
      </c>
      <c r="C805" s="217" t="s">
        <v>309</v>
      </c>
      <c r="D805" s="217" t="s">
        <v>2231</v>
      </c>
      <c r="E805" s="217" t="s">
        <v>2512</v>
      </c>
      <c r="F805" s="218" t="s">
        <v>2100</v>
      </c>
      <c r="G805" s="219" t="s">
        <v>2638</v>
      </c>
      <c r="H805" s="225">
        <v>804.0</v>
      </c>
    </row>
    <row r="806">
      <c r="A806" s="211">
        <v>805.0</v>
      </c>
      <c r="B806" s="221" t="s">
        <v>310</v>
      </c>
      <c r="C806" s="217" t="s">
        <v>309</v>
      </c>
      <c r="D806" s="217" t="s">
        <v>2231</v>
      </c>
      <c r="E806" s="217" t="s">
        <v>2512</v>
      </c>
      <c r="F806" s="218" t="s">
        <v>2102</v>
      </c>
      <c r="G806" s="219" t="s">
        <v>2639</v>
      </c>
      <c r="H806" s="225">
        <v>805.0</v>
      </c>
    </row>
    <row r="807">
      <c r="A807" s="211">
        <v>806.0</v>
      </c>
      <c r="B807" s="221" t="s">
        <v>310</v>
      </c>
      <c r="C807" s="217" t="s">
        <v>309</v>
      </c>
      <c r="D807" s="217" t="s">
        <v>2231</v>
      </c>
      <c r="E807" s="217" t="s">
        <v>2512</v>
      </c>
      <c r="F807" s="218" t="s">
        <v>2104</v>
      </c>
      <c r="G807" s="219" t="s">
        <v>2640</v>
      </c>
      <c r="H807" s="225">
        <v>806.0</v>
      </c>
    </row>
    <row r="808">
      <c r="A808" s="211">
        <v>807.0</v>
      </c>
      <c r="B808" s="221" t="s">
        <v>310</v>
      </c>
      <c r="C808" s="217" t="s">
        <v>309</v>
      </c>
      <c r="D808" s="217" t="s">
        <v>2231</v>
      </c>
      <c r="E808" s="217" t="s">
        <v>2512</v>
      </c>
      <c r="F808" s="218" t="s">
        <v>2106</v>
      </c>
      <c r="G808" s="219" t="s">
        <v>2641</v>
      </c>
      <c r="H808" s="225">
        <v>807.0</v>
      </c>
    </row>
    <row r="809">
      <c r="A809" s="211">
        <v>808.0</v>
      </c>
      <c r="B809" s="221" t="s">
        <v>310</v>
      </c>
      <c r="C809" s="217" t="s">
        <v>309</v>
      </c>
      <c r="D809" s="217" t="s">
        <v>2231</v>
      </c>
      <c r="E809" s="217" t="s">
        <v>2512</v>
      </c>
      <c r="F809" s="218" t="s">
        <v>2108</v>
      </c>
      <c r="G809" s="219" t="s">
        <v>2642</v>
      </c>
      <c r="H809" s="225">
        <v>808.0</v>
      </c>
    </row>
    <row r="810">
      <c r="A810" s="211">
        <v>809.0</v>
      </c>
      <c r="B810" s="221" t="s">
        <v>310</v>
      </c>
      <c r="C810" s="217" t="s">
        <v>309</v>
      </c>
      <c r="D810" s="217" t="s">
        <v>2239</v>
      </c>
      <c r="E810" s="217" t="s">
        <v>2521</v>
      </c>
      <c r="F810" s="218" t="s">
        <v>2089</v>
      </c>
      <c r="G810" s="219" t="s">
        <v>2643</v>
      </c>
      <c r="H810" s="225">
        <v>809.0</v>
      </c>
    </row>
    <row r="811">
      <c r="A811" s="211">
        <v>810.0</v>
      </c>
      <c r="B811" s="221" t="s">
        <v>310</v>
      </c>
      <c r="C811" s="217" t="s">
        <v>309</v>
      </c>
      <c r="D811" s="217" t="s">
        <v>2239</v>
      </c>
      <c r="E811" s="217" t="s">
        <v>2521</v>
      </c>
      <c r="F811" s="218" t="s">
        <v>2091</v>
      </c>
      <c r="G811" s="219" t="s">
        <v>2644</v>
      </c>
      <c r="H811" s="225">
        <v>810.0</v>
      </c>
    </row>
    <row r="812">
      <c r="A812" s="211">
        <v>811.0</v>
      </c>
      <c r="B812" s="221" t="s">
        <v>310</v>
      </c>
      <c r="C812" s="217" t="s">
        <v>309</v>
      </c>
      <c r="D812" s="217" t="s">
        <v>2239</v>
      </c>
      <c r="E812" s="217" t="s">
        <v>2521</v>
      </c>
      <c r="F812" s="218" t="s">
        <v>2093</v>
      </c>
      <c r="G812" s="219" t="s">
        <v>2645</v>
      </c>
      <c r="H812" s="225">
        <v>811.0</v>
      </c>
    </row>
    <row r="813">
      <c r="A813" s="211">
        <v>812.0</v>
      </c>
      <c r="B813" s="221" t="s">
        <v>310</v>
      </c>
      <c r="C813" s="217" t="s">
        <v>309</v>
      </c>
      <c r="D813" s="217" t="s">
        <v>2239</v>
      </c>
      <c r="E813" s="217" t="s">
        <v>2521</v>
      </c>
      <c r="F813" s="218" t="s">
        <v>2100</v>
      </c>
      <c r="G813" s="219" t="s">
        <v>2646</v>
      </c>
      <c r="H813" s="225">
        <v>812.0</v>
      </c>
    </row>
    <row r="814">
      <c r="A814" s="211">
        <v>813.0</v>
      </c>
      <c r="B814" s="221" t="s">
        <v>310</v>
      </c>
      <c r="C814" s="217" t="s">
        <v>309</v>
      </c>
      <c r="D814" s="217" t="s">
        <v>2239</v>
      </c>
      <c r="E814" s="217" t="s">
        <v>2521</v>
      </c>
      <c r="F814" s="218" t="s">
        <v>2102</v>
      </c>
      <c r="G814" s="219" t="s">
        <v>2647</v>
      </c>
      <c r="H814" s="225">
        <v>813.0</v>
      </c>
    </row>
    <row r="815">
      <c r="A815" s="211">
        <v>814.0</v>
      </c>
      <c r="B815" s="221" t="s">
        <v>310</v>
      </c>
      <c r="C815" s="217" t="s">
        <v>309</v>
      </c>
      <c r="D815" s="217" t="s">
        <v>2239</v>
      </c>
      <c r="E815" s="217" t="s">
        <v>2521</v>
      </c>
      <c r="F815" s="218" t="s">
        <v>2104</v>
      </c>
      <c r="G815" s="219" t="s">
        <v>2648</v>
      </c>
      <c r="H815" s="225">
        <v>814.0</v>
      </c>
    </row>
    <row r="816">
      <c r="A816" s="211">
        <v>815.0</v>
      </c>
      <c r="B816" s="221" t="s">
        <v>310</v>
      </c>
      <c r="C816" s="217" t="s">
        <v>309</v>
      </c>
      <c r="D816" s="217" t="s">
        <v>2371</v>
      </c>
      <c r="E816" s="217" t="s">
        <v>2528</v>
      </c>
      <c r="F816" s="218" t="s">
        <v>2089</v>
      </c>
      <c r="G816" s="219" t="s">
        <v>2649</v>
      </c>
      <c r="H816" s="225">
        <v>815.0</v>
      </c>
    </row>
    <row r="817">
      <c r="A817" s="211">
        <v>816.0</v>
      </c>
      <c r="B817" s="221" t="s">
        <v>310</v>
      </c>
      <c r="C817" s="217" t="s">
        <v>309</v>
      </c>
      <c r="D817" s="217" t="s">
        <v>2371</v>
      </c>
      <c r="E817" s="217" t="s">
        <v>2528</v>
      </c>
      <c r="F817" s="218" t="s">
        <v>2091</v>
      </c>
      <c r="G817" s="219" t="s">
        <v>2650</v>
      </c>
      <c r="H817" s="225">
        <v>816.0</v>
      </c>
    </row>
    <row r="818">
      <c r="A818" s="211">
        <v>817.0</v>
      </c>
      <c r="B818" s="221" t="s">
        <v>310</v>
      </c>
      <c r="C818" s="217" t="s">
        <v>309</v>
      </c>
      <c r="D818" s="217" t="s">
        <v>2371</v>
      </c>
      <c r="E818" s="217" t="s">
        <v>2528</v>
      </c>
      <c r="F818" s="218" t="s">
        <v>2093</v>
      </c>
      <c r="G818" s="219" t="s">
        <v>2651</v>
      </c>
      <c r="H818" s="225">
        <v>817.0</v>
      </c>
    </row>
    <row r="819">
      <c r="A819" s="211">
        <v>818.0</v>
      </c>
      <c r="B819" s="221" t="s">
        <v>310</v>
      </c>
      <c r="C819" s="217" t="s">
        <v>309</v>
      </c>
      <c r="D819" s="217" t="s">
        <v>2371</v>
      </c>
      <c r="E819" s="217" t="s">
        <v>2528</v>
      </c>
      <c r="F819" s="218" t="s">
        <v>2100</v>
      </c>
      <c r="G819" s="219" t="s">
        <v>2652</v>
      </c>
      <c r="H819" s="225">
        <v>818.0</v>
      </c>
    </row>
    <row r="820">
      <c r="A820" s="211">
        <v>819.0</v>
      </c>
      <c r="B820" s="221" t="s">
        <v>310</v>
      </c>
      <c r="C820" s="217" t="s">
        <v>309</v>
      </c>
      <c r="D820" s="217" t="s">
        <v>2371</v>
      </c>
      <c r="E820" s="217" t="s">
        <v>2528</v>
      </c>
      <c r="F820" s="218" t="s">
        <v>2102</v>
      </c>
      <c r="G820" s="219" t="s">
        <v>2653</v>
      </c>
      <c r="H820" s="225">
        <v>819.0</v>
      </c>
    </row>
    <row r="821">
      <c r="A821" s="211">
        <v>820.0</v>
      </c>
      <c r="B821" s="221" t="s">
        <v>310</v>
      </c>
      <c r="C821" s="217" t="s">
        <v>309</v>
      </c>
      <c r="D821" s="217" t="s">
        <v>2371</v>
      </c>
      <c r="E821" s="217" t="s">
        <v>2528</v>
      </c>
      <c r="F821" s="218" t="s">
        <v>2104</v>
      </c>
      <c r="G821" s="219" t="s">
        <v>2654</v>
      </c>
      <c r="H821" s="225">
        <v>820.0</v>
      </c>
    </row>
    <row r="822">
      <c r="A822" s="211">
        <v>821.0</v>
      </c>
      <c r="B822" s="221" t="s">
        <v>310</v>
      </c>
      <c r="C822" s="217" t="s">
        <v>309</v>
      </c>
      <c r="D822" s="217" t="s">
        <v>2377</v>
      </c>
      <c r="E822" s="217" t="s">
        <v>2535</v>
      </c>
      <c r="F822" s="218" t="s">
        <v>2089</v>
      </c>
      <c r="G822" s="219" t="s">
        <v>2655</v>
      </c>
      <c r="H822" s="225">
        <v>821.0</v>
      </c>
    </row>
    <row r="823">
      <c r="A823" s="211">
        <v>822.0</v>
      </c>
      <c r="B823" s="221" t="s">
        <v>310</v>
      </c>
      <c r="C823" s="217" t="s">
        <v>309</v>
      </c>
      <c r="D823" s="217" t="s">
        <v>2377</v>
      </c>
      <c r="E823" s="217" t="s">
        <v>2535</v>
      </c>
      <c r="F823" s="218" t="s">
        <v>2091</v>
      </c>
      <c r="G823" s="219" t="s">
        <v>2656</v>
      </c>
      <c r="H823" s="225">
        <v>822.0</v>
      </c>
    </row>
    <row r="824">
      <c r="A824" s="211">
        <v>823.0</v>
      </c>
      <c r="B824" s="221" t="s">
        <v>310</v>
      </c>
      <c r="C824" s="217" t="s">
        <v>309</v>
      </c>
      <c r="D824" s="217" t="s">
        <v>2377</v>
      </c>
      <c r="E824" s="217" t="s">
        <v>2535</v>
      </c>
      <c r="F824" s="218" t="s">
        <v>2093</v>
      </c>
      <c r="G824" s="219" t="s">
        <v>2657</v>
      </c>
      <c r="H824" s="225">
        <v>823.0</v>
      </c>
    </row>
    <row r="825">
      <c r="A825" s="211">
        <v>824.0</v>
      </c>
      <c r="B825" s="221" t="s">
        <v>310</v>
      </c>
      <c r="C825" s="217" t="s">
        <v>309</v>
      </c>
      <c r="D825" s="217" t="s">
        <v>2658</v>
      </c>
      <c r="E825" s="217" t="s">
        <v>2540</v>
      </c>
      <c r="F825" s="218" t="s">
        <v>2089</v>
      </c>
      <c r="G825" s="219" t="s">
        <v>2659</v>
      </c>
      <c r="H825" s="225">
        <v>824.0</v>
      </c>
    </row>
    <row r="826">
      <c r="A826" s="211">
        <v>825.0</v>
      </c>
      <c r="B826" s="221" t="s">
        <v>310</v>
      </c>
      <c r="C826" s="217" t="s">
        <v>309</v>
      </c>
      <c r="D826" s="217" t="s">
        <v>2658</v>
      </c>
      <c r="E826" s="217" t="s">
        <v>2540</v>
      </c>
      <c r="F826" s="218" t="s">
        <v>2091</v>
      </c>
      <c r="G826" s="219" t="s">
        <v>2660</v>
      </c>
      <c r="H826" s="225">
        <v>825.0</v>
      </c>
    </row>
    <row r="827">
      <c r="A827" s="211">
        <v>826.0</v>
      </c>
      <c r="B827" s="221" t="s">
        <v>310</v>
      </c>
      <c r="C827" s="217" t="s">
        <v>309</v>
      </c>
      <c r="D827" s="217" t="s">
        <v>2658</v>
      </c>
      <c r="E827" s="217" t="s">
        <v>2540</v>
      </c>
      <c r="F827" s="218" t="s">
        <v>2093</v>
      </c>
      <c r="G827" s="219" t="s">
        <v>2661</v>
      </c>
      <c r="H827" s="225">
        <v>826.0</v>
      </c>
    </row>
    <row r="828">
      <c r="A828" s="211">
        <v>827.0</v>
      </c>
      <c r="B828" s="221" t="s">
        <v>310</v>
      </c>
      <c r="C828" s="217" t="s">
        <v>309</v>
      </c>
      <c r="D828" s="217" t="s">
        <v>2658</v>
      </c>
      <c r="E828" s="217" t="s">
        <v>2540</v>
      </c>
      <c r="F828" s="218" t="s">
        <v>2100</v>
      </c>
      <c r="G828" s="219" t="s">
        <v>2662</v>
      </c>
      <c r="H828" s="225">
        <v>827.0</v>
      </c>
    </row>
    <row r="829">
      <c r="A829" s="211">
        <v>828.0</v>
      </c>
      <c r="B829" s="221" t="s">
        <v>310</v>
      </c>
      <c r="C829" s="217" t="s">
        <v>309</v>
      </c>
      <c r="D829" s="217" t="s">
        <v>2658</v>
      </c>
      <c r="E829" s="217" t="s">
        <v>2540</v>
      </c>
      <c r="F829" s="218" t="s">
        <v>2102</v>
      </c>
      <c r="G829" s="219" t="s">
        <v>2663</v>
      </c>
      <c r="H829" s="225">
        <v>828.0</v>
      </c>
    </row>
    <row r="830">
      <c r="A830" s="211">
        <v>829.0</v>
      </c>
      <c r="B830" s="221" t="s">
        <v>310</v>
      </c>
      <c r="C830" s="217" t="s">
        <v>309</v>
      </c>
      <c r="D830" s="217" t="s">
        <v>2658</v>
      </c>
      <c r="E830" s="217" t="s">
        <v>2540</v>
      </c>
      <c r="F830" s="218" t="s">
        <v>2104</v>
      </c>
      <c r="G830" s="219" t="s">
        <v>2664</v>
      </c>
      <c r="H830" s="225">
        <v>829.0</v>
      </c>
    </row>
    <row r="831">
      <c r="A831" s="211">
        <v>830.0</v>
      </c>
      <c r="B831" s="221" t="s">
        <v>310</v>
      </c>
      <c r="C831" s="217" t="s">
        <v>309</v>
      </c>
      <c r="D831" s="217" t="s">
        <v>2658</v>
      </c>
      <c r="E831" s="217" t="s">
        <v>2540</v>
      </c>
      <c r="F831" s="218" t="s">
        <v>2106</v>
      </c>
      <c r="G831" s="219" t="s">
        <v>2665</v>
      </c>
      <c r="H831" s="225">
        <v>830.0</v>
      </c>
    </row>
    <row r="832">
      <c r="A832" s="211">
        <v>831.0</v>
      </c>
      <c r="B832" s="221" t="s">
        <v>314</v>
      </c>
      <c r="C832" s="217" t="s">
        <v>313</v>
      </c>
      <c r="D832" s="217" t="s">
        <v>2087</v>
      </c>
      <c r="E832" s="217" t="s">
        <v>2088</v>
      </c>
      <c r="F832" s="218" t="s">
        <v>2089</v>
      </c>
      <c r="G832" s="219" t="s">
        <v>2090</v>
      </c>
      <c r="H832" s="225">
        <v>831.0</v>
      </c>
    </row>
    <row r="833">
      <c r="A833" s="211">
        <v>832.0</v>
      </c>
      <c r="B833" s="221" t="s">
        <v>314</v>
      </c>
      <c r="C833" s="217" t="s">
        <v>313</v>
      </c>
      <c r="D833" s="217" t="s">
        <v>2087</v>
      </c>
      <c r="E833" s="217" t="s">
        <v>2088</v>
      </c>
      <c r="F833" s="218" t="s">
        <v>2091</v>
      </c>
      <c r="G833" s="219" t="s">
        <v>2094</v>
      </c>
      <c r="H833" s="225">
        <v>832.0</v>
      </c>
    </row>
    <row r="834">
      <c r="A834" s="211">
        <v>833.0</v>
      </c>
      <c r="B834" s="221" t="s">
        <v>314</v>
      </c>
      <c r="C834" s="217" t="s">
        <v>313</v>
      </c>
      <c r="D834" s="217" t="s">
        <v>2087</v>
      </c>
      <c r="E834" s="217" t="s">
        <v>2088</v>
      </c>
      <c r="F834" s="218" t="s">
        <v>2093</v>
      </c>
      <c r="G834" s="219" t="s">
        <v>2666</v>
      </c>
      <c r="H834" s="225">
        <v>833.0</v>
      </c>
    </row>
    <row r="835">
      <c r="A835" s="211">
        <v>834.0</v>
      </c>
      <c r="B835" s="221" t="s">
        <v>314</v>
      </c>
      <c r="C835" s="217" t="s">
        <v>313</v>
      </c>
      <c r="D835" s="217" t="s">
        <v>2087</v>
      </c>
      <c r="E835" s="217" t="s">
        <v>2088</v>
      </c>
      <c r="F835" s="218" t="s">
        <v>2100</v>
      </c>
      <c r="G835" s="219" t="s">
        <v>2667</v>
      </c>
      <c r="H835" s="225">
        <v>834.0</v>
      </c>
    </row>
    <row r="836">
      <c r="A836" s="211">
        <v>835.0</v>
      </c>
      <c r="B836" s="221" t="s">
        <v>314</v>
      </c>
      <c r="C836" s="217" t="s">
        <v>313</v>
      </c>
      <c r="D836" s="217" t="s">
        <v>2095</v>
      </c>
      <c r="E836" s="217" t="s">
        <v>2096</v>
      </c>
      <c r="F836" s="218" t="s">
        <v>2089</v>
      </c>
      <c r="G836" s="219" t="s">
        <v>2668</v>
      </c>
      <c r="H836" s="225">
        <v>835.0</v>
      </c>
    </row>
    <row r="837">
      <c r="A837" s="211">
        <v>836.0</v>
      </c>
      <c r="B837" s="221" t="s">
        <v>314</v>
      </c>
      <c r="C837" s="217" t="s">
        <v>313</v>
      </c>
      <c r="D837" s="217" t="s">
        <v>2095</v>
      </c>
      <c r="E837" s="217" t="s">
        <v>2096</v>
      </c>
      <c r="F837" s="218" t="s">
        <v>2091</v>
      </c>
      <c r="G837" s="219" t="s">
        <v>2098</v>
      </c>
      <c r="H837" s="225">
        <v>836.0</v>
      </c>
    </row>
    <row r="838">
      <c r="A838" s="211">
        <v>837.0</v>
      </c>
      <c r="B838" s="221" t="s">
        <v>314</v>
      </c>
      <c r="C838" s="217" t="s">
        <v>313</v>
      </c>
      <c r="D838" s="217" t="s">
        <v>2095</v>
      </c>
      <c r="E838" s="217" t="s">
        <v>2096</v>
      </c>
      <c r="F838" s="218" t="s">
        <v>2093</v>
      </c>
      <c r="G838" s="219" t="s">
        <v>2669</v>
      </c>
      <c r="H838" s="225">
        <v>837.0</v>
      </c>
    </row>
    <row r="839">
      <c r="A839" s="211">
        <v>838.0</v>
      </c>
      <c r="B839" s="221" t="s">
        <v>314</v>
      </c>
      <c r="C839" s="217" t="s">
        <v>313</v>
      </c>
      <c r="D839" s="217" t="s">
        <v>2095</v>
      </c>
      <c r="E839" s="217" t="s">
        <v>2096</v>
      </c>
      <c r="F839" s="218" t="s">
        <v>2100</v>
      </c>
      <c r="G839" s="219" t="s">
        <v>2670</v>
      </c>
      <c r="H839" s="225">
        <v>838.0</v>
      </c>
    </row>
    <row r="840">
      <c r="A840" s="211">
        <v>839.0</v>
      </c>
      <c r="B840" s="221" t="s">
        <v>314</v>
      </c>
      <c r="C840" s="217" t="s">
        <v>313</v>
      </c>
      <c r="D840" s="217" t="s">
        <v>2095</v>
      </c>
      <c r="E840" s="217" t="s">
        <v>2096</v>
      </c>
      <c r="F840" s="218" t="s">
        <v>2102</v>
      </c>
      <c r="G840" s="219" t="s">
        <v>2103</v>
      </c>
      <c r="H840" s="225">
        <v>839.0</v>
      </c>
    </row>
    <row r="841">
      <c r="A841" s="211">
        <v>840.0</v>
      </c>
      <c r="B841" s="221" t="s">
        <v>314</v>
      </c>
      <c r="C841" s="217" t="s">
        <v>313</v>
      </c>
      <c r="D841" s="217" t="s">
        <v>2095</v>
      </c>
      <c r="E841" s="217" t="s">
        <v>2096</v>
      </c>
      <c r="F841" s="218" t="s">
        <v>2104</v>
      </c>
      <c r="G841" s="219" t="s">
        <v>2105</v>
      </c>
      <c r="H841" s="225">
        <v>840.0</v>
      </c>
    </row>
    <row r="842">
      <c r="A842" s="211">
        <v>841.0</v>
      </c>
      <c r="B842" s="221" t="s">
        <v>314</v>
      </c>
      <c r="C842" s="217" t="s">
        <v>313</v>
      </c>
      <c r="D842" s="217" t="s">
        <v>2095</v>
      </c>
      <c r="E842" s="217" t="s">
        <v>2096</v>
      </c>
      <c r="F842" s="218" t="s">
        <v>2106</v>
      </c>
      <c r="G842" s="219" t="s">
        <v>2155</v>
      </c>
      <c r="H842" s="225">
        <v>841.0</v>
      </c>
    </row>
    <row r="843">
      <c r="A843" s="211">
        <v>842.0</v>
      </c>
      <c r="B843" s="221" t="s">
        <v>314</v>
      </c>
      <c r="C843" s="217" t="s">
        <v>313</v>
      </c>
      <c r="D843" s="217" t="s">
        <v>2095</v>
      </c>
      <c r="E843" s="217" t="s">
        <v>2096</v>
      </c>
      <c r="F843" s="218" t="s">
        <v>2108</v>
      </c>
      <c r="G843" s="219" t="s">
        <v>2109</v>
      </c>
      <c r="H843" s="225">
        <v>842.0</v>
      </c>
    </row>
    <row r="844">
      <c r="A844" s="211">
        <v>843.0</v>
      </c>
      <c r="B844" s="221" t="s">
        <v>314</v>
      </c>
      <c r="C844" s="217" t="s">
        <v>313</v>
      </c>
      <c r="D844" s="217" t="s">
        <v>2095</v>
      </c>
      <c r="E844" s="217" t="s">
        <v>2096</v>
      </c>
      <c r="F844" s="218" t="s">
        <v>2110</v>
      </c>
      <c r="G844" s="219" t="s">
        <v>2111</v>
      </c>
      <c r="H844" s="225">
        <v>843.0</v>
      </c>
    </row>
    <row r="845">
      <c r="A845" s="211">
        <v>844.0</v>
      </c>
      <c r="B845" s="221" t="s">
        <v>314</v>
      </c>
      <c r="C845" s="217" t="s">
        <v>313</v>
      </c>
      <c r="D845" s="217" t="s">
        <v>2095</v>
      </c>
      <c r="E845" s="217" t="s">
        <v>2096</v>
      </c>
      <c r="F845" s="218" t="s">
        <v>2158</v>
      </c>
      <c r="G845" s="219" t="s">
        <v>2671</v>
      </c>
      <c r="H845" s="225">
        <v>844.0</v>
      </c>
    </row>
    <row r="846">
      <c r="A846" s="211">
        <v>845.0</v>
      </c>
      <c r="B846" s="221" t="s">
        <v>314</v>
      </c>
      <c r="C846" s="217" t="s">
        <v>313</v>
      </c>
      <c r="D846" s="217" t="s">
        <v>2112</v>
      </c>
      <c r="E846" s="217" t="s">
        <v>2113</v>
      </c>
      <c r="F846" s="218" t="s">
        <v>2089</v>
      </c>
      <c r="G846" s="219" t="s">
        <v>2114</v>
      </c>
      <c r="H846" s="225">
        <v>845.0</v>
      </c>
    </row>
    <row r="847">
      <c r="A847" s="211">
        <v>846.0</v>
      </c>
      <c r="B847" s="221" t="s">
        <v>314</v>
      </c>
      <c r="C847" s="217" t="s">
        <v>313</v>
      </c>
      <c r="D847" s="217" t="s">
        <v>2112</v>
      </c>
      <c r="E847" s="217" t="s">
        <v>2113</v>
      </c>
      <c r="F847" s="218" t="s">
        <v>2091</v>
      </c>
      <c r="G847" s="219" t="s">
        <v>2115</v>
      </c>
      <c r="H847" s="225">
        <v>846.0</v>
      </c>
    </row>
    <row r="848">
      <c r="A848" s="211">
        <v>847.0</v>
      </c>
      <c r="B848" s="221" t="s">
        <v>314</v>
      </c>
      <c r="C848" s="217" t="s">
        <v>313</v>
      </c>
      <c r="D848" s="217" t="s">
        <v>2112</v>
      </c>
      <c r="E848" s="217" t="s">
        <v>2113</v>
      </c>
      <c r="F848" s="218" t="s">
        <v>2093</v>
      </c>
      <c r="G848" s="219" t="s">
        <v>2672</v>
      </c>
      <c r="H848" s="225">
        <v>847.0</v>
      </c>
    </row>
    <row r="849">
      <c r="A849" s="211">
        <v>848.0</v>
      </c>
      <c r="B849" s="221" t="s">
        <v>314</v>
      </c>
      <c r="C849" s="217" t="s">
        <v>313</v>
      </c>
      <c r="D849" s="217" t="s">
        <v>2112</v>
      </c>
      <c r="E849" s="217" t="s">
        <v>2113</v>
      </c>
      <c r="F849" s="218" t="s">
        <v>2100</v>
      </c>
      <c r="G849" s="219" t="s">
        <v>2117</v>
      </c>
      <c r="H849" s="225">
        <v>848.0</v>
      </c>
    </row>
    <row r="850">
      <c r="A850" s="211">
        <v>849.0</v>
      </c>
      <c r="B850" s="221" t="s">
        <v>314</v>
      </c>
      <c r="C850" s="217" t="s">
        <v>313</v>
      </c>
      <c r="D850" s="217" t="s">
        <v>2112</v>
      </c>
      <c r="E850" s="217" t="s">
        <v>2113</v>
      </c>
      <c r="F850" s="218" t="s">
        <v>2102</v>
      </c>
      <c r="G850" s="219" t="s">
        <v>2118</v>
      </c>
      <c r="H850" s="225">
        <v>849.0</v>
      </c>
    </row>
    <row r="851">
      <c r="A851" s="211">
        <v>850.0</v>
      </c>
      <c r="B851" s="221" t="s">
        <v>314</v>
      </c>
      <c r="C851" s="217" t="s">
        <v>313</v>
      </c>
      <c r="D851" s="217" t="s">
        <v>2119</v>
      </c>
      <c r="E851" s="217" t="s">
        <v>2120</v>
      </c>
      <c r="F851" s="218" t="s">
        <v>2089</v>
      </c>
      <c r="G851" s="219" t="s">
        <v>2121</v>
      </c>
      <c r="H851" s="225">
        <v>850.0</v>
      </c>
    </row>
    <row r="852">
      <c r="A852" s="211">
        <v>851.0</v>
      </c>
      <c r="B852" s="221" t="s">
        <v>314</v>
      </c>
      <c r="C852" s="217" t="s">
        <v>313</v>
      </c>
      <c r="D852" s="217" t="s">
        <v>2119</v>
      </c>
      <c r="E852" s="217" t="s">
        <v>2120</v>
      </c>
      <c r="F852" s="218" t="s">
        <v>2091</v>
      </c>
      <c r="G852" s="219" t="s">
        <v>2122</v>
      </c>
      <c r="H852" s="225">
        <v>851.0</v>
      </c>
    </row>
    <row r="853">
      <c r="A853" s="211">
        <v>852.0</v>
      </c>
      <c r="B853" s="221" t="s">
        <v>314</v>
      </c>
      <c r="C853" s="217" t="s">
        <v>313</v>
      </c>
      <c r="D853" s="217" t="s">
        <v>2119</v>
      </c>
      <c r="E853" s="217" t="s">
        <v>2120</v>
      </c>
      <c r="F853" s="218" t="s">
        <v>2093</v>
      </c>
      <c r="G853" s="219" t="s">
        <v>2123</v>
      </c>
      <c r="H853" s="225">
        <v>852.0</v>
      </c>
    </row>
    <row r="854">
      <c r="A854" s="211">
        <v>853.0</v>
      </c>
      <c r="B854" s="221" t="s">
        <v>314</v>
      </c>
      <c r="C854" s="217" t="s">
        <v>313</v>
      </c>
      <c r="D854" s="217" t="s">
        <v>2119</v>
      </c>
      <c r="E854" s="217" t="s">
        <v>2120</v>
      </c>
      <c r="F854" s="218" t="s">
        <v>2100</v>
      </c>
      <c r="G854" s="219" t="s">
        <v>2124</v>
      </c>
      <c r="H854" s="225">
        <v>853.0</v>
      </c>
    </row>
    <row r="855">
      <c r="A855" s="211">
        <v>854.0</v>
      </c>
      <c r="B855" s="221" t="s">
        <v>314</v>
      </c>
      <c r="C855" s="217" t="s">
        <v>313</v>
      </c>
      <c r="D855" s="217" t="s">
        <v>2119</v>
      </c>
      <c r="E855" s="217" t="s">
        <v>2120</v>
      </c>
      <c r="F855" s="218" t="s">
        <v>2102</v>
      </c>
      <c r="G855" s="219" t="s">
        <v>2125</v>
      </c>
      <c r="H855" s="225">
        <v>854.0</v>
      </c>
    </row>
    <row r="856">
      <c r="A856" s="211">
        <v>855.0</v>
      </c>
      <c r="B856" s="221" t="s">
        <v>314</v>
      </c>
      <c r="C856" s="217" t="s">
        <v>313</v>
      </c>
      <c r="D856" s="217" t="s">
        <v>2126</v>
      </c>
      <c r="E856" s="217" t="s">
        <v>2127</v>
      </c>
      <c r="F856" s="218" t="s">
        <v>2089</v>
      </c>
      <c r="G856" s="219" t="s">
        <v>2128</v>
      </c>
      <c r="H856" s="225">
        <v>855.0</v>
      </c>
    </row>
    <row r="857">
      <c r="A857" s="211">
        <v>856.0</v>
      </c>
      <c r="B857" s="221" t="s">
        <v>314</v>
      </c>
      <c r="C857" s="217" t="s">
        <v>313</v>
      </c>
      <c r="D857" s="217" t="s">
        <v>2126</v>
      </c>
      <c r="E857" s="217" t="s">
        <v>2127</v>
      </c>
      <c r="F857" s="218" t="s">
        <v>2091</v>
      </c>
      <c r="G857" s="219" t="s">
        <v>2673</v>
      </c>
      <c r="H857" s="225">
        <v>856.0</v>
      </c>
    </row>
    <row r="858">
      <c r="A858" s="211">
        <v>857.0</v>
      </c>
      <c r="B858" s="221" t="s">
        <v>314</v>
      </c>
      <c r="C858" s="217" t="s">
        <v>313</v>
      </c>
      <c r="D858" s="217" t="s">
        <v>2126</v>
      </c>
      <c r="E858" s="217" t="s">
        <v>2127</v>
      </c>
      <c r="F858" s="218" t="s">
        <v>2093</v>
      </c>
      <c r="G858" s="219" t="s">
        <v>2130</v>
      </c>
      <c r="H858" s="225">
        <v>857.0</v>
      </c>
    </row>
    <row r="859">
      <c r="A859" s="211">
        <v>858.0</v>
      </c>
      <c r="B859" s="221" t="s">
        <v>314</v>
      </c>
      <c r="C859" s="217" t="s">
        <v>313</v>
      </c>
      <c r="D859" s="217" t="s">
        <v>2126</v>
      </c>
      <c r="E859" s="217" t="s">
        <v>2127</v>
      </c>
      <c r="F859" s="218" t="s">
        <v>2100</v>
      </c>
      <c r="G859" s="219" t="s">
        <v>2131</v>
      </c>
      <c r="H859" s="225">
        <v>858.0</v>
      </c>
    </row>
    <row r="860">
      <c r="A860" s="211">
        <v>859.0</v>
      </c>
      <c r="B860" s="221" t="s">
        <v>314</v>
      </c>
      <c r="C860" s="217" t="s">
        <v>313</v>
      </c>
      <c r="D860" s="217" t="s">
        <v>2132</v>
      </c>
      <c r="E860" s="217" t="s">
        <v>86</v>
      </c>
      <c r="F860" s="218" t="s">
        <v>2089</v>
      </c>
      <c r="G860" s="219" t="s">
        <v>2674</v>
      </c>
      <c r="H860" s="225">
        <v>859.0</v>
      </c>
    </row>
    <row r="861">
      <c r="A861" s="211">
        <v>860.0</v>
      </c>
      <c r="B861" s="221" t="s">
        <v>314</v>
      </c>
      <c r="C861" s="217" t="s">
        <v>313</v>
      </c>
      <c r="D861" s="217" t="s">
        <v>2132</v>
      </c>
      <c r="E861" s="217" t="s">
        <v>86</v>
      </c>
      <c r="F861" s="218" t="s">
        <v>2091</v>
      </c>
      <c r="G861" s="219" t="s">
        <v>2134</v>
      </c>
      <c r="H861" s="225">
        <v>860.0</v>
      </c>
    </row>
    <row r="862">
      <c r="A862" s="211">
        <v>861.0</v>
      </c>
      <c r="B862" s="221" t="s">
        <v>314</v>
      </c>
      <c r="C862" s="217" t="s">
        <v>313</v>
      </c>
      <c r="D862" s="217" t="s">
        <v>2132</v>
      </c>
      <c r="E862" s="217" t="s">
        <v>86</v>
      </c>
      <c r="F862" s="218" t="s">
        <v>2093</v>
      </c>
      <c r="G862" s="219" t="s">
        <v>2135</v>
      </c>
      <c r="H862" s="225">
        <v>861.0</v>
      </c>
    </row>
    <row r="863">
      <c r="A863" s="211">
        <v>862.0</v>
      </c>
      <c r="B863" s="221" t="s">
        <v>314</v>
      </c>
      <c r="C863" s="217" t="s">
        <v>313</v>
      </c>
      <c r="D863" s="217" t="s">
        <v>2132</v>
      </c>
      <c r="E863" s="217" t="s">
        <v>86</v>
      </c>
      <c r="F863" s="218" t="s">
        <v>2100</v>
      </c>
      <c r="G863" s="219" t="s">
        <v>2136</v>
      </c>
      <c r="H863" s="225">
        <v>862.0</v>
      </c>
    </row>
    <row r="864">
      <c r="A864" s="211">
        <v>863.0</v>
      </c>
      <c r="B864" s="221" t="s">
        <v>314</v>
      </c>
      <c r="C864" s="217" t="s">
        <v>313</v>
      </c>
      <c r="D864" s="217" t="s">
        <v>2132</v>
      </c>
      <c r="E864" s="217" t="s">
        <v>86</v>
      </c>
      <c r="F864" s="218" t="s">
        <v>2102</v>
      </c>
      <c r="G864" s="219" t="s">
        <v>2137</v>
      </c>
      <c r="H864" s="225">
        <v>863.0</v>
      </c>
    </row>
    <row r="865">
      <c r="A865" s="211">
        <v>864.0</v>
      </c>
      <c r="B865" s="221" t="s">
        <v>314</v>
      </c>
      <c r="C865" s="217" t="s">
        <v>313</v>
      </c>
      <c r="D865" s="217" t="s">
        <v>2132</v>
      </c>
      <c r="E865" s="217" t="s">
        <v>86</v>
      </c>
      <c r="F865" s="218" t="s">
        <v>2104</v>
      </c>
      <c r="G865" s="219" t="s">
        <v>2138</v>
      </c>
      <c r="H865" s="225">
        <v>864.0</v>
      </c>
    </row>
    <row r="866">
      <c r="A866" s="211">
        <v>865.0</v>
      </c>
      <c r="B866" s="221" t="s">
        <v>314</v>
      </c>
      <c r="C866" s="217" t="s">
        <v>313</v>
      </c>
      <c r="D866" s="217" t="s">
        <v>2132</v>
      </c>
      <c r="E866" s="217" t="s">
        <v>86</v>
      </c>
      <c r="F866" s="218" t="s">
        <v>2106</v>
      </c>
      <c r="G866" s="219" t="s">
        <v>2139</v>
      </c>
      <c r="H866" s="225">
        <v>865.0</v>
      </c>
    </row>
    <row r="867">
      <c r="A867" s="211">
        <v>866.0</v>
      </c>
      <c r="B867" s="221" t="s">
        <v>314</v>
      </c>
      <c r="C867" s="217" t="s">
        <v>313</v>
      </c>
      <c r="D867" s="217" t="s">
        <v>2132</v>
      </c>
      <c r="E867" s="217" t="s">
        <v>86</v>
      </c>
      <c r="F867" s="218" t="s">
        <v>2108</v>
      </c>
      <c r="G867" s="219" t="s">
        <v>2140</v>
      </c>
      <c r="H867" s="225">
        <v>866.0</v>
      </c>
    </row>
    <row r="868">
      <c r="A868" s="211">
        <v>867.0</v>
      </c>
      <c r="B868" s="221" t="s">
        <v>314</v>
      </c>
      <c r="C868" s="217" t="s">
        <v>313</v>
      </c>
      <c r="D868" s="217" t="s">
        <v>2141</v>
      </c>
      <c r="E868" s="217" t="s">
        <v>2142</v>
      </c>
      <c r="F868" s="218" t="s">
        <v>2089</v>
      </c>
      <c r="G868" s="219" t="s">
        <v>87</v>
      </c>
      <c r="H868" s="225">
        <v>867.0</v>
      </c>
    </row>
    <row r="869">
      <c r="A869" s="211">
        <v>868.0</v>
      </c>
      <c r="B869" s="221" t="s">
        <v>314</v>
      </c>
      <c r="C869" s="217" t="s">
        <v>313</v>
      </c>
      <c r="D869" s="217" t="s">
        <v>2141</v>
      </c>
      <c r="E869" s="217" t="s">
        <v>2142</v>
      </c>
      <c r="F869" s="218" t="s">
        <v>2091</v>
      </c>
      <c r="G869" s="219" t="s">
        <v>2143</v>
      </c>
      <c r="H869" s="225">
        <v>868.0</v>
      </c>
    </row>
    <row r="870">
      <c r="A870" s="211">
        <v>869.0</v>
      </c>
      <c r="B870" s="221" t="s">
        <v>314</v>
      </c>
      <c r="C870" s="217" t="s">
        <v>313</v>
      </c>
      <c r="D870" s="217" t="s">
        <v>2141</v>
      </c>
      <c r="E870" s="217" t="s">
        <v>2142</v>
      </c>
      <c r="F870" s="218" t="s">
        <v>2093</v>
      </c>
      <c r="G870" s="219" t="s">
        <v>2675</v>
      </c>
      <c r="H870" s="225">
        <v>869.0</v>
      </c>
    </row>
    <row r="871">
      <c r="A871" s="211">
        <v>870.0</v>
      </c>
      <c r="B871" s="221" t="s">
        <v>314</v>
      </c>
      <c r="C871" s="217" t="s">
        <v>313</v>
      </c>
      <c r="D871" s="217" t="s">
        <v>2141</v>
      </c>
      <c r="E871" s="217" t="s">
        <v>2142</v>
      </c>
      <c r="F871" s="218" t="s">
        <v>2100</v>
      </c>
      <c r="G871" s="219" t="s">
        <v>2676</v>
      </c>
      <c r="H871" s="225">
        <v>870.0</v>
      </c>
    </row>
    <row r="872">
      <c r="A872" s="211">
        <v>871.0</v>
      </c>
      <c r="B872" s="221" t="s">
        <v>314</v>
      </c>
      <c r="C872" s="217" t="s">
        <v>313</v>
      </c>
      <c r="D872" s="217" t="s">
        <v>2141</v>
      </c>
      <c r="E872" s="217" t="s">
        <v>2142</v>
      </c>
      <c r="F872" s="218" t="s">
        <v>2102</v>
      </c>
      <c r="G872" s="219" t="s">
        <v>2677</v>
      </c>
      <c r="H872" s="225">
        <v>871.0</v>
      </c>
    </row>
    <row r="873">
      <c r="A873" s="211">
        <v>872.0</v>
      </c>
      <c r="B873" s="221" t="s">
        <v>314</v>
      </c>
      <c r="C873" s="217" t="s">
        <v>313</v>
      </c>
      <c r="D873" s="217" t="s">
        <v>2141</v>
      </c>
      <c r="E873" s="217" t="s">
        <v>2142</v>
      </c>
      <c r="F873" s="218" t="s">
        <v>2104</v>
      </c>
      <c r="G873" s="219" t="s">
        <v>2678</v>
      </c>
      <c r="H873" s="225">
        <v>872.0</v>
      </c>
    </row>
    <row r="874">
      <c r="A874" s="211">
        <v>873.0</v>
      </c>
      <c r="B874" s="221" t="s">
        <v>314</v>
      </c>
      <c r="C874" s="217" t="s">
        <v>313</v>
      </c>
      <c r="D874" s="217" t="s">
        <v>2141</v>
      </c>
      <c r="E874" s="217" t="s">
        <v>2142</v>
      </c>
      <c r="F874" s="218" t="s">
        <v>2106</v>
      </c>
      <c r="G874" s="219" t="s">
        <v>2679</v>
      </c>
      <c r="H874" s="225">
        <v>873.0</v>
      </c>
    </row>
    <row r="875">
      <c r="A875" s="211">
        <v>874.0</v>
      </c>
      <c r="B875" s="221" t="s">
        <v>314</v>
      </c>
      <c r="C875" s="217" t="s">
        <v>313</v>
      </c>
      <c r="D875" s="217" t="s">
        <v>2145</v>
      </c>
      <c r="E875" s="217" t="s">
        <v>2088</v>
      </c>
      <c r="F875" s="218" t="s">
        <v>2089</v>
      </c>
      <c r="G875" s="219" t="s">
        <v>2680</v>
      </c>
      <c r="H875" s="225">
        <v>874.0</v>
      </c>
    </row>
    <row r="876">
      <c r="A876" s="211">
        <v>875.0</v>
      </c>
      <c r="B876" s="221" t="s">
        <v>314</v>
      </c>
      <c r="C876" s="217" t="s">
        <v>313</v>
      </c>
      <c r="D876" s="217" t="s">
        <v>2145</v>
      </c>
      <c r="E876" s="217" t="s">
        <v>2088</v>
      </c>
      <c r="F876" s="218" t="s">
        <v>2091</v>
      </c>
      <c r="G876" s="219" t="s">
        <v>2147</v>
      </c>
      <c r="H876" s="225">
        <v>875.0</v>
      </c>
    </row>
    <row r="877">
      <c r="A877" s="211">
        <v>876.0</v>
      </c>
      <c r="B877" s="221" t="s">
        <v>314</v>
      </c>
      <c r="C877" s="217" t="s">
        <v>313</v>
      </c>
      <c r="D877" s="217" t="s">
        <v>2145</v>
      </c>
      <c r="E877" s="217" t="s">
        <v>2088</v>
      </c>
      <c r="F877" s="218" t="s">
        <v>2093</v>
      </c>
      <c r="G877" s="219" t="s">
        <v>2148</v>
      </c>
      <c r="H877" s="225">
        <v>876.0</v>
      </c>
    </row>
    <row r="878">
      <c r="A878" s="211">
        <v>877.0</v>
      </c>
      <c r="B878" s="221" t="s">
        <v>314</v>
      </c>
      <c r="C878" s="217" t="s">
        <v>313</v>
      </c>
      <c r="D878" s="217" t="s">
        <v>2145</v>
      </c>
      <c r="E878" s="217" t="s">
        <v>2088</v>
      </c>
      <c r="F878" s="218" t="s">
        <v>2100</v>
      </c>
      <c r="G878" s="219" t="s">
        <v>2094</v>
      </c>
      <c r="H878" s="225">
        <v>877.0</v>
      </c>
    </row>
    <row r="879">
      <c r="A879" s="211">
        <v>878.0</v>
      </c>
      <c r="B879" s="221" t="s">
        <v>314</v>
      </c>
      <c r="C879" s="217" t="s">
        <v>313</v>
      </c>
      <c r="D879" s="217" t="s">
        <v>2145</v>
      </c>
      <c r="E879" s="217" t="s">
        <v>2088</v>
      </c>
      <c r="F879" s="218" t="s">
        <v>2102</v>
      </c>
      <c r="G879" s="219" t="s">
        <v>2681</v>
      </c>
      <c r="H879" s="225">
        <v>878.0</v>
      </c>
    </row>
    <row r="880">
      <c r="A880" s="211">
        <v>879.0</v>
      </c>
      <c r="B880" s="221" t="s">
        <v>314</v>
      </c>
      <c r="C880" s="217" t="s">
        <v>313</v>
      </c>
      <c r="D880" s="217" t="s">
        <v>2145</v>
      </c>
      <c r="E880" s="217" t="s">
        <v>2088</v>
      </c>
      <c r="F880" s="218" t="s">
        <v>2104</v>
      </c>
      <c r="G880" s="219" t="s">
        <v>2682</v>
      </c>
      <c r="H880" s="225">
        <v>879.0</v>
      </c>
    </row>
    <row r="881">
      <c r="A881" s="211">
        <v>880.0</v>
      </c>
      <c r="B881" s="221" t="s">
        <v>314</v>
      </c>
      <c r="C881" s="217" t="s">
        <v>313</v>
      </c>
      <c r="D881" s="217" t="s">
        <v>2145</v>
      </c>
      <c r="E881" s="217" t="s">
        <v>2088</v>
      </c>
      <c r="F881" s="218" t="s">
        <v>2106</v>
      </c>
      <c r="G881" s="219" t="s">
        <v>2683</v>
      </c>
      <c r="H881" s="225">
        <v>880.0</v>
      </c>
    </row>
    <row r="882">
      <c r="A882" s="211">
        <v>881.0</v>
      </c>
      <c r="B882" s="221" t="s">
        <v>314</v>
      </c>
      <c r="C882" s="217" t="s">
        <v>313</v>
      </c>
      <c r="D882" s="217" t="s">
        <v>2145</v>
      </c>
      <c r="E882" s="217" t="s">
        <v>2088</v>
      </c>
      <c r="F882" s="218" t="s">
        <v>2108</v>
      </c>
      <c r="G882" s="219" t="s">
        <v>2684</v>
      </c>
      <c r="H882" s="225">
        <v>881.0</v>
      </c>
    </row>
    <row r="883">
      <c r="A883" s="211">
        <v>882.0</v>
      </c>
      <c r="B883" s="221" t="s">
        <v>314</v>
      </c>
      <c r="C883" s="217" t="s">
        <v>313</v>
      </c>
      <c r="D883" s="217" t="s">
        <v>2149</v>
      </c>
      <c r="E883" s="217" t="s">
        <v>2096</v>
      </c>
      <c r="F883" s="218" t="s">
        <v>2089</v>
      </c>
      <c r="G883" s="219" t="s">
        <v>2668</v>
      </c>
      <c r="H883" s="225">
        <v>882.0</v>
      </c>
    </row>
    <row r="884">
      <c r="A884" s="211">
        <v>883.0</v>
      </c>
      <c r="B884" s="221" t="s">
        <v>314</v>
      </c>
      <c r="C884" s="217" t="s">
        <v>313</v>
      </c>
      <c r="D884" s="217" t="s">
        <v>2149</v>
      </c>
      <c r="E884" s="217" t="s">
        <v>2096</v>
      </c>
      <c r="F884" s="218" t="s">
        <v>2091</v>
      </c>
      <c r="G884" s="219" t="s">
        <v>2685</v>
      </c>
      <c r="H884" s="225">
        <v>883.0</v>
      </c>
    </row>
    <row r="885">
      <c r="A885" s="211">
        <v>884.0</v>
      </c>
      <c r="B885" s="221" t="s">
        <v>314</v>
      </c>
      <c r="C885" s="217" t="s">
        <v>313</v>
      </c>
      <c r="D885" s="217" t="s">
        <v>2149</v>
      </c>
      <c r="E885" s="217" t="s">
        <v>2096</v>
      </c>
      <c r="F885" s="218" t="s">
        <v>2093</v>
      </c>
      <c r="G885" s="219" t="s">
        <v>2151</v>
      </c>
      <c r="H885" s="225">
        <v>884.0</v>
      </c>
    </row>
    <row r="886">
      <c r="A886" s="211">
        <v>885.0</v>
      </c>
      <c r="B886" s="221" t="s">
        <v>314</v>
      </c>
      <c r="C886" s="217" t="s">
        <v>313</v>
      </c>
      <c r="D886" s="217" t="s">
        <v>2149</v>
      </c>
      <c r="E886" s="217" t="s">
        <v>2096</v>
      </c>
      <c r="F886" s="218" t="s">
        <v>2100</v>
      </c>
      <c r="G886" s="219" t="s">
        <v>2152</v>
      </c>
      <c r="H886" s="225">
        <v>885.0</v>
      </c>
    </row>
    <row r="887">
      <c r="A887" s="211">
        <v>886.0</v>
      </c>
      <c r="B887" s="221" t="s">
        <v>314</v>
      </c>
      <c r="C887" s="217" t="s">
        <v>313</v>
      </c>
      <c r="D887" s="217" t="s">
        <v>2149</v>
      </c>
      <c r="E887" s="217" t="s">
        <v>2096</v>
      </c>
      <c r="F887" s="218" t="s">
        <v>2102</v>
      </c>
      <c r="G887" s="219" t="s">
        <v>2686</v>
      </c>
      <c r="H887" s="225">
        <v>886.0</v>
      </c>
    </row>
    <row r="888">
      <c r="A888" s="211">
        <v>887.0</v>
      </c>
      <c r="B888" s="221" t="s">
        <v>314</v>
      </c>
      <c r="C888" s="217" t="s">
        <v>313</v>
      </c>
      <c r="D888" s="217" t="s">
        <v>2149</v>
      </c>
      <c r="E888" s="217" t="s">
        <v>2096</v>
      </c>
      <c r="F888" s="218" t="s">
        <v>2104</v>
      </c>
      <c r="G888" s="219" t="s">
        <v>2154</v>
      </c>
      <c r="H888" s="225">
        <v>887.0</v>
      </c>
    </row>
    <row r="889">
      <c r="A889" s="211">
        <v>888.0</v>
      </c>
      <c r="B889" s="221" t="s">
        <v>314</v>
      </c>
      <c r="C889" s="217" t="s">
        <v>313</v>
      </c>
      <c r="D889" s="217" t="s">
        <v>2149</v>
      </c>
      <c r="E889" s="217" t="s">
        <v>2096</v>
      </c>
      <c r="F889" s="218" t="s">
        <v>2106</v>
      </c>
      <c r="G889" s="219" t="s">
        <v>2105</v>
      </c>
      <c r="H889" s="225">
        <v>888.0</v>
      </c>
    </row>
    <row r="890">
      <c r="A890" s="211">
        <v>889.0</v>
      </c>
      <c r="B890" s="221" t="s">
        <v>314</v>
      </c>
      <c r="C890" s="217" t="s">
        <v>313</v>
      </c>
      <c r="D890" s="217" t="s">
        <v>2149</v>
      </c>
      <c r="E890" s="217" t="s">
        <v>2096</v>
      </c>
      <c r="F890" s="218" t="s">
        <v>2108</v>
      </c>
      <c r="G890" s="219" t="s">
        <v>2155</v>
      </c>
      <c r="H890" s="225">
        <v>889.0</v>
      </c>
    </row>
    <row r="891">
      <c r="A891" s="211">
        <v>890.0</v>
      </c>
      <c r="B891" s="221" t="s">
        <v>314</v>
      </c>
      <c r="C891" s="217" t="s">
        <v>313</v>
      </c>
      <c r="D891" s="217" t="s">
        <v>2149</v>
      </c>
      <c r="E891" s="217" t="s">
        <v>2096</v>
      </c>
      <c r="F891" s="218" t="s">
        <v>2110</v>
      </c>
      <c r="G891" s="219" t="s">
        <v>2156</v>
      </c>
      <c r="H891" s="225">
        <v>890.0</v>
      </c>
    </row>
    <row r="892">
      <c r="A892" s="211">
        <v>891.0</v>
      </c>
      <c r="B892" s="221" t="s">
        <v>314</v>
      </c>
      <c r="C892" s="217" t="s">
        <v>313</v>
      </c>
      <c r="D892" s="217" t="s">
        <v>2149</v>
      </c>
      <c r="E892" s="217" t="s">
        <v>2096</v>
      </c>
      <c r="F892" s="218" t="s">
        <v>2158</v>
      </c>
      <c r="G892" s="219" t="s">
        <v>2157</v>
      </c>
      <c r="H892" s="225">
        <v>891.0</v>
      </c>
    </row>
    <row r="893">
      <c r="A893" s="211">
        <v>892.0</v>
      </c>
      <c r="B893" s="221" t="s">
        <v>314</v>
      </c>
      <c r="C893" s="217" t="s">
        <v>313</v>
      </c>
      <c r="D893" s="217" t="s">
        <v>2149</v>
      </c>
      <c r="E893" s="217" t="s">
        <v>2096</v>
      </c>
      <c r="F893" s="218" t="s">
        <v>2160</v>
      </c>
      <c r="G893" s="219" t="s">
        <v>2159</v>
      </c>
      <c r="H893" s="225">
        <v>892.0</v>
      </c>
    </row>
    <row r="894">
      <c r="A894" s="211">
        <v>893.0</v>
      </c>
      <c r="B894" s="221" t="s">
        <v>314</v>
      </c>
      <c r="C894" s="217" t="s">
        <v>313</v>
      </c>
      <c r="D894" s="217" t="s">
        <v>2149</v>
      </c>
      <c r="E894" s="217" t="s">
        <v>2096</v>
      </c>
      <c r="F894" s="218" t="s">
        <v>2162</v>
      </c>
      <c r="G894" s="219" t="s">
        <v>2161</v>
      </c>
      <c r="H894" s="225">
        <v>893.0</v>
      </c>
    </row>
    <row r="895">
      <c r="A895" s="211">
        <v>894.0</v>
      </c>
      <c r="B895" s="221" t="s">
        <v>314</v>
      </c>
      <c r="C895" s="217" t="s">
        <v>313</v>
      </c>
      <c r="D895" s="217" t="s">
        <v>2149</v>
      </c>
      <c r="E895" s="217" t="s">
        <v>2096</v>
      </c>
      <c r="F895" s="218" t="s">
        <v>2164</v>
      </c>
      <c r="G895" s="219" t="s">
        <v>2163</v>
      </c>
      <c r="H895" s="225">
        <v>894.0</v>
      </c>
    </row>
    <row r="896">
      <c r="A896" s="211">
        <v>895.0</v>
      </c>
      <c r="B896" s="221" t="s">
        <v>314</v>
      </c>
      <c r="C896" s="217" t="s">
        <v>313</v>
      </c>
      <c r="D896" s="217" t="s">
        <v>2149</v>
      </c>
      <c r="E896" s="217" t="s">
        <v>2096</v>
      </c>
      <c r="F896" s="218" t="s">
        <v>2687</v>
      </c>
      <c r="G896" s="219" t="s">
        <v>2688</v>
      </c>
      <c r="H896" s="225">
        <v>895.0</v>
      </c>
    </row>
    <row r="897">
      <c r="A897" s="211">
        <v>896.0</v>
      </c>
      <c r="B897" s="221" t="s">
        <v>314</v>
      </c>
      <c r="C897" s="217" t="s">
        <v>313</v>
      </c>
      <c r="D897" s="217" t="s">
        <v>2166</v>
      </c>
      <c r="E897" s="217" t="s">
        <v>2113</v>
      </c>
      <c r="F897" s="218" t="s">
        <v>2089</v>
      </c>
      <c r="G897" s="219" t="s">
        <v>2167</v>
      </c>
      <c r="H897" s="225">
        <v>896.0</v>
      </c>
    </row>
    <row r="898">
      <c r="A898" s="211">
        <v>897.0</v>
      </c>
      <c r="B898" s="221" t="s">
        <v>314</v>
      </c>
      <c r="C898" s="217" t="s">
        <v>313</v>
      </c>
      <c r="D898" s="217" t="s">
        <v>2166</v>
      </c>
      <c r="E898" s="217" t="s">
        <v>2113</v>
      </c>
      <c r="F898" s="218" t="s">
        <v>2091</v>
      </c>
      <c r="G898" s="219" t="s">
        <v>2168</v>
      </c>
      <c r="H898" s="225">
        <v>897.0</v>
      </c>
    </row>
    <row r="899">
      <c r="A899" s="211">
        <v>898.0</v>
      </c>
      <c r="B899" s="221" t="s">
        <v>314</v>
      </c>
      <c r="C899" s="217" t="s">
        <v>313</v>
      </c>
      <c r="D899" s="217" t="s">
        <v>2166</v>
      </c>
      <c r="E899" s="217" t="s">
        <v>2113</v>
      </c>
      <c r="F899" s="218" t="s">
        <v>2093</v>
      </c>
      <c r="G899" s="219" t="s">
        <v>2689</v>
      </c>
      <c r="H899" s="225">
        <v>898.0</v>
      </c>
    </row>
    <row r="900">
      <c r="A900" s="211">
        <v>899.0</v>
      </c>
      <c r="B900" s="221" t="s">
        <v>314</v>
      </c>
      <c r="C900" s="217" t="s">
        <v>313</v>
      </c>
      <c r="D900" s="217" t="s">
        <v>2166</v>
      </c>
      <c r="E900" s="217" t="s">
        <v>2113</v>
      </c>
      <c r="F900" s="218" t="s">
        <v>2100</v>
      </c>
      <c r="G900" s="219" t="s">
        <v>2170</v>
      </c>
      <c r="H900" s="225">
        <v>899.0</v>
      </c>
    </row>
    <row r="901">
      <c r="A901" s="211">
        <v>900.0</v>
      </c>
      <c r="B901" s="221" t="s">
        <v>314</v>
      </c>
      <c r="C901" s="217" t="s">
        <v>313</v>
      </c>
      <c r="D901" s="217" t="s">
        <v>2171</v>
      </c>
      <c r="E901" s="217" t="s">
        <v>2120</v>
      </c>
      <c r="F901" s="218" t="s">
        <v>2089</v>
      </c>
      <c r="G901" s="219" t="s">
        <v>2172</v>
      </c>
      <c r="H901" s="225">
        <v>900.0</v>
      </c>
    </row>
    <row r="902">
      <c r="A902" s="211">
        <v>901.0</v>
      </c>
      <c r="B902" s="221" t="s">
        <v>314</v>
      </c>
      <c r="C902" s="217" t="s">
        <v>313</v>
      </c>
      <c r="D902" s="217" t="s">
        <v>2171</v>
      </c>
      <c r="E902" s="217" t="s">
        <v>2120</v>
      </c>
      <c r="F902" s="218" t="s">
        <v>2091</v>
      </c>
      <c r="G902" s="219" t="s">
        <v>2173</v>
      </c>
      <c r="H902" s="225">
        <v>901.0</v>
      </c>
    </row>
    <row r="903">
      <c r="A903" s="211">
        <v>902.0</v>
      </c>
      <c r="B903" s="221" t="s">
        <v>314</v>
      </c>
      <c r="C903" s="217" t="s">
        <v>313</v>
      </c>
      <c r="D903" s="217" t="s">
        <v>2171</v>
      </c>
      <c r="E903" s="217" t="s">
        <v>2120</v>
      </c>
      <c r="F903" s="218" t="s">
        <v>2093</v>
      </c>
      <c r="G903" s="219" t="s">
        <v>2174</v>
      </c>
      <c r="H903" s="225">
        <v>902.0</v>
      </c>
    </row>
    <row r="904">
      <c r="A904" s="211">
        <v>903.0</v>
      </c>
      <c r="B904" s="221" t="s">
        <v>314</v>
      </c>
      <c r="C904" s="217" t="s">
        <v>313</v>
      </c>
      <c r="D904" s="217" t="s">
        <v>2171</v>
      </c>
      <c r="E904" s="217" t="s">
        <v>2120</v>
      </c>
      <c r="F904" s="218" t="s">
        <v>2100</v>
      </c>
      <c r="G904" s="219" t="s">
        <v>2175</v>
      </c>
      <c r="H904" s="225">
        <v>903.0</v>
      </c>
    </row>
    <row r="905">
      <c r="A905" s="211">
        <v>904.0</v>
      </c>
      <c r="B905" s="221" t="s">
        <v>314</v>
      </c>
      <c r="C905" s="217" t="s">
        <v>313</v>
      </c>
      <c r="D905" s="217" t="s">
        <v>2171</v>
      </c>
      <c r="E905" s="217" t="s">
        <v>2120</v>
      </c>
      <c r="F905" s="218" t="s">
        <v>2102</v>
      </c>
      <c r="G905" s="219" t="s">
        <v>2176</v>
      </c>
      <c r="H905" s="225">
        <v>904.0</v>
      </c>
    </row>
    <row r="906">
      <c r="A906" s="211">
        <v>905.0</v>
      </c>
      <c r="B906" s="221" t="s">
        <v>314</v>
      </c>
      <c r="C906" s="217" t="s">
        <v>313</v>
      </c>
      <c r="D906" s="217" t="s">
        <v>2177</v>
      </c>
      <c r="E906" s="217" t="s">
        <v>2127</v>
      </c>
      <c r="F906" s="218" t="s">
        <v>2089</v>
      </c>
      <c r="G906" s="219" t="s">
        <v>2178</v>
      </c>
      <c r="H906" s="225">
        <v>905.0</v>
      </c>
    </row>
    <row r="907">
      <c r="A907" s="211">
        <v>906.0</v>
      </c>
      <c r="B907" s="221" t="s">
        <v>314</v>
      </c>
      <c r="C907" s="217" t="s">
        <v>313</v>
      </c>
      <c r="D907" s="217" t="s">
        <v>2177</v>
      </c>
      <c r="E907" s="217" t="s">
        <v>2127</v>
      </c>
      <c r="F907" s="218" t="s">
        <v>2091</v>
      </c>
      <c r="G907" s="219" t="s">
        <v>2179</v>
      </c>
      <c r="H907" s="225">
        <v>906.0</v>
      </c>
    </row>
    <row r="908">
      <c r="A908" s="211">
        <v>907.0</v>
      </c>
      <c r="B908" s="221" t="s">
        <v>314</v>
      </c>
      <c r="C908" s="217" t="s">
        <v>313</v>
      </c>
      <c r="D908" s="217" t="s">
        <v>2177</v>
      </c>
      <c r="E908" s="217" t="s">
        <v>2127</v>
      </c>
      <c r="F908" s="218" t="s">
        <v>2093</v>
      </c>
      <c r="G908" s="219" t="s">
        <v>2690</v>
      </c>
      <c r="H908" s="225">
        <v>907.0</v>
      </c>
    </row>
    <row r="909">
      <c r="A909" s="211">
        <v>908.0</v>
      </c>
      <c r="B909" s="221" t="s">
        <v>314</v>
      </c>
      <c r="C909" s="217" t="s">
        <v>313</v>
      </c>
      <c r="D909" s="217" t="s">
        <v>2177</v>
      </c>
      <c r="E909" s="217" t="s">
        <v>2127</v>
      </c>
      <c r="F909" s="218" t="s">
        <v>2100</v>
      </c>
      <c r="G909" s="219" t="s">
        <v>2181</v>
      </c>
      <c r="H909" s="225">
        <v>908.0</v>
      </c>
    </row>
    <row r="910">
      <c r="A910" s="211">
        <v>909.0</v>
      </c>
      <c r="B910" s="221" t="s">
        <v>314</v>
      </c>
      <c r="C910" s="217" t="s">
        <v>313</v>
      </c>
      <c r="D910" s="217" t="s">
        <v>2177</v>
      </c>
      <c r="E910" s="217" t="s">
        <v>2127</v>
      </c>
      <c r="F910" s="218" t="s">
        <v>2102</v>
      </c>
      <c r="G910" s="219" t="s">
        <v>2182</v>
      </c>
      <c r="H910" s="225">
        <v>909.0</v>
      </c>
    </row>
    <row r="911">
      <c r="A911" s="211">
        <v>910.0</v>
      </c>
      <c r="B911" s="221" t="s">
        <v>314</v>
      </c>
      <c r="C911" s="217" t="s">
        <v>313</v>
      </c>
      <c r="D911" s="217" t="s">
        <v>2183</v>
      </c>
      <c r="E911" s="217" t="s">
        <v>86</v>
      </c>
      <c r="F911" s="218" t="s">
        <v>2089</v>
      </c>
      <c r="G911" s="219" t="s">
        <v>2691</v>
      </c>
      <c r="H911" s="225">
        <v>910.0</v>
      </c>
    </row>
    <row r="912">
      <c r="A912" s="211">
        <v>911.0</v>
      </c>
      <c r="B912" s="221" t="s">
        <v>314</v>
      </c>
      <c r="C912" s="217" t="s">
        <v>313</v>
      </c>
      <c r="D912" s="217" t="s">
        <v>2183</v>
      </c>
      <c r="E912" s="217" t="s">
        <v>86</v>
      </c>
      <c r="F912" s="218" t="s">
        <v>2091</v>
      </c>
      <c r="G912" s="219" t="s">
        <v>2185</v>
      </c>
      <c r="H912" s="225">
        <v>911.0</v>
      </c>
    </row>
    <row r="913">
      <c r="A913" s="211">
        <v>912.0</v>
      </c>
      <c r="B913" s="221" t="s">
        <v>314</v>
      </c>
      <c r="C913" s="217" t="s">
        <v>313</v>
      </c>
      <c r="D913" s="217" t="s">
        <v>2183</v>
      </c>
      <c r="E913" s="217" t="s">
        <v>86</v>
      </c>
      <c r="F913" s="218" t="s">
        <v>2093</v>
      </c>
      <c r="G913" s="219" t="s">
        <v>2186</v>
      </c>
      <c r="H913" s="225">
        <v>912.0</v>
      </c>
    </row>
    <row r="914">
      <c r="A914" s="211">
        <v>913.0</v>
      </c>
      <c r="B914" s="221" t="s">
        <v>314</v>
      </c>
      <c r="C914" s="217" t="s">
        <v>313</v>
      </c>
      <c r="D914" s="217" t="s">
        <v>2183</v>
      </c>
      <c r="E914" s="217" t="s">
        <v>86</v>
      </c>
      <c r="F914" s="218" t="s">
        <v>2100</v>
      </c>
      <c r="G914" s="219" t="s">
        <v>2692</v>
      </c>
      <c r="H914" s="225">
        <v>913.0</v>
      </c>
    </row>
    <row r="915">
      <c r="A915" s="211">
        <v>914.0</v>
      </c>
      <c r="B915" s="221" t="s">
        <v>314</v>
      </c>
      <c r="C915" s="217" t="s">
        <v>313</v>
      </c>
      <c r="D915" s="217" t="s">
        <v>2183</v>
      </c>
      <c r="E915" s="217" t="s">
        <v>86</v>
      </c>
      <c r="F915" s="218" t="s">
        <v>2102</v>
      </c>
      <c r="G915" s="219" t="s">
        <v>2137</v>
      </c>
      <c r="H915" s="225">
        <v>914.0</v>
      </c>
    </row>
    <row r="916">
      <c r="A916" s="211">
        <v>915.0</v>
      </c>
      <c r="B916" s="221" t="s">
        <v>314</v>
      </c>
      <c r="C916" s="217" t="s">
        <v>313</v>
      </c>
      <c r="D916" s="217" t="s">
        <v>2183</v>
      </c>
      <c r="E916" s="217" t="s">
        <v>86</v>
      </c>
      <c r="F916" s="218" t="s">
        <v>2104</v>
      </c>
      <c r="G916" s="219" t="s">
        <v>2188</v>
      </c>
      <c r="H916" s="225">
        <v>915.0</v>
      </c>
    </row>
    <row r="917">
      <c r="A917" s="211">
        <v>916.0</v>
      </c>
      <c r="B917" s="221" t="s">
        <v>314</v>
      </c>
      <c r="C917" s="217" t="s">
        <v>313</v>
      </c>
      <c r="D917" s="217" t="s">
        <v>2183</v>
      </c>
      <c r="E917" s="217" t="s">
        <v>86</v>
      </c>
      <c r="F917" s="218" t="s">
        <v>2106</v>
      </c>
      <c r="G917" s="219" t="s">
        <v>2189</v>
      </c>
      <c r="H917" s="225">
        <v>916.0</v>
      </c>
    </row>
    <row r="918">
      <c r="A918" s="211">
        <v>917.0</v>
      </c>
      <c r="B918" s="221" t="s">
        <v>314</v>
      </c>
      <c r="C918" s="217" t="s">
        <v>313</v>
      </c>
      <c r="D918" s="217" t="s">
        <v>2183</v>
      </c>
      <c r="E918" s="217" t="s">
        <v>86</v>
      </c>
      <c r="F918" s="218" t="s">
        <v>2108</v>
      </c>
      <c r="G918" s="219" t="s">
        <v>2190</v>
      </c>
      <c r="H918" s="225">
        <v>917.0</v>
      </c>
    </row>
    <row r="919">
      <c r="A919" s="211">
        <v>918.0</v>
      </c>
      <c r="B919" s="221" t="s">
        <v>314</v>
      </c>
      <c r="C919" s="217" t="s">
        <v>313</v>
      </c>
      <c r="D919" s="217" t="s">
        <v>2191</v>
      </c>
      <c r="E919" s="217" t="s">
        <v>2142</v>
      </c>
      <c r="F919" s="218" t="s">
        <v>2089</v>
      </c>
      <c r="G919" s="219" t="s">
        <v>87</v>
      </c>
      <c r="H919" s="225">
        <v>918.0</v>
      </c>
    </row>
    <row r="920">
      <c r="A920" s="211">
        <v>919.0</v>
      </c>
      <c r="B920" s="221" t="s">
        <v>314</v>
      </c>
      <c r="C920" s="217" t="s">
        <v>313</v>
      </c>
      <c r="D920" s="217" t="s">
        <v>2191</v>
      </c>
      <c r="E920" s="217" t="s">
        <v>2142</v>
      </c>
      <c r="F920" s="218" t="s">
        <v>2091</v>
      </c>
      <c r="G920" s="219" t="s">
        <v>2143</v>
      </c>
      <c r="H920" s="225">
        <v>919.0</v>
      </c>
    </row>
    <row r="921">
      <c r="A921" s="211">
        <v>920.0</v>
      </c>
      <c r="B921" s="221" t="s">
        <v>314</v>
      </c>
      <c r="C921" s="217" t="s">
        <v>313</v>
      </c>
      <c r="D921" s="217" t="s">
        <v>2191</v>
      </c>
      <c r="E921" s="217" t="s">
        <v>2142</v>
      </c>
      <c r="F921" s="218" t="s">
        <v>2093</v>
      </c>
      <c r="G921" s="219" t="s">
        <v>2197</v>
      </c>
      <c r="H921" s="225">
        <v>920.0</v>
      </c>
    </row>
    <row r="922">
      <c r="A922" s="211">
        <v>921.0</v>
      </c>
      <c r="B922" s="221" t="s">
        <v>314</v>
      </c>
      <c r="C922" s="217" t="s">
        <v>313</v>
      </c>
      <c r="D922" s="217" t="s">
        <v>2191</v>
      </c>
      <c r="E922" s="217" t="s">
        <v>2142</v>
      </c>
      <c r="F922" s="218" t="s">
        <v>2100</v>
      </c>
      <c r="G922" s="219" t="s">
        <v>2193</v>
      </c>
      <c r="H922" s="225">
        <v>921.0</v>
      </c>
    </row>
    <row r="923">
      <c r="A923" s="211">
        <v>922.0</v>
      </c>
      <c r="B923" s="221" t="s">
        <v>314</v>
      </c>
      <c r="C923" s="217" t="s">
        <v>313</v>
      </c>
      <c r="D923" s="217" t="s">
        <v>2191</v>
      </c>
      <c r="E923" s="217" t="s">
        <v>2142</v>
      </c>
      <c r="F923" s="218" t="s">
        <v>2102</v>
      </c>
      <c r="G923" s="219" t="s">
        <v>2194</v>
      </c>
      <c r="H923" s="225">
        <v>922.0</v>
      </c>
    </row>
    <row r="924">
      <c r="A924" s="211">
        <v>923.0</v>
      </c>
      <c r="B924" s="221" t="s">
        <v>314</v>
      </c>
      <c r="C924" s="217" t="s">
        <v>313</v>
      </c>
      <c r="D924" s="217" t="s">
        <v>2191</v>
      </c>
      <c r="E924" s="217" t="s">
        <v>2142</v>
      </c>
      <c r="F924" s="218" t="s">
        <v>2104</v>
      </c>
      <c r="G924" s="219" t="s">
        <v>2195</v>
      </c>
      <c r="H924" s="225">
        <v>923.0</v>
      </c>
    </row>
    <row r="925">
      <c r="A925" s="211">
        <v>924.0</v>
      </c>
      <c r="B925" s="221" t="s">
        <v>314</v>
      </c>
      <c r="C925" s="217" t="s">
        <v>313</v>
      </c>
      <c r="D925" s="217" t="s">
        <v>2191</v>
      </c>
      <c r="E925" s="217" t="s">
        <v>2142</v>
      </c>
      <c r="F925" s="218" t="s">
        <v>2106</v>
      </c>
      <c r="G925" s="219" t="s">
        <v>2196</v>
      </c>
      <c r="H925" s="225">
        <v>924.0</v>
      </c>
    </row>
    <row r="926">
      <c r="A926" s="211">
        <v>925.0</v>
      </c>
      <c r="B926" s="221" t="s">
        <v>314</v>
      </c>
      <c r="C926" s="217" t="s">
        <v>313</v>
      </c>
      <c r="D926" s="217" t="s">
        <v>2191</v>
      </c>
      <c r="E926" s="217" t="s">
        <v>2142</v>
      </c>
      <c r="F926" s="218" t="s">
        <v>2108</v>
      </c>
      <c r="G926" s="219" t="s">
        <v>2693</v>
      </c>
      <c r="H926" s="225">
        <v>925.0</v>
      </c>
    </row>
    <row r="927">
      <c r="A927" s="211">
        <v>926.0</v>
      </c>
      <c r="B927" s="221" t="s">
        <v>314</v>
      </c>
      <c r="C927" s="217" t="s">
        <v>313</v>
      </c>
      <c r="D927" s="217" t="s">
        <v>2198</v>
      </c>
      <c r="E927" s="217" t="s">
        <v>2088</v>
      </c>
      <c r="F927" s="218" t="s">
        <v>2089</v>
      </c>
      <c r="G927" s="219" t="s">
        <v>2199</v>
      </c>
      <c r="H927" s="225">
        <v>926.0</v>
      </c>
    </row>
    <row r="928">
      <c r="A928" s="211">
        <v>927.0</v>
      </c>
      <c r="B928" s="221" t="s">
        <v>314</v>
      </c>
      <c r="C928" s="217" t="s">
        <v>313</v>
      </c>
      <c r="D928" s="217" t="s">
        <v>2198</v>
      </c>
      <c r="E928" s="217" t="s">
        <v>2088</v>
      </c>
      <c r="F928" s="218" t="s">
        <v>2091</v>
      </c>
      <c r="G928" s="219" t="s">
        <v>2200</v>
      </c>
      <c r="H928" s="225">
        <v>927.0</v>
      </c>
    </row>
    <row r="929">
      <c r="A929" s="211">
        <v>928.0</v>
      </c>
      <c r="B929" s="221" t="s">
        <v>314</v>
      </c>
      <c r="C929" s="217" t="s">
        <v>313</v>
      </c>
      <c r="D929" s="217" t="s">
        <v>2198</v>
      </c>
      <c r="E929" s="217" t="s">
        <v>2088</v>
      </c>
      <c r="F929" s="218" t="s">
        <v>2093</v>
      </c>
      <c r="G929" s="219" t="s">
        <v>2201</v>
      </c>
      <c r="H929" s="225">
        <v>928.0</v>
      </c>
    </row>
    <row r="930">
      <c r="A930" s="211">
        <v>929.0</v>
      </c>
      <c r="B930" s="221" t="s">
        <v>314</v>
      </c>
      <c r="C930" s="217" t="s">
        <v>313</v>
      </c>
      <c r="D930" s="217" t="s">
        <v>2198</v>
      </c>
      <c r="E930" s="217" t="s">
        <v>2088</v>
      </c>
      <c r="F930" s="218" t="s">
        <v>2100</v>
      </c>
      <c r="G930" s="219" t="s">
        <v>2094</v>
      </c>
      <c r="H930" s="225">
        <v>929.0</v>
      </c>
    </row>
    <row r="931">
      <c r="A931" s="211">
        <v>930.0</v>
      </c>
      <c r="B931" s="221" t="s">
        <v>314</v>
      </c>
      <c r="C931" s="217" t="s">
        <v>313</v>
      </c>
      <c r="D931" s="217" t="s">
        <v>2198</v>
      </c>
      <c r="E931" s="217" t="s">
        <v>2088</v>
      </c>
      <c r="F931" s="218" t="s">
        <v>2102</v>
      </c>
      <c r="G931" s="219" t="s">
        <v>2666</v>
      </c>
      <c r="H931" s="225">
        <v>930.0</v>
      </c>
    </row>
    <row r="932">
      <c r="A932" s="211">
        <v>931.0</v>
      </c>
      <c r="B932" s="221" t="s">
        <v>314</v>
      </c>
      <c r="C932" s="217" t="s">
        <v>313</v>
      </c>
      <c r="D932" s="217" t="s">
        <v>2198</v>
      </c>
      <c r="E932" s="217" t="s">
        <v>2088</v>
      </c>
      <c r="F932" s="218" t="s">
        <v>2104</v>
      </c>
      <c r="G932" s="219" t="s">
        <v>2694</v>
      </c>
      <c r="H932" s="225">
        <v>931.0</v>
      </c>
    </row>
    <row r="933">
      <c r="A933" s="211">
        <v>932.0</v>
      </c>
      <c r="B933" s="221" t="s">
        <v>314</v>
      </c>
      <c r="C933" s="217" t="s">
        <v>313</v>
      </c>
      <c r="D933" s="217" t="s">
        <v>2198</v>
      </c>
      <c r="E933" s="217" t="s">
        <v>2088</v>
      </c>
      <c r="F933" s="218" t="s">
        <v>2106</v>
      </c>
      <c r="G933" s="219" t="s">
        <v>2695</v>
      </c>
      <c r="H933" s="225">
        <v>932.0</v>
      </c>
    </row>
    <row r="934">
      <c r="A934" s="211">
        <v>933.0</v>
      </c>
      <c r="B934" s="221" t="s">
        <v>314</v>
      </c>
      <c r="C934" s="217" t="s">
        <v>313</v>
      </c>
      <c r="D934" s="217" t="s">
        <v>2198</v>
      </c>
      <c r="E934" s="217" t="s">
        <v>2088</v>
      </c>
      <c r="F934" s="218" t="s">
        <v>2108</v>
      </c>
      <c r="G934" s="219" t="s">
        <v>2696</v>
      </c>
      <c r="H934" s="225">
        <v>933.0</v>
      </c>
    </row>
    <row r="935">
      <c r="A935" s="211">
        <v>934.0</v>
      </c>
      <c r="B935" s="221" t="s">
        <v>314</v>
      </c>
      <c r="C935" s="217" t="s">
        <v>313</v>
      </c>
      <c r="D935" s="217" t="s">
        <v>2202</v>
      </c>
      <c r="E935" s="217" t="s">
        <v>2096</v>
      </c>
      <c r="F935" s="218" t="s">
        <v>2089</v>
      </c>
      <c r="G935" s="219" t="s">
        <v>2668</v>
      </c>
      <c r="H935" s="225">
        <v>934.0</v>
      </c>
    </row>
    <row r="936">
      <c r="A936" s="211">
        <v>935.0</v>
      </c>
      <c r="B936" s="221" t="s">
        <v>314</v>
      </c>
      <c r="C936" s="217" t="s">
        <v>313</v>
      </c>
      <c r="D936" s="217" t="s">
        <v>2202</v>
      </c>
      <c r="E936" s="217" t="s">
        <v>2096</v>
      </c>
      <c r="F936" s="218" t="s">
        <v>2091</v>
      </c>
      <c r="G936" s="219" t="s">
        <v>2697</v>
      </c>
      <c r="H936" s="225">
        <v>935.0</v>
      </c>
    </row>
    <row r="937">
      <c r="A937" s="211">
        <v>936.0</v>
      </c>
      <c r="B937" s="221" t="s">
        <v>314</v>
      </c>
      <c r="C937" s="217" t="s">
        <v>313</v>
      </c>
      <c r="D937" s="217" t="s">
        <v>2202</v>
      </c>
      <c r="E937" s="217" t="s">
        <v>2096</v>
      </c>
      <c r="F937" s="218" t="s">
        <v>2093</v>
      </c>
      <c r="G937" s="219" t="s">
        <v>2204</v>
      </c>
      <c r="H937" s="225">
        <v>936.0</v>
      </c>
    </row>
    <row r="938">
      <c r="A938" s="211">
        <v>937.0</v>
      </c>
      <c r="B938" s="221" t="s">
        <v>314</v>
      </c>
      <c r="C938" s="217" t="s">
        <v>313</v>
      </c>
      <c r="D938" s="217" t="s">
        <v>2202</v>
      </c>
      <c r="E938" s="217" t="s">
        <v>2096</v>
      </c>
      <c r="F938" s="218" t="s">
        <v>2100</v>
      </c>
      <c r="G938" s="219" t="s">
        <v>2205</v>
      </c>
      <c r="H938" s="225">
        <v>937.0</v>
      </c>
    </row>
    <row r="939">
      <c r="A939" s="211">
        <v>938.0</v>
      </c>
      <c r="B939" s="221" t="s">
        <v>314</v>
      </c>
      <c r="C939" s="217" t="s">
        <v>313</v>
      </c>
      <c r="D939" s="217" t="s">
        <v>2202</v>
      </c>
      <c r="E939" s="217" t="s">
        <v>2096</v>
      </c>
      <c r="F939" s="218" t="s">
        <v>2102</v>
      </c>
      <c r="G939" s="219" t="s">
        <v>2206</v>
      </c>
      <c r="H939" s="225">
        <v>938.0</v>
      </c>
    </row>
    <row r="940">
      <c r="A940" s="211">
        <v>939.0</v>
      </c>
      <c r="B940" s="221" t="s">
        <v>314</v>
      </c>
      <c r="C940" s="217" t="s">
        <v>313</v>
      </c>
      <c r="D940" s="217" t="s">
        <v>2202</v>
      </c>
      <c r="E940" s="217" t="s">
        <v>2096</v>
      </c>
      <c r="F940" s="218" t="s">
        <v>2104</v>
      </c>
      <c r="G940" s="219" t="s">
        <v>2207</v>
      </c>
      <c r="H940" s="225">
        <v>939.0</v>
      </c>
    </row>
    <row r="941">
      <c r="A941" s="211">
        <v>940.0</v>
      </c>
      <c r="B941" s="221" t="s">
        <v>314</v>
      </c>
      <c r="C941" s="217" t="s">
        <v>313</v>
      </c>
      <c r="D941" s="217" t="s">
        <v>2202</v>
      </c>
      <c r="E941" s="217" t="s">
        <v>2096</v>
      </c>
      <c r="F941" s="218" t="s">
        <v>2106</v>
      </c>
      <c r="G941" s="219" t="s">
        <v>2105</v>
      </c>
      <c r="H941" s="225">
        <v>940.0</v>
      </c>
    </row>
    <row r="942">
      <c r="A942" s="211">
        <v>941.0</v>
      </c>
      <c r="B942" s="221" t="s">
        <v>314</v>
      </c>
      <c r="C942" s="217" t="s">
        <v>313</v>
      </c>
      <c r="D942" s="217" t="s">
        <v>2202</v>
      </c>
      <c r="E942" s="217" t="s">
        <v>2096</v>
      </c>
      <c r="F942" s="218" t="s">
        <v>2108</v>
      </c>
      <c r="G942" s="219" t="s">
        <v>2208</v>
      </c>
      <c r="H942" s="225">
        <v>941.0</v>
      </c>
    </row>
    <row r="943">
      <c r="A943" s="211">
        <v>942.0</v>
      </c>
      <c r="B943" s="221" t="s">
        <v>314</v>
      </c>
      <c r="C943" s="217" t="s">
        <v>313</v>
      </c>
      <c r="D943" s="217" t="s">
        <v>2202</v>
      </c>
      <c r="E943" s="217" t="s">
        <v>2096</v>
      </c>
      <c r="F943" s="218" t="s">
        <v>2110</v>
      </c>
      <c r="G943" s="219" t="s">
        <v>2209</v>
      </c>
      <c r="H943" s="225">
        <v>942.0</v>
      </c>
    </row>
    <row r="944">
      <c r="A944" s="211">
        <v>943.0</v>
      </c>
      <c r="B944" s="221" t="s">
        <v>314</v>
      </c>
      <c r="C944" s="217" t="s">
        <v>313</v>
      </c>
      <c r="D944" s="217" t="s">
        <v>2202</v>
      </c>
      <c r="E944" s="217" t="s">
        <v>2096</v>
      </c>
      <c r="F944" s="218" t="s">
        <v>2158</v>
      </c>
      <c r="G944" s="219" t="s">
        <v>2210</v>
      </c>
      <c r="H944" s="225">
        <v>943.0</v>
      </c>
    </row>
    <row r="945">
      <c r="A945" s="211">
        <v>944.0</v>
      </c>
      <c r="B945" s="221" t="s">
        <v>314</v>
      </c>
      <c r="C945" s="217" t="s">
        <v>313</v>
      </c>
      <c r="D945" s="217" t="s">
        <v>2202</v>
      </c>
      <c r="E945" s="217" t="s">
        <v>2096</v>
      </c>
      <c r="F945" s="218" t="s">
        <v>2160</v>
      </c>
      <c r="G945" s="219" t="s">
        <v>2211</v>
      </c>
      <c r="H945" s="225">
        <v>944.0</v>
      </c>
    </row>
    <row r="946">
      <c r="A946" s="211">
        <v>945.0</v>
      </c>
      <c r="B946" s="221" t="s">
        <v>314</v>
      </c>
      <c r="C946" s="217" t="s">
        <v>313</v>
      </c>
      <c r="D946" s="217" t="s">
        <v>2202</v>
      </c>
      <c r="E946" s="217" t="s">
        <v>2096</v>
      </c>
      <c r="F946" s="218" t="s">
        <v>2162</v>
      </c>
      <c r="G946" s="219" t="s">
        <v>2212</v>
      </c>
      <c r="H946" s="225">
        <v>945.0</v>
      </c>
    </row>
    <row r="947">
      <c r="A947" s="211">
        <v>946.0</v>
      </c>
      <c r="B947" s="221" t="s">
        <v>314</v>
      </c>
      <c r="C947" s="217" t="s">
        <v>313</v>
      </c>
      <c r="D947" s="217" t="s">
        <v>2202</v>
      </c>
      <c r="E947" s="217" t="s">
        <v>2096</v>
      </c>
      <c r="F947" s="218" t="s">
        <v>2164</v>
      </c>
      <c r="G947" s="219" t="s">
        <v>2213</v>
      </c>
      <c r="H947" s="225">
        <v>946.0</v>
      </c>
    </row>
    <row r="948">
      <c r="A948" s="211">
        <v>947.0</v>
      </c>
      <c r="B948" s="221" t="s">
        <v>314</v>
      </c>
      <c r="C948" s="217" t="s">
        <v>313</v>
      </c>
      <c r="D948" s="217" t="s">
        <v>2202</v>
      </c>
      <c r="E948" s="217" t="s">
        <v>2096</v>
      </c>
      <c r="F948" s="218" t="s">
        <v>2687</v>
      </c>
      <c r="G948" s="219" t="s">
        <v>2698</v>
      </c>
      <c r="H948" s="225">
        <v>947.0</v>
      </c>
    </row>
    <row r="949">
      <c r="A949" s="211">
        <v>948.0</v>
      </c>
      <c r="B949" s="221" t="s">
        <v>314</v>
      </c>
      <c r="C949" s="217" t="s">
        <v>313</v>
      </c>
      <c r="D949" s="217" t="s">
        <v>2202</v>
      </c>
      <c r="E949" s="217" t="s">
        <v>2096</v>
      </c>
      <c r="F949" s="218" t="s">
        <v>2699</v>
      </c>
      <c r="G949" s="219" t="s">
        <v>2700</v>
      </c>
      <c r="H949" s="225">
        <v>948.0</v>
      </c>
    </row>
    <row r="950">
      <c r="A950" s="211">
        <v>949.0</v>
      </c>
      <c r="B950" s="221" t="s">
        <v>314</v>
      </c>
      <c r="C950" s="217" t="s">
        <v>313</v>
      </c>
      <c r="D950" s="217" t="s">
        <v>2215</v>
      </c>
      <c r="E950" s="217" t="s">
        <v>2113</v>
      </c>
      <c r="F950" s="218" t="s">
        <v>2089</v>
      </c>
      <c r="G950" s="219" t="s">
        <v>2701</v>
      </c>
      <c r="H950" s="225">
        <v>949.0</v>
      </c>
    </row>
    <row r="951">
      <c r="A951" s="211">
        <v>950.0</v>
      </c>
      <c r="B951" s="221" t="s">
        <v>314</v>
      </c>
      <c r="C951" s="217" t="s">
        <v>313</v>
      </c>
      <c r="D951" s="217" t="s">
        <v>2215</v>
      </c>
      <c r="E951" s="217" t="s">
        <v>2113</v>
      </c>
      <c r="F951" s="218" t="s">
        <v>2091</v>
      </c>
      <c r="G951" s="219" t="s">
        <v>2217</v>
      </c>
      <c r="H951" s="225">
        <v>950.0</v>
      </c>
    </row>
    <row r="952">
      <c r="A952" s="211">
        <v>951.0</v>
      </c>
      <c r="B952" s="221" t="s">
        <v>314</v>
      </c>
      <c r="C952" s="217" t="s">
        <v>313</v>
      </c>
      <c r="D952" s="217" t="s">
        <v>2215</v>
      </c>
      <c r="E952" s="217" t="s">
        <v>2113</v>
      </c>
      <c r="F952" s="218" t="s">
        <v>2093</v>
      </c>
      <c r="G952" s="219" t="s">
        <v>2218</v>
      </c>
      <c r="H952" s="225">
        <v>951.0</v>
      </c>
    </row>
    <row r="953">
      <c r="A953" s="211">
        <v>952.0</v>
      </c>
      <c r="B953" s="221" t="s">
        <v>314</v>
      </c>
      <c r="C953" s="217" t="s">
        <v>313</v>
      </c>
      <c r="D953" s="217" t="s">
        <v>2215</v>
      </c>
      <c r="E953" s="217" t="s">
        <v>2113</v>
      </c>
      <c r="F953" s="218" t="s">
        <v>2100</v>
      </c>
      <c r="G953" s="219" t="s">
        <v>2219</v>
      </c>
      <c r="H953" s="225">
        <v>952.0</v>
      </c>
    </row>
    <row r="954">
      <c r="A954" s="211">
        <v>953.0</v>
      </c>
      <c r="B954" s="221" t="s">
        <v>314</v>
      </c>
      <c r="C954" s="217" t="s">
        <v>313</v>
      </c>
      <c r="D954" s="217" t="s">
        <v>2220</v>
      </c>
      <c r="E954" s="217" t="s">
        <v>2120</v>
      </c>
      <c r="F954" s="218" t="s">
        <v>2089</v>
      </c>
      <c r="G954" s="219" t="s">
        <v>2221</v>
      </c>
      <c r="H954" s="225">
        <v>953.0</v>
      </c>
    </row>
    <row r="955">
      <c r="A955" s="211">
        <v>954.0</v>
      </c>
      <c r="B955" s="221" t="s">
        <v>314</v>
      </c>
      <c r="C955" s="217" t="s">
        <v>313</v>
      </c>
      <c r="D955" s="217" t="s">
        <v>2220</v>
      </c>
      <c r="E955" s="217" t="s">
        <v>2120</v>
      </c>
      <c r="F955" s="218" t="s">
        <v>2091</v>
      </c>
      <c r="G955" s="219" t="s">
        <v>2222</v>
      </c>
      <c r="H955" s="225">
        <v>954.0</v>
      </c>
    </row>
    <row r="956">
      <c r="A956" s="211">
        <v>955.0</v>
      </c>
      <c r="B956" s="221" t="s">
        <v>314</v>
      </c>
      <c r="C956" s="217" t="s">
        <v>313</v>
      </c>
      <c r="D956" s="217" t="s">
        <v>2220</v>
      </c>
      <c r="E956" s="217" t="s">
        <v>2120</v>
      </c>
      <c r="F956" s="218" t="s">
        <v>2093</v>
      </c>
      <c r="G956" s="219" t="s">
        <v>2223</v>
      </c>
      <c r="H956" s="225">
        <v>955.0</v>
      </c>
    </row>
    <row r="957">
      <c r="A957" s="211">
        <v>956.0</v>
      </c>
      <c r="B957" s="221" t="s">
        <v>314</v>
      </c>
      <c r="C957" s="217" t="s">
        <v>313</v>
      </c>
      <c r="D957" s="217" t="s">
        <v>2220</v>
      </c>
      <c r="E957" s="217" t="s">
        <v>2120</v>
      </c>
      <c r="F957" s="218" t="s">
        <v>2100</v>
      </c>
      <c r="G957" s="219" t="s">
        <v>2702</v>
      </c>
      <c r="H957" s="225">
        <v>956.0</v>
      </c>
    </row>
    <row r="958">
      <c r="A958" s="211">
        <v>957.0</v>
      </c>
      <c r="B958" s="221" t="s">
        <v>314</v>
      </c>
      <c r="C958" s="217" t="s">
        <v>313</v>
      </c>
      <c r="D958" s="217" t="s">
        <v>2220</v>
      </c>
      <c r="E958" s="217" t="s">
        <v>2120</v>
      </c>
      <c r="F958" s="218" t="s">
        <v>2102</v>
      </c>
      <c r="G958" s="219" t="s">
        <v>2176</v>
      </c>
      <c r="H958" s="225">
        <v>957.0</v>
      </c>
    </row>
    <row r="959">
      <c r="A959" s="211">
        <v>958.0</v>
      </c>
      <c r="B959" s="221" t="s">
        <v>314</v>
      </c>
      <c r="C959" s="217" t="s">
        <v>313</v>
      </c>
      <c r="D959" s="217" t="s">
        <v>2225</v>
      </c>
      <c r="E959" s="217" t="s">
        <v>2127</v>
      </c>
      <c r="F959" s="218" t="s">
        <v>2089</v>
      </c>
      <c r="G959" s="219" t="s">
        <v>2226</v>
      </c>
      <c r="H959" s="225">
        <v>958.0</v>
      </c>
    </row>
    <row r="960">
      <c r="A960" s="211">
        <v>959.0</v>
      </c>
      <c r="B960" s="221" t="s">
        <v>314</v>
      </c>
      <c r="C960" s="217" t="s">
        <v>313</v>
      </c>
      <c r="D960" s="217" t="s">
        <v>2225</v>
      </c>
      <c r="E960" s="217" t="s">
        <v>2127</v>
      </c>
      <c r="F960" s="218" t="s">
        <v>2091</v>
      </c>
      <c r="G960" s="219" t="s">
        <v>2227</v>
      </c>
      <c r="H960" s="225">
        <v>959.0</v>
      </c>
    </row>
    <row r="961">
      <c r="A961" s="211">
        <v>960.0</v>
      </c>
      <c r="B961" s="221" t="s">
        <v>314</v>
      </c>
      <c r="C961" s="217" t="s">
        <v>313</v>
      </c>
      <c r="D961" s="217" t="s">
        <v>2225</v>
      </c>
      <c r="E961" s="217" t="s">
        <v>2127</v>
      </c>
      <c r="F961" s="218" t="s">
        <v>2093</v>
      </c>
      <c r="G961" s="219" t="s">
        <v>2228</v>
      </c>
      <c r="H961" s="225">
        <v>960.0</v>
      </c>
    </row>
    <row r="962">
      <c r="A962" s="211">
        <v>961.0</v>
      </c>
      <c r="B962" s="221" t="s">
        <v>314</v>
      </c>
      <c r="C962" s="217" t="s">
        <v>313</v>
      </c>
      <c r="D962" s="217" t="s">
        <v>2225</v>
      </c>
      <c r="E962" s="217" t="s">
        <v>2127</v>
      </c>
      <c r="F962" s="218" t="s">
        <v>2100</v>
      </c>
      <c r="G962" s="219" t="s">
        <v>2229</v>
      </c>
      <c r="H962" s="225">
        <v>961.0</v>
      </c>
    </row>
    <row r="963">
      <c r="A963" s="211">
        <v>962.0</v>
      </c>
      <c r="B963" s="221" t="s">
        <v>314</v>
      </c>
      <c r="C963" s="217" t="s">
        <v>313</v>
      </c>
      <c r="D963" s="217" t="s">
        <v>2225</v>
      </c>
      <c r="E963" s="217" t="s">
        <v>2127</v>
      </c>
      <c r="F963" s="218" t="s">
        <v>2102</v>
      </c>
      <c r="G963" s="219" t="s">
        <v>2230</v>
      </c>
      <c r="H963" s="225">
        <v>962.0</v>
      </c>
    </row>
    <row r="964">
      <c r="A964" s="211">
        <v>963.0</v>
      </c>
      <c r="B964" s="221" t="s">
        <v>314</v>
      </c>
      <c r="C964" s="217" t="s">
        <v>313</v>
      </c>
      <c r="D964" s="217" t="s">
        <v>2231</v>
      </c>
      <c r="E964" s="217" t="s">
        <v>86</v>
      </c>
      <c r="F964" s="218" t="s">
        <v>2089</v>
      </c>
      <c r="G964" s="219" t="s">
        <v>2703</v>
      </c>
      <c r="H964" s="225">
        <v>963.0</v>
      </c>
    </row>
    <row r="965">
      <c r="A965" s="211">
        <v>964.0</v>
      </c>
      <c r="B965" s="221" t="s">
        <v>314</v>
      </c>
      <c r="C965" s="217" t="s">
        <v>313</v>
      </c>
      <c r="D965" s="217" t="s">
        <v>2231</v>
      </c>
      <c r="E965" s="217" t="s">
        <v>86</v>
      </c>
      <c r="F965" s="218" t="s">
        <v>2091</v>
      </c>
      <c r="G965" s="219" t="s">
        <v>2233</v>
      </c>
      <c r="H965" s="225">
        <v>964.0</v>
      </c>
    </row>
    <row r="966">
      <c r="A966" s="211">
        <v>965.0</v>
      </c>
      <c r="B966" s="221" t="s">
        <v>314</v>
      </c>
      <c r="C966" s="217" t="s">
        <v>313</v>
      </c>
      <c r="D966" s="217" t="s">
        <v>2231</v>
      </c>
      <c r="E966" s="217" t="s">
        <v>86</v>
      </c>
      <c r="F966" s="218" t="s">
        <v>2093</v>
      </c>
      <c r="G966" s="219" t="s">
        <v>2234</v>
      </c>
      <c r="H966" s="225">
        <v>965.0</v>
      </c>
    </row>
    <row r="967">
      <c r="A967" s="211">
        <v>966.0</v>
      </c>
      <c r="B967" s="221" t="s">
        <v>314</v>
      </c>
      <c r="C967" s="217" t="s">
        <v>313</v>
      </c>
      <c r="D967" s="217" t="s">
        <v>2231</v>
      </c>
      <c r="E967" s="217" t="s">
        <v>86</v>
      </c>
      <c r="F967" s="218" t="s">
        <v>2100</v>
      </c>
      <c r="G967" s="219" t="s">
        <v>2235</v>
      </c>
      <c r="H967" s="225">
        <v>966.0</v>
      </c>
    </row>
    <row r="968">
      <c r="A968" s="211">
        <v>967.0</v>
      </c>
      <c r="B968" s="221" t="s">
        <v>314</v>
      </c>
      <c r="C968" s="217" t="s">
        <v>313</v>
      </c>
      <c r="D968" s="217" t="s">
        <v>2231</v>
      </c>
      <c r="E968" s="217" t="s">
        <v>86</v>
      </c>
      <c r="F968" s="218" t="s">
        <v>2102</v>
      </c>
      <c r="G968" s="219" t="s">
        <v>2137</v>
      </c>
      <c r="H968" s="225">
        <v>967.0</v>
      </c>
    </row>
    <row r="969">
      <c r="A969" s="211">
        <v>968.0</v>
      </c>
      <c r="B969" s="221" t="s">
        <v>314</v>
      </c>
      <c r="C969" s="217" t="s">
        <v>313</v>
      </c>
      <c r="D969" s="217" t="s">
        <v>2231</v>
      </c>
      <c r="E969" s="217" t="s">
        <v>86</v>
      </c>
      <c r="F969" s="218" t="s">
        <v>2104</v>
      </c>
      <c r="G969" s="219" t="s">
        <v>2236</v>
      </c>
      <c r="H969" s="225">
        <v>968.0</v>
      </c>
    </row>
    <row r="970">
      <c r="A970" s="211">
        <v>969.0</v>
      </c>
      <c r="B970" s="221" t="s">
        <v>314</v>
      </c>
      <c r="C970" s="217" t="s">
        <v>313</v>
      </c>
      <c r="D970" s="217" t="s">
        <v>2231</v>
      </c>
      <c r="E970" s="217" t="s">
        <v>86</v>
      </c>
      <c r="F970" s="218" t="s">
        <v>2106</v>
      </c>
      <c r="G970" s="219" t="s">
        <v>2237</v>
      </c>
      <c r="H970" s="225">
        <v>969.0</v>
      </c>
    </row>
    <row r="971">
      <c r="A971" s="211">
        <v>970.0</v>
      </c>
      <c r="B971" s="221" t="s">
        <v>314</v>
      </c>
      <c r="C971" s="217" t="s">
        <v>313</v>
      </c>
      <c r="D971" s="217" t="s">
        <v>2231</v>
      </c>
      <c r="E971" s="217" t="s">
        <v>86</v>
      </c>
      <c r="F971" s="218" t="s">
        <v>2108</v>
      </c>
      <c r="G971" s="219" t="s">
        <v>2238</v>
      </c>
      <c r="H971" s="225">
        <v>970.0</v>
      </c>
    </row>
    <row r="972">
      <c r="A972" s="211">
        <v>971.0</v>
      </c>
      <c r="B972" s="221" t="s">
        <v>314</v>
      </c>
      <c r="C972" s="217" t="s">
        <v>313</v>
      </c>
      <c r="D972" s="217" t="s">
        <v>2239</v>
      </c>
      <c r="E972" s="217" t="s">
        <v>2142</v>
      </c>
      <c r="F972" s="218" t="s">
        <v>2089</v>
      </c>
      <c r="G972" s="219" t="s">
        <v>2192</v>
      </c>
      <c r="H972" s="225">
        <v>971.0</v>
      </c>
    </row>
    <row r="973">
      <c r="A973" s="211">
        <v>972.0</v>
      </c>
      <c r="B973" s="221" t="s">
        <v>314</v>
      </c>
      <c r="C973" s="217" t="s">
        <v>313</v>
      </c>
      <c r="D973" s="217" t="s">
        <v>2239</v>
      </c>
      <c r="E973" s="217" t="s">
        <v>2142</v>
      </c>
      <c r="F973" s="218" t="s">
        <v>2091</v>
      </c>
      <c r="G973" s="219" t="s">
        <v>2143</v>
      </c>
      <c r="H973" s="225">
        <v>972.0</v>
      </c>
    </row>
    <row r="974">
      <c r="A974" s="211">
        <v>973.0</v>
      </c>
      <c r="B974" s="221" t="s">
        <v>314</v>
      </c>
      <c r="C974" s="217" t="s">
        <v>313</v>
      </c>
      <c r="D974" s="217" t="s">
        <v>2239</v>
      </c>
      <c r="E974" s="217" t="s">
        <v>2142</v>
      </c>
      <c r="F974" s="218" t="s">
        <v>2093</v>
      </c>
      <c r="G974" s="219" t="s">
        <v>2240</v>
      </c>
      <c r="H974" s="225">
        <v>973.0</v>
      </c>
    </row>
    <row r="975">
      <c r="A975" s="211">
        <v>974.0</v>
      </c>
      <c r="B975" s="221" t="s">
        <v>314</v>
      </c>
      <c r="C975" s="217" t="s">
        <v>313</v>
      </c>
      <c r="D975" s="217" t="s">
        <v>2239</v>
      </c>
      <c r="E975" s="217" t="s">
        <v>2142</v>
      </c>
      <c r="F975" s="218" t="s">
        <v>2100</v>
      </c>
      <c r="G975" s="219" t="s">
        <v>2193</v>
      </c>
      <c r="H975" s="225">
        <v>974.0</v>
      </c>
    </row>
    <row r="976">
      <c r="A976" s="211">
        <v>975.0</v>
      </c>
      <c r="B976" s="221" t="s">
        <v>314</v>
      </c>
      <c r="C976" s="217" t="s">
        <v>313</v>
      </c>
      <c r="D976" s="217" t="s">
        <v>2239</v>
      </c>
      <c r="E976" s="217" t="s">
        <v>2142</v>
      </c>
      <c r="F976" s="218" t="s">
        <v>2102</v>
      </c>
      <c r="G976" s="219" t="s">
        <v>2241</v>
      </c>
      <c r="H976" s="225">
        <v>975.0</v>
      </c>
    </row>
    <row r="977">
      <c r="A977" s="211">
        <v>976.0</v>
      </c>
      <c r="B977" s="221" t="s">
        <v>314</v>
      </c>
      <c r="C977" s="217" t="s">
        <v>313</v>
      </c>
      <c r="D977" s="217" t="s">
        <v>2239</v>
      </c>
      <c r="E977" s="217" t="s">
        <v>2142</v>
      </c>
      <c r="F977" s="218" t="s">
        <v>2104</v>
      </c>
      <c r="G977" s="219" t="s">
        <v>2195</v>
      </c>
      <c r="H977" s="225">
        <v>976.0</v>
      </c>
    </row>
    <row r="978">
      <c r="A978" s="211">
        <v>977.0</v>
      </c>
      <c r="B978" s="221" t="s">
        <v>314</v>
      </c>
      <c r="C978" s="217" t="s">
        <v>313</v>
      </c>
      <c r="D978" s="217" t="s">
        <v>2239</v>
      </c>
      <c r="E978" s="217" t="s">
        <v>2142</v>
      </c>
      <c r="F978" s="218" t="s">
        <v>2106</v>
      </c>
      <c r="G978" s="219" t="s">
        <v>2242</v>
      </c>
      <c r="H978" s="225">
        <v>977.0</v>
      </c>
    </row>
    <row r="979">
      <c r="A979" s="211">
        <v>978.0</v>
      </c>
      <c r="B979" s="221" t="s">
        <v>314</v>
      </c>
      <c r="C979" s="217" t="s">
        <v>313</v>
      </c>
      <c r="D979" s="217" t="s">
        <v>2239</v>
      </c>
      <c r="E979" s="217" t="s">
        <v>2142</v>
      </c>
      <c r="F979" s="218" t="s">
        <v>2108</v>
      </c>
      <c r="G979" s="219" t="s">
        <v>2704</v>
      </c>
      <c r="H979" s="225">
        <v>978.0</v>
      </c>
    </row>
    <row r="980">
      <c r="A980" s="211">
        <v>979.0</v>
      </c>
      <c r="B980" s="221" t="s">
        <v>318</v>
      </c>
      <c r="C980" s="217" t="s">
        <v>317</v>
      </c>
      <c r="D980" s="217" t="s">
        <v>2087</v>
      </c>
      <c r="E980" s="217" t="s">
        <v>2705</v>
      </c>
      <c r="F980" s="218" t="s">
        <v>2089</v>
      </c>
      <c r="G980" s="219" t="s">
        <v>2706</v>
      </c>
      <c r="H980" s="225">
        <v>979.0</v>
      </c>
    </row>
    <row r="981">
      <c r="A981" s="211">
        <v>980.0</v>
      </c>
      <c r="B981" s="221" t="s">
        <v>318</v>
      </c>
      <c r="C981" s="217" t="s">
        <v>317</v>
      </c>
      <c r="D981" s="217" t="s">
        <v>2095</v>
      </c>
      <c r="E981" s="217" t="s">
        <v>2707</v>
      </c>
      <c r="F981" s="218" t="s">
        <v>2089</v>
      </c>
      <c r="G981" s="219" t="s">
        <v>2708</v>
      </c>
      <c r="H981" s="225">
        <v>980.0</v>
      </c>
    </row>
    <row r="982">
      <c r="A982" s="211">
        <v>981.0</v>
      </c>
      <c r="B982" s="221" t="s">
        <v>318</v>
      </c>
      <c r="C982" s="217" t="s">
        <v>317</v>
      </c>
      <c r="D982" s="217" t="s">
        <v>2095</v>
      </c>
      <c r="E982" s="217" t="s">
        <v>2707</v>
      </c>
      <c r="F982" s="218" t="s">
        <v>2091</v>
      </c>
      <c r="G982" s="219" t="s">
        <v>2709</v>
      </c>
      <c r="H982" s="225">
        <v>981.0</v>
      </c>
    </row>
    <row r="983">
      <c r="A983" s="211">
        <v>982.0</v>
      </c>
      <c r="B983" s="221" t="s">
        <v>318</v>
      </c>
      <c r="C983" s="217" t="s">
        <v>317</v>
      </c>
      <c r="D983" s="217" t="s">
        <v>2095</v>
      </c>
      <c r="E983" s="217" t="s">
        <v>2707</v>
      </c>
      <c r="F983" s="218" t="s">
        <v>2093</v>
      </c>
      <c r="G983" s="219" t="s">
        <v>2710</v>
      </c>
      <c r="H983" s="225">
        <v>982.0</v>
      </c>
    </row>
    <row r="984">
      <c r="A984" s="211">
        <v>983.0</v>
      </c>
      <c r="B984" s="221" t="s">
        <v>318</v>
      </c>
      <c r="C984" s="217" t="s">
        <v>317</v>
      </c>
      <c r="D984" s="217" t="s">
        <v>2112</v>
      </c>
      <c r="E984" s="217" t="s">
        <v>2711</v>
      </c>
      <c r="F984" s="218" t="s">
        <v>2089</v>
      </c>
      <c r="G984" s="219" t="s">
        <v>2712</v>
      </c>
      <c r="H984" s="225">
        <v>983.0</v>
      </c>
    </row>
    <row r="985">
      <c r="A985" s="211">
        <v>984.0</v>
      </c>
      <c r="B985" s="221" t="s">
        <v>318</v>
      </c>
      <c r="C985" s="217" t="s">
        <v>317</v>
      </c>
      <c r="D985" s="217" t="s">
        <v>2112</v>
      </c>
      <c r="E985" s="217" t="s">
        <v>2711</v>
      </c>
      <c r="F985" s="218" t="s">
        <v>2091</v>
      </c>
      <c r="G985" s="219" t="s">
        <v>2713</v>
      </c>
      <c r="H985" s="225">
        <v>984.0</v>
      </c>
    </row>
    <row r="986">
      <c r="A986" s="211">
        <v>985.0</v>
      </c>
      <c r="B986" s="221" t="s">
        <v>318</v>
      </c>
      <c r="C986" s="217" t="s">
        <v>317</v>
      </c>
      <c r="D986" s="217" t="s">
        <v>2119</v>
      </c>
      <c r="E986" s="217" t="s">
        <v>2714</v>
      </c>
      <c r="F986" s="218" t="s">
        <v>2089</v>
      </c>
      <c r="G986" s="219" t="s">
        <v>2715</v>
      </c>
      <c r="H986" s="225">
        <v>985.0</v>
      </c>
    </row>
    <row r="987">
      <c r="A987" s="211">
        <v>986.0</v>
      </c>
      <c r="B987" s="221" t="s">
        <v>318</v>
      </c>
      <c r="C987" s="217" t="s">
        <v>317</v>
      </c>
      <c r="D987" s="217" t="s">
        <v>2119</v>
      </c>
      <c r="E987" s="217" t="s">
        <v>2714</v>
      </c>
      <c r="F987" s="218" t="s">
        <v>2091</v>
      </c>
      <c r="G987" s="219" t="s">
        <v>2716</v>
      </c>
      <c r="H987" s="225">
        <v>986.0</v>
      </c>
    </row>
    <row r="988">
      <c r="A988" s="211">
        <v>987.0</v>
      </c>
      <c r="B988" s="221" t="s">
        <v>318</v>
      </c>
      <c r="C988" s="217" t="s">
        <v>317</v>
      </c>
      <c r="D988" s="217" t="s">
        <v>2119</v>
      </c>
      <c r="E988" s="217" t="s">
        <v>2714</v>
      </c>
      <c r="F988" s="218" t="s">
        <v>2093</v>
      </c>
      <c r="G988" s="219" t="s">
        <v>2717</v>
      </c>
      <c r="H988" s="225">
        <v>987.0</v>
      </c>
    </row>
    <row r="989">
      <c r="A989" s="211">
        <v>988.0</v>
      </c>
      <c r="B989" s="221" t="s">
        <v>318</v>
      </c>
      <c r="C989" s="217" t="s">
        <v>317</v>
      </c>
      <c r="D989" s="217" t="s">
        <v>2126</v>
      </c>
      <c r="E989" s="217" t="s">
        <v>2718</v>
      </c>
      <c r="F989" s="218" t="s">
        <v>2089</v>
      </c>
      <c r="G989" s="219" t="s">
        <v>2719</v>
      </c>
      <c r="H989" s="225">
        <v>988.0</v>
      </c>
    </row>
    <row r="990">
      <c r="A990" s="211">
        <v>989.0</v>
      </c>
      <c r="B990" s="221" t="s">
        <v>318</v>
      </c>
      <c r="C990" s="217" t="s">
        <v>317</v>
      </c>
      <c r="D990" s="217" t="s">
        <v>2132</v>
      </c>
      <c r="E990" s="217" t="s">
        <v>2720</v>
      </c>
      <c r="F990" s="218" t="s">
        <v>2089</v>
      </c>
      <c r="G990" s="219" t="s">
        <v>2721</v>
      </c>
      <c r="H990" s="225">
        <v>989.0</v>
      </c>
    </row>
    <row r="991">
      <c r="A991" s="211">
        <v>990.0</v>
      </c>
      <c r="B991" s="221" t="s">
        <v>318</v>
      </c>
      <c r="C991" s="217" t="s">
        <v>317</v>
      </c>
      <c r="D991" s="217" t="s">
        <v>2132</v>
      </c>
      <c r="E991" s="217" t="s">
        <v>2720</v>
      </c>
      <c r="F991" s="218" t="s">
        <v>2091</v>
      </c>
      <c r="G991" s="219" t="s">
        <v>2722</v>
      </c>
      <c r="H991" s="225">
        <v>990.0</v>
      </c>
    </row>
    <row r="992">
      <c r="A992" s="211">
        <v>991.0</v>
      </c>
      <c r="B992" s="221" t="s">
        <v>318</v>
      </c>
      <c r="C992" s="217" t="s">
        <v>317</v>
      </c>
      <c r="D992" s="217" t="s">
        <v>2132</v>
      </c>
      <c r="E992" s="217" t="s">
        <v>2720</v>
      </c>
      <c r="F992" s="218" t="s">
        <v>2093</v>
      </c>
      <c r="G992" s="219" t="s">
        <v>2723</v>
      </c>
      <c r="H992" s="225">
        <v>991.0</v>
      </c>
    </row>
    <row r="993">
      <c r="A993" s="211">
        <v>992.0</v>
      </c>
      <c r="B993" s="221" t="s">
        <v>318</v>
      </c>
      <c r="C993" s="217" t="s">
        <v>317</v>
      </c>
      <c r="D993" s="217" t="s">
        <v>2141</v>
      </c>
      <c r="E993" s="217" t="s">
        <v>2724</v>
      </c>
      <c r="F993" s="218" t="s">
        <v>2089</v>
      </c>
      <c r="G993" s="219" t="s">
        <v>2725</v>
      </c>
      <c r="H993" s="225">
        <v>992.0</v>
      </c>
    </row>
    <row r="994">
      <c r="A994" s="211">
        <v>993.0</v>
      </c>
      <c r="B994" s="221" t="s">
        <v>318</v>
      </c>
      <c r="C994" s="217" t="s">
        <v>317</v>
      </c>
      <c r="D994" s="217" t="s">
        <v>2141</v>
      </c>
      <c r="E994" s="217" t="s">
        <v>2724</v>
      </c>
      <c r="F994" s="218" t="s">
        <v>2091</v>
      </c>
      <c r="G994" s="219" t="s">
        <v>2726</v>
      </c>
      <c r="H994" s="225">
        <v>993.0</v>
      </c>
    </row>
    <row r="995">
      <c r="A995" s="211">
        <v>994.0</v>
      </c>
      <c r="B995" s="221" t="s">
        <v>318</v>
      </c>
      <c r="C995" s="217" t="s">
        <v>317</v>
      </c>
      <c r="D995" s="217" t="s">
        <v>2279</v>
      </c>
      <c r="E995" s="217" t="s">
        <v>2727</v>
      </c>
      <c r="F995" s="218" t="s">
        <v>2089</v>
      </c>
      <c r="G995" s="219" t="s">
        <v>2728</v>
      </c>
      <c r="H995" s="225">
        <v>994.0</v>
      </c>
    </row>
    <row r="996">
      <c r="A996" s="211">
        <v>995.0</v>
      </c>
      <c r="B996" s="221" t="s">
        <v>318</v>
      </c>
      <c r="C996" s="217" t="s">
        <v>317</v>
      </c>
      <c r="D996" s="217" t="s">
        <v>2279</v>
      </c>
      <c r="E996" s="217" t="s">
        <v>2727</v>
      </c>
      <c r="F996" s="218" t="s">
        <v>2091</v>
      </c>
      <c r="G996" s="219" t="s">
        <v>2729</v>
      </c>
      <c r="H996" s="225">
        <v>995.0</v>
      </c>
    </row>
    <row r="997">
      <c r="A997" s="211">
        <v>996.0</v>
      </c>
      <c r="B997" s="221" t="s">
        <v>318</v>
      </c>
      <c r="C997" s="217" t="s">
        <v>317</v>
      </c>
      <c r="D997" s="217" t="s">
        <v>2286</v>
      </c>
      <c r="E997" s="217" t="s">
        <v>2730</v>
      </c>
      <c r="F997" s="218" t="s">
        <v>2089</v>
      </c>
      <c r="G997" s="219" t="s">
        <v>2731</v>
      </c>
      <c r="H997" s="225">
        <v>996.0</v>
      </c>
    </row>
    <row r="998">
      <c r="A998" s="211">
        <v>997.0</v>
      </c>
      <c r="B998" s="221" t="s">
        <v>318</v>
      </c>
      <c r="C998" s="217" t="s">
        <v>317</v>
      </c>
      <c r="D998" s="217" t="s">
        <v>2286</v>
      </c>
      <c r="E998" s="217" t="s">
        <v>2730</v>
      </c>
      <c r="F998" s="218" t="s">
        <v>2091</v>
      </c>
      <c r="G998" s="219" t="s">
        <v>2732</v>
      </c>
      <c r="H998" s="225">
        <v>997.0</v>
      </c>
    </row>
    <row r="999">
      <c r="A999" s="211">
        <v>998.0</v>
      </c>
      <c r="B999" s="221" t="s">
        <v>318</v>
      </c>
      <c r="C999" s="217" t="s">
        <v>317</v>
      </c>
      <c r="D999" s="217" t="s">
        <v>2286</v>
      </c>
      <c r="E999" s="217" t="s">
        <v>2730</v>
      </c>
      <c r="F999" s="218" t="s">
        <v>2093</v>
      </c>
      <c r="G999" s="219" t="s">
        <v>2733</v>
      </c>
      <c r="H999" s="225">
        <v>998.0</v>
      </c>
    </row>
    <row r="1000">
      <c r="A1000" s="211">
        <v>999.0</v>
      </c>
      <c r="B1000" s="221" t="s">
        <v>318</v>
      </c>
      <c r="C1000" s="217" t="s">
        <v>317</v>
      </c>
      <c r="D1000" s="217" t="s">
        <v>2286</v>
      </c>
      <c r="E1000" s="217" t="s">
        <v>2730</v>
      </c>
      <c r="F1000" s="218" t="s">
        <v>2100</v>
      </c>
      <c r="G1000" s="219" t="s">
        <v>2734</v>
      </c>
      <c r="H1000" s="225">
        <v>999.0</v>
      </c>
    </row>
    <row r="1001">
      <c r="A1001" s="211">
        <v>1000.0</v>
      </c>
      <c r="B1001" s="221" t="s">
        <v>318</v>
      </c>
      <c r="C1001" s="217" t="s">
        <v>317</v>
      </c>
      <c r="D1001" s="217" t="s">
        <v>2539</v>
      </c>
      <c r="E1001" s="217" t="s">
        <v>2735</v>
      </c>
      <c r="F1001" s="218" t="s">
        <v>2089</v>
      </c>
      <c r="G1001" s="219" t="s">
        <v>2736</v>
      </c>
      <c r="H1001" s="225">
        <v>1000.0</v>
      </c>
    </row>
    <row r="1002">
      <c r="A1002" s="211">
        <v>1001.0</v>
      </c>
      <c r="B1002" s="221" t="s">
        <v>318</v>
      </c>
      <c r="C1002" s="217" t="s">
        <v>317</v>
      </c>
      <c r="D1002" s="217" t="s">
        <v>2539</v>
      </c>
      <c r="E1002" s="217" t="s">
        <v>2735</v>
      </c>
      <c r="F1002" s="218" t="s">
        <v>2091</v>
      </c>
      <c r="G1002" s="219" t="s">
        <v>2737</v>
      </c>
      <c r="H1002" s="225">
        <v>1001.0</v>
      </c>
    </row>
    <row r="1003">
      <c r="A1003" s="211">
        <v>1002.0</v>
      </c>
      <c r="B1003" s="221" t="s">
        <v>318</v>
      </c>
      <c r="C1003" s="217" t="s">
        <v>317</v>
      </c>
      <c r="D1003" s="217" t="s">
        <v>2738</v>
      </c>
      <c r="E1003" s="217" t="s">
        <v>2739</v>
      </c>
      <c r="F1003" s="218" t="s">
        <v>2089</v>
      </c>
      <c r="G1003" s="219" t="s">
        <v>2740</v>
      </c>
      <c r="H1003" s="225">
        <v>1002.0</v>
      </c>
    </row>
    <row r="1004">
      <c r="A1004" s="211">
        <v>1003.0</v>
      </c>
      <c r="B1004" s="221" t="s">
        <v>318</v>
      </c>
      <c r="C1004" s="217" t="s">
        <v>317</v>
      </c>
      <c r="D1004" s="217" t="s">
        <v>2741</v>
      </c>
      <c r="E1004" s="217" t="s">
        <v>2742</v>
      </c>
      <c r="F1004" s="218" t="s">
        <v>2089</v>
      </c>
      <c r="G1004" s="219" t="s">
        <v>2743</v>
      </c>
      <c r="H1004" s="225">
        <v>1003.0</v>
      </c>
    </row>
    <row r="1005">
      <c r="A1005" s="211">
        <v>1004.0</v>
      </c>
      <c r="B1005" s="221" t="s">
        <v>318</v>
      </c>
      <c r="C1005" s="217" t="s">
        <v>317</v>
      </c>
      <c r="D1005" s="217" t="s">
        <v>2741</v>
      </c>
      <c r="E1005" s="217" t="s">
        <v>2742</v>
      </c>
      <c r="F1005" s="218" t="s">
        <v>2091</v>
      </c>
      <c r="G1005" s="219" t="s">
        <v>2744</v>
      </c>
      <c r="H1005" s="225">
        <v>1004.0</v>
      </c>
    </row>
    <row r="1006">
      <c r="A1006" s="211">
        <v>1005.0</v>
      </c>
      <c r="B1006" s="221" t="s">
        <v>318</v>
      </c>
      <c r="C1006" s="217" t="s">
        <v>317</v>
      </c>
      <c r="D1006" s="217" t="s">
        <v>2741</v>
      </c>
      <c r="E1006" s="217" t="s">
        <v>2742</v>
      </c>
      <c r="F1006" s="218" t="s">
        <v>2093</v>
      </c>
      <c r="G1006" s="219" t="s">
        <v>2745</v>
      </c>
      <c r="H1006" s="225">
        <v>1005.0</v>
      </c>
    </row>
    <row r="1007">
      <c r="A1007" s="211">
        <v>1006.0</v>
      </c>
      <c r="B1007" s="221" t="s">
        <v>318</v>
      </c>
      <c r="C1007" s="217" t="s">
        <v>317</v>
      </c>
      <c r="D1007" s="217" t="s">
        <v>2741</v>
      </c>
      <c r="E1007" s="217" t="s">
        <v>2742</v>
      </c>
      <c r="F1007" s="218" t="s">
        <v>2100</v>
      </c>
      <c r="G1007" s="219" t="s">
        <v>2746</v>
      </c>
      <c r="H1007" s="225">
        <v>1006.0</v>
      </c>
    </row>
    <row r="1008">
      <c r="A1008" s="211">
        <v>1007.0</v>
      </c>
      <c r="B1008" s="221" t="s">
        <v>318</v>
      </c>
      <c r="C1008" s="217" t="s">
        <v>317</v>
      </c>
      <c r="D1008" s="217" t="s">
        <v>2741</v>
      </c>
      <c r="E1008" s="217" t="s">
        <v>2742</v>
      </c>
      <c r="F1008" s="218" t="s">
        <v>2102</v>
      </c>
      <c r="G1008" s="219" t="s">
        <v>2747</v>
      </c>
      <c r="H1008" s="225">
        <v>1007.0</v>
      </c>
    </row>
    <row r="1009">
      <c r="A1009" s="211">
        <v>1008.0</v>
      </c>
      <c r="B1009" s="221" t="s">
        <v>318</v>
      </c>
      <c r="C1009" s="217" t="s">
        <v>317</v>
      </c>
      <c r="D1009" s="217" t="s">
        <v>2741</v>
      </c>
      <c r="E1009" s="217" t="s">
        <v>2742</v>
      </c>
      <c r="F1009" s="218" t="s">
        <v>2104</v>
      </c>
      <c r="G1009" s="219" t="s">
        <v>2748</v>
      </c>
      <c r="H1009" s="225">
        <v>1008.0</v>
      </c>
    </row>
    <row r="1010">
      <c r="A1010" s="211">
        <v>1009.0</v>
      </c>
      <c r="B1010" s="221" t="s">
        <v>318</v>
      </c>
      <c r="C1010" s="217" t="s">
        <v>317</v>
      </c>
      <c r="D1010" s="217" t="s">
        <v>2749</v>
      </c>
      <c r="E1010" s="217" t="s">
        <v>2750</v>
      </c>
      <c r="F1010" s="218" t="s">
        <v>2089</v>
      </c>
      <c r="G1010" s="219" t="s">
        <v>2751</v>
      </c>
      <c r="H1010" s="225">
        <v>1009.0</v>
      </c>
    </row>
    <row r="1011">
      <c r="A1011" s="211">
        <v>1010.0</v>
      </c>
      <c r="B1011" s="212" t="s">
        <v>318</v>
      </c>
      <c r="C1011" s="213" t="s">
        <v>317</v>
      </c>
      <c r="D1011" s="213" t="s">
        <v>2749</v>
      </c>
      <c r="E1011" s="213" t="s">
        <v>2750</v>
      </c>
      <c r="F1011" s="214" t="s">
        <v>2091</v>
      </c>
      <c r="G1011" s="215" t="s">
        <v>2752</v>
      </c>
      <c r="H1011" s="226">
        <v>1010.0</v>
      </c>
    </row>
    <row r="1012">
      <c r="A1012" s="211">
        <v>1011.0</v>
      </c>
      <c r="B1012" s="212" t="s">
        <v>318</v>
      </c>
      <c r="C1012" s="213" t="s">
        <v>317</v>
      </c>
      <c r="D1012" s="213" t="s">
        <v>2753</v>
      </c>
      <c r="E1012" s="213" t="s">
        <v>2754</v>
      </c>
      <c r="F1012" s="214" t="s">
        <v>2089</v>
      </c>
      <c r="G1012" s="215" t="s">
        <v>2755</v>
      </c>
      <c r="H1012" s="226">
        <v>1011.0</v>
      </c>
    </row>
    <row r="1013">
      <c r="A1013" s="211">
        <v>1012.0</v>
      </c>
      <c r="B1013" s="212" t="s">
        <v>318</v>
      </c>
      <c r="C1013" s="213" t="s">
        <v>317</v>
      </c>
      <c r="D1013" s="213" t="s">
        <v>2756</v>
      </c>
      <c r="E1013" s="213" t="s">
        <v>2757</v>
      </c>
      <c r="F1013" s="214" t="s">
        <v>2089</v>
      </c>
      <c r="G1013" s="215" t="s">
        <v>2758</v>
      </c>
      <c r="H1013" s="226">
        <v>1012.0</v>
      </c>
    </row>
    <row r="1014">
      <c r="A1014" s="211">
        <v>1013.0</v>
      </c>
      <c r="B1014" s="212" t="s">
        <v>318</v>
      </c>
      <c r="C1014" s="213" t="s">
        <v>317</v>
      </c>
      <c r="D1014" s="213" t="s">
        <v>2756</v>
      </c>
      <c r="E1014" s="213" t="s">
        <v>2757</v>
      </c>
      <c r="F1014" s="214" t="s">
        <v>2091</v>
      </c>
      <c r="G1014" s="215" t="s">
        <v>2759</v>
      </c>
      <c r="H1014" s="226">
        <v>1013.0</v>
      </c>
    </row>
    <row r="1015">
      <c r="A1015" s="211">
        <v>1014.0</v>
      </c>
      <c r="B1015" s="212" t="s">
        <v>318</v>
      </c>
      <c r="C1015" s="213" t="s">
        <v>317</v>
      </c>
      <c r="D1015" s="213" t="s">
        <v>2756</v>
      </c>
      <c r="E1015" s="213" t="s">
        <v>2757</v>
      </c>
      <c r="F1015" s="214" t="s">
        <v>2093</v>
      </c>
      <c r="G1015" s="215" t="s">
        <v>2760</v>
      </c>
      <c r="H1015" s="226">
        <v>1014.0</v>
      </c>
    </row>
    <row r="1016">
      <c r="A1016" s="211">
        <v>1015.0</v>
      </c>
      <c r="B1016" s="212" t="s">
        <v>318</v>
      </c>
      <c r="C1016" s="213" t="s">
        <v>317</v>
      </c>
      <c r="D1016" s="213" t="s">
        <v>2761</v>
      </c>
      <c r="E1016" s="213" t="s">
        <v>2762</v>
      </c>
      <c r="F1016" s="214" t="s">
        <v>2089</v>
      </c>
      <c r="G1016" s="215" t="s">
        <v>2763</v>
      </c>
      <c r="H1016" s="226">
        <v>1015.0</v>
      </c>
    </row>
    <row r="1017">
      <c r="A1017" s="211">
        <v>1016.0</v>
      </c>
      <c r="B1017" s="212" t="s">
        <v>318</v>
      </c>
      <c r="C1017" s="213" t="s">
        <v>317</v>
      </c>
      <c r="D1017" s="213" t="s">
        <v>2764</v>
      </c>
      <c r="E1017" s="213" t="s">
        <v>2765</v>
      </c>
      <c r="F1017" s="214" t="s">
        <v>2089</v>
      </c>
      <c r="G1017" s="215" t="s">
        <v>2766</v>
      </c>
      <c r="H1017" s="226">
        <v>1016.0</v>
      </c>
    </row>
    <row r="1018">
      <c r="A1018" s="211">
        <v>1017.0</v>
      </c>
      <c r="B1018" s="212" t="s">
        <v>318</v>
      </c>
      <c r="C1018" s="213" t="s">
        <v>317</v>
      </c>
      <c r="D1018" s="213" t="s">
        <v>2764</v>
      </c>
      <c r="E1018" s="213" t="s">
        <v>2765</v>
      </c>
      <c r="F1018" s="214" t="s">
        <v>2091</v>
      </c>
      <c r="G1018" s="215" t="s">
        <v>2767</v>
      </c>
      <c r="H1018" s="226">
        <v>1017.0</v>
      </c>
    </row>
    <row r="1019">
      <c r="A1019" s="211">
        <v>1018.0</v>
      </c>
      <c r="B1019" s="212" t="s">
        <v>318</v>
      </c>
      <c r="C1019" s="213" t="s">
        <v>317</v>
      </c>
      <c r="D1019" s="213" t="s">
        <v>2768</v>
      </c>
      <c r="E1019" s="213" t="s">
        <v>2769</v>
      </c>
      <c r="F1019" s="214" t="s">
        <v>2089</v>
      </c>
      <c r="G1019" s="215" t="s">
        <v>2770</v>
      </c>
      <c r="H1019" s="226">
        <v>1018.0</v>
      </c>
    </row>
    <row r="1020">
      <c r="A1020" s="211">
        <v>1019.0</v>
      </c>
      <c r="B1020" s="212" t="s">
        <v>318</v>
      </c>
      <c r="C1020" s="213" t="s">
        <v>317</v>
      </c>
      <c r="D1020" s="213" t="s">
        <v>2768</v>
      </c>
      <c r="E1020" s="213" t="s">
        <v>2769</v>
      </c>
      <c r="F1020" s="214" t="s">
        <v>2091</v>
      </c>
      <c r="G1020" s="215" t="s">
        <v>2771</v>
      </c>
      <c r="H1020" s="226">
        <v>1019.0</v>
      </c>
    </row>
    <row r="1021">
      <c r="A1021" s="211">
        <v>1020.0</v>
      </c>
      <c r="B1021" s="212" t="s">
        <v>318</v>
      </c>
      <c r="C1021" s="213" t="s">
        <v>317</v>
      </c>
      <c r="D1021" s="213" t="s">
        <v>2768</v>
      </c>
      <c r="E1021" s="213" t="s">
        <v>2769</v>
      </c>
      <c r="F1021" s="214" t="s">
        <v>2093</v>
      </c>
      <c r="G1021" s="215" t="s">
        <v>2772</v>
      </c>
      <c r="H1021" s="226">
        <v>1020.0</v>
      </c>
    </row>
    <row r="1022">
      <c r="A1022" s="211">
        <v>1021.0</v>
      </c>
      <c r="B1022" s="212" t="s">
        <v>318</v>
      </c>
      <c r="C1022" s="213" t="s">
        <v>317</v>
      </c>
      <c r="D1022" s="213" t="s">
        <v>2773</v>
      </c>
      <c r="E1022" s="213" t="s">
        <v>2774</v>
      </c>
      <c r="F1022" s="214" t="s">
        <v>2089</v>
      </c>
      <c r="G1022" s="215" t="s">
        <v>2775</v>
      </c>
      <c r="H1022" s="226">
        <v>1021.0</v>
      </c>
    </row>
    <row r="1023">
      <c r="A1023" s="211">
        <v>1022.0</v>
      </c>
      <c r="B1023" s="212" t="s">
        <v>318</v>
      </c>
      <c r="C1023" s="213" t="s">
        <v>317</v>
      </c>
      <c r="D1023" s="213" t="s">
        <v>2776</v>
      </c>
      <c r="E1023" s="213" t="s">
        <v>2777</v>
      </c>
      <c r="F1023" s="214" t="s">
        <v>2089</v>
      </c>
      <c r="G1023" s="215" t="s">
        <v>2778</v>
      </c>
      <c r="H1023" s="226">
        <v>1022.0</v>
      </c>
    </row>
    <row r="1024">
      <c r="A1024" s="211">
        <v>1023.0</v>
      </c>
      <c r="B1024" s="212" t="s">
        <v>318</v>
      </c>
      <c r="C1024" s="213" t="s">
        <v>317</v>
      </c>
      <c r="D1024" s="213" t="s">
        <v>2776</v>
      </c>
      <c r="E1024" s="213" t="s">
        <v>2777</v>
      </c>
      <c r="F1024" s="214" t="s">
        <v>2091</v>
      </c>
      <c r="G1024" s="215" t="s">
        <v>2779</v>
      </c>
      <c r="H1024" s="226">
        <v>1023.0</v>
      </c>
    </row>
    <row r="1025">
      <c r="A1025" s="211">
        <v>1024.0</v>
      </c>
      <c r="B1025" s="212" t="s">
        <v>318</v>
      </c>
      <c r="C1025" s="213" t="s">
        <v>317</v>
      </c>
      <c r="D1025" s="213" t="s">
        <v>2776</v>
      </c>
      <c r="E1025" s="213" t="s">
        <v>2777</v>
      </c>
      <c r="F1025" s="214" t="s">
        <v>2093</v>
      </c>
      <c r="G1025" s="215" t="s">
        <v>2780</v>
      </c>
      <c r="H1025" s="226">
        <v>1024.0</v>
      </c>
    </row>
    <row r="1026">
      <c r="A1026" s="211">
        <v>1025.0</v>
      </c>
      <c r="B1026" s="212" t="s">
        <v>318</v>
      </c>
      <c r="C1026" s="213" t="s">
        <v>317</v>
      </c>
      <c r="D1026" s="213" t="s">
        <v>2781</v>
      </c>
      <c r="E1026" s="213" t="s">
        <v>2782</v>
      </c>
      <c r="F1026" s="214" t="s">
        <v>2089</v>
      </c>
      <c r="G1026" s="215" t="s">
        <v>2783</v>
      </c>
      <c r="H1026" s="226">
        <v>1025.0</v>
      </c>
    </row>
    <row r="1027">
      <c r="A1027" s="211">
        <v>1026.0</v>
      </c>
      <c r="B1027" s="212" t="s">
        <v>318</v>
      </c>
      <c r="C1027" s="213" t="s">
        <v>317</v>
      </c>
      <c r="D1027" s="213" t="s">
        <v>2781</v>
      </c>
      <c r="E1027" s="213" t="s">
        <v>2782</v>
      </c>
      <c r="F1027" s="214" t="s">
        <v>2091</v>
      </c>
      <c r="G1027" s="215" t="s">
        <v>2784</v>
      </c>
      <c r="H1027" s="226">
        <v>1026.0</v>
      </c>
    </row>
    <row r="1028">
      <c r="A1028" s="211">
        <v>1027.0</v>
      </c>
      <c r="B1028" s="212" t="s">
        <v>318</v>
      </c>
      <c r="C1028" s="213" t="s">
        <v>317</v>
      </c>
      <c r="D1028" s="213" t="s">
        <v>2145</v>
      </c>
      <c r="E1028" s="213" t="s">
        <v>2705</v>
      </c>
      <c r="F1028" s="214" t="s">
        <v>2089</v>
      </c>
      <c r="G1028" s="215" t="s">
        <v>2785</v>
      </c>
      <c r="H1028" s="226">
        <v>1027.0</v>
      </c>
    </row>
    <row r="1029">
      <c r="A1029" s="211">
        <v>1028.0</v>
      </c>
      <c r="B1029" s="212" t="s">
        <v>318</v>
      </c>
      <c r="C1029" s="213" t="s">
        <v>317</v>
      </c>
      <c r="D1029" s="213" t="s">
        <v>2149</v>
      </c>
      <c r="E1029" s="213" t="s">
        <v>2707</v>
      </c>
      <c r="F1029" s="214" t="s">
        <v>2089</v>
      </c>
      <c r="G1029" s="215" t="s">
        <v>2786</v>
      </c>
      <c r="H1029" s="226">
        <v>1028.0</v>
      </c>
    </row>
    <row r="1030">
      <c r="A1030" s="211">
        <v>1029.0</v>
      </c>
      <c r="B1030" s="212" t="s">
        <v>318</v>
      </c>
      <c r="C1030" s="213" t="s">
        <v>317</v>
      </c>
      <c r="D1030" s="213" t="s">
        <v>2149</v>
      </c>
      <c r="E1030" s="213" t="s">
        <v>2707</v>
      </c>
      <c r="F1030" s="214" t="s">
        <v>2091</v>
      </c>
      <c r="G1030" s="215" t="s">
        <v>2787</v>
      </c>
      <c r="H1030" s="226">
        <v>1029.0</v>
      </c>
    </row>
    <row r="1031">
      <c r="A1031" s="211">
        <v>1030.0</v>
      </c>
      <c r="B1031" s="212" t="s">
        <v>318</v>
      </c>
      <c r="C1031" s="213" t="s">
        <v>317</v>
      </c>
      <c r="D1031" s="213" t="s">
        <v>2149</v>
      </c>
      <c r="E1031" s="213" t="s">
        <v>2707</v>
      </c>
      <c r="F1031" s="214" t="s">
        <v>2093</v>
      </c>
      <c r="G1031" s="215" t="s">
        <v>2788</v>
      </c>
      <c r="H1031" s="226">
        <v>1030.0</v>
      </c>
    </row>
    <row r="1032">
      <c r="A1032" s="211">
        <v>1031.0</v>
      </c>
      <c r="B1032" s="212" t="s">
        <v>318</v>
      </c>
      <c r="C1032" s="213" t="s">
        <v>317</v>
      </c>
      <c r="D1032" s="213" t="s">
        <v>2149</v>
      </c>
      <c r="E1032" s="213" t="s">
        <v>2707</v>
      </c>
      <c r="F1032" s="214" t="s">
        <v>2100</v>
      </c>
      <c r="G1032" s="215" t="s">
        <v>2789</v>
      </c>
      <c r="H1032" s="226">
        <v>1031.0</v>
      </c>
    </row>
    <row r="1033">
      <c r="A1033" s="211">
        <v>1032.0</v>
      </c>
      <c r="B1033" s="212" t="s">
        <v>318</v>
      </c>
      <c r="C1033" s="213" t="s">
        <v>317</v>
      </c>
      <c r="D1033" s="213" t="s">
        <v>2166</v>
      </c>
      <c r="E1033" s="213" t="s">
        <v>2711</v>
      </c>
      <c r="F1033" s="214" t="s">
        <v>2089</v>
      </c>
      <c r="G1033" s="215" t="s">
        <v>2790</v>
      </c>
      <c r="H1033" s="226">
        <v>1032.0</v>
      </c>
    </row>
    <row r="1034">
      <c r="A1034" s="211">
        <v>1033.0</v>
      </c>
      <c r="B1034" s="212" t="s">
        <v>318</v>
      </c>
      <c r="C1034" s="213" t="s">
        <v>317</v>
      </c>
      <c r="D1034" s="213" t="s">
        <v>2166</v>
      </c>
      <c r="E1034" s="213" t="s">
        <v>2711</v>
      </c>
      <c r="F1034" s="214" t="s">
        <v>2091</v>
      </c>
      <c r="G1034" s="215" t="s">
        <v>2791</v>
      </c>
      <c r="H1034" s="226">
        <v>1033.0</v>
      </c>
    </row>
    <row r="1035">
      <c r="A1035" s="211">
        <v>1034.0</v>
      </c>
      <c r="B1035" s="212" t="s">
        <v>318</v>
      </c>
      <c r="C1035" s="213" t="s">
        <v>317</v>
      </c>
      <c r="D1035" s="213" t="s">
        <v>2166</v>
      </c>
      <c r="E1035" s="213" t="s">
        <v>2711</v>
      </c>
      <c r="F1035" s="214" t="s">
        <v>2093</v>
      </c>
      <c r="G1035" s="215" t="s">
        <v>2792</v>
      </c>
      <c r="H1035" s="226">
        <v>1034.0</v>
      </c>
    </row>
    <row r="1036">
      <c r="A1036" s="211">
        <v>1035.0</v>
      </c>
      <c r="B1036" s="212" t="s">
        <v>318</v>
      </c>
      <c r="C1036" s="213" t="s">
        <v>317</v>
      </c>
      <c r="D1036" s="213" t="s">
        <v>2166</v>
      </c>
      <c r="E1036" s="213" t="s">
        <v>2711</v>
      </c>
      <c r="F1036" s="214" t="s">
        <v>2100</v>
      </c>
      <c r="G1036" s="215" t="s">
        <v>2793</v>
      </c>
      <c r="H1036" s="226">
        <v>1035.0</v>
      </c>
    </row>
    <row r="1037">
      <c r="A1037" s="211">
        <v>1036.0</v>
      </c>
      <c r="B1037" s="212" t="s">
        <v>318</v>
      </c>
      <c r="C1037" s="213" t="s">
        <v>317</v>
      </c>
      <c r="D1037" s="213" t="s">
        <v>2166</v>
      </c>
      <c r="E1037" s="213" t="s">
        <v>2711</v>
      </c>
      <c r="F1037" s="214" t="s">
        <v>2102</v>
      </c>
      <c r="G1037" s="215" t="s">
        <v>2794</v>
      </c>
      <c r="H1037" s="226">
        <v>1036.0</v>
      </c>
    </row>
    <row r="1038">
      <c r="A1038" s="211">
        <v>1037.0</v>
      </c>
      <c r="B1038" s="212" t="s">
        <v>318</v>
      </c>
      <c r="C1038" s="213" t="s">
        <v>317</v>
      </c>
      <c r="D1038" s="213" t="s">
        <v>2166</v>
      </c>
      <c r="E1038" s="213" t="s">
        <v>2711</v>
      </c>
      <c r="F1038" s="214" t="s">
        <v>2104</v>
      </c>
      <c r="G1038" s="215" t="s">
        <v>2795</v>
      </c>
      <c r="H1038" s="226">
        <v>1037.0</v>
      </c>
    </row>
    <row r="1039">
      <c r="A1039" s="211">
        <v>1038.0</v>
      </c>
      <c r="B1039" s="212" t="s">
        <v>318</v>
      </c>
      <c r="C1039" s="213" t="s">
        <v>317</v>
      </c>
      <c r="D1039" s="213" t="s">
        <v>2166</v>
      </c>
      <c r="E1039" s="213" t="s">
        <v>2711</v>
      </c>
      <c r="F1039" s="214" t="s">
        <v>2106</v>
      </c>
      <c r="G1039" s="215" t="s">
        <v>2796</v>
      </c>
      <c r="H1039" s="226">
        <v>1038.0</v>
      </c>
    </row>
    <row r="1040">
      <c r="A1040" s="211">
        <v>1039.0</v>
      </c>
      <c r="B1040" s="212" t="s">
        <v>318</v>
      </c>
      <c r="C1040" s="213" t="s">
        <v>317</v>
      </c>
      <c r="D1040" s="213" t="s">
        <v>2171</v>
      </c>
      <c r="E1040" s="213" t="s">
        <v>2714</v>
      </c>
      <c r="F1040" s="214" t="s">
        <v>2089</v>
      </c>
      <c r="G1040" s="215" t="s">
        <v>2797</v>
      </c>
      <c r="H1040" s="226">
        <v>1039.0</v>
      </c>
    </row>
    <row r="1041">
      <c r="A1041" s="211">
        <v>1040.0</v>
      </c>
      <c r="B1041" s="212" t="s">
        <v>318</v>
      </c>
      <c r="C1041" s="213" t="s">
        <v>317</v>
      </c>
      <c r="D1041" s="213" t="s">
        <v>2171</v>
      </c>
      <c r="E1041" s="213" t="s">
        <v>2714</v>
      </c>
      <c r="F1041" s="214" t="s">
        <v>2091</v>
      </c>
      <c r="G1041" s="215" t="s">
        <v>2798</v>
      </c>
      <c r="H1041" s="226">
        <v>1040.0</v>
      </c>
    </row>
    <row r="1042">
      <c r="A1042" s="211">
        <v>1041.0</v>
      </c>
      <c r="B1042" s="212" t="s">
        <v>318</v>
      </c>
      <c r="C1042" s="213" t="s">
        <v>317</v>
      </c>
      <c r="D1042" s="213" t="s">
        <v>2171</v>
      </c>
      <c r="E1042" s="213" t="s">
        <v>2714</v>
      </c>
      <c r="F1042" s="214" t="s">
        <v>2093</v>
      </c>
      <c r="G1042" s="215" t="s">
        <v>2799</v>
      </c>
      <c r="H1042" s="226">
        <v>1041.0</v>
      </c>
    </row>
    <row r="1043">
      <c r="A1043" s="211">
        <v>1042.0</v>
      </c>
      <c r="B1043" s="212" t="s">
        <v>318</v>
      </c>
      <c r="C1043" s="213" t="s">
        <v>317</v>
      </c>
      <c r="D1043" s="213" t="s">
        <v>2177</v>
      </c>
      <c r="E1043" s="213" t="s">
        <v>2718</v>
      </c>
      <c r="F1043" s="214" t="s">
        <v>2089</v>
      </c>
      <c r="G1043" s="215" t="s">
        <v>2800</v>
      </c>
      <c r="H1043" s="226">
        <v>1042.0</v>
      </c>
    </row>
    <row r="1044">
      <c r="A1044" s="211">
        <v>1043.0</v>
      </c>
      <c r="B1044" s="212" t="s">
        <v>318</v>
      </c>
      <c r="C1044" s="213" t="s">
        <v>317</v>
      </c>
      <c r="D1044" s="213" t="s">
        <v>2183</v>
      </c>
      <c r="E1044" s="213" t="s">
        <v>2720</v>
      </c>
      <c r="F1044" s="214" t="s">
        <v>2089</v>
      </c>
      <c r="G1044" s="215" t="s">
        <v>2801</v>
      </c>
      <c r="H1044" s="226">
        <v>1043.0</v>
      </c>
    </row>
    <row r="1045">
      <c r="A1045" s="211">
        <v>1044.0</v>
      </c>
      <c r="B1045" s="212" t="s">
        <v>318</v>
      </c>
      <c r="C1045" s="213" t="s">
        <v>317</v>
      </c>
      <c r="D1045" s="213" t="s">
        <v>2183</v>
      </c>
      <c r="E1045" s="213" t="s">
        <v>2720</v>
      </c>
      <c r="F1045" s="214" t="s">
        <v>2091</v>
      </c>
      <c r="G1045" s="215" t="s">
        <v>2802</v>
      </c>
      <c r="H1045" s="226">
        <v>1044.0</v>
      </c>
    </row>
    <row r="1046">
      <c r="A1046" s="211">
        <v>1045.0</v>
      </c>
      <c r="B1046" s="212" t="s">
        <v>318</v>
      </c>
      <c r="C1046" s="213" t="s">
        <v>317</v>
      </c>
      <c r="D1046" s="213" t="s">
        <v>2183</v>
      </c>
      <c r="E1046" s="213" t="s">
        <v>2720</v>
      </c>
      <c r="F1046" s="214" t="s">
        <v>2093</v>
      </c>
      <c r="G1046" s="215" t="s">
        <v>2803</v>
      </c>
      <c r="H1046" s="226">
        <v>1045.0</v>
      </c>
    </row>
    <row r="1047">
      <c r="A1047" s="211">
        <v>1046.0</v>
      </c>
      <c r="B1047" s="212" t="s">
        <v>318</v>
      </c>
      <c r="C1047" s="213" t="s">
        <v>317</v>
      </c>
      <c r="D1047" s="213" t="s">
        <v>2191</v>
      </c>
      <c r="E1047" s="213" t="s">
        <v>2724</v>
      </c>
      <c r="F1047" s="214" t="s">
        <v>2089</v>
      </c>
      <c r="G1047" s="215" t="s">
        <v>2804</v>
      </c>
      <c r="H1047" s="226">
        <v>1046.0</v>
      </c>
    </row>
    <row r="1048">
      <c r="A1048" s="211">
        <v>1047.0</v>
      </c>
      <c r="B1048" s="212" t="s">
        <v>318</v>
      </c>
      <c r="C1048" s="213" t="s">
        <v>317</v>
      </c>
      <c r="D1048" s="213" t="s">
        <v>2191</v>
      </c>
      <c r="E1048" s="213" t="s">
        <v>2724</v>
      </c>
      <c r="F1048" s="214" t="s">
        <v>2091</v>
      </c>
      <c r="G1048" s="215" t="s">
        <v>2805</v>
      </c>
      <c r="H1048" s="226">
        <v>1047.0</v>
      </c>
    </row>
    <row r="1049">
      <c r="A1049" s="211">
        <v>1048.0</v>
      </c>
      <c r="B1049" s="212" t="s">
        <v>318</v>
      </c>
      <c r="C1049" s="213" t="s">
        <v>317</v>
      </c>
      <c r="D1049" s="213" t="s">
        <v>2328</v>
      </c>
      <c r="E1049" s="213" t="s">
        <v>2727</v>
      </c>
      <c r="F1049" s="214" t="s">
        <v>2089</v>
      </c>
      <c r="G1049" s="215" t="s">
        <v>2806</v>
      </c>
      <c r="H1049" s="226">
        <v>1048.0</v>
      </c>
    </row>
    <row r="1050">
      <c r="A1050" s="211">
        <v>1049.0</v>
      </c>
      <c r="B1050" s="212" t="s">
        <v>318</v>
      </c>
      <c r="C1050" s="213" t="s">
        <v>317</v>
      </c>
      <c r="D1050" s="213" t="s">
        <v>2328</v>
      </c>
      <c r="E1050" s="213" t="s">
        <v>2727</v>
      </c>
      <c r="F1050" s="214" t="s">
        <v>2091</v>
      </c>
      <c r="G1050" s="215" t="s">
        <v>2807</v>
      </c>
      <c r="H1050" s="226">
        <v>1049.0</v>
      </c>
    </row>
    <row r="1051">
      <c r="A1051" s="211">
        <v>1050.0</v>
      </c>
      <c r="B1051" s="212" t="s">
        <v>318</v>
      </c>
      <c r="C1051" s="213" t="s">
        <v>317</v>
      </c>
      <c r="D1051" s="213" t="s">
        <v>2328</v>
      </c>
      <c r="E1051" s="213" t="s">
        <v>2727</v>
      </c>
      <c r="F1051" s="214" t="s">
        <v>2093</v>
      </c>
      <c r="G1051" s="215" t="s">
        <v>2808</v>
      </c>
      <c r="H1051" s="226">
        <v>1050.0</v>
      </c>
    </row>
    <row r="1052">
      <c r="A1052" s="211">
        <v>1051.0</v>
      </c>
      <c r="B1052" s="212" t="s">
        <v>318</v>
      </c>
      <c r="C1052" s="213" t="s">
        <v>317</v>
      </c>
      <c r="D1052" s="213" t="s">
        <v>2333</v>
      </c>
      <c r="E1052" s="213" t="s">
        <v>2730</v>
      </c>
      <c r="F1052" s="214" t="s">
        <v>2089</v>
      </c>
      <c r="G1052" s="215" t="s">
        <v>2809</v>
      </c>
      <c r="H1052" s="226">
        <v>1051.0</v>
      </c>
    </row>
    <row r="1053">
      <c r="A1053" s="211">
        <v>1052.0</v>
      </c>
      <c r="B1053" s="212" t="s">
        <v>318</v>
      </c>
      <c r="C1053" s="213" t="s">
        <v>317</v>
      </c>
      <c r="D1053" s="213" t="s">
        <v>2333</v>
      </c>
      <c r="E1053" s="213" t="s">
        <v>2730</v>
      </c>
      <c r="F1053" s="214" t="s">
        <v>2091</v>
      </c>
      <c r="G1053" s="215" t="s">
        <v>2810</v>
      </c>
      <c r="H1053" s="226">
        <v>1052.0</v>
      </c>
    </row>
    <row r="1054">
      <c r="A1054" s="211">
        <v>1053.0</v>
      </c>
      <c r="B1054" s="212" t="s">
        <v>318</v>
      </c>
      <c r="C1054" s="213" t="s">
        <v>317</v>
      </c>
      <c r="D1054" s="213" t="s">
        <v>2333</v>
      </c>
      <c r="E1054" s="213" t="s">
        <v>2730</v>
      </c>
      <c r="F1054" s="214" t="s">
        <v>2093</v>
      </c>
      <c r="G1054" s="215" t="s">
        <v>2811</v>
      </c>
      <c r="H1054" s="226">
        <v>1053.0</v>
      </c>
    </row>
    <row r="1055">
      <c r="A1055" s="211">
        <v>1054.0</v>
      </c>
      <c r="B1055" s="212" t="s">
        <v>318</v>
      </c>
      <c r="C1055" s="213" t="s">
        <v>317</v>
      </c>
      <c r="D1055" s="213" t="s">
        <v>2333</v>
      </c>
      <c r="E1055" s="213" t="s">
        <v>2730</v>
      </c>
      <c r="F1055" s="214" t="s">
        <v>2100</v>
      </c>
      <c r="G1055" s="215" t="s">
        <v>2812</v>
      </c>
      <c r="H1055" s="226">
        <v>1054.0</v>
      </c>
    </row>
    <row r="1056">
      <c r="A1056" s="211">
        <v>1055.0</v>
      </c>
      <c r="B1056" s="212" t="s">
        <v>318</v>
      </c>
      <c r="C1056" s="213" t="s">
        <v>317</v>
      </c>
      <c r="D1056" s="213" t="s">
        <v>2599</v>
      </c>
      <c r="E1056" s="213" t="s">
        <v>2735</v>
      </c>
      <c r="F1056" s="214" t="s">
        <v>2089</v>
      </c>
      <c r="G1056" s="215" t="s">
        <v>2813</v>
      </c>
      <c r="H1056" s="226">
        <v>1055.0</v>
      </c>
    </row>
    <row r="1057">
      <c r="A1057" s="211">
        <v>1056.0</v>
      </c>
      <c r="B1057" s="212" t="s">
        <v>318</v>
      </c>
      <c r="C1057" s="213" t="s">
        <v>317</v>
      </c>
      <c r="D1057" s="213" t="s">
        <v>2599</v>
      </c>
      <c r="E1057" s="213" t="s">
        <v>2735</v>
      </c>
      <c r="F1057" s="214" t="s">
        <v>2091</v>
      </c>
      <c r="G1057" s="215" t="s">
        <v>2814</v>
      </c>
      <c r="H1057" s="226">
        <v>1056.0</v>
      </c>
    </row>
    <row r="1058">
      <c r="A1058" s="211">
        <v>1057.0</v>
      </c>
      <c r="B1058" s="212" t="s">
        <v>318</v>
      </c>
      <c r="C1058" s="213" t="s">
        <v>317</v>
      </c>
      <c r="D1058" s="213" t="s">
        <v>2599</v>
      </c>
      <c r="E1058" s="213" t="s">
        <v>2735</v>
      </c>
      <c r="F1058" s="214" t="s">
        <v>2093</v>
      </c>
      <c r="G1058" s="215" t="s">
        <v>2815</v>
      </c>
      <c r="H1058" s="226">
        <v>1057.0</v>
      </c>
    </row>
    <row r="1059">
      <c r="A1059" s="211">
        <v>1058.0</v>
      </c>
      <c r="B1059" s="212" t="s">
        <v>318</v>
      </c>
      <c r="C1059" s="213" t="s">
        <v>317</v>
      </c>
      <c r="D1059" s="213" t="s">
        <v>2816</v>
      </c>
      <c r="E1059" s="213" t="s">
        <v>2739</v>
      </c>
      <c r="F1059" s="214" t="s">
        <v>2089</v>
      </c>
      <c r="G1059" s="215" t="s">
        <v>2817</v>
      </c>
      <c r="H1059" s="226">
        <v>1058.0</v>
      </c>
    </row>
    <row r="1060">
      <c r="A1060" s="211">
        <v>1059.0</v>
      </c>
      <c r="B1060" s="212" t="s">
        <v>318</v>
      </c>
      <c r="C1060" s="213" t="s">
        <v>317</v>
      </c>
      <c r="D1060" s="213" t="s">
        <v>2816</v>
      </c>
      <c r="E1060" s="213" t="s">
        <v>2739</v>
      </c>
      <c r="F1060" s="214" t="s">
        <v>2091</v>
      </c>
      <c r="G1060" s="215" t="s">
        <v>2818</v>
      </c>
      <c r="H1060" s="226">
        <v>1059.0</v>
      </c>
    </row>
    <row r="1061">
      <c r="A1061" s="211">
        <v>1060.0</v>
      </c>
      <c r="B1061" s="212" t="s">
        <v>318</v>
      </c>
      <c r="C1061" s="213" t="s">
        <v>317</v>
      </c>
      <c r="D1061" s="213" t="s">
        <v>2819</v>
      </c>
      <c r="E1061" s="213" t="s">
        <v>2742</v>
      </c>
      <c r="F1061" s="214" t="s">
        <v>2089</v>
      </c>
      <c r="G1061" s="215" t="s">
        <v>2820</v>
      </c>
      <c r="H1061" s="226">
        <v>1060.0</v>
      </c>
    </row>
    <row r="1062">
      <c r="A1062" s="211">
        <v>1061.0</v>
      </c>
      <c r="B1062" s="212" t="s">
        <v>318</v>
      </c>
      <c r="C1062" s="213" t="s">
        <v>317</v>
      </c>
      <c r="D1062" s="213" t="s">
        <v>2819</v>
      </c>
      <c r="E1062" s="213" t="s">
        <v>2742</v>
      </c>
      <c r="F1062" s="214" t="s">
        <v>2091</v>
      </c>
      <c r="G1062" s="215" t="s">
        <v>2821</v>
      </c>
      <c r="H1062" s="226">
        <v>1061.0</v>
      </c>
    </row>
    <row r="1063">
      <c r="A1063" s="211">
        <v>1062.0</v>
      </c>
      <c r="B1063" s="212" t="s">
        <v>318</v>
      </c>
      <c r="C1063" s="213" t="s">
        <v>317</v>
      </c>
      <c r="D1063" s="213" t="s">
        <v>2819</v>
      </c>
      <c r="E1063" s="213" t="s">
        <v>2742</v>
      </c>
      <c r="F1063" s="214" t="s">
        <v>2093</v>
      </c>
      <c r="G1063" s="215" t="s">
        <v>2822</v>
      </c>
      <c r="H1063" s="226">
        <v>1062.0</v>
      </c>
    </row>
    <row r="1064">
      <c r="A1064" s="211">
        <v>1063.0</v>
      </c>
      <c r="B1064" s="212" t="s">
        <v>318</v>
      </c>
      <c r="C1064" s="213" t="s">
        <v>317</v>
      </c>
      <c r="D1064" s="213" t="s">
        <v>2819</v>
      </c>
      <c r="E1064" s="213" t="s">
        <v>2742</v>
      </c>
      <c r="F1064" s="214" t="s">
        <v>2100</v>
      </c>
      <c r="G1064" s="215" t="s">
        <v>2823</v>
      </c>
      <c r="H1064" s="226">
        <v>1063.0</v>
      </c>
    </row>
    <row r="1065">
      <c r="A1065" s="211">
        <v>1064.0</v>
      </c>
      <c r="B1065" s="212" t="s">
        <v>318</v>
      </c>
      <c r="C1065" s="213" t="s">
        <v>317</v>
      </c>
      <c r="D1065" s="213" t="s">
        <v>2819</v>
      </c>
      <c r="E1065" s="213" t="s">
        <v>2742</v>
      </c>
      <c r="F1065" s="214" t="s">
        <v>2102</v>
      </c>
      <c r="G1065" s="215" t="s">
        <v>2824</v>
      </c>
      <c r="H1065" s="226">
        <v>1064.0</v>
      </c>
    </row>
    <row r="1066">
      <c r="A1066" s="211">
        <v>1065.0</v>
      </c>
      <c r="B1066" s="212" t="s">
        <v>318</v>
      </c>
      <c r="C1066" s="213" t="s">
        <v>317</v>
      </c>
      <c r="D1066" s="213" t="s">
        <v>2825</v>
      </c>
      <c r="E1066" s="213" t="s">
        <v>2750</v>
      </c>
      <c r="F1066" s="214" t="s">
        <v>2089</v>
      </c>
      <c r="G1066" s="215" t="s">
        <v>2826</v>
      </c>
      <c r="H1066" s="226">
        <v>1065.0</v>
      </c>
    </row>
    <row r="1067">
      <c r="A1067" s="211">
        <v>1066.0</v>
      </c>
      <c r="B1067" s="212" t="s">
        <v>318</v>
      </c>
      <c r="C1067" s="213" t="s">
        <v>317</v>
      </c>
      <c r="D1067" s="213" t="s">
        <v>2825</v>
      </c>
      <c r="E1067" s="213" t="s">
        <v>2750</v>
      </c>
      <c r="F1067" s="214" t="s">
        <v>2091</v>
      </c>
      <c r="G1067" s="215" t="s">
        <v>2827</v>
      </c>
      <c r="H1067" s="226">
        <v>1066.0</v>
      </c>
    </row>
    <row r="1068">
      <c r="A1068" s="211">
        <v>1067.0</v>
      </c>
      <c r="B1068" s="212" t="s">
        <v>318</v>
      </c>
      <c r="C1068" s="213" t="s">
        <v>317</v>
      </c>
      <c r="D1068" s="213" t="s">
        <v>2828</v>
      </c>
      <c r="E1068" s="213" t="s">
        <v>2754</v>
      </c>
      <c r="F1068" s="214" t="s">
        <v>2089</v>
      </c>
      <c r="G1068" s="215" t="s">
        <v>2829</v>
      </c>
      <c r="H1068" s="226">
        <v>1067.0</v>
      </c>
    </row>
    <row r="1069">
      <c r="A1069" s="211">
        <v>1068.0</v>
      </c>
      <c r="B1069" s="212" t="s">
        <v>318</v>
      </c>
      <c r="C1069" s="213" t="s">
        <v>317</v>
      </c>
      <c r="D1069" s="213" t="s">
        <v>2830</v>
      </c>
      <c r="E1069" s="213" t="s">
        <v>2757</v>
      </c>
      <c r="F1069" s="214" t="s">
        <v>2089</v>
      </c>
      <c r="G1069" s="215" t="s">
        <v>2831</v>
      </c>
      <c r="H1069" s="226">
        <v>1068.0</v>
      </c>
    </row>
    <row r="1070">
      <c r="A1070" s="211">
        <v>1069.0</v>
      </c>
      <c r="B1070" s="212" t="s">
        <v>318</v>
      </c>
      <c r="C1070" s="213" t="s">
        <v>317</v>
      </c>
      <c r="D1070" s="213" t="s">
        <v>2830</v>
      </c>
      <c r="E1070" s="213" t="s">
        <v>2757</v>
      </c>
      <c r="F1070" s="214" t="s">
        <v>2091</v>
      </c>
      <c r="G1070" s="215" t="s">
        <v>2832</v>
      </c>
      <c r="H1070" s="226">
        <v>1069.0</v>
      </c>
    </row>
    <row r="1071">
      <c r="A1071" s="211">
        <v>1070.0</v>
      </c>
      <c r="B1071" s="212" t="s">
        <v>318</v>
      </c>
      <c r="C1071" s="213" t="s">
        <v>317</v>
      </c>
      <c r="D1071" s="213" t="s">
        <v>2830</v>
      </c>
      <c r="E1071" s="213" t="s">
        <v>2757</v>
      </c>
      <c r="F1071" s="214" t="s">
        <v>2093</v>
      </c>
      <c r="G1071" s="215" t="s">
        <v>2833</v>
      </c>
      <c r="H1071" s="226">
        <v>1070.0</v>
      </c>
    </row>
    <row r="1072">
      <c r="A1072" s="211">
        <v>1071.0</v>
      </c>
      <c r="B1072" s="212" t="s">
        <v>318</v>
      </c>
      <c r="C1072" s="213" t="s">
        <v>317</v>
      </c>
      <c r="D1072" s="213" t="s">
        <v>2830</v>
      </c>
      <c r="E1072" s="213" t="s">
        <v>2757</v>
      </c>
      <c r="F1072" s="214" t="s">
        <v>2100</v>
      </c>
      <c r="G1072" s="215" t="s">
        <v>2834</v>
      </c>
      <c r="H1072" s="226">
        <v>1071.0</v>
      </c>
    </row>
    <row r="1073">
      <c r="A1073" s="211">
        <v>1072.0</v>
      </c>
      <c r="B1073" s="212" t="s">
        <v>318</v>
      </c>
      <c r="C1073" s="213" t="s">
        <v>317</v>
      </c>
      <c r="D1073" s="213" t="s">
        <v>2835</v>
      </c>
      <c r="E1073" s="213" t="s">
        <v>2762</v>
      </c>
      <c r="F1073" s="214" t="s">
        <v>2089</v>
      </c>
      <c r="G1073" s="215" t="s">
        <v>2836</v>
      </c>
      <c r="H1073" s="226">
        <v>1072.0</v>
      </c>
    </row>
    <row r="1074">
      <c r="A1074" s="211">
        <v>1073.0</v>
      </c>
      <c r="B1074" s="212" t="s">
        <v>318</v>
      </c>
      <c r="C1074" s="213" t="s">
        <v>317</v>
      </c>
      <c r="D1074" s="213" t="s">
        <v>2837</v>
      </c>
      <c r="E1074" s="213" t="s">
        <v>2765</v>
      </c>
      <c r="F1074" s="214" t="s">
        <v>2089</v>
      </c>
      <c r="G1074" s="215" t="s">
        <v>2766</v>
      </c>
      <c r="H1074" s="226">
        <v>1073.0</v>
      </c>
    </row>
    <row r="1075">
      <c r="A1075" s="211">
        <v>1074.0</v>
      </c>
      <c r="B1075" s="212" t="s">
        <v>318</v>
      </c>
      <c r="C1075" s="213" t="s">
        <v>317</v>
      </c>
      <c r="D1075" s="213" t="s">
        <v>2837</v>
      </c>
      <c r="E1075" s="213" t="s">
        <v>2765</v>
      </c>
      <c r="F1075" s="214" t="s">
        <v>2091</v>
      </c>
      <c r="G1075" s="215" t="s">
        <v>2767</v>
      </c>
      <c r="H1075" s="226">
        <v>1074.0</v>
      </c>
    </row>
    <row r="1076">
      <c r="A1076" s="211">
        <v>1075.0</v>
      </c>
      <c r="B1076" s="212" t="s">
        <v>318</v>
      </c>
      <c r="C1076" s="213" t="s">
        <v>317</v>
      </c>
      <c r="D1076" s="213" t="s">
        <v>2837</v>
      </c>
      <c r="E1076" s="213" t="s">
        <v>2765</v>
      </c>
      <c r="F1076" s="214" t="s">
        <v>2093</v>
      </c>
      <c r="G1076" s="215" t="s">
        <v>2838</v>
      </c>
      <c r="H1076" s="226">
        <v>1075.0</v>
      </c>
    </row>
    <row r="1077">
      <c r="A1077" s="211">
        <v>1076.0</v>
      </c>
      <c r="B1077" s="212" t="s">
        <v>318</v>
      </c>
      <c r="C1077" s="213" t="s">
        <v>317</v>
      </c>
      <c r="D1077" s="213" t="s">
        <v>2839</v>
      </c>
      <c r="E1077" s="213" t="s">
        <v>2769</v>
      </c>
      <c r="F1077" s="214" t="s">
        <v>2089</v>
      </c>
      <c r="G1077" s="215" t="s">
        <v>2770</v>
      </c>
      <c r="H1077" s="226">
        <v>1076.0</v>
      </c>
    </row>
    <row r="1078">
      <c r="A1078" s="211">
        <v>1077.0</v>
      </c>
      <c r="B1078" s="212" t="s">
        <v>318</v>
      </c>
      <c r="C1078" s="213" t="s">
        <v>317</v>
      </c>
      <c r="D1078" s="213" t="s">
        <v>2839</v>
      </c>
      <c r="E1078" s="213" t="s">
        <v>2769</v>
      </c>
      <c r="F1078" s="214" t="s">
        <v>2091</v>
      </c>
      <c r="G1078" s="215" t="s">
        <v>2840</v>
      </c>
      <c r="H1078" s="226">
        <v>1077.0</v>
      </c>
    </row>
    <row r="1079">
      <c r="A1079" s="211">
        <v>1078.0</v>
      </c>
      <c r="B1079" s="212" t="s">
        <v>318</v>
      </c>
      <c r="C1079" s="213" t="s">
        <v>317</v>
      </c>
      <c r="D1079" s="213" t="s">
        <v>2839</v>
      </c>
      <c r="E1079" s="213" t="s">
        <v>2769</v>
      </c>
      <c r="F1079" s="214" t="s">
        <v>2093</v>
      </c>
      <c r="G1079" s="215" t="s">
        <v>2841</v>
      </c>
      <c r="H1079" s="226">
        <v>1078.0</v>
      </c>
    </row>
    <row r="1080">
      <c r="A1080" s="211">
        <v>1079.0</v>
      </c>
      <c r="B1080" s="212" t="s">
        <v>318</v>
      </c>
      <c r="C1080" s="213" t="s">
        <v>317</v>
      </c>
      <c r="D1080" s="213" t="s">
        <v>2839</v>
      </c>
      <c r="E1080" s="213" t="s">
        <v>2769</v>
      </c>
      <c r="F1080" s="214" t="s">
        <v>2100</v>
      </c>
      <c r="G1080" s="215" t="s">
        <v>2842</v>
      </c>
      <c r="H1080" s="226">
        <v>1079.0</v>
      </c>
    </row>
    <row r="1081">
      <c r="A1081" s="211">
        <v>1080.0</v>
      </c>
      <c r="B1081" s="221" t="s">
        <v>318</v>
      </c>
      <c r="C1081" s="217" t="s">
        <v>317</v>
      </c>
      <c r="D1081" s="217" t="s">
        <v>2843</v>
      </c>
      <c r="E1081" s="217" t="s">
        <v>2774</v>
      </c>
      <c r="F1081" s="218" t="s">
        <v>2089</v>
      </c>
      <c r="G1081" s="219" t="s">
        <v>2844</v>
      </c>
      <c r="H1081" s="225">
        <v>1080.0</v>
      </c>
    </row>
    <row r="1082">
      <c r="A1082" s="211">
        <v>1081.0</v>
      </c>
      <c r="B1082" s="221" t="s">
        <v>318</v>
      </c>
      <c r="C1082" s="217" t="s">
        <v>317</v>
      </c>
      <c r="D1082" s="217" t="s">
        <v>2843</v>
      </c>
      <c r="E1082" s="217" t="s">
        <v>2774</v>
      </c>
      <c r="F1082" s="218" t="s">
        <v>2091</v>
      </c>
      <c r="G1082" s="219" t="s">
        <v>2845</v>
      </c>
      <c r="H1082" s="225">
        <v>1081.0</v>
      </c>
    </row>
    <row r="1083">
      <c r="A1083" s="211">
        <v>1082.0</v>
      </c>
      <c r="B1083" s="221" t="s">
        <v>318</v>
      </c>
      <c r="C1083" s="217" t="s">
        <v>317</v>
      </c>
      <c r="D1083" s="217" t="s">
        <v>2846</v>
      </c>
      <c r="E1083" s="217" t="s">
        <v>2777</v>
      </c>
      <c r="F1083" s="218" t="s">
        <v>2089</v>
      </c>
      <c r="G1083" s="219" t="s">
        <v>2847</v>
      </c>
      <c r="H1083" s="225">
        <v>1082.0</v>
      </c>
    </row>
    <row r="1084">
      <c r="A1084" s="211">
        <v>1083.0</v>
      </c>
      <c r="B1084" s="221" t="s">
        <v>318</v>
      </c>
      <c r="C1084" s="217" t="s">
        <v>317</v>
      </c>
      <c r="D1084" s="217" t="s">
        <v>2846</v>
      </c>
      <c r="E1084" s="217" t="s">
        <v>2777</v>
      </c>
      <c r="F1084" s="218" t="s">
        <v>2091</v>
      </c>
      <c r="G1084" s="219" t="s">
        <v>2848</v>
      </c>
      <c r="H1084" s="225">
        <v>1083.0</v>
      </c>
    </row>
    <row r="1085">
      <c r="A1085" s="211">
        <v>1084.0</v>
      </c>
      <c r="B1085" s="221" t="s">
        <v>318</v>
      </c>
      <c r="C1085" s="217" t="s">
        <v>317</v>
      </c>
      <c r="D1085" s="217" t="s">
        <v>2846</v>
      </c>
      <c r="E1085" s="217" t="s">
        <v>2777</v>
      </c>
      <c r="F1085" s="218" t="s">
        <v>2093</v>
      </c>
      <c r="G1085" s="219" t="s">
        <v>2849</v>
      </c>
      <c r="H1085" s="225">
        <v>1084.0</v>
      </c>
    </row>
    <row r="1086">
      <c r="A1086" s="211">
        <v>1085.0</v>
      </c>
      <c r="B1086" s="221" t="s">
        <v>318</v>
      </c>
      <c r="C1086" s="217" t="s">
        <v>317</v>
      </c>
      <c r="D1086" s="217" t="s">
        <v>2850</v>
      </c>
      <c r="E1086" s="217" t="s">
        <v>2782</v>
      </c>
      <c r="F1086" s="218" t="s">
        <v>2089</v>
      </c>
      <c r="G1086" s="219" t="s">
        <v>2851</v>
      </c>
      <c r="H1086" s="225">
        <v>1085.0</v>
      </c>
    </row>
    <row r="1087">
      <c r="A1087" s="211">
        <v>1086.0</v>
      </c>
      <c r="B1087" s="221" t="s">
        <v>318</v>
      </c>
      <c r="C1087" s="217" t="s">
        <v>317</v>
      </c>
      <c r="D1087" s="217" t="s">
        <v>2850</v>
      </c>
      <c r="E1087" s="217" t="s">
        <v>2782</v>
      </c>
      <c r="F1087" s="218" t="s">
        <v>2091</v>
      </c>
      <c r="G1087" s="219" t="s">
        <v>2784</v>
      </c>
      <c r="H1087" s="225">
        <v>1086.0</v>
      </c>
    </row>
    <row r="1088">
      <c r="A1088" s="211">
        <v>1087.0</v>
      </c>
      <c r="B1088" s="221" t="s">
        <v>318</v>
      </c>
      <c r="C1088" s="217" t="s">
        <v>317</v>
      </c>
      <c r="D1088" s="217" t="s">
        <v>2198</v>
      </c>
      <c r="E1088" s="217" t="s">
        <v>2705</v>
      </c>
      <c r="F1088" s="218" t="s">
        <v>2089</v>
      </c>
      <c r="G1088" s="219" t="s">
        <v>2852</v>
      </c>
      <c r="H1088" s="225">
        <v>1087.0</v>
      </c>
    </row>
    <row r="1089">
      <c r="A1089" s="211">
        <v>1088.0</v>
      </c>
      <c r="B1089" s="221" t="s">
        <v>318</v>
      </c>
      <c r="C1089" s="217" t="s">
        <v>317</v>
      </c>
      <c r="D1089" s="217" t="s">
        <v>2202</v>
      </c>
      <c r="E1089" s="217" t="s">
        <v>2707</v>
      </c>
      <c r="F1089" s="218" t="s">
        <v>2089</v>
      </c>
      <c r="G1089" s="219" t="s">
        <v>2853</v>
      </c>
      <c r="H1089" s="225">
        <v>1088.0</v>
      </c>
    </row>
    <row r="1090">
      <c r="A1090" s="211">
        <v>1089.0</v>
      </c>
      <c r="B1090" s="221" t="s">
        <v>318</v>
      </c>
      <c r="C1090" s="217" t="s">
        <v>317</v>
      </c>
      <c r="D1090" s="217" t="s">
        <v>2202</v>
      </c>
      <c r="E1090" s="217" t="s">
        <v>2707</v>
      </c>
      <c r="F1090" s="218" t="s">
        <v>2091</v>
      </c>
      <c r="G1090" s="219" t="s">
        <v>2787</v>
      </c>
      <c r="H1090" s="225">
        <v>1089.0</v>
      </c>
    </row>
    <row r="1091">
      <c r="A1091" s="211">
        <v>1090.0</v>
      </c>
      <c r="B1091" s="221" t="s">
        <v>318</v>
      </c>
      <c r="C1091" s="217" t="s">
        <v>317</v>
      </c>
      <c r="D1091" s="217" t="s">
        <v>2202</v>
      </c>
      <c r="E1091" s="217" t="s">
        <v>2707</v>
      </c>
      <c r="F1091" s="218" t="s">
        <v>2093</v>
      </c>
      <c r="G1091" s="219" t="s">
        <v>2854</v>
      </c>
      <c r="H1091" s="225">
        <v>1090.0</v>
      </c>
    </row>
    <row r="1092">
      <c r="A1092" s="211">
        <v>1091.0</v>
      </c>
      <c r="B1092" s="221" t="s">
        <v>318</v>
      </c>
      <c r="C1092" s="217" t="s">
        <v>317</v>
      </c>
      <c r="D1092" s="217" t="s">
        <v>2202</v>
      </c>
      <c r="E1092" s="217" t="s">
        <v>2707</v>
      </c>
      <c r="F1092" s="218" t="s">
        <v>2100</v>
      </c>
      <c r="G1092" s="219" t="s">
        <v>2855</v>
      </c>
      <c r="H1092" s="225">
        <v>1091.0</v>
      </c>
    </row>
    <row r="1093">
      <c r="A1093" s="211">
        <v>1092.0</v>
      </c>
      <c r="B1093" s="221" t="s">
        <v>318</v>
      </c>
      <c r="C1093" s="217" t="s">
        <v>317</v>
      </c>
      <c r="D1093" s="217" t="s">
        <v>2202</v>
      </c>
      <c r="E1093" s="217" t="s">
        <v>2707</v>
      </c>
      <c r="F1093" s="218" t="s">
        <v>2102</v>
      </c>
      <c r="G1093" s="219" t="s">
        <v>2856</v>
      </c>
      <c r="H1093" s="225">
        <v>1092.0</v>
      </c>
    </row>
    <row r="1094">
      <c r="A1094" s="211">
        <v>1093.0</v>
      </c>
      <c r="B1094" s="221" t="s">
        <v>318</v>
      </c>
      <c r="C1094" s="217" t="s">
        <v>317</v>
      </c>
      <c r="D1094" s="217" t="s">
        <v>2215</v>
      </c>
      <c r="E1094" s="217" t="s">
        <v>2711</v>
      </c>
      <c r="F1094" s="218" t="s">
        <v>2089</v>
      </c>
      <c r="G1094" s="219" t="s">
        <v>2857</v>
      </c>
      <c r="H1094" s="225">
        <v>1093.0</v>
      </c>
    </row>
    <row r="1095">
      <c r="A1095" s="211">
        <v>1094.0</v>
      </c>
      <c r="B1095" s="221" t="s">
        <v>318</v>
      </c>
      <c r="C1095" s="217" t="s">
        <v>317</v>
      </c>
      <c r="D1095" s="217" t="s">
        <v>2215</v>
      </c>
      <c r="E1095" s="217" t="s">
        <v>2711</v>
      </c>
      <c r="F1095" s="218" t="s">
        <v>2091</v>
      </c>
      <c r="G1095" s="219" t="s">
        <v>2858</v>
      </c>
      <c r="H1095" s="225">
        <v>1094.0</v>
      </c>
    </row>
    <row r="1096">
      <c r="A1096" s="211">
        <v>1095.0</v>
      </c>
      <c r="B1096" s="221" t="s">
        <v>318</v>
      </c>
      <c r="C1096" s="217" t="s">
        <v>317</v>
      </c>
      <c r="D1096" s="217" t="s">
        <v>2215</v>
      </c>
      <c r="E1096" s="217" t="s">
        <v>2711</v>
      </c>
      <c r="F1096" s="218" t="s">
        <v>2093</v>
      </c>
      <c r="G1096" s="219" t="s">
        <v>2859</v>
      </c>
      <c r="H1096" s="225">
        <v>1095.0</v>
      </c>
    </row>
    <row r="1097">
      <c r="A1097" s="211">
        <v>1096.0</v>
      </c>
      <c r="B1097" s="221" t="s">
        <v>318</v>
      </c>
      <c r="C1097" s="217" t="s">
        <v>317</v>
      </c>
      <c r="D1097" s="217" t="s">
        <v>2215</v>
      </c>
      <c r="E1097" s="217" t="s">
        <v>2711</v>
      </c>
      <c r="F1097" s="218" t="s">
        <v>2100</v>
      </c>
      <c r="G1097" s="219" t="s">
        <v>2860</v>
      </c>
      <c r="H1097" s="225">
        <v>1096.0</v>
      </c>
    </row>
    <row r="1098">
      <c r="A1098" s="211">
        <v>1097.0</v>
      </c>
      <c r="B1098" s="221" t="s">
        <v>318</v>
      </c>
      <c r="C1098" s="217" t="s">
        <v>317</v>
      </c>
      <c r="D1098" s="217" t="s">
        <v>2215</v>
      </c>
      <c r="E1098" s="217" t="s">
        <v>2711</v>
      </c>
      <c r="F1098" s="218" t="s">
        <v>2102</v>
      </c>
      <c r="G1098" s="219" t="s">
        <v>2861</v>
      </c>
      <c r="H1098" s="225">
        <v>1097.0</v>
      </c>
    </row>
    <row r="1099">
      <c r="A1099" s="211">
        <v>1098.0</v>
      </c>
      <c r="B1099" s="221" t="s">
        <v>318</v>
      </c>
      <c r="C1099" s="217" t="s">
        <v>317</v>
      </c>
      <c r="D1099" s="217" t="s">
        <v>2215</v>
      </c>
      <c r="E1099" s="217" t="s">
        <v>2711</v>
      </c>
      <c r="F1099" s="218" t="s">
        <v>2104</v>
      </c>
      <c r="G1099" s="219" t="s">
        <v>2862</v>
      </c>
      <c r="H1099" s="225">
        <v>1098.0</v>
      </c>
    </row>
    <row r="1100">
      <c r="A1100" s="211">
        <v>1099.0</v>
      </c>
      <c r="B1100" s="221" t="s">
        <v>318</v>
      </c>
      <c r="C1100" s="217" t="s">
        <v>317</v>
      </c>
      <c r="D1100" s="217" t="s">
        <v>2220</v>
      </c>
      <c r="E1100" s="217" t="s">
        <v>2714</v>
      </c>
      <c r="F1100" s="218" t="s">
        <v>2089</v>
      </c>
      <c r="G1100" s="219" t="s">
        <v>2863</v>
      </c>
      <c r="H1100" s="225">
        <v>1099.0</v>
      </c>
    </row>
    <row r="1101">
      <c r="A1101" s="211">
        <v>1100.0</v>
      </c>
      <c r="B1101" s="221" t="s">
        <v>318</v>
      </c>
      <c r="C1101" s="217" t="s">
        <v>317</v>
      </c>
      <c r="D1101" s="217" t="s">
        <v>2220</v>
      </c>
      <c r="E1101" s="217" t="s">
        <v>2714</v>
      </c>
      <c r="F1101" s="218" t="s">
        <v>2091</v>
      </c>
      <c r="G1101" s="219" t="s">
        <v>2864</v>
      </c>
      <c r="H1101" s="225">
        <v>1100.0</v>
      </c>
    </row>
    <row r="1102">
      <c r="A1102" s="211">
        <v>1101.0</v>
      </c>
      <c r="B1102" s="221" t="s">
        <v>318</v>
      </c>
      <c r="C1102" s="217" t="s">
        <v>317</v>
      </c>
      <c r="D1102" s="217" t="s">
        <v>2220</v>
      </c>
      <c r="E1102" s="217" t="s">
        <v>2714</v>
      </c>
      <c r="F1102" s="218" t="s">
        <v>2093</v>
      </c>
      <c r="G1102" s="219" t="s">
        <v>2865</v>
      </c>
      <c r="H1102" s="225">
        <v>1101.0</v>
      </c>
    </row>
    <row r="1103">
      <c r="A1103" s="211">
        <v>1102.0</v>
      </c>
      <c r="B1103" s="221" t="s">
        <v>318</v>
      </c>
      <c r="C1103" s="217" t="s">
        <v>317</v>
      </c>
      <c r="D1103" s="217" t="s">
        <v>2220</v>
      </c>
      <c r="E1103" s="217" t="s">
        <v>2714</v>
      </c>
      <c r="F1103" s="218" t="s">
        <v>2100</v>
      </c>
      <c r="G1103" s="219" t="s">
        <v>2866</v>
      </c>
      <c r="H1103" s="225">
        <v>1102.0</v>
      </c>
    </row>
    <row r="1104">
      <c r="A1104" s="211">
        <v>1103.0</v>
      </c>
      <c r="B1104" s="221" t="s">
        <v>318</v>
      </c>
      <c r="C1104" s="217" t="s">
        <v>317</v>
      </c>
      <c r="D1104" s="217" t="s">
        <v>2220</v>
      </c>
      <c r="E1104" s="217" t="s">
        <v>2714</v>
      </c>
      <c r="F1104" s="218" t="s">
        <v>2102</v>
      </c>
      <c r="G1104" s="219" t="s">
        <v>2867</v>
      </c>
      <c r="H1104" s="225">
        <v>1103.0</v>
      </c>
    </row>
    <row r="1105">
      <c r="A1105" s="211">
        <v>1104.0</v>
      </c>
      <c r="B1105" s="221" t="s">
        <v>318</v>
      </c>
      <c r="C1105" s="217" t="s">
        <v>317</v>
      </c>
      <c r="D1105" s="217" t="s">
        <v>2220</v>
      </c>
      <c r="E1105" s="217" t="s">
        <v>2714</v>
      </c>
      <c r="F1105" s="218" t="s">
        <v>2104</v>
      </c>
      <c r="G1105" s="219" t="s">
        <v>2868</v>
      </c>
      <c r="H1105" s="225">
        <v>1104.0</v>
      </c>
    </row>
    <row r="1106">
      <c r="A1106" s="211">
        <v>1105.0</v>
      </c>
      <c r="B1106" s="221" t="s">
        <v>318</v>
      </c>
      <c r="C1106" s="217" t="s">
        <v>317</v>
      </c>
      <c r="D1106" s="217" t="s">
        <v>2225</v>
      </c>
      <c r="E1106" s="217" t="s">
        <v>2718</v>
      </c>
      <c r="F1106" s="218" t="s">
        <v>2089</v>
      </c>
      <c r="G1106" s="219" t="s">
        <v>2869</v>
      </c>
      <c r="H1106" s="225">
        <v>1105.0</v>
      </c>
    </row>
    <row r="1107">
      <c r="A1107" s="211">
        <v>1106.0</v>
      </c>
      <c r="B1107" s="221" t="s">
        <v>318</v>
      </c>
      <c r="C1107" s="217" t="s">
        <v>317</v>
      </c>
      <c r="D1107" s="217" t="s">
        <v>2231</v>
      </c>
      <c r="E1107" s="217" t="s">
        <v>2870</v>
      </c>
      <c r="F1107" s="218" t="s">
        <v>2089</v>
      </c>
      <c r="G1107" s="219" t="s">
        <v>2871</v>
      </c>
      <c r="H1107" s="225">
        <v>1106.0</v>
      </c>
    </row>
    <row r="1108">
      <c r="A1108" s="211">
        <v>1107.0</v>
      </c>
      <c r="B1108" s="221" t="s">
        <v>318</v>
      </c>
      <c r="C1108" s="217" t="s">
        <v>317</v>
      </c>
      <c r="D1108" s="217" t="s">
        <v>2231</v>
      </c>
      <c r="E1108" s="217" t="s">
        <v>2870</v>
      </c>
      <c r="F1108" s="218" t="s">
        <v>2091</v>
      </c>
      <c r="G1108" s="219" t="s">
        <v>2872</v>
      </c>
      <c r="H1108" s="225">
        <v>1107.0</v>
      </c>
    </row>
    <row r="1109">
      <c r="A1109" s="211">
        <v>1108.0</v>
      </c>
      <c r="B1109" s="221" t="s">
        <v>318</v>
      </c>
      <c r="C1109" s="217" t="s">
        <v>317</v>
      </c>
      <c r="D1109" s="217" t="s">
        <v>2239</v>
      </c>
      <c r="E1109" s="217" t="s">
        <v>2720</v>
      </c>
      <c r="F1109" s="218" t="s">
        <v>2089</v>
      </c>
      <c r="G1109" s="219" t="s">
        <v>2873</v>
      </c>
      <c r="H1109" s="225">
        <v>1108.0</v>
      </c>
    </row>
    <row r="1110">
      <c r="A1110" s="211">
        <v>1109.0</v>
      </c>
      <c r="B1110" s="221" t="s">
        <v>318</v>
      </c>
      <c r="C1110" s="217" t="s">
        <v>317</v>
      </c>
      <c r="D1110" s="217" t="s">
        <v>2371</v>
      </c>
      <c r="E1110" s="217" t="s">
        <v>2724</v>
      </c>
      <c r="F1110" s="218" t="s">
        <v>2089</v>
      </c>
      <c r="G1110" s="219" t="s">
        <v>2874</v>
      </c>
      <c r="H1110" s="225">
        <v>1109.0</v>
      </c>
    </row>
    <row r="1111">
      <c r="A1111" s="211">
        <v>1110.0</v>
      </c>
      <c r="B1111" s="221" t="s">
        <v>318</v>
      </c>
      <c r="C1111" s="217" t="s">
        <v>317</v>
      </c>
      <c r="D1111" s="217" t="s">
        <v>2377</v>
      </c>
      <c r="E1111" s="217" t="s">
        <v>2727</v>
      </c>
      <c r="F1111" s="218" t="s">
        <v>2089</v>
      </c>
      <c r="G1111" s="219" t="s">
        <v>2875</v>
      </c>
      <c r="H1111" s="225">
        <v>1110.0</v>
      </c>
    </row>
    <row r="1112">
      <c r="A1112" s="211">
        <v>1111.0</v>
      </c>
      <c r="B1112" s="221" t="s">
        <v>318</v>
      </c>
      <c r="C1112" s="217" t="s">
        <v>317</v>
      </c>
      <c r="D1112" s="217" t="s">
        <v>2377</v>
      </c>
      <c r="E1112" s="217" t="s">
        <v>2727</v>
      </c>
      <c r="F1112" s="218" t="s">
        <v>2091</v>
      </c>
      <c r="G1112" s="219" t="s">
        <v>2876</v>
      </c>
      <c r="H1112" s="225">
        <v>1111.0</v>
      </c>
    </row>
    <row r="1113">
      <c r="A1113" s="211">
        <v>1112.0</v>
      </c>
      <c r="B1113" s="221" t="s">
        <v>318</v>
      </c>
      <c r="C1113" s="217" t="s">
        <v>317</v>
      </c>
      <c r="D1113" s="217" t="s">
        <v>2377</v>
      </c>
      <c r="E1113" s="217" t="s">
        <v>2727</v>
      </c>
      <c r="F1113" s="218" t="s">
        <v>2093</v>
      </c>
      <c r="G1113" s="219" t="s">
        <v>2877</v>
      </c>
      <c r="H1113" s="225">
        <v>1112.0</v>
      </c>
    </row>
    <row r="1114">
      <c r="A1114" s="211">
        <v>1113.0</v>
      </c>
      <c r="B1114" s="221" t="s">
        <v>318</v>
      </c>
      <c r="C1114" s="217" t="s">
        <v>317</v>
      </c>
      <c r="D1114" s="217" t="s">
        <v>2377</v>
      </c>
      <c r="E1114" s="217" t="s">
        <v>2727</v>
      </c>
      <c r="F1114" s="218" t="s">
        <v>2100</v>
      </c>
      <c r="G1114" s="219" t="s">
        <v>2878</v>
      </c>
      <c r="H1114" s="225">
        <v>1113.0</v>
      </c>
    </row>
    <row r="1115">
      <c r="A1115" s="211">
        <v>1114.0</v>
      </c>
      <c r="B1115" s="221" t="s">
        <v>318</v>
      </c>
      <c r="C1115" s="217" t="s">
        <v>317</v>
      </c>
      <c r="D1115" s="217" t="s">
        <v>2658</v>
      </c>
      <c r="E1115" s="217" t="s">
        <v>2730</v>
      </c>
      <c r="F1115" s="218" t="s">
        <v>2089</v>
      </c>
      <c r="G1115" s="219" t="s">
        <v>2879</v>
      </c>
      <c r="H1115" s="225">
        <v>1114.0</v>
      </c>
    </row>
    <row r="1116">
      <c r="A1116" s="211">
        <v>1115.0</v>
      </c>
      <c r="B1116" s="221" t="s">
        <v>318</v>
      </c>
      <c r="C1116" s="217" t="s">
        <v>317</v>
      </c>
      <c r="D1116" s="217" t="s">
        <v>2658</v>
      </c>
      <c r="E1116" s="217" t="s">
        <v>2730</v>
      </c>
      <c r="F1116" s="218" t="s">
        <v>2091</v>
      </c>
      <c r="G1116" s="219" t="s">
        <v>2880</v>
      </c>
      <c r="H1116" s="225">
        <v>1115.0</v>
      </c>
    </row>
    <row r="1117">
      <c r="A1117" s="211">
        <v>1116.0</v>
      </c>
      <c r="B1117" s="221" t="s">
        <v>318</v>
      </c>
      <c r="C1117" s="217" t="s">
        <v>317</v>
      </c>
      <c r="D1117" s="217" t="s">
        <v>2658</v>
      </c>
      <c r="E1117" s="217" t="s">
        <v>2730</v>
      </c>
      <c r="F1117" s="218" t="s">
        <v>2093</v>
      </c>
      <c r="G1117" s="219" t="s">
        <v>2881</v>
      </c>
      <c r="H1117" s="225">
        <v>1116.0</v>
      </c>
    </row>
    <row r="1118">
      <c r="A1118" s="211">
        <v>1117.0</v>
      </c>
      <c r="B1118" s="221" t="s">
        <v>318</v>
      </c>
      <c r="C1118" s="217" t="s">
        <v>317</v>
      </c>
      <c r="D1118" s="217" t="s">
        <v>2658</v>
      </c>
      <c r="E1118" s="217" t="s">
        <v>2730</v>
      </c>
      <c r="F1118" s="218" t="s">
        <v>2100</v>
      </c>
      <c r="G1118" s="219" t="s">
        <v>2882</v>
      </c>
      <c r="H1118" s="225">
        <v>1117.0</v>
      </c>
    </row>
    <row r="1119">
      <c r="A1119" s="211">
        <v>1118.0</v>
      </c>
      <c r="B1119" s="221" t="s">
        <v>318</v>
      </c>
      <c r="C1119" s="217" t="s">
        <v>317</v>
      </c>
      <c r="D1119" s="217" t="s">
        <v>2883</v>
      </c>
      <c r="E1119" s="217" t="s">
        <v>2735</v>
      </c>
      <c r="F1119" s="218" t="s">
        <v>2089</v>
      </c>
      <c r="G1119" s="219" t="s">
        <v>2884</v>
      </c>
      <c r="H1119" s="225">
        <v>1118.0</v>
      </c>
    </row>
    <row r="1120">
      <c r="A1120" s="211">
        <v>1119.0</v>
      </c>
      <c r="B1120" s="221" t="s">
        <v>318</v>
      </c>
      <c r="C1120" s="217" t="s">
        <v>317</v>
      </c>
      <c r="D1120" s="217" t="s">
        <v>2883</v>
      </c>
      <c r="E1120" s="217" t="s">
        <v>2735</v>
      </c>
      <c r="F1120" s="218" t="s">
        <v>2091</v>
      </c>
      <c r="G1120" s="219" t="s">
        <v>2885</v>
      </c>
      <c r="H1120" s="225">
        <v>1119.0</v>
      </c>
    </row>
    <row r="1121">
      <c r="A1121" s="211">
        <v>1120.0</v>
      </c>
      <c r="B1121" s="221" t="s">
        <v>318</v>
      </c>
      <c r="C1121" s="217" t="s">
        <v>317</v>
      </c>
      <c r="D1121" s="217" t="s">
        <v>2886</v>
      </c>
      <c r="E1121" s="217" t="s">
        <v>2739</v>
      </c>
      <c r="F1121" s="218" t="s">
        <v>2089</v>
      </c>
      <c r="G1121" s="219" t="s">
        <v>2887</v>
      </c>
      <c r="H1121" s="225">
        <v>1120.0</v>
      </c>
    </row>
    <row r="1122">
      <c r="A1122" s="211">
        <v>1121.0</v>
      </c>
      <c r="B1122" s="221" t="s">
        <v>318</v>
      </c>
      <c r="C1122" s="217" t="s">
        <v>317</v>
      </c>
      <c r="D1122" s="217" t="s">
        <v>2886</v>
      </c>
      <c r="E1122" s="217" t="s">
        <v>2739</v>
      </c>
      <c r="F1122" s="218" t="s">
        <v>2091</v>
      </c>
      <c r="G1122" s="219" t="s">
        <v>2888</v>
      </c>
      <c r="H1122" s="225">
        <v>1121.0</v>
      </c>
    </row>
    <row r="1123">
      <c r="A1123" s="211">
        <v>1122.0</v>
      </c>
      <c r="B1123" s="221" t="s">
        <v>318</v>
      </c>
      <c r="C1123" s="217" t="s">
        <v>317</v>
      </c>
      <c r="D1123" s="217" t="s">
        <v>2886</v>
      </c>
      <c r="E1123" s="217" t="s">
        <v>2739</v>
      </c>
      <c r="F1123" s="218" t="s">
        <v>2093</v>
      </c>
      <c r="G1123" s="219" t="s">
        <v>2889</v>
      </c>
      <c r="H1123" s="225">
        <v>1122.0</v>
      </c>
    </row>
    <row r="1124">
      <c r="A1124" s="211">
        <v>1123.0</v>
      </c>
      <c r="B1124" s="221" t="s">
        <v>318</v>
      </c>
      <c r="C1124" s="217" t="s">
        <v>317</v>
      </c>
      <c r="D1124" s="217" t="s">
        <v>2890</v>
      </c>
      <c r="E1124" s="217" t="s">
        <v>2742</v>
      </c>
      <c r="F1124" s="218" t="s">
        <v>2089</v>
      </c>
      <c r="G1124" s="219" t="s">
        <v>2891</v>
      </c>
      <c r="H1124" s="225">
        <v>1123.0</v>
      </c>
    </row>
    <row r="1125">
      <c r="A1125" s="211">
        <v>1124.0</v>
      </c>
      <c r="B1125" s="221" t="s">
        <v>318</v>
      </c>
      <c r="C1125" s="217" t="s">
        <v>317</v>
      </c>
      <c r="D1125" s="217" t="s">
        <v>2890</v>
      </c>
      <c r="E1125" s="217" t="s">
        <v>2742</v>
      </c>
      <c r="F1125" s="218" t="s">
        <v>2091</v>
      </c>
      <c r="G1125" s="219" t="s">
        <v>2892</v>
      </c>
      <c r="H1125" s="225">
        <v>1124.0</v>
      </c>
    </row>
    <row r="1126">
      <c r="A1126" s="211">
        <v>1125.0</v>
      </c>
      <c r="B1126" s="221" t="s">
        <v>318</v>
      </c>
      <c r="C1126" s="217" t="s">
        <v>317</v>
      </c>
      <c r="D1126" s="217" t="s">
        <v>2890</v>
      </c>
      <c r="E1126" s="217" t="s">
        <v>2742</v>
      </c>
      <c r="F1126" s="218" t="s">
        <v>2093</v>
      </c>
      <c r="G1126" s="219" t="s">
        <v>2893</v>
      </c>
      <c r="H1126" s="225">
        <v>1125.0</v>
      </c>
    </row>
    <row r="1127">
      <c r="A1127" s="211">
        <v>1126.0</v>
      </c>
      <c r="B1127" s="221" t="s">
        <v>318</v>
      </c>
      <c r="C1127" s="217" t="s">
        <v>317</v>
      </c>
      <c r="D1127" s="217" t="s">
        <v>2890</v>
      </c>
      <c r="E1127" s="217" t="s">
        <v>2742</v>
      </c>
      <c r="F1127" s="218" t="s">
        <v>2100</v>
      </c>
      <c r="G1127" s="219" t="s">
        <v>2894</v>
      </c>
      <c r="H1127" s="225">
        <v>1126.0</v>
      </c>
    </row>
    <row r="1128">
      <c r="A1128" s="211">
        <v>1127.0</v>
      </c>
      <c r="B1128" s="221" t="s">
        <v>318</v>
      </c>
      <c r="C1128" s="217" t="s">
        <v>317</v>
      </c>
      <c r="D1128" s="217" t="s">
        <v>2890</v>
      </c>
      <c r="E1128" s="217" t="s">
        <v>2742</v>
      </c>
      <c r="F1128" s="218" t="s">
        <v>2102</v>
      </c>
      <c r="G1128" s="219" t="s">
        <v>2895</v>
      </c>
      <c r="H1128" s="225">
        <v>1127.0</v>
      </c>
    </row>
    <row r="1129">
      <c r="A1129" s="211">
        <v>1128.0</v>
      </c>
      <c r="B1129" s="221" t="s">
        <v>318</v>
      </c>
      <c r="C1129" s="217" t="s">
        <v>317</v>
      </c>
      <c r="D1129" s="217" t="s">
        <v>2890</v>
      </c>
      <c r="E1129" s="217" t="s">
        <v>2742</v>
      </c>
      <c r="F1129" s="218" t="s">
        <v>2104</v>
      </c>
      <c r="G1129" s="219" t="s">
        <v>2896</v>
      </c>
      <c r="H1129" s="225">
        <v>1128.0</v>
      </c>
    </row>
    <row r="1130">
      <c r="A1130" s="211">
        <v>1129.0</v>
      </c>
      <c r="B1130" s="221" t="s">
        <v>318</v>
      </c>
      <c r="C1130" s="217" t="s">
        <v>317</v>
      </c>
      <c r="D1130" s="217" t="s">
        <v>2897</v>
      </c>
      <c r="E1130" s="217" t="s">
        <v>2750</v>
      </c>
      <c r="F1130" s="218" t="s">
        <v>2089</v>
      </c>
      <c r="G1130" s="219" t="s">
        <v>2898</v>
      </c>
      <c r="H1130" s="225">
        <v>1129.0</v>
      </c>
    </row>
    <row r="1131">
      <c r="A1131" s="211">
        <v>1130.0</v>
      </c>
      <c r="B1131" s="221" t="s">
        <v>318</v>
      </c>
      <c r="C1131" s="217" t="s">
        <v>317</v>
      </c>
      <c r="D1131" s="217" t="s">
        <v>2897</v>
      </c>
      <c r="E1131" s="217" t="s">
        <v>2750</v>
      </c>
      <c r="F1131" s="218" t="s">
        <v>2091</v>
      </c>
      <c r="G1131" s="219" t="s">
        <v>2899</v>
      </c>
      <c r="H1131" s="225">
        <v>1130.0</v>
      </c>
    </row>
    <row r="1132">
      <c r="A1132" s="211">
        <v>1131.0</v>
      </c>
      <c r="B1132" s="221" t="s">
        <v>318</v>
      </c>
      <c r="C1132" s="217" t="s">
        <v>317</v>
      </c>
      <c r="D1132" s="217" t="s">
        <v>2900</v>
      </c>
      <c r="E1132" s="217" t="s">
        <v>2754</v>
      </c>
      <c r="F1132" s="218" t="s">
        <v>2089</v>
      </c>
      <c r="G1132" s="219" t="s">
        <v>2901</v>
      </c>
      <c r="H1132" s="225">
        <v>1131.0</v>
      </c>
    </row>
    <row r="1133">
      <c r="A1133" s="211">
        <v>1132.0</v>
      </c>
      <c r="B1133" s="221" t="s">
        <v>318</v>
      </c>
      <c r="C1133" s="217" t="s">
        <v>317</v>
      </c>
      <c r="D1133" s="217" t="s">
        <v>2902</v>
      </c>
      <c r="E1133" s="217" t="s">
        <v>2757</v>
      </c>
      <c r="F1133" s="218" t="s">
        <v>2089</v>
      </c>
      <c r="G1133" s="219" t="s">
        <v>2903</v>
      </c>
      <c r="H1133" s="225">
        <v>1132.0</v>
      </c>
    </row>
    <row r="1134">
      <c r="A1134" s="211">
        <v>1133.0</v>
      </c>
      <c r="B1134" s="221" t="s">
        <v>318</v>
      </c>
      <c r="C1134" s="217" t="s">
        <v>317</v>
      </c>
      <c r="D1134" s="217" t="s">
        <v>2902</v>
      </c>
      <c r="E1134" s="217" t="s">
        <v>2757</v>
      </c>
      <c r="F1134" s="218" t="s">
        <v>2091</v>
      </c>
      <c r="G1134" s="219" t="s">
        <v>2904</v>
      </c>
      <c r="H1134" s="225">
        <v>1133.0</v>
      </c>
    </row>
    <row r="1135">
      <c r="A1135" s="211">
        <v>1134.0</v>
      </c>
      <c r="B1135" s="221" t="s">
        <v>318</v>
      </c>
      <c r="C1135" s="217" t="s">
        <v>317</v>
      </c>
      <c r="D1135" s="217" t="s">
        <v>2902</v>
      </c>
      <c r="E1135" s="217" t="s">
        <v>2757</v>
      </c>
      <c r="F1135" s="218" t="s">
        <v>2093</v>
      </c>
      <c r="G1135" s="219" t="s">
        <v>2905</v>
      </c>
      <c r="H1135" s="225">
        <v>1134.0</v>
      </c>
    </row>
    <row r="1136">
      <c r="A1136" s="211">
        <v>1135.0</v>
      </c>
      <c r="B1136" s="221" t="s">
        <v>318</v>
      </c>
      <c r="C1136" s="217" t="s">
        <v>317</v>
      </c>
      <c r="D1136" s="217" t="s">
        <v>2906</v>
      </c>
      <c r="E1136" s="217" t="s">
        <v>2762</v>
      </c>
      <c r="F1136" s="218" t="s">
        <v>2089</v>
      </c>
      <c r="G1136" s="219" t="s">
        <v>2907</v>
      </c>
      <c r="H1136" s="225">
        <v>1135.0</v>
      </c>
    </row>
    <row r="1137">
      <c r="A1137" s="211">
        <v>1136.0</v>
      </c>
      <c r="B1137" s="221" t="s">
        <v>318</v>
      </c>
      <c r="C1137" s="217" t="s">
        <v>317</v>
      </c>
      <c r="D1137" s="217" t="s">
        <v>2908</v>
      </c>
      <c r="E1137" s="217" t="s">
        <v>2765</v>
      </c>
      <c r="F1137" s="218" t="s">
        <v>2089</v>
      </c>
      <c r="G1137" s="219" t="s">
        <v>2766</v>
      </c>
      <c r="H1137" s="225">
        <v>1136.0</v>
      </c>
    </row>
    <row r="1138">
      <c r="A1138" s="211">
        <v>1137.0</v>
      </c>
      <c r="B1138" s="221" t="s">
        <v>318</v>
      </c>
      <c r="C1138" s="217" t="s">
        <v>317</v>
      </c>
      <c r="D1138" s="217" t="s">
        <v>2908</v>
      </c>
      <c r="E1138" s="217" t="s">
        <v>2765</v>
      </c>
      <c r="F1138" s="218" t="s">
        <v>2091</v>
      </c>
      <c r="G1138" s="219" t="s">
        <v>2767</v>
      </c>
      <c r="H1138" s="225">
        <v>1137.0</v>
      </c>
    </row>
    <row r="1139">
      <c r="A1139" s="211">
        <v>1138.0</v>
      </c>
      <c r="B1139" s="221" t="s">
        <v>318</v>
      </c>
      <c r="C1139" s="217" t="s">
        <v>317</v>
      </c>
      <c r="D1139" s="217" t="s">
        <v>2908</v>
      </c>
      <c r="E1139" s="217" t="s">
        <v>2765</v>
      </c>
      <c r="F1139" s="218" t="s">
        <v>2093</v>
      </c>
      <c r="G1139" s="219" t="s">
        <v>2909</v>
      </c>
      <c r="H1139" s="225">
        <v>1138.0</v>
      </c>
    </row>
    <row r="1140">
      <c r="A1140" s="211">
        <v>1139.0</v>
      </c>
      <c r="B1140" s="221" t="s">
        <v>318</v>
      </c>
      <c r="C1140" s="217" t="s">
        <v>317</v>
      </c>
      <c r="D1140" s="217" t="s">
        <v>2910</v>
      </c>
      <c r="E1140" s="217" t="s">
        <v>2769</v>
      </c>
      <c r="F1140" s="218" t="s">
        <v>2089</v>
      </c>
      <c r="G1140" s="219" t="s">
        <v>2770</v>
      </c>
      <c r="H1140" s="225">
        <v>1139.0</v>
      </c>
    </row>
    <row r="1141">
      <c r="A1141" s="211">
        <v>1140.0</v>
      </c>
      <c r="B1141" s="221" t="s">
        <v>318</v>
      </c>
      <c r="C1141" s="217" t="s">
        <v>317</v>
      </c>
      <c r="D1141" s="217" t="s">
        <v>2910</v>
      </c>
      <c r="E1141" s="217" t="s">
        <v>2769</v>
      </c>
      <c r="F1141" s="218" t="s">
        <v>2091</v>
      </c>
      <c r="G1141" s="219" t="s">
        <v>2911</v>
      </c>
      <c r="H1141" s="225">
        <v>1140.0</v>
      </c>
    </row>
    <row r="1142">
      <c r="A1142" s="211">
        <v>1141.0</v>
      </c>
      <c r="B1142" s="221" t="s">
        <v>318</v>
      </c>
      <c r="C1142" s="217" t="s">
        <v>317</v>
      </c>
      <c r="D1142" s="217" t="s">
        <v>2910</v>
      </c>
      <c r="E1142" s="217" t="s">
        <v>2769</v>
      </c>
      <c r="F1142" s="218" t="s">
        <v>2093</v>
      </c>
      <c r="G1142" s="219" t="s">
        <v>2912</v>
      </c>
      <c r="H1142" s="225">
        <v>1141.0</v>
      </c>
    </row>
    <row r="1143">
      <c r="A1143" s="211">
        <v>1142.0</v>
      </c>
      <c r="B1143" s="221" t="s">
        <v>318</v>
      </c>
      <c r="C1143" s="217" t="s">
        <v>317</v>
      </c>
      <c r="D1143" s="217" t="s">
        <v>2910</v>
      </c>
      <c r="E1143" s="217" t="s">
        <v>2769</v>
      </c>
      <c r="F1143" s="218" t="s">
        <v>2100</v>
      </c>
      <c r="G1143" s="219" t="s">
        <v>2913</v>
      </c>
      <c r="H1143" s="225">
        <v>1142.0</v>
      </c>
    </row>
    <row r="1144">
      <c r="A1144" s="211">
        <v>1143.0</v>
      </c>
      <c r="B1144" s="221" t="s">
        <v>318</v>
      </c>
      <c r="C1144" s="217" t="s">
        <v>317</v>
      </c>
      <c r="D1144" s="217" t="s">
        <v>2914</v>
      </c>
      <c r="E1144" s="217" t="s">
        <v>2774</v>
      </c>
      <c r="F1144" s="218" t="s">
        <v>2089</v>
      </c>
      <c r="G1144" s="219" t="s">
        <v>2915</v>
      </c>
      <c r="H1144" s="225">
        <v>1143.0</v>
      </c>
    </row>
    <row r="1145">
      <c r="A1145" s="211">
        <v>1144.0</v>
      </c>
      <c r="B1145" s="221" t="s">
        <v>318</v>
      </c>
      <c r="C1145" s="217" t="s">
        <v>317</v>
      </c>
      <c r="D1145" s="217" t="s">
        <v>2914</v>
      </c>
      <c r="E1145" s="217" t="s">
        <v>2774</v>
      </c>
      <c r="F1145" s="218" t="s">
        <v>2091</v>
      </c>
      <c r="G1145" s="219" t="s">
        <v>2916</v>
      </c>
      <c r="H1145" s="225">
        <v>1144.0</v>
      </c>
    </row>
    <row r="1146">
      <c r="A1146" s="211">
        <v>1145.0</v>
      </c>
      <c r="B1146" s="221" t="s">
        <v>318</v>
      </c>
      <c r="C1146" s="217" t="s">
        <v>317</v>
      </c>
      <c r="D1146" s="217" t="s">
        <v>2917</v>
      </c>
      <c r="E1146" s="217" t="s">
        <v>2777</v>
      </c>
      <c r="F1146" s="218" t="s">
        <v>2089</v>
      </c>
      <c r="G1146" s="219" t="s">
        <v>2918</v>
      </c>
      <c r="H1146" s="225">
        <v>1145.0</v>
      </c>
    </row>
    <row r="1147">
      <c r="A1147" s="211">
        <v>1146.0</v>
      </c>
      <c r="B1147" s="221" t="s">
        <v>318</v>
      </c>
      <c r="C1147" s="217" t="s">
        <v>317</v>
      </c>
      <c r="D1147" s="217" t="s">
        <v>2917</v>
      </c>
      <c r="E1147" s="217" t="s">
        <v>2777</v>
      </c>
      <c r="F1147" s="218" t="s">
        <v>2091</v>
      </c>
      <c r="G1147" s="219" t="s">
        <v>2919</v>
      </c>
      <c r="H1147" s="225">
        <v>1146.0</v>
      </c>
    </row>
    <row r="1148">
      <c r="A1148" s="211">
        <v>1147.0</v>
      </c>
      <c r="B1148" s="221" t="s">
        <v>318</v>
      </c>
      <c r="C1148" s="217" t="s">
        <v>317</v>
      </c>
      <c r="D1148" s="217" t="s">
        <v>2917</v>
      </c>
      <c r="E1148" s="217" t="s">
        <v>2777</v>
      </c>
      <c r="F1148" s="218" t="s">
        <v>2093</v>
      </c>
      <c r="G1148" s="219" t="s">
        <v>2920</v>
      </c>
      <c r="H1148" s="225">
        <v>1147.0</v>
      </c>
    </row>
    <row r="1149">
      <c r="A1149" s="211">
        <v>1148.0</v>
      </c>
      <c r="B1149" s="221" t="s">
        <v>318</v>
      </c>
      <c r="C1149" s="217" t="s">
        <v>317</v>
      </c>
      <c r="D1149" s="217" t="s">
        <v>2921</v>
      </c>
      <c r="E1149" s="217" t="s">
        <v>2782</v>
      </c>
      <c r="F1149" s="218" t="s">
        <v>2089</v>
      </c>
      <c r="G1149" s="219" t="s">
        <v>2922</v>
      </c>
      <c r="H1149" s="225">
        <v>1148.0</v>
      </c>
    </row>
    <row r="1150">
      <c r="A1150" s="211">
        <v>1149.0</v>
      </c>
      <c r="B1150" s="221" t="s">
        <v>318</v>
      </c>
      <c r="C1150" s="217" t="s">
        <v>317</v>
      </c>
      <c r="D1150" s="217" t="s">
        <v>2921</v>
      </c>
      <c r="E1150" s="217" t="s">
        <v>2782</v>
      </c>
      <c r="F1150" s="218" t="s">
        <v>2091</v>
      </c>
      <c r="G1150" s="219" t="s">
        <v>2923</v>
      </c>
      <c r="H1150" s="225">
        <v>1149.0</v>
      </c>
    </row>
    <row r="1151">
      <c r="A1151" s="211">
        <v>1150.0</v>
      </c>
      <c r="B1151" s="221" t="s">
        <v>321</v>
      </c>
      <c r="C1151" s="217" t="s">
        <v>319</v>
      </c>
      <c r="D1151" s="217" t="s">
        <v>2924</v>
      </c>
      <c r="E1151" s="217" t="s">
        <v>2925</v>
      </c>
      <c r="F1151" s="218" t="s">
        <v>2089</v>
      </c>
      <c r="G1151" s="219" t="s">
        <v>2926</v>
      </c>
      <c r="H1151" s="225">
        <v>1150.0</v>
      </c>
    </row>
    <row r="1152">
      <c r="A1152" s="211">
        <v>1151.0</v>
      </c>
      <c r="B1152" s="221" t="s">
        <v>321</v>
      </c>
      <c r="C1152" s="217" t="s">
        <v>319</v>
      </c>
      <c r="D1152" s="217" t="s">
        <v>2924</v>
      </c>
      <c r="E1152" s="217" t="s">
        <v>2925</v>
      </c>
      <c r="F1152" s="218" t="s">
        <v>2091</v>
      </c>
      <c r="G1152" s="219" t="s">
        <v>2927</v>
      </c>
      <c r="H1152" s="225">
        <v>1151.0</v>
      </c>
    </row>
    <row r="1153">
      <c r="A1153" s="211">
        <v>1152.0</v>
      </c>
      <c r="B1153" s="221" t="s">
        <v>321</v>
      </c>
      <c r="C1153" s="217" t="s">
        <v>319</v>
      </c>
      <c r="D1153" s="217" t="s">
        <v>2924</v>
      </c>
      <c r="E1153" s="217" t="s">
        <v>2925</v>
      </c>
      <c r="F1153" s="218" t="s">
        <v>2093</v>
      </c>
      <c r="G1153" s="219" t="s">
        <v>2928</v>
      </c>
      <c r="H1153" s="225">
        <v>1152.0</v>
      </c>
    </row>
    <row r="1154">
      <c r="A1154" s="211">
        <v>1153.0</v>
      </c>
      <c r="B1154" s="221" t="s">
        <v>321</v>
      </c>
      <c r="C1154" s="217" t="s">
        <v>319</v>
      </c>
      <c r="D1154" s="217" t="s">
        <v>2924</v>
      </c>
      <c r="E1154" s="217" t="s">
        <v>2925</v>
      </c>
      <c r="F1154" s="218" t="s">
        <v>2100</v>
      </c>
      <c r="G1154" s="219" t="s">
        <v>2929</v>
      </c>
      <c r="H1154" s="225">
        <v>1153.0</v>
      </c>
    </row>
    <row r="1155">
      <c r="A1155" s="211">
        <v>1154.0</v>
      </c>
      <c r="B1155" s="221" t="s">
        <v>321</v>
      </c>
      <c r="C1155" s="217" t="s">
        <v>319</v>
      </c>
      <c r="D1155" s="217" t="s">
        <v>2924</v>
      </c>
      <c r="E1155" s="217" t="s">
        <v>2925</v>
      </c>
      <c r="F1155" s="218" t="s">
        <v>2102</v>
      </c>
      <c r="G1155" s="219" t="s">
        <v>2930</v>
      </c>
      <c r="H1155" s="225">
        <v>1154.0</v>
      </c>
    </row>
    <row r="1156">
      <c r="A1156" s="211">
        <v>1155.0</v>
      </c>
      <c r="B1156" s="221" t="s">
        <v>321</v>
      </c>
      <c r="C1156" s="217" t="s">
        <v>319</v>
      </c>
      <c r="D1156" s="217" t="s">
        <v>2924</v>
      </c>
      <c r="E1156" s="217" t="s">
        <v>2925</v>
      </c>
      <c r="F1156" s="218" t="s">
        <v>2104</v>
      </c>
      <c r="G1156" s="219" t="s">
        <v>2931</v>
      </c>
      <c r="H1156" s="225">
        <v>1155.0</v>
      </c>
    </row>
    <row r="1157">
      <c r="A1157" s="211">
        <v>1156.0</v>
      </c>
      <c r="B1157" s="221" t="s">
        <v>321</v>
      </c>
      <c r="C1157" s="217" t="s">
        <v>319</v>
      </c>
      <c r="D1157" s="217" t="s">
        <v>2924</v>
      </c>
      <c r="E1157" s="217" t="s">
        <v>2925</v>
      </c>
      <c r="F1157" s="218" t="s">
        <v>2106</v>
      </c>
      <c r="G1157" s="219" t="s">
        <v>2932</v>
      </c>
      <c r="H1157" s="225">
        <v>1156.0</v>
      </c>
    </row>
    <row r="1158">
      <c r="A1158" s="211">
        <v>1157.0</v>
      </c>
      <c r="B1158" s="221" t="s">
        <v>321</v>
      </c>
      <c r="C1158" s="217" t="s">
        <v>319</v>
      </c>
      <c r="D1158" s="217" t="s">
        <v>2933</v>
      </c>
      <c r="E1158" s="217" t="s">
        <v>2934</v>
      </c>
      <c r="F1158" s="218" t="s">
        <v>2089</v>
      </c>
      <c r="G1158" s="219" t="s">
        <v>2935</v>
      </c>
      <c r="H1158" s="225">
        <v>1157.0</v>
      </c>
    </row>
    <row r="1159">
      <c r="A1159" s="211">
        <v>1158.0</v>
      </c>
      <c r="B1159" s="221" t="s">
        <v>321</v>
      </c>
      <c r="C1159" s="217" t="s">
        <v>319</v>
      </c>
      <c r="D1159" s="217" t="s">
        <v>2933</v>
      </c>
      <c r="E1159" s="217" t="s">
        <v>2934</v>
      </c>
      <c r="F1159" s="218" t="s">
        <v>2091</v>
      </c>
      <c r="G1159" s="219" t="s">
        <v>2936</v>
      </c>
      <c r="H1159" s="225">
        <v>1158.0</v>
      </c>
    </row>
    <row r="1160">
      <c r="A1160" s="211">
        <v>1159.0</v>
      </c>
      <c r="B1160" s="221" t="s">
        <v>321</v>
      </c>
      <c r="C1160" s="217" t="s">
        <v>319</v>
      </c>
      <c r="D1160" s="217" t="s">
        <v>2933</v>
      </c>
      <c r="E1160" s="217" t="s">
        <v>2934</v>
      </c>
      <c r="F1160" s="218" t="s">
        <v>2093</v>
      </c>
      <c r="G1160" s="219" t="s">
        <v>2937</v>
      </c>
      <c r="H1160" s="225">
        <v>1159.0</v>
      </c>
    </row>
    <row r="1161">
      <c r="A1161" s="211">
        <v>1160.0</v>
      </c>
      <c r="B1161" s="221" t="s">
        <v>321</v>
      </c>
      <c r="C1161" s="217" t="s">
        <v>319</v>
      </c>
      <c r="D1161" s="217" t="s">
        <v>2933</v>
      </c>
      <c r="E1161" s="217" t="s">
        <v>2934</v>
      </c>
      <c r="F1161" s="218" t="s">
        <v>2100</v>
      </c>
      <c r="G1161" s="219" t="s">
        <v>2938</v>
      </c>
      <c r="H1161" s="225">
        <v>1160.0</v>
      </c>
    </row>
    <row r="1162">
      <c r="A1162" s="211">
        <v>1161.0</v>
      </c>
      <c r="B1162" s="221" t="s">
        <v>321</v>
      </c>
      <c r="C1162" s="217" t="s">
        <v>319</v>
      </c>
      <c r="D1162" s="217" t="s">
        <v>2933</v>
      </c>
      <c r="E1162" s="217" t="s">
        <v>2934</v>
      </c>
      <c r="F1162" s="218" t="s">
        <v>2102</v>
      </c>
      <c r="G1162" s="219" t="s">
        <v>2939</v>
      </c>
      <c r="H1162" s="225">
        <v>1161.0</v>
      </c>
    </row>
    <row r="1163">
      <c r="A1163" s="211">
        <v>1162.0</v>
      </c>
      <c r="B1163" s="221" t="s">
        <v>321</v>
      </c>
      <c r="C1163" s="217" t="s">
        <v>319</v>
      </c>
      <c r="D1163" s="217" t="s">
        <v>2933</v>
      </c>
      <c r="E1163" s="217" t="s">
        <v>2934</v>
      </c>
      <c r="F1163" s="218" t="s">
        <v>2104</v>
      </c>
      <c r="G1163" s="219" t="s">
        <v>2940</v>
      </c>
      <c r="H1163" s="225">
        <v>1162.0</v>
      </c>
    </row>
    <row r="1164">
      <c r="A1164" s="211">
        <v>1163.0</v>
      </c>
      <c r="B1164" s="221" t="s">
        <v>321</v>
      </c>
      <c r="C1164" s="217" t="s">
        <v>319</v>
      </c>
      <c r="D1164" s="217" t="s">
        <v>2933</v>
      </c>
      <c r="E1164" s="217" t="s">
        <v>2934</v>
      </c>
      <c r="F1164" s="218" t="s">
        <v>2106</v>
      </c>
      <c r="G1164" s="219" t="s">
        <v>2941</v>
      </c>
      <c r="H1164" s="225">
        <v>1163.0</v>
      </c>
    </row>
    <row r="1165">
      <c r="A1165" s="211">
        <v>1164.0</v>
      </c>
      <c r="B1165" s="221" t="s">
        <v>321</v>
      </c>
      <c r="C1165" s="217" t="s">
        <v>319</v>
      </c>
      <c r="D1165" s="217" t="s">
        <v>2933</v>
      </c>
      <c r="E1165" s="217" t="s">
        <v>2934</v>
      </c>
      <c r="F1165" s="218" t="s">
        <v>2108</v>
      </c>
      <c r="G1165" s="219" t="s">
        <v>2942</v>
      </c>
      <c r="H1165" s="225">
        <v>1164.0</v>
      </c>
    </row>
    <row r="1166">
      <c r="A1166" s="211">
        <v>1165.0</v>
      </c>
      <c r="B1166" s="221" t="s">
        <v>321</v>
      </c>
      <c r="C1166" s="217" t="s">
        <v>319</v>
      </c>
      <c r="D1166" s="217" t="s">
        <v>2943</v>
      </c>
      <c r="E1166" s="217" t="s">
        <v>2944</v>
      </c>
      <c r="F1166" s="218" t="s">
        <v>2089</v>
      </c>
      <c r="G1166" s="219" t="s">
        <v>2945</v>
      </c>
      <c r="H1166" s="225">
        <v>1165.0</v>
      </c>
    </row>
    <row r="1167">
      <c r="A1167" s="211">
        <v>1166.0</v>
      </c>
      <c r="B1167" s="221" t="s">
        <v>321</v>
      </c>
      <c r="C1167" s="217" t="s">
        <v>319</v>
      </c>
      <c r="D1167" s="217" t="s">
        <v>2943</v>
      </c>
      <c r="E1167" s="217" t="s">
        <v>2944</v>
      </c>
      <c r="F1167" s="218" t="s">
        <v>2091</v>
      </c>
      <c r="G1167" s="219" t="s">
        <v>2946</v>
      </c>
      <c r="H1167" s="225">
        <v>1166.0</v>
      </c>
    </row>
    <row r="1168">
      <c r="A1168" s="211">
        <v>1167.0</v>
      </c>
      <c r="B1168" s="221" t="s">
        <v>321</v>
      </c>
      <c r="C1168" s="217" t="s">
        <v>319</v>
      </c>
      <c r="D1168" s="217" t="s">
        <v>2943</v>
      </c>
      <c r="E1168" s="217" t="s">
        <v>2944</v>
      </c>
      <c r="F1168" s="218" t="s">
        <v>2093</v>
      </c>
      <c r="G1168" s="219" t="s">
        <v>2947</v>
      </c>
      <c r="H1168" s="225">
        <v>1167.0</v>
      </c>
    </row>
    <row r="1169">
      <c r="A1169" s="211">
        <v>1168.0</v>
      </c>
      <c r="B1169" s="221" t="s">
        <v>321</v>
      </c>
      <c r="C1169" s="217" t="s">
        <v>319</v>
      </c>
      <c r="D1169" s="217" t="s">
        <v>2943</v>
      </c>
      <c r="E1169" s="217" t="s">
        <v>2944</v>
      </c>
      <c r="F1169" s="218" t="s">
        <v>2100</v>
      </c>
      <c r="G1169" s="219" t="s">
        <v>2948</v>
      </c>
      <c r="H1169" s="225">
        <v>1168.0</v>
      </c>
    </row>
    <row r="1170">
      <c r="A1170" s="211">
        <v>1169.0</v>
      </c>
      <c r="B1170" s="221" t="s">
        <v>321</v>
      </c>
      <c r="C1170" s="217" t="s">
        <v>319</v>
      </c>
      <c r="D1170" s="217" t="s">
        <v>2943</v>
      </c>
      <c r="E1170" s="217" t="s">
        <v>2944</v>
      </c>
      <c r="F1170" s="218" t="s">
        <v>2102</v>
      </c>
      <c r="G1170" s="219" t="s">
        <v>2949</v>
      </c>
      <c r="H1170" s="225">
        <v>1169.0</v>
      </c>
    </row>
    <row r="1171">
      <c r="A1171" s="211">
        <v>1170.0</v>
      </c>
      <c r="B1171" s="221" t="s">
        <v>321</v>
      </c>
      <c r="C1171" s="217" t="s">
        <v>319</v>
      </c>
      <c r="D1171" s="217" t="s">
        <v>2943</v>
      </c>
      <c r="E1171" s="217" t="s">
        <v>2944</v>
      </c>
      <c r="F1171" s="218" t="s">
        <v>2104</v>
      </c>
      <c r="G1171" s="219" t="s">
        <v>2950</v>
      </c>
      <c r="H1171" s="225">
        <v>1170.0</v>
      </c>
    </row>
    <row r="1172">
      <c r="A1172" s="211">
        <v>1171.0</v>
      </c>
      <c r="B1172" s="221" t="s">
        <v>321</v>
      </c>
      <c r="C1172" s="217" t="s">
        <v>319</v>
      </c>
      <c r="D1172" s="217" t="s">
        <v>2943</v>
      </c>
      <c r="E1172" s="217" t="s">
        <v>2944</v>
      </c>
      <c r="F1172" s="218" t="s">
        <v>2106</v>
      </c>
      <c r="G1172" s="219" t="s">
        <v>2951</v>
      </c>
      <c r="H1172" s="225">
        <v>1171.0</v>
      </c>
    </row>
    <row r="1173">
      <c r="A1173" s="211">
        <v>1172.0</v>
      </c>
      <c r="B1173" s="221" t="s">
        <v>321</v>
      </c>
      <c r="C1173" s="217" t="s">
        <v>319</v>
      </c>
      <c r="D1173" s="217" t="s">
        <v>2943</v>
      </c>
      <c r="E1173" s="217" t="s">
        <v>2944</v>
      </c>
      <c r="F1173" s="218" t="s">
        <v>2108</v>
      </c>
      <c r="G1173" s="219" t="s">
        <v>2952</v>
      </c>
      <c r="H1173" s="225">
        <v>1172.0</v>
      </c>
    </row>
    <row r="1174">
      <c r="A1174" s="211">
        <v>1173.0</v>
      </c>
      <c r="B1174" s="221" t="s">
        <v>321</v>
      </c>
      <c r="C1174" s="217" t="s">
        <v>319</v>
      </c>
      <c r="D1174" s="217" t="s">
        <v>2953</v>
      </c>
      <c r="E1174" s="217" t="s">
        <v>2954</v>
      </c>
      <c r="F1174" s="218" t="s">
        <v>2089</v>
      </c>
      <c r="G1174" s="219" t="s">
        <v>2955</v>
      </c>
      <c r="H1174" s="225">
        <v>1173.0</v>
      </c>
    </row>
    <row r="1175">
      <c r="A1175" s="211">
        <v>1174.0</v>
      </c>
      <c r="B1175" s="221" t="s">
        <v>321</v>
      </c>
      <c r="C1175" s="217" t="s">
        <v>319</v>
      </c>
      <c r="D1175" s="217" t="s">
        <v>2953</v>
      </c>
      <c r="E1175" s="217" t="s">
        <v>2954</v>
      </c>
      <c r="F1175" s="218" t="s">
        <v>2091</v>
      </c>
      <c r="G1175" s="219" t="s">
        <v>2956</v>
      </c>
      <c r="H1175" s="225">
        <v>1174.0</v>
      </c>
    </row>
    <row r="1176">
      <c r="A1176" s="211">
        <v>1175.0</v>
      </c>
      <c r="B1176" s="221" t="s">
        <v>321</v>
      </c>
      <c r="C1176" s="217" t="s">
        <v>319</v>
      </c>
      <c r="D1176" s="217" t="s">
        <v>2953</v>
      </c>
      <c r="E1176" s="217" t="s">
        <v>2954</v>
      </c>
      <c r="F1176" s="218" t="s">
        <v>2093</v>
      </c>
      <c r="G1176" s="219" t="s">
        <v>2957</v>
      </c>
      <c r="H1176" s="225">
        <v>1175.0</v>
      </c>
    </row>
    <row r="1177">
      <c r="A1177" s="211">
        <v>1176.0</v>
      </c>
      <c r="B1177" s="221" t="s">
        <v>321</v>
      </c>
      <c r="C1177" s="217" t="s">
        <v>319</v>
      </c>
      <c r="D1177" s="217" t="s">
        <v>2953</v>
      </c>
      <c r="E1177" s="217" t="s">
        <v>2954</v>
      </c>
      <c r="F1177" s="218" t="s">
        <v>2100</v>
      </c>
      <c r="G1177" s="219" t="s">
        <v>2958</v>
      </c>
      <c r="H1177" s="225">
        <v>1176.0</v>
      </c>
    </row>
    <row r="1178">
      <c r="A1178" s="211">
        <v>1177.0</v>
      </c>
      <c r="B1178" s="227" t="s">
        <v>321</v>
      </c>
      <c r="C1178" s="228" t="s">
        <v>319</v>
      </c>
      <c r="D1178" s="228" t="s">
        <v>2953</v>
      </c>
      <c r="E1178" s="228" t="s">
        <v>2954</v>
      </c>
      <c r="F1178" s="229" t="s">
        <v>2102</v>
      </c>
      <c r="G1178" s="230" t="s">
        <v>2959</v>
      </c>
      <c r="H1178" s="231">
        <v>1177.0</v>
      </c>
    </row>
  </sheetData>
  <drawing r:id="rId1"/>
  <tableParts count="1">
    <tablePart r:id="rId3"/>
  </tableParts>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1.0" topLeftCell="D2" activePane="bottomRight" state="frozen"/>
      <selection activeCell="D1" sqref="D1" pane="topRight"/>
      <selection activeCell="A2" sqref="A2" pane="bottomLeft"/>
      <selection activeCell="D2" sqref="D2" pane="bottomRight"/>
    </sheetView>
  </sheetViews>
  <sheetFormatPr customHeight="1" defaultColWidth="12.63" defaultRowHeight="15.75"/>
  <cols>
    <col customWidth="1" min="1" max="1" width="8.13"/>
    <col customWidth="1" min="2" max="2" width="7.63"/>
    <col customWidth="1" min="3" max="3" width="32.75"/>
    <col customWidth="1" min="4" max="4" width="15.25"/>
    <col customWidth="1" min="5" max="5" width="35.0"/>
    <col customWidth="1" min="6" max="6" width="11.38"/>
    <col customWidth="1" min="7" max="7" width="74.25"/>
    <col customWidth="1" min="8" max="8" width="13.5"/>
  </cols>
  <sheetData>
    <row r="1" ht="29.25" customHeight="1">
      <c r="A1" s="134" t="s">
        <v>349</v>
      </c>
      <c r="B1" s="232" t="s">
        <v>350</v>
      </c>
      <c r="C1" s="135" t="s">
        <v>351</v>
      </c>
      <c r="D1" s="135" t="s">
        <v>2085</v>
      </c>
      <c r="E1" s="136" t="s">
        <v>72</v>
      </c>
      <c r="F1" s="135" t="s">
        <v>2086</v>
      </c>
      <c r="G1" s="136" t="s">
        <v>4</v>
      </c>
      <c r="H1" s="138" t="s">
        <v>357</v>
      </c>
    </row>
    <row r="2">
      <c r="A2" s="139">
        <v>1.0</v>
      </c>
      <c r="B2" s="233" t="s">
        <v>287</v>
      </c>
      <c r="C2" s="159" t="s">
        <v>286</v>
      </c>
      <c r="D2" s="141" t="s">
        <v>2960</v>
      </c>
      <c r="E2" s="141" t="s">
        <v>2961</v>
      </c>
      <c r="F2" s="234" t="s">
        <v>2089</v>
      </c>
      <c r="G2" s="235" t="s">
        <v>2962</v>
      </c>
      <c r="H2" s="143" t="s">
        <v>362</v>
      </c>
    </row>
    <row r="3">
      <c r="A3" s="144">
        <v>2.0</v>
      </c>
      <c r="B3" s="236" t="s">
        <v>287</v>
      </c>
      <c r="C3" s="160" t="s">
        <v>286</v>
      </c>
      <c r="D3" s="146" t="s">
        <v>2960</v>
      </c>
      <c r="E3" s="146" t="s">
        <v>2961</v>
      </c>
      <c r="F3" s="237" t="s">
        <v>2091</v>
      </c>
      <c r="G3" s="238" t="s">
        <v>2963</v>
      </c>
      <c r="H3" s="148" t="s">
        <v>362</v>
      </c>
    </row>
    <row r="4">
      <c r="A4" s="139">
        <v>3.0</v>
      </c>
      <c r="B4" s="233" t="s">
        <v>287</v>
      </c>
      <c r="C4" s="159" t="s">
        <v>286</v>
      </c>
      <c r="D4" s="141" t="s">
        <v>2960</v>
      </c>
      <c r="E4" s="141" t="s">
        <v>2961</v>
      </c>
      <c r="F4" s="234" t="s">
        <v>2093</v>
      </c>
      <c r="G4" s="235" t="s">
        <v>2964</v>
      </c>
      <c r="H4" s="143" t="s">
        <v>362</v>
      </c>
    </row>
    <row r="5">
      <c r="A5" s="144">
        <v>4.0</v>
      </c>
      <c r="B5" s="236" t="s">
        <v>287</v>
      </c>
      <c r="C5" s="160" t="s">
        <v>286</v>
      </c>
      <c r="D5" s="146" t="s">
        <v>2960</v>
      </c>
      <c r="E5" s="146" t="s">
        <v>2961</v>
      </c>
      <c r="F5" s="237" t="s">
        <v>2100</v>
      </c>
      <c r="G5" s="238" t="s">
        <v>2965</v>
      </c>
      <c r="H5" s="148" t="s">
        <v>362</v>
      </c>
    </row>
    <row r="6">
      <c r="A6" s="139">
        <v>5.0</v>
      </c>
      <c r="B6" s="233" t="s">
        <v>287</v>
      </c>
      <c r="C6" s="159" t="s">
        <v>286</v>
      </c>
      <c r="D6" s="141" t="s">
        <v>2966</v>
      </c>
      <c r="E6" s="141" t="s">
        <v>2967</v>
      </c>
      <c r="F6" s="234" t="s">
        <v>2089</v>
      </c>
      <c r="G6" s="235" t="s">
        <v>2968</v>
      </c>
      <c r="H6" s="143" t="s">
        <v>362</v>
      </c>
    </row>
    <row r="7">
      <c r="A7" s="144">
        <v>6.0</v>
      </c>
      <c r="B7" s="236" t="s">
        <v>287</v>
      </c>
      <c r="C7" s="160" t="s">
        <v>286</v>
      </c>
      <c r="D7" s="146" t="s">
        <v>2966</v>
      </c>
      <c r="E7" s="146" t="s">
        <v>2967</v>
      </c>
      <c r="F7" s="237" t="s">
        <v>2091</v>
      </c>
      <c r="G7" s="238" t="s">
        <v>2969</v>
      </c>
      <c r="H7" s="148" t="s">
        <v>362</v>
      </c>
    </row>
    <row r="8">
      <c r="A8" s="139">
        <v>7.0</v>
      </c>
      <c r="B8" s="233" t="s">
        <v>287</v>
      </c>
      <c r="C8" s="159" t="s">
        <v>286</v>
      </c>
      <c r="D8" s="141" t="s">
        <v>2966</v>
      </c>
      <c r="E8" s="141" t="s">
        <v>2967</v>
      </c>
      <c r="F8" s="234" t="s">
        <v>2093</v>
      </c>
      <c r="G8" s="235" t="s">
        <v>2970</v>
      </c>
      <c r="H8" s="143" t="s">
        <v>362</v>
      </c>
    </row>
    <row r="9">
      <c r="A9" s="144">
        <v>8.0</v>
      </c>
      <c r="B9" s="236" t="s">
        <v>287</v>
      </c>
      <c r="C9" s="160" t="s">
        <v>286</v>
      </c>
      <c r="D9" s="146" t="s">
        <v>2966</v>
      </c>
      <c r="E9" s="146" t="s">
        <v>2967</v>
      </c>
      <c r="F9" s="237" t="s">
        <v>2100</v>
      </c>
      <c r="G9" s="238" t="s">
        <v>2971</v>
      </c>
      <c r="H9" s="148" t="s">
        <v>362</v>
      </c>
    </row>
    <row r="10">
      <c r="A10" s="139">
        <v>9.0</v>
      </c>
      <c r="B10" s="233" t="s">
        <v>287</v>
      </c>
      <c r="C10" s="159" t="s">
        <v>286</v>
      </c>
      <c r="D10" s="141" t="s">
        <v>2966</v>
      </c>
      <c r="E10" s="141" t="s">
        <v>2967</v>
      </c>
      <c r="F10" s="234" t="s">
        <v>2102</v>
      </c>
      <c r="G10" s="235" t="s">
        <v>2972</v>
      </c>
      <c r="H10" s="143" t="s">
        <v>362</v>
      </c>
    </row>
    <row r="11">
      <c r="A11" s="144">
        <v>10.0</v>
      </c>
      <c r="B11" s="236" t="s">
        <v>287</v>
      </c>
      <c r="C11" s="160" t="s">
        <v>286</v>
      </c>
      <c r="D11" s="146" t="s">
        <v>2973</v>
      </c>
      <c r="E11" s="146" t="s">
        <v>2974</v>
      </c>
      <c r="F11" s="237" t="s">
        <v>2089</v>
      </c>
      <c r="G11" s="238" t="s">
        <v>2975</v>
      </c>
      <c r="H11" s="148" t="s">
        <v>362</v>
      </c>
    </row>
    <row r="12">
      <c r="A12" s="139">
        <v>11.0</v>
      </c>
      <c r="B12" s="233" t="s">
        <v>287</v>
      </c>
      <c r="C12" s="159" t="s">
        <v>286</v>
      </c>
      <c r="D12" s="141" t="s">
        <v>2973</v>
      </c>
      <c r="E12" s="141" t="s">
        <v>2974</v>
      </c>
      <c r="F12" s="234" t="s">
        <v>2091</v>
      </c>
      <c r="G12" s="235" t="s">
        <v>2976</v>
      </c>
      <c r="H12" s="143" t="s">
        <v>362</v>
      </c>
    </row>
    <row r="13">
      <c r="A13" s="144">
        <v>12.0</v>
      </c>
      <c r="B13" s="236" t="s">
        <v>287</v>
      </c>
      <c r="C13" s="160" t="s">
        <v>286</v>
      </c>
      <c r="D13" s="146" t="s">
        <v>2973</v>
      </c>
      <c r="E13" s="146" t="s">
        <v>2974</v>
      </c>
      <c r="F13" s="237" t="s">
        <v>2093</v>
      </c>
      <c r="G13" s="238" t="s">
        <v>2977</v>
      </c>
      <c r="H13" s="148" t="s">
        <v>362</v>
      </c>
    </row>
    <row r="14">
      <c r="A14" s="139">
        <v>13.0</v>
      </c>
      <c r="B14" s="233" t="s">
        <v>287</v>
      </c>
      <c r="C14" s="159" t="s">
        <v>286</v>
      </c>
      <c r="D14" s="141" t="s">
        <v>2973</v>
      </c>
      <c r="E14" s="141" t="s">
        <v>2974</v>
      </c>
      <c r="F14" s="234" t="s">
        <v>2100</v>
      </c>
      <c r="G14" s="235" t="s">
        <v>2978</v>
      </c>
      <c r="H14" s="143" t="s">
        <v>362</v>
      </c>
    </row>
    <row r="15">
      <c r="A15" s="144">
        <v>14.0</v>
      </c>
      <c r="B15" s="236" t="s">
        <v>287</v>
      </c>
      <c r="C15" s="160" t="s">
        <v>286</v>
      </c>
      <c r="D15" s="146" t="s">
        <v>2973</v>
      </c>
      <c r="E15" s="146" t="s">
        <v>2974</v>
      </c>
      <c r="F15" s="237" t="s">
        <v>2102</v>
      </c>
      <c r="G15" s="238" t="s">
        <v>2979</v>
      </c>
      <c r="H15" s="148" t="s">
        <v>362</v>
      </c>
    </row>
    <row r="16">
      <c r="A16" s="139">
        <v>15.0</v>
      </c>
      <c r="B16" s="239" t="s">
        <v>293</v>
      </c>
      <c r="C16" s="159" t="s">
        <v>292</v>
      </c>
      <c r="D16" s="159" t="s">
        <v>2980</v>
      </c>
      <c r="E16" s="159" t="s">
        <v>2981</v>
      </c>
      <c r="F16" s="240" t="s">
        <v>2089</v>
      </c>
      <c r="G16" s="241" t="s">
        <v>2982</v>
      </c>
      <c r="H16" s="151">
        <v>235.0</v>
      </c>
    </row>
    <row r="17">
      <c r="A17" s="144">
        <v>16.0</v>
      </c>
      <c r="B17" s="242" t="s">
        <v>293</v>
      </c>
      <c r="C17" s="160" t="s">
        <v>292</v>
      </c>
      <c r="D17" s="160" t="s">
        <v>2980</v>
      </c>
      <c r="E17" s="160" t="s">
        <v>2981</v>
      </c>
      <c r="F17" s="243" t="s">
        <v>2091</v>
      </c>
      <c r="G17" s="244" t="s">
        <v>2983</v>
      </c>
      <c r="H17" s="154">
        <v>236.0</v>
      </c>
    </row>
    <row r="18">
      <c r="A18" s="139">
        <v>17.0</v>
      </c>
      <c r="B18" s="239" t="s">
        <v>293</v>
      </c>
      <c r="C18" s="159" t="s">
        <v>292</v>
      </c>
      <c r="D18" s="159" t="s">
        <v>2980</v>
      </c>
      <c r="E18" s="159" t="s">
        <v>2981</v>
      </c>
      <c r="F18" s="240" t="s">
        <v>2093</v>
      </c>
      <c r="G18" s="241" t="s">
        <v>2984</v>
      </c>
      <c r="H18" s="151">
        <v>237.0</v>
      </c>
    </row>
    <row r="19">
      <c r="A19" s="144">
        <v>18.0</v>
      </c>
      <c r="B19" s="242" t="s">
        <v>293</v>
      </c>
      <c r="C19" s="160" t="s">
        <v>292</v>
      </c>
      <c r="D19" s="160" t="s">
        <v>2980</v>
      </c>
      <c r="E19" s="160" t="s">
        <v>2981</v>
      </c>
      <c r="F19" s="243" t="s">
        <v>2100</v>
      </c>
      <c r="G19" s="244" t="s">
        <v>2985</v>
      </c>
      <c r="H19" s="154">
        <v>238.0</v>
      </c>
    </row>
    <row r="20">
      <c r="A20" s="139">
        <v>19.0</v>
      </c>
      <c r="B20" s="239" t="s">
        <v>293</v>
      </c>
      <c r="C20" s="159" t="s">
        <v>292</v>
      </c>
      <c r="D20" s="159" t="s">
        <v>2980</v>
      </c>
      <c r="E20" s="159" t="s">
        <v>2981</v>
      </c>
      <c r="F20" s="240" t="s">
        <v>2102</v>
      </c>
      <c r="G20" s="241" t="s">
        <v>2986</v>
      </c>
      <c r="H20" s="151">
        <v>239.0</v>
      </c>
    </row>
    <row r="21">
      <c r="A21" s="144">
        <v>20.0</v>
      </c>
      <c r="B21" s="242" t="s">
        <v>293</v>
      </c>
      <c r="C21" s="160" t="s">
        <v>292</v>
      </c>
      <c r="D21" s="160" t="s">
        <v>2980</v>
      </c>
      <c r="E21" s="160" t="s">
        <v>2981</v>
      </c>
      <c r="F21" s="243" t="s">
        <v>2104</v>
      </c>
      <c r="G21" s="244" t="s">
        <v>2987</v>
      </c>
      <c r="H21" s="154">
        <v>240.0</v>
      </c>
    </row>
    <row r="22">
      <c r="A22" s="139">
        <v>21.0</v>
      </c>
      <c r="B22" s="239" t="s">
        <v>293</v>
      </c>
      <c r="C22" s="159" t="s">
        <v>292</v>
      </c>
      <c r="D22" s="159" t="s">
        <v>2980</v>
      </c>
      <c r="E22" s="159" t="s">
        <v>2981</v>
      </c>
      <c r="F22" s="240" t="s">
        <v>2106</v>
      </c>
      <c r="G22" s="241" t="s">
        <v>2988</v>
      </c>
      <c r="H22" s="151">
        <v>241.0</v>
      </c>
    </row>
    <row r="23">
      <c r="A23" s="144">
        <v>22.0</v>
      </c>
      <c r="B23" s="242" t="s">
        <v>293</v>
      </c>
      <c r="C23" s="160" t="s">
        <v>292</v>
      </c>
      <c r="D23" s="160" t="s">
        <v>2980</v>
      </c>
      <c r="E23" s="160" t="s">
        <v>2981</v>
      </c>
      <c r="F23" s="243" t="s">
        <v>2108</v>
      </c>
      <c r="G23" s="244" t="s">
        <v>2989</v>
      </c>
      <c r="H23" s="154">
        <v>242.0</v>
      </c>
    </row>
    <row r="24">
      <c r="A24" s="139">
        <v>23.0</v>
      </c>
      <c r="B24" s="239" t="s">
        <v>293</v>
      </c>
      <c r="C24" s="159" t="s">
        <v>292</v>
      </c>
      <c r="D24" s="159" t="s">
        <v>2990</v>
      </c>
      <c r="E24" s="159" t="s">
        <v>2991</v>
      </c>
      <c r="F24" s="240" t="s">
        <v>2089</v>
      </c>
      <c r="G24" s="241" t="s">
        <v>2992</v>
      </c>
      <c r="H24" s="151">
        <v>243.0</v>
      </c>
    </row>
    <row r="25">
      <c r="A25" s="144">
        <v>24.0</v>
      </c>
      <c r="B25" s="242" t="s">
        <v>293</v>
      </c>
      <c r="C25" s="160" t="s">
        <v>292</v>
      </c>
      <c r="D25" s="160" t="s">
        <v>2990</v>
      </c>
      <c r="E25" s="160" t="s">
        <v>2991</v>
      </c>
      <c r="F25" s="243" t="s">
        <v>2091</v>
      </c>
      <c r="G25" s="244" t="s">
        <v>2993</v>
      </c>
      <c r="H25" s="154">
        <v>244.0</v>
      </c>
    </row>
    <row r="26">
      <c r="A26" s="139">
        <v>25.0</v>
      </c>
      <c r="B26" s="239" t="s">
        <v>293</v>
      </c>
      <c r="C26" s="159" t="s">
        <v>292</v>
      </c>
      <c r="D26" s="159" t="s">
        <v>2990</v>
      </c>
      <c r="E26" s="159" t="s">
        <v>2991</v>
      </c>
      <c r="F26" s="240" t="s">
        <v>2093</v>
      </c>
      <c r="G26" s="241" t="s">
        <v>2994</v>
      </c>
      <c r="H26" s="151">
        <v>245.0</v>
      </c>
    </row>
    <row r="27">
      <c r="A27" s="144">
        <v>26.0</v>
      </c>
      <c r="B27" s="242" t="s">
        <v>293</v>
      </c>
      <c r="C27" s="160" t="s">
        <v>292</v>
      </c>
      <c r="D27" s="160" t="s">
        <v>2990</v>
      </c>
      <c r="E27" s="160" t="s">
        <v>2991</v>
      </c>
      <c r="F27" s="243" t="s">
        <v>2100</v>
      </c>
      <c r="G27" s="244" t="s">
        <v>2995</v>
      </c>
      <c r="H27" s="154">
        <v>246.0</v>
      </c>
    </row>
    <row r="28">
      <c r="A28" s="139">
        <v>27.0</v>
      </c>
      <c r="B28" s="239" t="s">
        <v>293</v>
      </c>
      <c r="C28" s="159" t="s">
        <v>292</v>
      </c>
      <c r="D28" s="159" t="s">
        <v>2990</v>
      </c>
      <c r="E28" s="159" t="s">
        <v>2991</v>
      </c>
      <c r="F28" s="240" t="s">
        <v>2102</v>
      </c>
      <c r="G28" s="241" t="s">
        <v>2996</v>
      </c>
      <c r="H28" s="151">
        <v>247.0</v>
      </c>
    </row>
    <row r="29">
      <c r="A29" s="144">
        <v>28.0</v>
      </c>
      <c r="B29" s="242" t="s">
        <v>293</v>
      </c>
      <c r="C29" s="160" t="s">
        <v>292</v>
      </c>
      <c r="D29" s="160" t="s">
        <v>2997</v>
      </c>
      <c r="E29" s="160" t="s">
        <v>2998</v>
      </c>
      <c r="F29" s="243" t="s">
        <v>2089</v>
      </c>
      <c r="G29" s="244" t="s">
        <v>2999</v>
      </c>
      <c r="H29" s="154">
        <v>248.0</v>
      </c>
    </row>
    <row r="30">
      <c r="A30" s="139">
        <v>29.0</v>
      </c>
      <c r="B30" s="239" t="s">
        <v>293</v>
      </c>
      <c r="C30" s="159" t="s">
        <v>292</v>
      </c>
      <c r="D30" s="159" t="s">
        <v>2997</v>
      </c>
      <c r="E30" s="159" t="s">
        <v>2998</v>
      </c>
      <c r="F30" s="240" t="s">
        <v>2091</v>
      </c>
      <c r="G30" s="241" t="s">
        <v>3000</v>
      </c>
      <c r="H30" s="151">
        <v>249.0</v>
      </c>
    </row>
    <row r="31">
      <c r="A31" s="144">
        <v>30.0</v>
      </c>
      <c r="B31" s="242" t="s">
        <v>293</v>
      </c>
      <c r="C31" s="160" t="s">
        <v>292</v>
      </c>
      <c r="D31" s="160" t="s">
        <v>2997</v>
      </c>
      <c r="E31" s="160" t="s">
        <v>2998</v>
      </c>
      <c r="F31" s="243" t="s">
        <v>2093</v>
      </c>
      <c r="G31" s="244" t="s">
        <v>3001</v>
      </c>
      <c r="H31" s="154">
        <v>250.0</v>
      </c>
    </row>
    <row r="32">
      <c r="A32" s="139">
        <v>31.0</v>
      </c>
      <c r="B32" s="239" t="s">
        <v>293</v>
      </c>
      <c r="C32" s="159" t="s">
        <v>292</v>
      </c>
      <c r="D32" s="159" t="s">
        <v>2997</v>
      </c>
      <c r="E32" s="159" t="s">
        <v>2998</v>
      </c>
      <c r="F32" s="240" t="s">
        <v>2100</v>
      </c>
      <c r="G32" s="241" t="s">
        <v>3002</v>
      </c>
      <c r="H32" s="151">
        <v>251.0</v>
      </c>
    </row>
    <row r="33">
      <c r="A33" s="144">
        <v>32.0</v>
      </c>
      <c r="B33" s="242" t="s">
        <v>293</v>
      </c>
      <c r="C33" s="160" t="s">
        <v>292</v>
      </c>
      <c r="D33" s="160" t="s">
        <v>2997</v>
      </c>
      <c r="E33" s="160" t="s">
        <v>2998</v>
      </c>
      <c r="F33" s="243" t="s">
        <v>2102</v>
      </c>
      <c r="G33" s="244" t="s">
        <v>3003</v>
      </c>
      <c r="H33" s="154">
        <v>252.0</v>
      </c>
    </row>
    <row r="34">
      <c r="A34" s="139">
        <v>33.0</v>
      </c>
      <c r="B34" s="239" t="s">
        <v>293</v>
      </c>
      <c r="C34" s="159" t="s">
        <v>292</v>
      </c>
      <c r="D34" s="159" t="s">
        <v>3004</v>
      </c>
      <c r="E34" s="159" t="s">
        <v>3005</v>
      </c>
      <c r="F34" s="240" t="s">
        <v>2089</v>
      </c>
      <c r="G34" s="241" t="s">
        <v>3006</v>
      </c>
      <c r="H34" s="151">
        <v>253.0</v>
      </c>
    </row>
    <row r="35">
      <c r="A35" s="144">
        <v>34.0</v>
      </c>
      <c r="B35" s="242" t="s">
        <v>293</v>
      </c>
      <c r="C35" s="160" t="s">
        <v>292</v>
      </c>
      <c r="D35" s="160" t="s">
        <v>3004</v>
      </c>
      <c r="E35" s="160" t="s">
        <v>3005</v>
      </c>
      <c r="F35" s="243" t="s">
        <v>2091</v>
      </c>
      <c r="G35" s="244" t="s">
        <v>3007</v>
      </c>
      <c r="H35" s="154">
        <v>254.0</v>
      </c>
    </row>
    <row r="36">
      <c r="A36" s="139">
        <v>35.0</v>
      </c>
      <c r="B36" s="239" t="s">
        <v>293</v>
      </c>
      <c r="C36" s="159" t="s">
        <v>292</v>
      </c>
      <c r="D36" s="159" t="s">
        <v>3008</v>
      </c>
      <c r="E36" s="159" t="s">
        <v>3009</v>
      </c>
      <c r="F36" s="240" t="s">
        <v>2089</v>
      </c>
      <c r="G36" s="241" t="s">
        <v>3010</v>
      </c>
      <c r="H36" s="151">
        <v>255.0</v>
      </c>
    </row>
    <row r="37">
      <c r="A37" s="144">
        <v>36.0</v>
      </c>
      <c r="B37" s="242" t="s">
        <v>293</v>
      </c>
      <c r="C37" s="160" t="s">
        <v>292</v>
      </c>
      <c r="D37" s="160" t="s">
        <v>3008</v>
      </c>
      <c r="E37" s="160" t="s">
        <v>3009</v>
      </c>
      <c r="F37" s="243" t="s">
        <v>2091</v>
      </c>
      <c r="G37" s="244" t="s">
        <v>3011</v>
      </c>
      <c r="H37" s="154">
        <v>256.0</v>
      </c>
    </row>
    <row r="38">
      <c r="A38" s="139">
        <v>37.0</v>
      </c>
      <c r="B38" s="239" t="s">
        <v>293</v>
      </c>
      <c r="C38" s="159" t="s">
        <v>292</v>
      </c>
      <c r="D38" s="159" t="s">
        <v>3008</v>
      </c>
      <c r="E38" s="159" t="s">
        <v>3009</v>
      </c>
      <c r="F38" s="240" t="s">
        <v>2093</v>
      </c>
      <c r="G38" s="241" t="s">
        <v>3012</v>
      </c>
      <c r="H38" s="151">
        <v>257.0</v>
      </c>
    </row>
    <row r="39">
      <c r="A39" s="144">
        <v>38.0</v>
      </c>
      <c r="B39" s="242" t="s">
        <v>293</v>
      </c>
      <c r="C39" s="160" t="s">
        <v>292</v>
      </c>
      <c r="D39" s="160" t="s">
        <v>3008</v>
      </c>
      <c r="E39" s="160" t="s">
        <v>3009</v>
      </c>
      <c r="F39" s="243" t="s">
        <v>2100</v>
      </c>
      <c r="G39" s="244" t="s">
        <v>3013</v>
      </c>
      <c r="H39" s="154">
        <v>258.0</v>
      </c>
    </row>
    <row r="40">
      <c r="A40" s="139">
        <v>39.0</v>
      </c>
      <c r="B40" s="239" t="s">
        <v>293</v>
      </c>
      <c r="C40" s="159" t="s">
        <v>292</v>
      </c>
      <c r="D40" s="159" t="s">
        <v>3008</v>
      </c>
      <c r="E40" s="159" t="s">
        <v>3009</v>
      </c>
      <c r="F40" s="240" t="s">
        <v>2102</v>
      </c>
      <c r="G40" s="241" t="s">
        <v>3014</v>
      </c>
      <c r="H40" s="151">
        <v>259.0</v>
      </c>
    </row>
    <row r="41">
      <c r="A41" s="144">
        <v>40.0</v>
      </c>
      <c r="B41" s="242" t="s">
        <v>293</v>
      </c>
      <c r="C41" s="160" t="s">
        <v>292</v>
      </c>
      <c r="D41" s="160" t="s">
        <v>3008</v>
      </c>
      <c r="E41" s="160" t="s">
        <v>3009</v>
      </c>
      <c r="F41" s="243" t="s">
        <v>2104</v>
      </c>
      <c r="G41" s="244" t="s">
        <v>3015</v>
      </c>
      <c r="H41" s="154">
        <v>260.0</v>
      </c>
    </row>
    <row r="42">
      <c r="A42" s="139">
        <v>41.0</v>
      </c>
      <c r="B42" s="239" t="s">
        <v>293</v>
      </c>
      <c r="C42" s="159" t="s">
        <v>292</v>
      </c>
      <c r="D42" s="159" t="s">
        <v>3016</v>
      </c>
      <c r="E42" s="159" t="s">
        <v>3017</v>
      </c>
      <c r="F42" s="240" t="s">
        <v>2089</v>
      </c>
      <c r="G42" s="241" t="s">
        <v>3018</v>
      </c>
      <c r="H42" s="151">
        <v>261.0</v>
      </c>
    </row>
    <row r="43">
      <c r="A43" s="144">
        <v>42.0</v>
      </c>
      <c r="B43" s="242" t="s">
        <v>293</v>
      </c>
      <c r="C43" s="160" t="s">
        <v>292</v>
      </c>
      <c r="D43" s="160" t="s">
        <v>3016</v>
      </c>
      <c r="E43" s="160" t="s">
        <v>3017</v>
      </c>
      <c r="F43" s="243" t="s">
        <v>2091</v>
      </c>
      <c r="G43" s="244" t="s">
        <v>3019</v>
      </c>
      <c r="H43" s="154">
        <v>262.0</v>
      </c>
    </row>
    <row r="44">
      <c r="A44" s="139">
        <v>43.0</v>
      </c>
      <c r="B44" s="239" t="s">
        <v>293</v>
      </c>
      <c r="C44" s="159" t="s">
        <v>292</v>
      </c>
      <c r="D44" s="159" t="s">
        <v>3016</v>
      </c>
      <c r="E44" s="159" t="s">
        <v>3017</v>
      </c>
      <c r="F44" s="240" t="s">
        <v>2093</v>
      </c>
      <c r="G44" s="241" t="s">
        <v>3020</v>
      </c>
      <c r="H44" s="151">
        <v>263.0</v>
      </c>
    </row>
    <row r="45">
      <c r="A45" s="144">
        <v>44.0</v>
      </c>
      <c r="B45" s="242" t="s">
        <v>293</v>
      </c>
      <c r="C45" s="160" t="s">
        <v>292</v>
      </c>
      <c r="D45" s="160" t="s">
        <v>3021</v>
      </c>
      <c r="E45" s="160" t="s">
        <v>3022</v>
      </c>
      <c r="F45" s="243" t="s">
        <v>2089</v>
      </c>
      <c r="G45" s="244" t="s">
        <v>3023</v>
      </c>
      <c r="H45" s="154">
        <v>264.0</v>
      </c>
    </row>
    <row r="46">
      <c r="A46" s="139">
        <v>45.0</v>
      </c>
      <c r="B46" s="239" t="s">
        <v>293</v>
      </c>
      <c r="C46" s="159" t="s">
        <v>292</v>
      </c>
      <c r="D46" s="159" t="s">
        <v>3021</v>
      </c>
      <c r="E46" s="159" t="s">
        <v>3022</v>
      </c>
      <c r="F46" s="240" t="s">
        <v>2091</v>
      </c>
      <c r="G46" s="241" t="s">
        <v>3024</v>
      </c>
      <c r="H46" s="151">
        <v>265.0</v>
      </c>
    </row>
    <row r="47">
      <c r="A47" s="144">
        <v>46.0</v>
      </c>
      <c r="B47" s="242" t="s">
        <v>293</v>
      </c>
      <c r="C47" s="160" t="s">
        <v>292</v>
      </c>
      <c r="D47" s="160" t="s">
        <v>3021</v>
      </c>
      <c r="E47" s="160" t="s">
        <v>3022</v>
      </c>
      <c r="F47" s="243" t="s">
        <v>2093</v>
      </c>
      <c r="G47" s="244" t="s">
        <v>3025</v>
      </c>
      <c r="H47" s="154">
        <v>266.0</v>
      </c>
    </row>
    <row r="48">
      <c r="A48" s="139">
        <v>47.0</v>
      </c>
      <c r="B48" s="239" t="s">
        <v>293</v>
      </c>
      <c r="C48" s="159" t="s">
        <v>292</v>
      </c>
      <c r="D48" s="159" t="s">
        <v>3021</v>
      </c>
      <c r="E48" s="159" t="s">
        <v>3022</v>
      </c>
      <c r="F48" s="240" t="s">
        <v>2100</v>
      </c>
      <c r="G48" s="241" t="s">
        <v>3026</v>
      </c>
      <c r="H48" s="151">
        <v>267.0</v>
      </c>
    </row>
    <row r="49">
      <c r="A49" s="144">
        <v>48.0</v>
      </c>
      <c r="B49" s="242" t="s">
        <v>293</v>
      </c>
      <c r="C49" s="160" t="s">
        <v>292</v>
      </c>
      <c r="D49" s="160" t="s">
        <v>3021</v>
      </c>
      <c r="E49" s="160" t="s">
        <v>3022</v>
      </c>
      <c r="F49" s="243" t="s">
        <v>2102</v>
      </c>
      <c r="G49" s="244" t="s">
        <v>3027</v>
      </c>
      <c r="H49" s="154">
        <v>268.0</v>
      </c>
    </row>
    <row r="50">
      <c r="A50" s="139">
        <v>49.0</v>
      </c>
      <c r="B50" s="239" t="s">
        <v>293</v>
      </c>
      <c r="C50" s="159" t="s">
        <v>292</v>
      </c>
      <c r="D50" s="159" t="s">
        <v>3021</v>
      </c>
      <c r="E50" s="159" t="s">
        <v>3022</v>
      </c>
      <c r="F50" s="240" t="s">
        <v>2104</v>
      </c>
      <c r="G50" s="241" t="s">
        <v>3028</v>
      </c>
      <c r="H50" s="151">
        <v>269.0</v>
      </c>
    </row>
    <row r="51">
      <c r="A51" s="144">
        <v>50.0</v>
      </c>
      <c r="B51" s="242" t="s">
        <v>293</v>
      </c>
      <c r="C51" s="160" t="s">
        <v>292</v>
      </c>
      <c r="D51" s="160" t="s">
        <v>3029</v>
      </c>
      <c r="E51" s="160" t="s">
        <v>3030</v>
      </c>
      <c r="F51" s="243" t="s">
        <v>2089</v>
      </c>
      <c r="G51" s="244" t="s">
        <v>3031</v>
      </c>
      <c r="H51" s="154">
        <v>270.0</v>
      </c>
    </row>
    <row r="52">
      <c r="A52" s="139">
        <v>51.0</v>
      </c>
      <c r="B52" s="239" t="s">
        <v>293</v>
      </c>
      <c r="C52" s="159" t="s">
        <v>292</v>
      </c>
      <c r="D52" s="159" t="s">
        <v>3029</v>
      </c>
      <c r="E52" s="159" t="s">
        <v>3030</v>
      </c>
      <c r="F52" s="240" t="s">
        <v>2091</v>
      </c>
      <c r="G52" s="241" t="s">
        <v>3032</v>
      </c>
      <c r="H52" s="151">
        <v>271.0</v>
      </c>
    </row>
    <row r="53">
      <c r="A53" s="144">
        <v>52.0</v>
      </c>
      <c r="B53" s="242" t="s">
        <v>293</v>
      </c>
      <c r="C53" s="160" t="s">
        <v>292</v>
      </c>
      <c r="D53" s="160" t="s">
        <v>3029</v>
      </c>
      <c r="E53" s="160" t="s">
        <v>3030</v>
      </c>
      <c r="F53" s="243" t="s">
        <v>2093</v>
      </c>
      <c r="G53" s="244" t="s">
        <v>3033</v>
      </c>
      <c r="H53" s="154">
        <v>272.0</v>
      </c>
    </row>
    <row r="54">
      <c r="A54" s="139">
        <v>53.0</v>
      </c>
      <c r="B54" s="239" t="s">
        <v>293</v>
      </c>
      <c r="C54" s="159" t="s">
        <v>292</v>
      </c>
      <c r="D54" s="159" t="s">
        <v>3029</v>
      </c>
      <c r="E54" s="159" t="s">
        <v>3030</v>
      </c>
      <c r="F54" s="240" t="s">
        <v>2100</v>
      </c>
      <c r="G54" s="241" t="s">
        <v>3034</v>
      </c>
      <c r="H54" s="151">
        <v>273.0</v>
      </c>
    </row>
    <row r="55">
      <c r="A55" s="144">
        <v>54.0</v>
      </c>
      <c r="B55" s="242" t="s">
        <v>293</v>
      </c>
      <c r="C55" s="160" t="s">
        <v>292</v>
      </c>
      <c r="D55" s="160" t="s">
        <v>3029</v>
      </c>
      <c r="E55" s="160" t="s">
        <v>3030</v>
      </c>
      <c r="F55" s="243" t="s">
        <v>2102</v>
      </c>
      <c r="G55" s="244" t="s">
        <v>3035</v>
      </c>
      <c r="H55" s="154">
        <v>274.0</v>
      </c>
    </row>
    <row r="56">
      <c r="A56" s="139">
        <v>55.0</v>
      </c>
      <c r="B56" s="239" t="s">
        <v>293</v>
      </c>
      <c r="C56" s="159" t="s">
        <v>292</v>
      </c>
      <c r="D56" s="159" t="s">
        <v>3029</v>
      </c>
      <c r="E56" s="159" t="s">
        <v>3030</v>
      </c>
      <c r="F56" s="240" t="s">
        <v>2104</v>
      </c>
      <c r="G56" s="241" t="s">
        <v>3036</v>
      </c>
      <c r="H56" s="151">
        <v>275.0</v>
      </c>
    </row>
    <row r="57">
      <c r="A57" s="144">
        <v>56.0</v>
      </c>
      <c r="B57" s="242" t="s">
        <v>293</v>
      </c>
      <c r="C57" s="160" t="s">
        <v>292</v>
      </c>
      <c r="D57" s="160" t="s">
        <v>3029</v>
      </c>
      <c r="E57" s="160" t="s">
        <v>3030</v>
      </c>
      <c r="F57" s="243" t="s">
        <v>2106</v>
      </c>
      <c r="G57" s="244" t="s">
        <v>3037</v>
      </c>
      <c r="H57" s="154">
        <v>276.0</v>
      </c>
    </row>
    <row r="58">
      <c r="A58" s="139">
        <v>57.0</v>
      </c>
      <c r="B58" s="239" t="s">
        <v>293</v>
      </c>
      <c r="C58" s="159" t="s">
        <v>292</v>
      </c>
      <c r="D58" s="159" t="s">
        <v>2960</v>
      </c>
      <c r="E58" s="159" t="s">
        <v>2981</v>
      </c>
      <c r="F58" s="240" t="s">
        <v>2089</v>
      </c>
      <c r="G58" s="241" t="s">
        <v>2982</v>
      </c>
      <c r="H58" s="151">
        <v>235.0</v>
      </c>
    </row>
    <row r="59">
      <c r="A59" s="144">
        <v>58.0</v>
      </c>
      <c r="B59" s="242" t="s">
        <v>293</v>
      </c>
      <c r="C59" s="160" t="s">
        <v>292</v>
      </c>
      <c r="D59" s="160" t="s">
        <v>2960</v>
      </c>
      <c r="E59" s="160" t="s">
        <v>2981</v>
      </c>
      <c r="F59" s="243" t="s">
        <v>2091</v>
      </c>
      <c r="G59" s="244" t="s">
        <v>2983</v>
      </c>
      <c r="H59" s="154">
        <v>236.0</v>
      </c>
    </row>
    <row r="60">
      <c r="A60" s="139">
        <v>59.0</v>
      </c>
      <c r="B60" s="239" t="s">
        <v>293</v>
      </c>
      <c r="C60" s="159" t="s">
        <v>292</v>
      </c>
      <c r="D60" s="159" t="s">
        <v>2960</v>
      </c>
      <c r="E60" s="159" t="s">
        <v>2981</v>
      </c>
      <c r="F60" s="240" t="s">
        <v>2093</v>
      </c>
      <c r="G60" s="241" t="s">
        <v>2984</v>
      </c>
      <c r="H60" s="151">
        <v>237.0</v>
      </c>
    </row>
    <row r="61">
      <c r="A61" s="144">
        <v>60.0</v>
      </c>
      <c r="B61" s="242" t="s">
        <v>293</v>
      </c>
      <c r="C61" s="160" t="s">
        <v>292</v>
      </c>
      <c r="D61" s="160" t="s">
        <v>2960</v>
      </c>
      <c r="E61" s="160" t="s">
        <v>2981</v>
      </c>
      <c r="F61" s="243" t="s">
        <v>2100</v>
      </c>
      <c r="G61" s="244" t="s">
        <v>3038</v>
      </c>
      <c r="H61" s="154">
        <v>280.0</v>
      </c>
    </row>
    <row r="62">
      <c r="A62" s="139">
        <v>61.0</v>
      </c>
      <c r="B62" s="239" t="s">
        <v>293</v>
      </c>
      <c r="C62" s="159" t="s">
        <v>292</v>
      </c>
      <c r="D62" s="159" t="s">
        <v>2960</v>
      </c>
      <c r="E62" s="159" t="s">
        <v>2981</v>
      </c>
      <c r="F62" s="240" t="s">
        <v>2102</v>
      </c>
      <c r="G62" s="241" t="s">
        <v>3039</v>
      </c>
      <c r="H62" s="151">
        <v>281.0</v>
      </c>
    </row>
    <row r="63">
      <c r="A63" s="144">
        <v>62.0</v>
      </c>
      <c r="B63" s="242" t="s">
        <v>293</v>
      </c>
      <c r="C63" s="160" t="s">
        <v>292</v>
      </c>
      <c r="D63" s="160" t="s">
        <v>2960</v>
      </c>
      <c r="E63" s="160" t="s">
        <v>2981</v>
      </c>
      <c r="F63" s="243" t="s">
        <v>2104</v>
      </c>
      <c r="G63" s="244" t="s">
        <v>2986</v>
      </c>
      <c r="H63" s="154">
        <v>239.0</v>
      </c>
    </row>
    <row r="64">
      <c r="A64" s="139">
        <v>63.0</v>
      </c>
      <c r="B64" s="239" t="s">
        <v>293</v>
      </c>
      <c r="C64" s="159" t="s">
        <v>292</v>
      </c>
      <c r="D64" s="159" t="s">
        <v>2960</v>
      </c>
      <c r="E64" s="159" t="s">
        <v>2981</v>
      </c>
      <c r="F64" s="240" t="s">
        <v>2106</v>
      </c>
      <c r="G64" s="241" t="s">
        <v>3040</v>
      </c>
      <c r="H64" s="151">
        <v>283.0</v>
      </c>
    </row>
    <row r="65">
      <c r="A65" s="144">
        <v>64.0</v>
      </c>
      <c r="B65" s="242" t="s">
        <v>293</v>
      </c>
      <c r="C65" s="160" t="s">
        <v>292</v>
      </c>
      <c r="D65" s="160" t="s">
        <v>2960</v>
      </c>
      <c r="E65" s="160" t="s">
        <v>2981</v>
      </c>
      <c r="F65" s="243" t="s">
        <v>2108</v>
      </c>
      <c r="G65" s="244" t="s">
        <v>2988</v>
      </c>
      <c r="H65" s="154">
        <v>241.0</v>
      </c>
    </row>
    <row r="66">
      <c r="A66" s="139">
        <v>65.0</v>
      </c>
      <c r="B66" s="239" t="s">
        <v>293</v>
      </c>
      <c r="C66" s="159" t="s">
        <v>292</v>
      </c>
      <c r="D66" s="159" t="s">
        <v>2960</v>
      </c>
      <c r="E66" s="159" t="s">
        <v>2981</v>
      </c>
      <c r="F66" s="240" t="s">
        <v>2110</v>
      </c>
      <c r="G66" s="241" t="s">
        <v>3041</v>
      </c>
      <c r="H66" s="151">
        <v>285.0</v>
      </c>
    </row>
    <row r="67">
      <c r="A67" s="144">
        <v>66.0</v>
      </c>
      <c r="B67" s="242" t="s">
        <v>293</v>
      </c>
      <c r="C67" s="160" t="s">
        <v>292</v>
      </c>
      <c r="D67" s="160" t="s">
        <v>2960</v>
      </c>
      <c r="E67" s="160" t="s">
        <v>2981</v>
      </c>
      <c r="F67" s="243" t="s">
        <v>2158</v>
      </c>
      <c r="G67" s="244" t="s">
        <v>3042</v>
      </c>
      <c r="H67" s="154">
        <v>286.0</v>
      </c>
    </row>
    <row r="68">
      <c r="A68" s="139">
        <v>67.0</v>
      </c>
      <c r="B68" s="239" t="s">
        <v>293</v>
      </c>
      <c r="C68" s="159" t="s">
        <v>292</v>
      </c>
      <c r="D68" s="141" t="s">
        <v>2966</v>
      </c>
      <c r="E68" s="159" t="s">
        <v>2998</v>
      </c>
      <c r="F68" s="240" t="s">
        <v>2089</v>
      </c>
      <c r="G68" s="241" t="s">
        <v>3043</v>
      </c>
      <c r="H68" s="151">
        <v>287.0</v>
      </c>
    </row>
    <row r="69">
      <c r="A69" s="144">
        <v>68.0</v>
      </c>
      <c r="B69" s="242" t="s">
        <v>293</v>
      </c>
      <c r="C69" s="160" t="s">
        <v>292</v>
      </c>
      <c r="D69" s="146" t="s">
        <v>2973</v>
      </c>
      <c r="E69" s="160" t="s">
        <v>3044</v>
      </c>
      <c r="F69" s="243" t="s">
        <v>2089</v>
      </c>
      <c r="G69" s="244" t="s">
        <v>3045</v>
      </c>
      <c r="H69" s="154">
        <v>288.0</v>
      </c>
    </row>
    <row r="70">
      <c r="A70" s="139">
        <v>69.0</v>
      </c>
      <c r="B70" s="239" t="s">
        <v>293</v>
      </c>
      <c r="C70" s="159" t="s">
        <v>292</v>
      </c>
      <c r="D70" s="141" t="s">
        <v>2973</v>
      </c>
      <c r="E70" s="159" t="s">
        <v>3044</v>
      </c>
      <c r="F70" s="240" t="s">
        <v>2091</v>
      </c>
      <c r="G70" s="241" t="s">
        <v>3046</v>
      </c>
      <c r="H70" s="151">
        <v>289.0</v>
      </c>
    </row>
    <row r="71">
      <c r="A71" s="144">
        <v>70.0</v>
      </c>
      <c r="B71" s="242" t="s">
        <v>293</v>
      </c>
      <c r="C71" s="160" t="s">
        <v>292</v>
      </c>
      <c r="D71" s="146" t="s">
        <v>2973</v>
      </c>
      <c r="E71" s="160" t="s">
        <v>3044</v>
      </c>
      <c r="F71" s="243" t="s">
        <v>2093</v>
      </c>
      <c r="G71" s="244" t="s">
        <v>3047</v>
      </c>
      <c r="H71" s="154">
        <v>290.0</v>
      </c>
    </row>
    <row r="72">
      <c r="A72" s="139">
        <v>71.0</v>
      </c>
      <c r="B72" s="239" t="s">
        <v>293</v>
      </c>
      <c r="C72" s="159" t="s">
        <v>292</v>
      </c>
      <c r="D72" s="141" t="s">
        <v>2973</v>
      </c>
      <c r="E72" s="159" t="s">
        <v>3044</v>
      </c>
      <c r="F72" s="240" t="s">
        <v>2100</v>
      </c>
      <c r="G72" s="241" t="s">
        <v>3048</v>
      </c>
      <c r="H72" s="151">
        <v>291.0</v>
      </c>
    </row>
    <row r="73">
      <c r="A73" s="144">
        <v>72.0</v>
      </c>
      <c r="B73" s="242" t="s">
        <v>293</v>
      </c>
      <c r="C73" s="160" t="s">
        <v>292</v>
      </c>
      <c r="D73" s="146" t="s">
        <v>2973</v>
      </c>
      <c r="E73" s="160" t="s">
        <v>3044</v>
      </c>
      <c r="F73" s="243" t="s">
        <v>2102</v>
      </c>
      <c r="G73" s="244" t="s">
        <v>3049</v>
      </c>
      <c r="H73" s="154">
        <v>292.0</v>
      </c>
    </row>
    <row r="74">
      <c r="A74" s="139">
        <v>73.0</v>
      </c>
      <c r="B74" s="239" t="s">
        <v>293</v>
      </c>
      <c r="C74" s="159" t="s">
        <v>292</v>
      </c>
      <c r="D74" s="141" t="s">
        <v>2973</v>
      </c>
      <c r="E74" s="159" t="s">
        <v>3044</v>
      </c>
      <c r="F74" s="240" t="s">
        <v>2104</v>
      </c>
      <c r="G74" s="241" t="s">
        <v>3050</v>
      </c>
      <c r="H74" s="151">
        <v>293.0</v>
      </c>
    </row>
    <row r="75">
      <c r="A75" s="144">
        <v>74.0</v>
      </c>
      <c r="B75" s="242" t="s">
        <v>293</v>
      </c>
      <c r="C75" s="160" t="s">
        <v>292</v>
      </c>
      <c r="D75" s="146" t="s">
        <v>3051</v>
      </c>
      <c r="E75" s="160" t="s">
        <v>2991</v>
      </c>
      <c r="F75" s="243" t="s">
        <v>2089</v>
      </c>
      <c r="G75" s="244" t="s">
        <v>3052</v>
      </c>
      <c r="H75" s="154">
        <v>294.0</v>
      </c>
    </row>
    <row r="76">
      <c r="A76" s="139">
        <v>75.0</v>
      </c>
      <c r="B76" s="239" t="s">
        <v>293</v>
      </c>
      <c r="C76" s="159" t="s">
        <v>292</v>
      </c>
      <c r="D76" s="141" t="s">
        <v>3051</v>
      </c>
      <c r="E76" s="159" t="s">
        <v>2991</v>
      </c>
      <c r="F76" s="240" t="s">
        <v>2091</v>
      </c>
      <c r="G76" s="241" t="s">
        <v>3053</v>
      </c>
      <c r="H76" s="151">
        <v>295.0</v>
      </c>
    </row>
    <row r="77">
      <c r="A77" s="144">
        <v>76.0</v>
      </c>
      <c r="B77" s="242" t="s">
        <v>293</v>
      </c>
      <c r="C77" s="160" t="s">
        <v>292</v>
      </c>
      <c r="D77" s="146" t="s">
        <v>3054</v>
      </c>
      <c r="E77" s="160" t="s">
        <v>3055</v>
      </c>
      <c r="F77" s="243" t="s">
        <v>2089</v>
      </c>
      <c r="G77" s="244" t="s">
        <v>3056</v>
      </c>
      <c r="H77" s="154">
        <v>296.0</v>
      </c>
    </row>
    <row r="78">
      <c r="A78" s="139">
        <v>77.0</v>
      </c>
      <c r="B78" s="239" t="s">
        <v>293</v>
      </c>
      <c r="C78" s="159" t="s">
        <v>292</v>
      </c>
      <c r="D78" s="141" t="s">
        <v>3054</v>
      </c>
      <c r="E78" s="159" t="s">
        <v>3055</v>
      </c>
      <c r="F78" s="240" t="s">
        <v>2091</v>
      </c>
      <c r="G78" s="241" t="s">
        <v>3057</v>
      </c>
      <c r="H78" s="151">
        <v>297.0</v>
      </c>
    </row>
    <row r="79">
      <c r="A79" s="144">
        <v>78.0</v>
      </c>
      <c r="B79" s="242" t="s">
        <v>293</v>
      </c>
      <c r="C79" s="160" t="s">
        <v>292</v>
      </c>
      <c r="D79" s="146" t="s">
        <v>3054</v>
      </c>
      <c r="E79" s="160" t="s">
        <v>3055</v>
      </c>
      <c r="F79" s="243" t="s">
        <v>2093</v>
      </c>
      <c r="G79" s="244" t="s">
        <v>3058</v>
      </c>
      <c r="H79" s="154">
        <v>298.0</v>
      </c>
    </row>
    <row r="80">
      <c r="A80" s="139">
        <v>79.0</v>
      </c>
      <c r="B80" s="239" t="s">
        <v>299</v>
      </c>
      <c r="C80" s="159" t="s">
        <v>298</v>
      </c>
      <c r="D80" s="159" t="s">
        <v>2087</v>
      </c>
      <c r="E80" s="159" t="s">
        <v>3059</v>
      </c>
      <c r="F80" s="240" t="s">
        <v>2089</v>
      </c>
      <c r="G80" s="241" t="s">
        <v>3060</v>
      </c>
      <c r="H80" s="151">
        <v>299.0</v>
      </c>
    </row>
    <row r="81">
      <c r="A81" s="144">
        <v>80.0</v>
      </c>
      <c r="B81" s="242" t="s">
        <v>299</v>
      </c>
      <c r="C81" s="160" t="s">
        <v>298</v>
      </c>
      <c r="D81" s="160" t="s">
        <v>2087</v>
      </c>
      <c r="E81" s="160" t="s">
        <v>3059</v>
      </c>
      <c r="F81" s="243" t="s">
        <v>2091</v>
      </c>
      <c r="G81" s="244" t="s">
        <v>3061</v>
      </c>
      <c r="H81" s="154">
        <v>300.0</v>
      </c>
    </row>
    <row r="82">
      <c r="A82" s="139">
        <v>81.0</v>
      </c>
      <c r="B82" s="239" t="s">
        <v>299</v>
      </c>
      <c r="C82" s="159" t="s">
        <v>298</v>
      </c>
      <c r="D82" s="159" t="s">
        <v>2095</v>
      </c>
      <c r="E82" s="159" t="s">
        <v>3062</v>
      </c>
      <c r="F82" s="240" t="s">
        <v>2089</v>
      </c>
      <c r="G82" s="241" t="s">
        <v>3063</v>
      </c>
      <c r="H82" s="151">
        <v>301.0</v>
      </c>
    </row>
    <row r="83">
      <c r="A83" s="144">
        <v>82.0</v>
      </c>
      <c r="B83" s="242" t="s">
        <v>299</v>
      </c>
      <c r="C83" s="160" t="s">
        <v>298</v>
      </c>
      <c r="D83" s="160" t="s">
        <v>2095</v>
      </c>
      <c r="E83" s="160" t="s">
        <v>3062</v>
      </c>
      <c r="F83" s="243" t="s">
        <v>2091</v>
      </c>
      <c r="G83" s="244" t="s">
        <v>3064</v>
      </c>
      <c r="H83" s="154">
        <v>302.0</v>
      </c>
    </row>
    <row r="84">
      <c r="A84" s="139">
        <v>83.0</v>
      </c>
      <c r="B84" s="239" t="s">
        <v>299</v>
      </c>
      <c r="C84" s="159" t="s">
        <v>298</v>
      </c>
      <c r="D84" s="159" t="s">
        <v>2112</v>
      </c>
      <c r="E84" s="159" t="s">
        <v>3065</v>
      </c>
      <c r="F84" s="240" t="s">
        <v>2089</v>
      </c>
      <c r="G84" s="241" t="s">
        <v>3066</v>
      </c>
      <c r="H84" s="151">
        <v>303.0</v>
      </c>
    </row>
    <row r="85">
      <c r="A85" s="144">
        <v>84.0</v>
      </c>
      <c r="B85" s="242" t="s">
        <v>299</v>
      </c>
      <c r="C85" s="160" t="s">
        <v>298</v>
      </c>
      <c r="D85" s="160" t="s">
        <v>2112</v>
      </c>
      <c r="E85" s="160" t="s">
        <v>3065</v>
      </c>
      <c r="F85" s="243" t="s">
        <v>2091</v>
      </c>
      <c r="G85" s="244" t="s">
        <v>3067</v>
      </c>
      <c r="H85" s="154">
        <v>304.0</v>
      </c>
    </row>
    <row r="86">
      <c r="A86" s="139">
        <v>85.0</v>
      </c>
      <c r="B86" s="239" t="s">
        <v>299</v>
      </c>
      <c r="C86" s="159" t="s">
        <v>298</v>
      </c>
      <c r="D86" s="159" t="s">
        <v>2119</v>
      </c>
      <c r="E86" s="159" t="s">
        <v>3068</v>
      </c>
      <c r="F86" s="240" t="s">
        <v>2089</v>
      </c>
      <c r="G86" s="241" t="s">
        <v>3069</v>
      </c>
      <c r="H86" s="151">
        <v>305.0</v>
      </c>
    </row>
    <row r="87">
      <c r="A87" s="144">
        <v>86.0</v>
      </c>
      <c r="B87" s="242" t="s">
        <v>299</v>
      </c>
      <c r="C87" s="160" t="s">
        <v>298</v>
      </c>
      <c r="D87" s="160" t="s">
        <v>2119</v>
      </c>
      <c r="E87" s="160" t="s">
        <v>3068</v>
      </c>
      <c r="F87" s="243" t="s">
        <v>2091</v>
      </c>
      <c r="G87" s="244" t="s">
        <v>3070</v>
      </c>
      <c r="H87" s="154">
        <v>306.0</v>
      </c>
    </row>
    <row r="88">
      <c r="A88" s="139">
        <v>87.0</v>
      </c>
      <c r="B88" s="239" t="s">
        <v>299</v>
      </c>
      <c r="C88" s="159" t="s">
        <v>298</v>
      </c>
      <c r="D88" s="159" t="s">
        <v>2119</v>
      </c>
      <c r="E88" s="159" t="s">
        <v>3068</v>
      </c>
      <c r="F88" s="240" t="s">
        <v>2093</v>
      </c>
      <c r="G88" s="241" t="s">
        <v>3071</v>
      </c>
      <c r="H88" s="151">
        <v>307.0</v>
      </c>
    </row>
    <row r="89">
      <c r="A89" s="144">
        <v>88.0</v>
      </c>
      <c r="B89" s="242" t="s">
        <v>299</v>
      </c>
      <c r="C89" s="160" t="s">
        <v>298</v>
      </c>
      <c r="D89" s="160" t="s">
        <v>2126</v>
      </c>
      <c r="E89" s="160" t="s">
        <v>3072</v>
      </c>
      <c r="F89" s="243" t="s">
        <v>2089</v>
      </c>
      <c r="G89" s="244" t="s">
        <v>3073</v>
      </c>
      <c r="H89" s="154">
        <v>308.0</v>
      </c>
    </row>
    <row r="90">
      <c r="A90" s="139">
        <v>89.0</v>
      </c>
      <c r="B90" s="239" t="s">
        <v>299</v>
      </c>
      <c r="C90" s="159" t="s">
        <v>298</v>
      </c>
      <c r="D90" s="159" t="s">
        <v>2126</v>
      </c>
      <c r="E90" s="159" t="s">
        <v>3072</v>
      </c>
      <c r="F90" s="240" t="s">
        <v>2091</v>
      </c>
      <c r="G90" s="241" t="s">
        <v>3074</v>
      </c>
      <c r="H90" s="151">
        <v>309.0</v>
      </c>
    </row>
    <row r="91">
      <c r="A91" s="144">
        <v>90.0</v>
      </c>
      <c r="B91" s="242" t="s">
        <v>299</v>
      </c>
      <c r="C91" s="160" t="s">
        <v>298</v>
      </c>
      <c r="D91" s="160" t="s">
        <v>2132</v>
      </c>
      <c r="E91" s="160" t="s">
        <v>3075</v>
      </c>
      <c r="F91" s="243" t="s">
        <v>2089</v>
      </c>
      <c r="G91" s="244" t="s">
        <v>3076</v>
      </c>
      <c r="H91" s="154">
        <v>310.0</v>
      </c>
    </row>
    <row r="92">
      <c r="A92" s="139">
        <v>91.0</v>
      </c>
      <c r="B92" s="239" t="s">
        <v>299</v>
      </c>
      <c r="C92" s="159" t="s">
        <v>298</v>
      </c>
      <c r="D92" s="159" t="s">
        <v>2132</v>
      </c>
      <c r="E92" s="159" t="s">
        <v>3075</v>
      </c>
      <c r="F92" s="240" t="s">
        <v>2091</v>
      </c>
      <c r="G92" s="241" t="s">
        <v>3077</v>
      </c>
      <c r="H92" s="151">
        <v>311.0</v>
      </c>
    </row>
    <row r="93">
      <c r="A93" s="144">
        <v>92.0</v>
      </c>
      <c r="B93" s="242" t="s">
        <v>299</v>
      </c>
      <c r="C93" s="160" t="s">
        <v>298</v>
      </c>
      <c r="D93" s="160" t="s">
        <v>2132</v>
      </c>
      <c r="E93" s="160" t="s">
        <v>3075</v>
      </c>
      <c r="F93" s="243" t="s">
        <v>2093</v>
      </c>
      <c r="G93" s="244" t="s">
        <v>3078</v>
      </c>
      <c r="H93" s="154">
        <v>312.0</v>
      </c>
    </row>
    <row r="94">
      <c r="A94" s="139">
        <v>93.0</v>
      </c>
      <c r="B94" s="239" t="s">
        <v>299</v>
      </c>
      <c r="C94" s="159" t="s">
        <v>298</v>
      </c>
      <c r="D94" s="159" t="s">
        <v>2141</v>
      </c>
      <c r="E94" s="159" t="s">
        <v>3079</v>
      </c>
      <c r="F94" s="240" t="s">
        <v>2089</v>
      </c>
      <c r="G94" s="241" t="s">
        <v>3080</v>
      </c>
      <c r="H94" s="151">
        <v>313.0</v>
      </c>
    </row>
    <row r="95">
      <c r="A95" s="144">
        <v>94.0</v>
      </c>
      <c r="B95" s="242" t="s">
        <v>299</v>
      </c>
      <c r="C95" s="160" t="s">
        <v>298</v>
      </c>
      <c r="D95" s="160" t="s">
        <v>2141</v>
      </c>
      <c r="E95" s="160" t="s">
        <v>3079</v>
      </c>
      <c r="F95" s="243" t="s">
        <v>2091</v>
      </c>
      <c r="G95" s="244" t="s">
        <v>3081</v>
      </c>
      <c r="H95" s="154">
        <v>314.0</v>
      </c>
    </row>
    <row r="96">
      <c r="A96" s="139">
        <v>95.0</v>
      </c>
      <c r="B96" s="239" t="s">
        <v>299</v>
      </c>
      <c r="C96" s="159" t="s">
        <v>298</v>
      </c>
      <c r="D96" s="159" t="s">
        <v>2141</v>
      </c>
      <c r="E96" s="159" t="s">
        <v>3079</v>
      </c>
      <c r="F96" s="240" t="s">
        <v>2093</v>
      </c>
      <c r="G96" s="241" t="s">
        <v>3082</v>
      </c>
      <c r="H96" s="151">
        <v>315.0</v>
      </c>
    </row>
    <row r="97">
      <c r="A97" s="144">
        <v>96.0</v>
      </c>
      <c r="B97" s="242" t="s">
        <v>299</v>
      </c>
      <c r="C97" s="160" t="s">
        <v>298</v>
      </c>
      <c r="D97" s="160" t="s">
        <v>2279</v>
      </c>
      <c r="E97" s="160" t="s">
        <v>3083</v>
      </c>
      <c r="F97" s="243" t="s">
        <v>2089</v>
      </c>
      <c r="G97" s="244" t="s">
        <v>3084</v>
      </c>
      <c r="H97" s="154">
        <v>316.0</v>
      </c>
    </row>
    <row r="98">
      <c r="A98" s="139">
        <v>97.0</v>
      </c>
      <c r="B98" s="239" t="s">
        <v>299</v>
      </c>
      <c r="C98" s="159" t="s">
        <v>298</v>
      </c>
      <c r="D98" s="159" t="s">
        <v>2279</v>
      </c>
      <c r="E98" s="159" t="s">
        <v>3083</v>
      </c>
      <c r="F98" s="240" t="s">
        <v>2091</v>
      </c>
      <c r="G98" s="241" t="s">
        <v>3085</v>
      </c>
      <c r="H98" s="151">
        <v>317.0</v>
      </c>
    </row>
    <row r="99">
      <c r="A99" s="144">
        <v>98.0</v>
      </c>
      <c r="B99" s="242" t="s">
        <v>299</v>
      </c>
      <c r="C99" s="160" t="s">
        <v>298</v>
      </c>
      <c r="D99" s="160" t="s">
        <v>2279</v>
      </c>
      <c r="E99" s="160" t="s">
        <v>3083</v>
      </c>
      <c r="F99" s="243" t="s">
        <v>2093</v>
      </c>
      <c r="G99" s="244" t="s">
        <v>3086</v>
      </c>
      <c r="H99" s="154">
        <v>318.0</v>
      </c>
    </row>
    <row r="100">
      <c r="A100" s="139">
        <v>99.0</v>
      </c>
      <c r="B100" s="239" t="s">
        <v>299</v>
      </c>
      <c r="C100" s="159" t="s">
        <v>298</v>
      </c>
      <c r="D100" s="159" t="s">
        <v>2286</v>
      </c>
      <c r="E100" s="159" t="s">
        <v>3087</v>
      </c>
      <c r="F100" s="240" t="s">
        <v>2089</v>
      </c>
      <c r="G100" s="241" t="s">
        <v>3088</v>
      </c>
      <c r="H100" s="151">
        <v>319.0</v>
      </c>
    </row>
    <row r="101">
      <c r="A101" s="144">
        <v>100.0</v>
      </c>
      <c r="B101" s="242" t="s">
        <v>299</v>
      </c>
      <c r="C101" s="160" t="s">
        <v>298</v>
      </c>
      <c r="D101" s="160" t="s">
        <v>2286</v>
      </c>
      <c r="E101" s="160" t="s">
        <v>3087</v>
      </c>
      <c r="F101" s="243" t="s">
        <v>2091</v>
      </c>
      <c r="G101" s="244" t="s">
        <v>3089</v>
      </c>
      <c r="H101" s="154">
        <v>320.0</v>
      </c>
    </row>
    <row r="102">
      <c r="A102" s="139">
        <v>101.0</v>
      </c>
      <c r="B102" s="239" t="s">
        <v>299</v>
      </c>
      <c r="C102" s="159" t="s">
        <v>298</v>
      </c>
      <c r="D102" s="159" t="s">
        <v>2539</v>
      </c>
      <c r="E102" s="159" t="s">
        <v>3090</v>
      </c>
      <c r="F102" s="240" t="s">
        <v>2089</v>
      </c>
      <c r="G102" s="241" t="s">
        <v>3091</v>
      </c>
      <c r="H102" s="151">
        <v>321.0</v>
      </c>
    </row>
    <row r="103">
      <c r="A103" s="144">
        <v>102.0</v>
      </c>
      <c r="B103" s="242" t="s">
        <v>299</v>
      </c>
      <c r="C103" s="160" t="s">
        <v>298</v>
      </c>
      <c r="D103" s="160" t="s">
        <v>2539</v>
      </c>
      <c r="E103" s="160" t="s">
        <v>3090</v>
      </c>
      <c r="F103" s="243" t="s">
        <v>2091</v>
      </c>
      <c r="G103" s="244" t="s">
        <v>3092</v>
      </c>
      <c r="H103" s="154">
        <v>322.0</v>
      </c>
    </row>
    <row r="104">
      <c r="A104" s="139">
        <v>103.0</v>
      </c>
      <c r="B104" s="239" t="s">
        <v>299</v>
      </c>
      <c r="C104" s="159" t="s">
        <v>298</v>
      </c>
      <c r="D104" s="159" t="s">
        <v>2539</v>
      </c>
      <c r="E104" s="159" t="s">
        <v>3090</v>
      </c>
      <c r="F104" s="240" t="s">
        <v>2093</v>
      </c>
      <c r="G104" s="241" t="s">
        <v>3093</v>
      </c>
      <c r="H104" s="151">
        <v>323.0</v>
      </c>
    </row>
    <row r="105">
      <c r="A105" s="144">
        <v>104.0</v>
      </c>
      <c r="B105" s="242" t="s">
        <v>299</v>
      </c>
      <c r="C105" s="160" t="s">
        <v>298</v>
      </c>
      <c r="D105" s="160" t="s">
        <v>2738</v>
      </c>
      <c r="E105" s="160" t="s">
        <v>3094</v>
      </c>
      <c r="F105" s="243" t="s">
        <v>2089</v>
      </c>
      <c r="G105" s="244" t="s">
        <v>3095</v>
      </c>
      <c r="H105" s="154">
        <v>324.0</v>
      </c>
    </row>
    <row r="106">
      <c r="A106" s="139">
        <v>105.0</v>
      </c>
      <c r="B106" s="239" t="s">
        <v>299</v>
      </c>
      <c r="C106" s="159" t="s">
        <v>298</v>
      </c>
      <c r="D106" s="159" t="s">
        <v>2738</v>
      </c>
      <c r="E106" s="159" t="s">
        <v>3094</v>
      </c>
      <c r="F106" s="240" t="s">
        <v>2091</v>
      </c>
      <c r="G106" s="241" t="s">
        <v>3096</v>
      </c>
      <c r="H106" s="151">
        <v>325.0</v>
      </c>
    </row>
    <row r="107">
      <c r="A107" s="144">
        <v>106.0</v>
      </c>
      <c r="B107" s="242" t="s">
        <v>299</v>
      </c>
      <c r="C107" s="160" t="s">
        <v>298</v>
      </c>
      <c r="D107" s="160" t="s">
        <v>2741</v>
      </c>
      <c r="E107" s="160" t="s">
        <v>3097</v>
      </c>
      <c r="F107" s="243" t="s">
        <v>2089</v>
      </c>
      <c r="G107" s="244" t="s">
        <v>3098</v>
      </c>
      <c r="H107" s="154">
        <v>326.0</v>
      </c>
    </row>
    <row r="108">
      <c r="A108" s="139">
        <v>107.0</v>
      </c>
      <c r="B108" s="239" t="s">
        <v>299</v>
      </c>
      <c r="C108" s="159" t="s">
        <v>298</v>
      </c>
      <c r="D108" s="159" t="s">
        <v>2741</v>
      </c>
      <c r="E108" s="159" t="s">
        <v>3097</v>
      </c>
      <c r="F108" s="240" t="s">
        <v>2091</v>
      </c>
      <c r="G108" s="241" t="s">
        <v>3099</v>
      </c>
      <c r="H108" s="151">
        <v>327.0</v>
      </c>
    </row>
    <row r="109">
      <c r="A109" s="144">
        <v>108.0</v>
      </c>
      <c r="B109" s="242" t="s">
        <v>299</v>
      </c>
      <c r="C109" s="160" t="s">
        <v>298</v>
      </c>
      <c r="D109" s="160" t="s">
        <v>2749</v>
      </c>
      <c r="E109" s="160" t="s">
        <v>3100</v>
      </c>
      <c r="F109" s="243" t="s">
        <v>2089</v>
      </c>
      <c r="G109" s="244" t="s">
        <v>3101</v>
      </c>
      <c r="H109" s="154">
        <v>328.0</v>
      </c>
    </row>
    <row r="110">
      <c r="A110" s="139">
        <v>109.0</v>
      </c>
      <c r="B110" s="239" t="s">
        <v>299</v>
      </c>
      <c r="C110" s="159" t="s">
        <v>298</v>
      </c>
      <c r="D110" s="159" t="s">
        <v>2749</v>
      </c>
      <c r="E110" s="159" t="s">
        <v>3100</v>
      </c>
      <c r="F110" s="240" t="s">
        <v>2091</v>
      </c>
      <c r="G110" s="241" t="s">
        <v>3102</v>
      </c>
      <c r="H110" s="151">
        <v>329.0</v>
      </c>
    </row>
    <row r="111">
      <c r="A111" s="144">
        <v>110.0</v>
      </c>
      <c r="B111" s="242" t="s">
        <v>299</v>
      </c>
      <c r="C111" s="160" t="s">
        <v>298</v>
      </c>
      <c r="D111" s="160" t="s">
        <v>2753</v>
      </c>
      <c r="E111" s="160" t="s">
        <v>3103</v>
      </c>
      <c r="F111" s="243" t="s">
        <v>2089</v>
      </c>
      <c r="G111" s="244" t="s">
        <v>3104</v>
      </c>
      <c r="H111" s="154">
        <v>330.0</v>
      </c>
    </row>
    <row r="112">
      <c r="A112" s="139">
        <v>111.0</v>
      </c>
      <c r="B112" s="239" t="s">
        <v>299</v>
      </c>
      <c r="C112" s="159" t="s">
        <v>298</v>
      </c>
      <c r="D112" s="159" t="s">
        <v>2753</v>
      </c>
      <c r="E112" s="159" t="s">
        <v>3103</v>
      </c>
      <c r="F112" s="240" t="s">
        <v>2091</v>
      </c>
      <c r="G112" s="241" t="s">
        <v>3105</v>
      </c>
      <c r="H112" s="151">
        <v>331.0</v>
      </c>
    </row>
    <row r="113">
      <c r="A113" s="144">
        <v>112.0</v>
      </c>
      <c r="B113" s="242" t="s">
        <v>299</v>
      </c>
      <c r="C113" s="160" t="s">
        <v>298</v>
      </c>
      <c r="D113" s="160" t="s">
        <v>2753</v>
      </c>
      <c r="E113" s="160" t="s">
        <v>3103</v>
      </c>
      <c r="F113" s="243" t="s">
        <v>2093</v>
      </c>
      <c r="G113" s="244" t="s">
        <v>3106</v>
      </c>
      <c r="H113" s="154">
        <v>332.0</v>
      </c>
    </row>
    <row r="114">
      <c r="A114" s="139">
        <v>113.0</v>
      </c>
      <c r="B114" s="239" t="s">
        <v>299</v>
      </c>
      <c r="C114" s="159" t="s">
        <v>298</v>
      </c>
      <c r="D114" s="159" t="s">
        <v>2756</v>
      </c>
      <c r="E114" s="159" t="s">
        <v>3107</v>
      </c>
      <c r="F114" s="240" t="s">
        <v>2089</v>
      </c>
      <c r="G114" s="241" t="s">
        <v>3108</v>
      </c>
      <c r="H114" s="151">
        <v>333.0</v>
      </c>
    </row>
    <row r="115">
      <c r="A115" s="144">
        <v>114.0</v>
      </c>
      <c r="B115" s="242" t="s">
        <v>299</v>
      </c>
      <c r="C115" s="160" t="s">
        <v>298</v>
      </c>
      <c r="D115" s="160" t="s">
        <v>2756</v>
      </c>
      <c r="E115" s="160" t="s">
        <v>3107</v>
      </c>
      <c r="F115" s="243" t="s">
        <v>2091</v>
      </c>
      <c r="G115" s="244" t="s">
        <v>3109</v>
      </c>
      <c r="H115" s="154">
        <v>334.0</v>
      </c>
    </row>
    <row r="116">
      <c r="A116" s="139">
        <v>115.0</v>
      </c>
      <c r="B116" s="239" t="s">
        <v>299</v>
      </c>
      <c r="C116" s="159" t="s">
        <v>298</v>
      </c>
      <c r="D116" s="159" t="s">
        <v>2761</v>
      </c>
      <c r="E116" s="159" t="s">
        <v>3110</v>
      </c>
      <c r="F116" s="240" t="s">
        <v>2089</v>
      </c>
      <c r="G116" s="241" t="s">
        <v>3111</v>
      </c>
      <c r="H116" s="151">
        <v>335.0</v>
      </c>
    </row>
    <row r="117">
      <c r="A117" s="144">
        <v>116.0</v>
      </c>
      <c r="B117" s="242" t="s">
        <v>299</v>
      </c>
      <c r="C117" s="160" t="s">
        <v>298</v>
      </c>
      <c r="D117" s="160" t="s">
        <v>2761</v>
      </c>
      <c r="E117" s="160" t="s">
        <v>3110</v>
      </c>
      <c r="F117" s="243" t="s">
        <v>2091</v>
      </c>
      <c r="G117" s="244" t="s">
        <v>3112</v>
      </c>
      <c r="H117" s="154">
        <v>336.0</v>
      </c>
    </row>
    <row r="118">
      <c r="A118" s="139">
        <v>117.0</v>
      </c>
      <c r="B118" s="239" t="s">
        <v>299</v>
      </c>
      <c r="C118" s="159" t="s">
        <v>298</v>
      </c>
      <c r="D118" s="159" t="s">
        <v>2764</v>
      </c>
      <c r="E118" s="159" t="s">
        <v>3113</v>
      </c>
      <c r="F118" s="240" t="s">
        <v>2089</v>
      </c>
      <c r="G118" s="241" t="s">
        <v>3114</v>
      </c>
      <c r="H118" s="151">
        <v>337.0</v>
      </c>
    </row>
    <row r="119">
      <c r="A119" s="144">
        <v>118.0</v>
      </c>
      <c r="B119" s="242" t="s">
        <v>299</v>
      </c>
      <c r="C119" s="160" t="s">
        <v>298</v>
      </c>
      <c r="D119" s="160" t="s">
        <v>2764</v>
      </c>
      <c r="E119" s="160" t="s">
        <v>3113</v>
      </c>
      <c r="F119" s="243" t="s">
        <v>2091</v>
      </c>
      <c r="G119" s="244" t="s">
        <v>3115</v>
      </c>
      <c r="H119" s="154">
        <v>338.0</v>
      </c>
    </row>
    <row r="120">
      <c r="A120" s="139">
        <v>119.0</v>
      </c>
      <c r="B120" s="239" t="s">
        <v>299</v>
      </c>
      <c r="C120" s="159" t="s">
        <v>298</v>
      </c>
      <c r="D120" s="159" t="s">
        <v>2768</v>
      </c>
      <c r="E120" s="159" t="s">
        <v>3116</v>
      </c>
      <c r="F120" s="240" t="s">
        <v>2089</v>
      </c>
      <c r="G120" s="241" t="s">
        <v>3117</v>
      </c>
      <c r="H120" s="151">
        <v>339.0</v>
      </c>
    </row>
    <row r="121">
      <c r="A121" s="144">
        <v>120.0</v>
      </c>
      <c r="B121" s="242" t="s">
        <v>299</v>
      </c>
      <c r="C121" s="160" t="s">
        <v>298</v>
      </c>
      <c r="D121" s="160" t="s">
        <v>2768</v>
      </c>
      <c r="E121" s="160" t="s">
        <v>3116</v>
      </c>
      <c r="F121" s="243" t="s">
        <v>2091</v>
      </c>
      <c r="G121" s="244" t="s">
        <v>3118</v>
      </c>
      <c r="H121" s="154">
        <v>340.0</v>
      </c>
    </row>
    <row r="122">
      <c r="A122" s="139">
        <v>121.0</v>
      </c>
      <c r="B122" s="239" t="s">
        <v>299</v>
      </c>
      <c r="C122" s="159" t="s">
        <v>298</v>
      </c>
      <c r="D122" s="159" t="s">
        <v>2773</v>
      </c>
      <c r="E122" s="159" t="s">
        <v>3119</v>
      </c>
      <c r="F122" s="240" t="s">
        <v>2089</v>
      </c>
      <c r="G122" s="241" t="s">
        <v>3120</v>
      </c>
      <c r="H122" s="151">
        <v>341.0</v>
      </c>
    </row>
    <row r="123">
      <c r="A123" s="144">
        <v>122.0</v>
      </c>
      <c r="B123" s="242" t="s">
        <v>299</v>
      </c>
      <c r="C123" s="160" t="s">
        <v>298</v>
      </c>
      <c r="D123" s="160" t="s">
        <v>2773</v>
      </c>
      <c r="E123" s="160" t="s">
        <v>3119</v>
      </c>
      <c r="F123" s="243" t="s">
        <v>2091</v>
      </c>
      <c r="G123" s="244" t="s">
        <v>3121</v>
      </c>
      <c r="H123" s="154">
        <v>342.0</v>
      </c>
    </row>
    <row r="124">
      <c r="A124" s="139">
        <v>123.0</v>
      </c>
      <c r="B124" s="239" t="s">
        <v>299</v>
      </c>
      <c r="C124" s="159" t="s">
        <v>298</v>
      </c>
      <c r="D124" s="159" t="s">
        <v>3122</v>
      </c>
      <c r="E124" s="159" t="s">
        <v>3123</v>
      </c>
      <c r="F124" s="240" t="s">
        <v>2089</v>
      </c>
      <c r="G124" s="241" t="s">
        <v>3124</v>
      </c>
      <c r="H124" s="151">
        <v>343.0</v>
      </c>
    </row>
    <row r="125">
      <c r="A125" s="144">
        <v>124.0</v>
      </c>
      <c r="B125" s="242" t="s">
        <v>299</v>
      </c>
      <c r="C125" s="160" t="s">
        <v>298</v>
      </c>
      <c r="D125" s="160" t="s">
        <v>3122</v>
      </c>
      <c r="E125" s="160" t="s">
        <v>3123</v>
      </c>
      <c r="F125" s="243" t="s">
        <v>2091</v>
      </c>
      <c r="G125" s="244" t="s">
        <v>3125</v>
      </c>
      <c r="H125" s="154">
        <v>344.0</v>
      </c>
    </row>
    <row r="126">
      <c r="A126" s="139">
        <v>125.0</v>
      </c>
      <c r="B126" s="239" t="s">
        <v>299</v>
      </c>
      <c r="C126" s="159" t="s">
        <v>298</v>
      </c>
      <c r="D126" s="159" t="s">
        <v>3122</v>
      </c>
      <c r="E126" s="159" t="s">
        <v>3123</v>
      </c>
      <c r="F126" s="240" t="s">
        <v>2093</v>
      </c>
      <c r="G126" s="241" t="s">
        <v>3126</v>
      </c>
      <c r="H126" s="151">
        <v>345.0</v>
      </c>
    </row>
    <row r="127">
      <c r="A127" s="144">
        <v>126.0</v>
      </c>
      <c r="B127" s="242" t="s">
        <v>299</v>
      </c>
      <c r="C127" s="160" t="s">
        <v>298</v>
      </c>
      <c r="D127" s="160" t="s">
        <v>3127</v>
      </c>
      <c r="E127" s="160" t="s">
        <v>3128</v>
      </c>
      <c r="F127" s="243" t="s">
        <v>2089</v>
      </c>
      <c r="G127" s="244" t="s">
        <v>3129</v>
      </c>
      <c r="H127" s="154">
        <v>346.0</v>
      </c>
    </row>
    <row r="128">
      <c r="A128" s="139">
        <v>127.0</v>
      </c>
      <c r="B128" s="239" t="s">
        <v>299</v>
      </c>
      <c r="C128" s="159" t="s">
        <v>298</v>
      </c>
      <c r="D128" s="159" t="s">
        <v>3127</v>
      </c>
      <c r="E128" s="159" t="s">
        <v>3128</v>
      </c>
      <c r="F128" s="240" t="s">
        <v>2091</v>
      </c>
      <c r="G128" s="241" t="s">
        <v>3130</v>
      </c>
      <c r="H128" s="151">
        <v>347.0</v>
      </c>
    </row>
    <row r="129">
      <c r="A129" s="144">
        <v>128.0</v>
      </c>
      <c r="B129" s="242" t="s">
        <v>299</v>
      </c>
      <c r="C129" s="160" t="s">
        <v>298</v>
      </c>
      <c r="D129" s="160" t="s">
        <v>3127</v>
      </c>
      <c r="E129" s="160" t="s">
        <v>3128</v>
      </c>
      <c r="F129" s="243" t="s">
        <v>2093</v>
      </c>
      <c r="G129" s="244" t="s">
        <v>3131</v>
      </c>
      <c r="H129" s="154">
        <v>348.0</v>
      </c>
    </row>
    <row r="130">
      <c r="A130" s="139">
        <v>129.0</v>
      </c>
      <c r="B130" s="239" t="s">
        <v>299</v>
      </c>
      <c r="C130" s="159" t="s">
        <v>298</v>
      </c>
      <c r="D130" s="159" t="s">
        <v>3132</v>
      </c>
      <c r="E130" s="159" t="s">
        <v>3133</v>
      </c>
      <c r="F130" s="240" t="s">
        <v>2089</v>
      </c>
      <c r="G130" s="241" t="s">
        <v>3134</v>
      </c>
      <c r="H130" s="151">
        <v>349.0</v>
      </c>
    </row>
    <row r="131">
      <c r="A131" s="144">
        <v>130.0</v>
      </c>
      <c r="B131" s="242" t="s">
        <v>299</v>
      </c>
      <c r="C131" s="160" t="s">
        <v>298</v>
      </c>
      <c r="D131" s="160" t="s">
        <v>3132</v>
      </c>
      <c r="E131" s="160" t="s">
        <v>3133</v>
      </c>
      <c r="F131" s="243" t="s">
        <v>2091</v>
      </c>
      <c r="G131" s="244" t="s">
        <v>3135</v>
      </c>
      <c r="H131" s="154">
        <v>350.0</v>
      </c>
    </row>
    <row r="132">
      <c r="A132" s="139">
        <v>131.0</v>
      </c>
      <c r="B132" s="239" t="s">
        <v>299</v>
      </c>
      <c r="C132" s="159" t="s">
        <v>298</v>
      </c>
      <c r="D132" s="159" t="s">
        <v>3136</v>
      </c>
      <c r="E132" s="159" t="s">
        <v>3137</v>
      </c>
      <c r="F132" s="240" t="s">
        <v>2089</v>
      </c>
      <c r="G132" s="241" t="s">
        <v>3138</v>
      </c>
      <c r="H132" s="151">
        <v>351.0</v>
      </c>
    </row>
    <row r="133">
      <c r="A133" s="144">
        <v>132.0</v>
      </c>
      <c r="B133" s="242" t="s">
        <v>299</v>
      </c>
      <c r="C133" s="160" t="s">
        <v>298</v>
      </c>
      <c r="D133" s="160" t="s">
        <v>3136</v>
      </c>
      <c r="E133" s="160" t="s">
        <v>3137</v>
      </c>
      <c r="F133" s="243" t="s">
        <v>2091</v>
      </c>
      <c r="G133" s="244" t="s">
        <v>3139</v>
      </c>
      <c r="H133" s="154">
        <v>352.0</v>
      </c>
    </row>
    <row r="134">
      <c r="A134" s="139">
        <v>133.0</v>
      </c>
      <c r="B134" s="239" t="s">
        <v>299</v>
      </c>
      <c r="C134" s="159" t="s">
        <v>298</v>
      </c>
      <c r="D134" s="159" t="s">
        <v>3140</v>
      </c>
      <c r="E134" s="159" t="s">
        <v>3141</v>
      </c>
      <c r="F134" s="240" t="s">
        <v>2089</v>
      </c>
      <c r="G134" s="241" t="s">
        <v>3142</v>
      </c>
      <c r="H134" s="151">
        <v>353.0</v>
      </c>
    </row>
    <row r="135">
      <c r="A135" s="144">
        <v>134.0</v>
      </c>
      <c r="B135" s="242" t="s">
        <v>299</v>
      </c>
      <c r="C135" s="160" t="s">
        <v>298</v>
      </c>
      <c r="D135" s="160" t="s">
        <v>3140</v>
      </c>
      <c r="E135" s="160" t="s">
        <v>3141</v>
      </c>
      <c r="F135" s="243" t="s">
        <v>2091</v>
      </c>
      <c r="G135" s="244" t="s">
        <v>3143</v>
      </c>
      <c r="H135" s="154">
        <v>354.0</v>
      </c>
    </row>
    <row r="136">
      <c r="A136" s="139">
        <v>135.0</v>
      </c>
      <c r="B136" s="239" t="s">
        <v>299</v>
      </c>
      <c r="C136" s="159" t="s">
        <v>298</v>
      </c>
      <c r="D136" s="159" t="s">
        <v>3144</v>
      </c>
      <c r="E136" s="159" t="s">
        <v>3145</v>
      </c>
      <c r="F136" s="240" t="s">
        <v>2089</v>
      </c>
      <c r="G136" s="241" t="s">
        <v>3146</v>
      </c>
      <c r="H136" s="151">
        <v>355.0</v>
      </c>
    </row>
    <row r="137">
      <c r="A137" s="144">
        <v>136.0</v>
      </c>
      <c r="B137" s="242" t="s">
        <v>299</v>
      </c>
      <c r="C137" s="160" t="s">
        <v>298</v>
      </c>
      <c r="D137" s="160" t="s">
        <v>3144</v>
      </c>
      <c r="E137" s="160" t="s">
        <v>3145</v>
      </c>
      <c r="F137" s="243" t="s">
        <v>2091</v>
      </c>
      <c r="G137" s="244" t="s">
        <v>3147</v>
      </c>
      <c r="H137" s="154">
        <v>356.0</v>
      </c>
    </row>
    <row r="138">
      <c r="A138" s="139">
        <v>137.0</v>
      </c>
      <c r="B138" s="239" t="s">
        <v>299</v>
      </c>
      <c r="C138" s="159" t="s">
        <v>298</v>
      </c>
      <c r="D138" s="159" t="s">
        <v>3148</v>
      </c>
      <c r="E138" s="159" t="s">
        <v>3149</v>
      </c>
      <c r="F138" s="240" t="s">
        <v>2089</v>
      </c>
      <c r="G138" s="241" t="s">
        <v>3150</v>
      </c>
      <c r="H138" s="151">
        <v>357.0</v>
      </c>
    </row>
    <row r="139">
      <c r="A139" s="144">
        <v>138.0</v>
      </c>
      <c r="B139" s="242" t="s">
        <v>299</v>
      </c>
      <c r="C139" s="160" t="s">
        <v>298</v>
      </c>
      <c r="D139" s="160" t="s">
        <v>3148</v>
      </c>
      <c r="E139" s="160" t="s">
        <v>3149</v>
      </c>
      <c r="F139" s="243" t="s">
        <v>2091</v>
      </c>
      <c r="G139" s="244" t="s">
        <v>3151</v>
      </c>
      <c r="H139" s="154">
        <v>358.0</v>
      </c>
    </row>
    <row r="140">
      <c r="A140" s="139">
        <v>139.0</v>
      </c>
      <c r="B140" s="239" t="s">
        <v>299</v>
      </c>
      <c r="C140" s="159" t="s">
        <v>298</v>
      </c>
      <c r="D140" s="159" t="s">
        <v>3152</v>
      </c>
      <c r="E140" s="159" t="s">
        <v>3153</v>
      </c>
      <c r="F140" s="240" t="s">
        <v>2089</v>
      </c>
      <c r="G140" s="241" t="s">
        <v>3154</v>
      </c>
      <c r="H140" s="151">
        <v>359.0</v>
      </c>
    </row>
    <row r="141">
      <c r="A141" s="144">
        <v>140.0</v>
      </c>
      <c r="B141" s="242" t="s">
        <v>299</v>
      </c>
      <c r="C141" s="160" t="s">
        <v>298</v>
      </c>
      <c r="D141" s="160" t="s">
        <v>3152</v>
      </c>
      <c r="E141" s="160" t="s">
        <v>3153</v>
      </c>
      <c r="F141" s="243" t="s">
        <v>2091</v>
      </c>
      <c r="G141" s="244" t="s">
        <v>3155</v>
      </c>
      <c r="H141" s="154">
        <v>360.0</v>
      </c>
    </row>
    <row r="142">
      <c r="A142" s="139">
        <v>141.0</v>
      </c>
      <c r="B142" s="239" t="s">
        <v>299</v>
      </c>
      <c r="C142" s="159" t="s">
        <v>298</v>
      </c>
      <c r="D142" s="159" t="s">
        <v>3156</v>
      </c>
      <c r="E142" s="159" t="s">
        <v>3157</v>
      </c>
      <c r="F142" s="240" t="s">
        <v>2089</v>
      </c>
      <c r="G142" s="241" t="s">
        <v>3158</v>
      </c>
      <c r="H142" s="151">
        <v>361.0</v>
      </c>
    </row>
    <row r="143">
      <c r="A143" s="144">
        <v>142.0</v>
      </c>
      <c r="B143" s="242" t="s">
        <v>299</v>
      </c>
      <c r="C143" s="160" t="s">
        <v>298</v>
      </c>
      <c r="D143" s="160" t="s">
        <v>3156</v>
      </c>
      <c r="E143" s="160" t="s">
        <v>3157</v>
      </c>
      <c r="F143" s="243" t="s">
        <v>2091</v>
      </c>
      <c r="G143" s="244" t="s">
        <v>3159</v>
      </c>
      <c r="H143" s="154">
        <v>362.0</v>
      </c>
    </row>
    <row r="144">
      <c r="A144" s="139">
        <v>143.0</v>
      </c>
      <c r="B144" s="239" t="s">
        <v>299</v>
      </c>
      <c r="C144" s="159" t="s">
        <v>298</v>
      </c>
      <c r="D144" s="159" t="s">
        <v>3156</v>
      </c>
      <c r="E144" s="159" t="s">
        <v>3157</v>
      </c>
      <c r="F144" s="240" t="s">
        <v>2093</v>
      </c>
      <c r="G144" s="241" t="s">
        <v>3160</v>
      </c>
      <c r="H144" s="151">
        <v>363.0</v>
      </c>
    </row>
    <row r="145">
      <c r="A145" s="144">
        <v>144.0</v>
      </c>
      <c r="B145" s="242" t="s">
        <v>299</v>
      </c>
      <c r="C145" s="160" t="s">
        <v>298</v>
      </c>
      <c r="D145" s="160" t="s">
        <v>3161</v>
      </c>
      <c r="E145" s="160" t="s">
        <v>3162</v>
      </c>
      <c r="F145" s="243" t="s">
        <v>2089</v>
      </c>
      <c r="G145" s="244" t="s">
        <v>3163</v>
      </c>
      <c r="H145" s="154">
        <v>364.0</v>
      </c>
    </row>
    <row r="146">
      <c r="A146" s="139">
        <v>145.0</v>
      </c>
      <c r="B146" s="239" t="s">
        <v>299</v>
      </c>
      <c r="C146" s="159" t="s">
        <v>298</v>
      </c>
      <c r="D146" s="159" t="s">
        <v>3161</v>
      </c>
      <c r="E146" s="159" t="s">
        <v>3162</v>
      </c>
      <c r="F146" s="240" t="s">
        <v>2091</v>
      </c>
      <c r="G146" s="241" t="s">
        <v>3164</v>
      </c>
      <c r="H146" s="151">
        <v>365.0</v>
      </c>
    </row>
    <row r="147">
      <c r="A147" s="144">
        <v>146.0</v>
      </c>
      <c r="B147" s="242" t="s">
        <v>299</v>
      </c>
      <c r="C147" s="160" t="s">
        <v>298</v>
      </c>
      <c r="D147" s="160" t="s">
        <v>3165</v>
      </c>
      <c r="E147" s="160" t="s">
        <v>3166</v>
      </c>
      <c r="F147" s="243" t="s">
        <v>2089</v>
      </c>
      <c r="G147" s="244" t="s">
        <v>3167</v>
      </c>
      <c r="H147" s="154">
        <v>366.0</v>
      </c>
    </row>
    <row r="148">
      <c r="A148" s="139">
        <v>147.0</v>
      </c>
      <c r="B148" s="239" t="s">
        <v>299</v>
      </c>
      <c r="C148" s="159" t="s">
        <v>298</v>
      </c>
      <c r="D148" s="159" t="s">
        <v>3168</v>
      </c>
      <c r="E148" s="159" t="s">
        <v>3169</v>
      </c>
      <c r="F148" s="240" t="s">
        <v>2089</v>
      </c>
      <c r="G148" s="241" t="s">
        <v>3170</v>
      </c>
      <c r="H148" s="151">
        <v>367.0</v>
      </c>
    </row>
    <row r="149">
      <c r="A149" s="144">
        <v>148.0</v>
      </c>
      <c r="B149" s="242" t="s">
        <v>299</v>
      </c>
      <c r="C149" s="160" t="s">
        <v>298</v>
      </c>
      <c r="D149" s="160" t="s">
        <v>3168</v>
      </c>
      <c r="E149" s="160" t="s">
        <v>3169</v>
      </c>
      <c r="F149" s="243" t="s">
        <v>2091</v>
      </c>
      <c r="G149" s="244" t="s">
        <v>3171</v>
      </c>
      <c r="H149" s="154">
        <v>368.0</v>
      </c>
    </row>
    <row r="150">
      <c r="A150" s="139">
        <v>149.0</v>
      </c>
      <c r="B150" s="239" t="s">
        <v>299</v>
      </c>
      <c r="C150" s="159" t="s">
        <v>298</v>
      </c>
      <c r="D150" s="159" t="s">
        <v>3172</v>
      </c>
      <c r="E150" s="159" t="s">
        <v>3173</v>
      </c>
      <c r="F150" s="240" t="s">
        <v>2089</v>
      </c>
      <c r="G150" s="241" t="s">
        <v>3174</v>
      </c>
      <c r="H150" s="151">
        <v>369.0</v>
      </c>
    </row>
    <row r="151">
      <c r="A151" s="144">
        <v>150.0</v>
      </c>
      <c r="B151" s="242" t="s">
        <v>299</v>
      </c>
      <c r="C151" s="160" t="s">
        <v>298</v>
      </c>
      <c r="D151" s="160" t="s">
        <v>3175</v>
      </c>
      <c r="E151" s="160" t="s">
        <v>3176</v>
      </c>
      <c r="F151" s="243" t="s">
        <v>2089</v>
      </c>
      <c r="G151" s="244" t="s">
        <v>3177</v>
      </c>
      <c r="H151" s="154">
        <v>370.0</v>
      </c>
    </row>
    <row r="152">
      <c r="A152" s="139">
        <v>151.0</v>
      </c>
      <c r="B152" s="239" t="s">
        <v>299</v>
      </c>
      <c r="C152" s="159" t="s">
        <v>298</v>
      </c>
      <c r="D152" s="159" t="s">
        <v>3178</v>
      </c>
      <c r="E152" s="159" t="s">
        <v>3179</v>
      </c>
      <c r="F152" s="240" t="s">
        <v>2089</v>
      </c>
      <c r="G152" s="241" t="s">
        <v>3180</v>
      </c>
      <c r="H152" s="151">
        <v>371.0</v>
      </c>
    </row>
    <row r="153">
      <c r="A153" s="144">
        <v>152.0</v>
      </c>
      <c r="B153" s="242" t="s">
        <v>299</v>
      </c>
      <c r="C153" s="160" t="s">
        <v>298</v>
      </c>
      <c r="D153" s="160" t="s">
        <v>2145</v>
      </c>
      <c r="E153" s="160" t="s">
        <v>3059</v>
      </c>
      <c r="F153" s="243" t="s">
        <v>2089</v>
      </c>
      <c r="G153" s="244" t="s">
        <v>3181</v>
      </c>
      <c r="H153" s="154">
        <v>372.0</v>
      </c>
    </row>
    <row r="154">
      <c r="A154" s="139">
        <v>153.0</v>
      </c>
      <c r="B154" s="239" t="s">
        <v>299</v>
      </c>
      <c r="C154" s="159" t="s">
        <v>298</v>
      </c>
      <c r="D154" s="159" t="s">
        <v>2145</v>
      </c>
      <c r="E154" s="159" t="s">
        <v>3059</v>
      </c>
      <c r="F154" s="240" t="s">
        <v>2091</v>
      </c>
      <c r="G154" s="241" t="s">
        <v>3182</v>
      </c>
      <c r="H154" s="151">
        <v>373.0</v>
      </c>
    </row>
    <row r="155">
      <c r="A155" s="144">
        <v>154.0</v>
      </c>
      <c r="B155" s="242" t="s">
        <v>299</v>
      </c>
      <c r="C155" s="160" t="s">
        <v>298</v>
      </c>
      <c r="D155" s="160" t="s">
        <v>2149</v>
      </c>
      <c r="E155" s="160" t="s">
        <v>3183</v>
      </c>
      <c r="F155" s="243" t="s">
        <v>2089</v>
      </c>
      <c r="G155" s="244" t="s">
        <v>3184</v>
      </c>
      <c r="H155" s="154">
        <v>374.0</v>
      </c>
    </row>
    <row r="156">
      <c r="A156" s="139">
        <v>155.0</v>
      </c>
      <c r="B156" s="239" t="s">
        <v>299</v>
      </c>
      <c r="C156" s="159" t="s">
        <v>298</v>
      </c>
      <c r="D156" s="159" t="s">
        <v>2149</v>
      </c>
      <c r="E156" s="159" t="s">
        <v>3183</v>
      </c>
      <c r="F156" s="240" t="s">
        <v>2091</v>
      </c>
      <c r="G156" s="241" t="s">
        <v>3185</v>
      </c>
      <c r="H156" s="151">
        <v>375.0</v>
      </c>
    </row>
    <row r="157">
      <c r="A157" s="144">
        <v>156.0</v>
      </c>
      <c r="B157" s="242" t="s">
        <v>299</v>
      </c>
      <c r="C157" s="160" t="s">
        <v>298</v>
      </c>
      <c r="D157" s="160" t="s">
        <v>2149</v>
      </c>
      <c r="E157" s="160" t="s">
        <v>3183</v>
      </c>
      <c r="F157" s="243" t="s">
        <v>2093</v>
      </c>
      <c r="G157" s="244" t="s">
        <v>3186</v>
      </c>
      <c r="H157" s="154">
        <v>376.0</v>
      </c>
    </row>
    <row r="158">
      <c r="A158" s="139">
        <v>157.0</v>
      </c>
      <c r="B158" s="239" t="s">
        <v>299</v>
      </c>
      <c r="C158" s="159" t="s">
        <v>298</v>
      </c>
      <c r="D158" s="159" t="s">
        <v>2166</v>
      </c>
      <c r="E158" s="159" t="s">
        <v>3187</v>
      </c>
      <c r="F158" s="240" t="s">
        <v>2089</v>
      </c>
      <c r="G158" s="241" t="s">
        <v>3188</v>
      </c>
      <c r="H158" s="151">
        <v>377.0</v>
      </c>
    </row>
    <row r="159">
      <c r="A159" s="144">
        <v>158.0</v>
      </c>
      <c r="B159" s="242" t="s">
        <v>299</v>
      </c>
      <c r="C159" s="160" t="s">
        <v>298</v>
      </c>
      <c r="D159" s="160" t="s">
        <v>2166</v>
      </c>
      <c r="E159" s="160" t="s">
        <v>3187</v>
      </c>
      <c r="F159" s="243" t="s">
        <v>2091</v>
      </c>
      <c r="G159" s="244" t="s">
        <v>3189</v>
      </c>
      <c r="H159" s="154">
        <v>378.0</v>
      </c>
    </row>
    <row r="160">
      <c r="A160" s="139">
        <v>159.0</v>
      </c>
      <c r="B160" s="239" t="s">
        <v>299</v>
      </c>
      <c r="C160" s="159" t="s">
        <v>298</v>
      </c>
      <c r="D160" s="159" t="s">
        <v>2166</v>
      </c>
      <c r="E160" s="159" t="s">
        <v>3187</v>
      </c>
      <c r="F160" s="240" t="s">
        <v>2093</v>
      </c>
      <c r="G160" s="241" t="s">
        <v>3190</v>
      </c>
      <c r="H160" s="151">
        <v>379.0</v>
      </c>
    </row>
    <row r="161">
      <c r="A161" s="144">
        <v>160.0</v>
      </c>
      <c r="B161" s="242" t="s">
        <v>299</v>
      </c>
      <c r="C161" s="160" t="s">
        <v>298</v>
      </c>
      <c r="D161" s="160" t="s">
        <v>2171</v>
      </c>
      <c r="E161" s="160" t="s">
        <v>3191</v>
      </c>
      <c r="F161" s="243" t="s">
        <v>2089</v>
      </c>
      <c r="G161" s="244" t="s">
        <v>3192</v>
      </c>
      <c r="H161" s="154">
        <v>380.0</v>
      </c>
    </row>
    <row r="162">
      <c r="A162" s="139">
        <v>161.0</v>
      </c>
      <c r="B162" s="239" t="s">
        <v>299</v>
      </c>
      <c r="C162" s="159" t="s">
        <v>298</v>
      </c>
      <c r="D162" s="159" t="s">
        <v>2171</v>
      </c>
      <c r="E162" s="159" t="s">
        <v>3191</v>
      </c>
      <c r="F162" s="240" t="s">
        <v>2091</v>
      </c>
      <c r="G162" s="241" t="s">
        <v>3193</v>
      </c>
      <c r="H162" s="151">
        <v>381.0</v>
      </c>
    </row>
    <row r="163">
      <c r="A163" s="144">
        <v>162.0</v>
      </c>
      <c r="B163" s="242" t="s">
        <v>299</v>
      </c>
      <c r="C163" s="160" t="s">
        <v>298</v>
      </c>
      <c r="D163" s="160" t="s">
        <v>2171</v>
      </c>
      <c r="E163" s="160" t="s">
        <v>3191</v>
      </c>
      <c r="F163" s="243" t="s">
        <v>2093</v>
      </c>
      <c r="G163" s="244" t="s">
        <v>3194</v>
      </c>
      <c r="H163" s="154">
        <v>382.0</v>
      </c>
    </row>
    <row r="164">
      <c r="A164" s="139">
        <v>163.0</v>
      </c>
      <c r="B164" s="239" t="s">
        <v>299</v>
      </c>
      <c r="C164" s="159" t="s">
        <v>298</v>
      </c>
      <c r="D164" s="159" t="s">
        <v>2171</v>
      </c>
      <c r="E164" s="159" t="s">
        <v>3191</v>
      </c>
      <c r="F164" s="240" t="s">
        <v>2100</v>
      </c>
      <c r="G164" s="241" t="s">
        <v>3195</v>
      </c>
      <c r="H164" s="151">
        <v>383.0</v>
      </c>
    </row>
    <row r="165">
      <c r="A165" s="144">
        <v>164.0</v>
      </c>
      <c r="B165" s="242" t="s">
        <v>299</v>
      </c>
      <c r="C165" s="160" t="s">
        <v>298</v>
      </c>
      <c r="D165" s="160" t="s">
        <v>2177</v>
      </c>
      <c r="E165" s="160" t="s">
        <v>3196</v>
      </c>
      <c r="F165" s="243" t="s">
        <v>2089</v>
      </c>
      <c r="G165" s="244" t="s">
        <v>3197</v>
      </c>
      <c r="H165" s="154">
        <v>384.0</v>
      </c>
    </row>
    <row r="166">
      <c r="A166" s="139">
        <v>165.0</v>
      </c>
      <c r="B166" s="239" t="s">
        <v>299</v>
      </c>
      <c r="C166" s="159" t="s">
        <v>298</v>
      </c>
      <c r="D166" s="159" t="s">
        <v>2177</v>
      </c>
      <c r="E166" s="159" t="s">
        <v>3196</v>
      </c>
      <c r="F166" s="240" t="s">
        <v>2091</v>
      </c>
      <c r="G166" s="241" t="s">
        <v>3198</v>
      </c>
      <c r="H166" s="151">
        <v>385.0</v>
      </c>
    </row>
    <row r="167">
      <c r="A167" s="144">
        <v>166.0</v>
      </c>
      <c r="B167" s="242" t="s">
        <v>299</v>
      </c>
      <c r="C167" s="160" t="s">
        <v>298</v>
      </c>
      <c r="D167" s="160" t="s">
        <v>2177</v>
      </c>
      <c r="E167" s="160" t="s">
        <v>3196</v>
      </c>
      <c r="F167" s="243" t="s">
        <v>2093</v>
      </c>
      <c r="G167" s="244" t="s">
        <v>3199</v>
      </c>
      <c r="H167" s="154">
        <v>386.0</v>
      </c>
    </row>
    <row r="168">
      <c r="A168" s="139">
        <v>167.0</v>
      </c>
      <c r="B168" s="239" t="s">
        <v>299</v>
      </c>
      <c r="C168" s="159" t="s">
        <v>298</v>
      </c>
      <c r="D168" s="159" t="s">
        <v>2183</v>
      </c>
      <c r="E168" s="159" t="s">
        <v>3200</v>
      </c>
      <c r="F168" s="240" t="s">
        <v>2089</v>
      </c>
      <c r="G168" s="241" t="s">
        <v>3201</v>
      </c>
      <c r="H168" s="151">
        <v>387.0</v>
      </c>
    </row>
    <row r="169">
      <c r="A169" s="144">
        <v>168.0</v>
      </c>
      <c r="B169" s="242" t="s">
        <v>299</v>
      </c>
      <c r="C169" s="160" t="s">
        <v>298</v>
      </c>
      <c r="D169" s="160" t="s">
        <v>2183</v>
      </c>
      <c r="E169" s="160" t="s">
        <v>3200</v>
      </c>
      <c r="F169" s="243" t="s">
        <v>2091</v>
      </c>
      <c r="G169" s="244" t="s">
        <v>3202</v>
      </c>
      <c r="H169" s="154">
        <v>388.0</v>
      </c>
    </row>
    <row r="170">
      <c r="A170" s="139">
        <v>169.0</v>
      </c>
      <c r="B170" s="239" t="s">
        <v>299</v>
      </c>
      <c r="C170" s="159" t="s">
        <v>298</v>
      </c>
      <c r="D170" s="159" t="s">
        <v>2191</v>
      </c>
      <c r="E170" s="159" t="s">
        <v>3203</v>
      </c>
      <c r="F170" s="240" t="s">
        <v>2089</v>
      </c>
      <c r="G170" s="241" t="s">
        <v>3204</v>
      </c>
      <c r="H170" s="151">
        <v>389.0</v>
      </c>
    </row>
    <row r="171">
      <c r="A171" s="144">
        <v>170.0</v>
      </c>
      <c r="B171" s="242" t="s">
        <v>299</v>
      </c>
      <c r="C171" s="160" t="s">
        <v>298</v>
      </c>
      <c r="D171" s="160" t="s">
        <v>2191</v>
      </c>
      <c r="E171" s="160" t="s">
        <v>3203</v>
      </c>
      <c r="F171" s="243" t="s">
        <v>2091</v>
      </c>
      <c r="G171" s="244" t="s">
        <v>3205</v>
      </c>
      <c r="H171" s="154">
        <v>390.0</v>
      </c>
    </row>
    <row r="172">
      <c r="A172" s="139">
        <v>171.0</v>
      </c>
      <c r="B172" s="239" t="s">
        <v>299</v>
      </c>
      <c r="C172" s="159" t="s">
        <v>298</v>
      </c>
      <c r="D172" s="159" t="s">
        <v>2191</v>
      </c>
      <c r="E172" s="159" t="s">
        <v>3203</v>
      </c>
      <c r="F172" s="240" t="s">
        <v>2093</v>
      </c>
      <c r="G172" s="241" t="s">
        <v>3206</v>
      </c>
      <c r="H172" s="151">
        <v>391.0</v>
      </c>
    </row>
    <row r="173">
      <c r="A173" s="144">
        <v>172.0</v>
      </c>
      <c r="B173" s="242" t="s">
        <v>299</v>
      </c>
      <c r="C173" s="160" t="s">
        <v>298</v>
      </c>
      <c r="D173" s="160" t="s">
        <v>2191</v>
      </c>
      <c r="E173" s="160" t="s">
        <v>3203</v>
      </c>
      <c r="F173" s="243" t="s">
        <v>2100</v>
      </c>
      <c r="G173" s="244" t="s">
        <v>3207</v>
      </c>
      <c r="H173" s="154">
        <v>392.0</v>
      </c>
    </row>
    <row r="174">
      <c r="A174" s="139">
        <v>173.0</v>
      </c>
      <c r="B174" s="239" t="s">
        <v>299</v>
      </c>
      <c r="C174" s="159" t="s">
        <v>298</v>
      </c>
      <c r="D174" s="159" t="s">
        <v>2328</v>
      </c>
      <c r="E174" s="159" t="s">
        <v>3208</v>
      </c>
      <c r="F174" s="240" t="s">
        <v>2089</v>
      </c>
      <c r="G174" s="241" t="s">
        <v>3209</v>
      </c>
      <c r="H174" s="151">
        <v>393.0</v>
      </c>
    </row>
    <row r="175">
      <c r="A175" s="144">
        <v>174.0</v>
      </c>
      <c r="B175" s="242" t="s">
        <v>299</v>
      </c>
      <c r="C175" s="160" t="s">
        <v>298</v>
      </c>
      <c r="D175" s="160" t="s">
        <v>2328</v>
      </c>
      <c r="E175" s="160" t="s">
        <v>3208</v>
      </c>
      <c r="F175" s="243" t="s">
        <v>2091</v>
      </c>
      <c r="G175" s="244" t="s">
        <v>3210</v>
      </c>
      <c r="H175" s="154">
        <v>394.0</v>
      </c>
    </row>
    <row r="176">
      <c r="A176" s="139">
        <v>175.0</v>
      </c>
      <c r="B176" s="239" t="s">
        <v>299</v>
      </c>
      <c r="C176" s="159" t="s">
        <v>298</v>
      </c>
      <c r="D176" s="159" t="s">
        <v>2328</v>
      </c>
      <c r="E176" s="159" t="s">
        <v>3208</v>
      </c>
      <c r="F176" s="240" t="s">
        <v>2093</v>
      </c>
      <c r="G176" s="241" t="s">
        <v>3211</v>
      </c>
      <c r="H176" s="151">
        <v>395.0</v>
      </c>
    </row>
    <row r="177">
      <c r="A177" s="144">
        <v>176.0</v>
      </c>
      <c r="B177" s="242" t="s">
        <v>299</v>
      </c>
      <c r="C177" s="160" t="s">
        <v>298</v>
      </c>
      <c r="D177" s="160" t="s">
        <v>2333</v>
      </c>
      <c r="E177" s="160" t="s">
        <v>3212</v>
      </c>
      <c r="F177" s="243" t="s">
        <v>2089</v>
      </c>
      <c r="G177" s="244" t="s">
        <v>3213</v>
      </c>
      <c r="H177" s="154">
        <v>396.0</v>
      </c>
    </row>
    <row r="178">
      <c r="A178" s="139">
        <v>177.0</v>
      </c>
      <c r="B178" s="239" t="s">
        <v>299</v>
      </c>
      <c r="C178" s="159" t="s">
        <v>298</v>
      </c>
      <c r="D178" s="159" t="s">
        <v>2333</v>
      </c>
      <c r="E178" s="159" t="s">
        <v>3212</v>
      </c>
      <c r="F178" s="240" t="s">
        <v>2091</v>
      </c>
      <c r="G178" s="241" t="s">
        <v>3214</v>
      </c>
      <c r="H178" s="151">
        <v>397.0</v>
      </c>
    </row>
    <row r="179">
      <c r="A179" s="144">
        <v>178.0</v>
      </c>
      <c r="B179" s="242" t="s">
        <v>299</v>
      </c>
      <c r="C179" s="160" t="s">
        <v>298</v>
      </c>
      <c r="D179" s="160" t="s">
        <v>2599</v>
      </c>
      <c r="E179" s="160" t="s">
        <v>3215</v>
      </c>
      <c r="F179" s="243" t="s">
        <v>2089</v>
      </c>
      <c r="G179" s="244" t="s">
        <v>3216</v>
      </c>
      <c r="H179" s="154">
        <v>398.0</v>
      </c>
    </row>
    <row r="180">
      <c r="A180" s="139">
        <v>179.0</v>
      </c>
      <c r="B180" s="239" t="s">
        <v>299</v>
      </c>
      <c r="C180" s="159" t="s">
        <v>298</v>
      </c>
      <c r="D180" s="159" t="s">
        <v>2599</v>
      </c>
      <c r="E180" s="159" t="s">
        <v>3215</v>
      </c>
      <c r="F180" s="240" t="s">
        <v>2091</v>
      </c>
      <c r="G180" s="241" t="s">
        <v>3217</v>
      </c>
      <c r="H180" s="151">
        <v>399.0</v>
      </c>
    </row>
    <row r="181">
      <c r="A181" s="144">
        <v>180.0</v>
      </c>
      <c r="B181" s="242" t="s">
        <v>299</v>
      </c>
      <c r="C181" s="160" t="s">
        <v>298</v>
      </c>
      <c r="D181" s="160" t="s">
        <v>2816</v>
      </c>
      <c r="E181" s="160" t="s">
        <v>3218</v>
      </c>
      <c r="F181" s="243" t="s">
        <v>2089</v>
      </c>
      <c r="G181" s="244" t="s">
        <v>3219</v>
      </c>
      <c r="H181" s="154">
        <v>400.0</v>
      </c>
    </row>
    <row r="182">
      <c r="A182" s="139">
        <v>181.0</v>
      </c>
      <c r="B182" s="239" t="s">
        <v>299</v>
      </c>
      <c r="C182" s="159" t="s">
        <v>298</v>
      </c>
      <c r="D182" s="159" t="s">
        <v>2816</v>
      </c>
      <c r="E182" s="159" t="s">
        <v>3218</v>
      </c>
      <c r="F182" s="240" t="s">
        <v>2091</v>
      </c>
      <c r="G182" s="241" t="s">
        <v>3220</v>
      </c>
      <c r="H182" s="151">
        <v>401.0</v>
      </c>
    </row>
    <row r="183">
      <c r="A183" s="144">
        <v>182.0</v>
      </c>
      <c r="B183" s="242" t="s">
        <v>299</v>
      </c>
      <c r="C183" s="160" t="s">
        <v>298</v>
      </c>
      <c r="D183" s="160" t="s">
        <v>2816</v>
      </c>
      <c r="E183" s="160" t="s">
        <v>3218</v>
      </c>
      <c r="F183" s="243" t="s">
        <v>2093</v>
      </c>
      <c r="G183" s="244" t="s">
        <v>3221</v>
      </c>
      <c r="H183" s="154">
        <v>402.0</v>
      </c>
    </row>
    <row r="184">
      <c r="A184" s="139">
        <v>183.0</v>
      </c>
      <c r="B184" s="239" t="s">
        <v>299</v>
      </c>
      <c r="C184" s="159" t="s">
        <v>298</v>
      </c>
      <c r="D184" s="159" t="s">
        <v>2819</v>
      </c>
      <c r="E184" s="159" t="s">
        <v>3222</v>
      </c>
      <c r="F184" s="240" t="s">
        <v>2089</v>
      </c>
      <c r="G184" s="241" t="s">
        <v>3223</v>
      </c>
      <c r="H184" s="151">
        <v>403.0</v>
      </c>
    </row>
    <row r="185">
      <c r="A185" s="144">
        <v>184.0</v>
      </c>
      <c r="B185" s="242" t="s">
        <v>299</v>
      </c>
      <c r="C185" s="160" t="s">
        <v>298</v>
      </c>
      <c r="D185" s="160" t="s">
        <v>2819</v>
      </c>
      <c r="E185" s="160" t="s">
        <v>3222</v>
      </c>
      <c r="F185" s="243" t="s">
        <v>2091</v>
      </c>
      <c r="G185" s="244" t="s">
        <v>3224</v>
      </c>
      <c r="H185" s="154">
        <v>404.0</v>
      </c>
    </row>
    <row r="186">
      <c r="A186" s="139">
        <v>185.0</v>
      </c>
      <c r="B186" s="239" t="s">
        <v>299</v>
      </c>
      <c r="C186" s="159" t="s">
        <v>298</v>
      </c>
      <c r="D186" s="159" t="s">
        <v>2825</v>
      </c>
      <c r="E186" s="159" t="s">
        <v>3225</v>
      </c>
      <c r="F186" s="240" t="s">
        <v>2089</v>
      </c>
      <c r="G186" s="241" t="s">
        <v>3226</v>
      </c>
      <c r="H186" s="151">
        <v>405.0</v>
      </c>
    </row>
    <row r="187">
      <c r="A187" s="144">
        <v>186.0</v>
      </c>
      <c r="B187" s="242" t="s">
        <v>299</v>
      </c>
      <c r="C187" s="160" t="s">
        <v>298</v>
      </c>
      <c r="D187" s="160" t="s">
        <v>2825</v>
      </c>
      <c r="E187" s="160" t="s">
        <v>3225</v>
      </c>
      <c r="F187" s="243" t="s">
        <v>2091</v>
      </c>
      <c r="G187" s="244" t="s">
        <v>3227</v>
      </c>
      <c r="H187" s="154">
        <v>406.0</v>
      </c>
    </row>
    <row r="188">
      <c r="A188" s="139">
        <v>187.0</v>
      </c>
      <c r="B188" s="239" t="s">
        <v>299</v>
      </c>
      <c r="C188" s="159" t="s">
        <v>298</v>
      </c>
      <c r="D188" s="159" t="s">
        <v>2828</v>
      </c>
      <c r="E188" s="159" t="s">
        <v>3228</v>
      </c>
      <c r="F188" s="240" t="s">
        <v>2089</v>
      </c>
      <c r="G188" s="241" t="s">
        <v>3229</v>
      </c>
      <c r="H188" s="151">
        <v>407.0</v>
      </c>
    </row>
    <row r="189">
      <c r="A189" s="144">
        <v>188.0</v>
      </c>
      <c r="B189" s="242" t="s">
        <v>299</v>
      </c>
      <c r="C189" s="160" t="s">
        <v>298</v>
      </c>
      <c r="D189" s="160" t="s">
        <v>2828</v>
      </c>
      <c r="E189" s="160" t="s">
        <v>3228</v>
      </c>
      <c r="F189" s="243" t="s">
        <v>2091</v>
      </c>
      <c r="G189" s="244" t="s">
        <v>3230</v>
      </c>
      <c r="H189" s="154">
        <v>408.0</v>
      </c>
    </row>
    <row r="190">
      <c r="A190" s="139">
        <v>189.0</v>
      </c>
      <c r="B190" s="239" t="s">
        <v>299</v>
      </c>
      <c r="C190" s="159" t="s">
        <v>298</v>
      </c>
      <c r="D190" s="159" t="s">
        <v>2830</v>
      </c>
      <c r="E190" s="159" t="s">
        <v>3231</v>
      </c>
      <c r="F190" s="240" t="s">
        <v>2089</v>
      </c>
      <c r="G190" s="241" t="s">
        <v>3232</v>
      </c>
      <c r="H190" s="151">
        <v>409.0</v>
      </c>
    </row>
    <row r="191">
      <c r="A191" s="144">
        <v>190.0</v>
      </c>
      <c r="B191" s="242" t="s">
        <v>299</v>
      </c>
      <c r="C191" s="160" t="s">
        <v>298</v>
      </c>
      <c r="D191" s="160" t="s">
        <v>2830</v>
      </c>
      <c r="E191" s="160" t="s">
        <v>3231</v>
      </c>
      <c r="F191" s="243" t="s">
        <v>2091</v>
      </c>
      <c r="G191" s="244" t="s">
        <v>3233</v>
      </c>
      <c r="H191" s="154">
        <v>410.0</v>
      </c>
    </row>
    <row r="192">
      <c r="A192" s="139">
        <v>191.0</v>
      </c>
      <c r="B192" s="239" t="s">
        <v>299</v>
      </c>
      <c r="C192" s="159" t="s">
        <v>298</v>
      </c>
      <c r="D192" s="159" t="s">
        <v>2835</v>
      </c>
      <c r="E192" s="159" t="s">
        <v>3234</v>
      </c>
      <c r="F192" s="240" t="s">
        <v>2089</v>
      </c>
      <c r="G192" s="241" t="s">
        <v>3235</v>
      </c>
      <c r="H192" s="151">
        <v>411.0</v>
      </c>
    </row>
    <row r="193">
      <c r="A193" s="144">
        <v>192.0</v>
      </c>
      <c r="B193" s="242" t="s">
        <v>299</v>
      </c>
      <c r="C193" s="160" t="s">
        <v>298</v>
      </c>
      <c r="D193" s="160" t="s">
        <v>2835</v>
      </c>
      <c r="E193" s="160" t="s">
        <v>3234</v>
      </c>
      <c r="F193" s="243" t="s">
        <v>2091</v>
      </c>
      <c r="G193" s="244" t="s">
        <v>3236</v>
      </c>
      <c r="H193" s="154">
        <v>412.0</v>
      </c>
    </row>
    <row r="194">
      <c r="A194" s="139">
        <v>193.0</v>
      </c>
      <c r="B194" s="239" t="s">
        <v>299</v>
      </c>
      <c r="C194" s="159" t="s">
        <v>298</v>
      </c>
      <c r="D194" s="159" t="s">
        <v>2835</v>
      </c>
      <c r="E194" s="159" t="s">
        <v>3234</v>
      </c>
      <c r="F194" s="240" t="s">
        <v>2093</v>
      </c>
      <c r="G194" s="241" t="s">
        <v>3237</v>
      </c>
      <c r="H194" s="151">
        <v>413.0</v>
      </c>
    </row>
    <row r="195">
      <c r="A195" s="144">
        <v>194.0</v>
      </c>
      <c r="B195" s="242" t="s">
        <v>299</v>
      </c>
      <c r="C195" s="160" t="s">
        <v>298</v>
      </c>
      <c r="D195" s="160" t="s">
        <v>2837</v>
      </c>
      <c r="E195" s="160" t="s">
        <v>3238</v>
      </c>
      <c r="F195" s="243" t="s">
        <v>2089</v>
      </c>
      <c r="G195" s="244" t="s">
        <v>3239</v>
      </c>
      <c r="H195" s="154">
        <v>414.0</v>
      </c>
    </row>
    <row r="196">
      <c r="A196" s="139">
        <v>195.0</v>
      </c>
      <c r="B196" s="239" t="s">
        <v>299</v>
      </c>
      <c r="C196" s="159" t="s">
        <v>298</v>
      </c>
      <c r="D196" s="159" t="s">
        <v>2837</v>
      </c>
      <c r="E196" s="159" t="s">
        <v>3238</v>
      </c>
      <c r="F196" s="240" t="s">
        <v>2091</v>
      </c>
      <c r="G196" s="241" t="s">
        <v>3240</v>
      </c>
      <c r="H196" s="151">
        <v>415.0</v>
      </c>
    </row>
    <row r="197">
      <c r="A197" s="144">
        <v>196.0</v>
      </c>
      <c r="B197" s="242" t="s">
        <v>299</v>
      </c>
      <c r="C197" s="160" t="s">
        <v>298</v>
      </c>
      <c r="D197" s="160" t="s">
        <v>2839</v>
      </c>
      <c r="E197" s="160" t="s">
        <v>3241</v>
      </c>
      <c r="F197" s="243" t="s">
        <v>2089</v>
      </c>
      <c r="G197" s="244" t="s">
        <v>3242</v>
      </c>
      <c r="H197" s="154">
        <v>416.0</v>
      </c>
    </row>
    <row r="198">
      <c r="A198" s="139">
        <v>197.0</v>
      </c>
      <c r="B198" s="239" t="s">
        <v>299</v>
      </c>
      <c r="C198" s="159" t="s">
        <v>298</v>
      </c>
      <c r="D198" s="159" t="s">
        <v>2839</v>
      </c>
      <c r="E198" s="159" t="s">
        <v>3241</v>
      </c>
      <c r="F198" s="240" t="s">
        <v>2091</v>
      </c>
      <c r="G198" s="241" t="s">
        <v>3243</v>
      </c>
      <c r="H198" s="151">
        <v>417.0</v>
      </c>
    </row>
    <row r="199">
      <c r="A199" s="144">
        <v>198.0</v>
      </c>
      <c r="B199" s="242" t="s">
        <v>299</v>
      </c>
      <c r="C199" s="160" t="s">
        <v>298</v>
      </c>
      <c r="D199" s="160" t="s">
        <v>2839</v>
      </c>
      <c r="E199" s="160" t="s">
        <v>3241</v>
      </c>
      <c r="F199" s="243" t="s">
        <v>2093</v>
      </c>
      <c r="G199" s="244" t="s">
        <v>3244</v>
      </c>
      <c r="H199" s="154">
        <v>418.0</v>
      </c>
    </row>
    <row r="200">
      <c r="A200" s="139">
        <v>199.0</v>
      </c>
      <c r="B200" s="239" t="s">
        <v>299</v>
      </c>
      <c r="C200" s="159" t="s">
        <v>298</v>
      </c>
      <c r="D200" s="159" t="s">
        <v>2843</v>
      </c>
      <c r="E200" s="159" t="s">
        <v>3245</v>
      </c>
      <c r="F200" s="240" t="s">
        <v>2089</v>
      </c>
      <c r="G200" s="241" t="s">
        <v>3246</v>
      </c>
      <c r="H200" s="151">
        <v>419.0</v>
      </c>
    </row>
    <row r="201">
      <c r="A201" s="144">
        <v>200.0</v>
      </c>
      <c r="B201" s="242" t="s">
        <v>299</v>
      </c>
      <c r="C201" s="160" t="s">
        <v>298</v>
      </c>
      <c r="D201" s="160" t="s">
        <v>2843</v>
      </c>
      <c r="E201" s="160" t="s">
        <v>3245</v>
      </c>
      <c r="F201" s="243" t="s">
        <v>2091</v>
      </c>
      <c r="G201" s="244" t="s">
        <v>3247</v>
      </c>
      <c r="H201" s="154">
        <v>420.0</v>
      </c>
    </row>
    <row r="202">
      <c r="A202" s="139">
        <v>201.0</v>
      </c>
      <c r="B202" s="239" t="s">
        <v>299</v>
      </c>
      <c r="C202" s="159" t="s">
        <v>298</v>
      </c>
      <c r="D202" s="159" t="s">
        <v>2843</v>
      </c>
      <c r="E202" s="159" t="s">
        <v>3245</v>
      </c>
      <c r="F202" s="240" t="s">
        <v>2093</v>
      </c>
      <c r="G202" s="241" t="s">
        <v>3248</v>
      </c>
      <c r="H202" s="151">
        <v>421.0</v>
      </c>
    </row>
    <row r="203">
      <c r="A203" s="144">
        <v>202.0</v>
      </c>
      <c r="B203" s="242" t="s">
        <v>299</v>
      </c>
      <c r="C203" s="160" t="s">
        <v>298</v>
      </c>
      <c r="D203" s="160" t="s">
        <v>3249</v>
      </c>
      <c r="E203" s="160" t="s">
        <v>3250</v>
      </c>
      <c r="F203" s="243" t="s">
        <v>2089</v>
      </c>
      <c r="G203" s="244" t="s">
        <v>3251</v>
      </c>
      <c r="H203" s="154">
        <v>422.0</v>
      </c>
    </row>
    <row r="204">
      <c r="A204" s="139">
        <v>203.0</v>
      </c>
      <c r="B204" s="239" t="s">
        <v>299</v>
      </c>
      <c r="C204" s="159" t="s">
        <v>298</v>
      </c>
      <c r="D204" s="159" t="s">
        <v>3249</v>
      </c>
      <c r="E204" s="159" t="s">
        <v>3250</v>
      </c>
      <c r="F204" s="240" t="s">
        <v>2091</v>
      </c>
      <c r="G204" s="241" t="s">
        <v>3252</v>
      </c>
      <c r="H204" s="151">
        <v>423.0</v>
      </c>
    </row>
    <row r="205">
      <c r="A205" s="144">
        <v>204.0</v>
      </c>
      <c r="B205" s="242" t="s">
        <v>299</v>
      </c>
      <c r="C205" s="160" t="s">
        <v>298</v>
      </c>
      <c r="D205" s="160" t="s">
        <v>3253</v>
      </c>
      <c r="E205" s="160" t="s">
        <v>3254</v>
      </c>
      <c r="F205" s="243" t="s">
        <v>2089</v>
      </c>
      <c r="G205" s="244" t="s">
        <v>3255</v>
      </c>
      <c r="H205" s="154">
        <v>424.0</v>
      </c>
    </row>
    <row r="206">
      <c r="A206" s="139">
        <v>205.0</v>
      </c>
      <c r="B206" s="239" t="s">
        <v>299</v>
      </c>
      <c r="C206" s="159" t="s">
        <v>298</v>
      </c>
      <c r="D206" s="159" t="s">
        <v>3253</v>
      </c>
      <c r="E206" s="159" t="s">
        <v>3254</v>
      </c>
      <c r="F206" s="240" t="s">
        <v>2091</v>
      </c>
      <c r="G206" s="241" t="s">
        <v>3256</v>
      </c>
      <c r="H206" s="151">
        <v>425.0</v>
      </c>
    </row>
    <row r="207">
      <c r="A207" s="144">
        <v>206.0</v>
      </c>
      <c r="B207" s="242" t="s">
        <v>299</v>
      </c>
      <c r="C207" s="160" t="s">
        <v>298</v>
      </c>
      <c r="D207" s="160" t="s">
        <v>3257</v>
      </c>
      <c r="E207" s="160" t="s">
        <v>3258</v>
      </c>
      <c r="F207" s="243" t="s">
        <v>2089</v>
      </c>
      <c r="G207" s="244" t="s">
        <v>3259</v>
      </c>
      <c r="H207" s="154">
        <v>426.0</v>
      </c>
    </row>
    <row r="208">
      <c r="A208" s="139">
        <v>207.0</v>
      </c>
      <c r="B208" s="239" t="s">
        <v>299</v>
      </c>
      <c r="C208" s="159" t="s">
        <v>298</v>
      </c>
      <c r="D208" s="159" t="s">
        <v>3257</v>
      </c>
      <c r="E208" s="159" t="s">
        <v>3258</v>
      </c>
      <c r="F208" s="240" t="s">
        <v>2091</v>
      </c>
      <c r="G208" s="241" t="s">
        <v>3260</v>
      </c>
      <c r="H208" s="151">
        <v>427.0</v>
      </c>
    </row>
    <row r="209">
      <c r="A209" s="144">
        <v>208.0</v>
      </c>
      <c r="B209" s="242" t="s">
        <v>299</v>
      </c>
      <c r="C209" s="160" t="s">
        <v>298</v>
      </c>
      <c r="D209" s="160" t="s">
        <v>3257</v>
      </c>
      <c r="E209" s="160" t="s">
        <v>3258</v>
      </c>
      <c r="F209" s="243" t="s">
        <v>2093</v>
      </c>
      <c r="G209" s="244" t="s">
        <v>3261</v>
      </c>
      <c r="H209" s="154">
        <v>428.0</v>
      </c>
    </row>
    <row r="210">
      <c r="A210" s="139">
        <v>209.0</v>
      </c>
      <c r="B210" s="239" t="s">
        <v>299</v>
      </c>
      <c r="C210" s="159" t="s">
        <v>298</v>
      </c>
      <c r="D210" s="159" t="s">
        <v>3262</v>
      </c>
      <c r="E210" s="159" t="s">
        <v>3263</v>
      </c>
      <c r="F210" s="240" t="s">
        <v>2089</v>
      </c>
      <c r="G210" s="241" t="s">
        <v>3264</v>
      </c>
      <c r="H210" s="151">
        <v>429.0</v>
      </c>
    </row>
    <row r="211">
      <c r="A211" s="144">
        <v>210.0</v>
      </c>
      <c r="B211" s="242" t="s">
        <v>299</v>
      </c>
      <c r="C211" s="160" t="s">
        <v>298</v>
      </c>
      <c r="D211" s="160" t="s">
        <v>3262</v>
      </c>
      <c r="E211" s="160" t="s">
        <v>3263</v>
      </c>
      <c r="F211" s="243" t="s">
        <v>2091</v>
      </c>
      <c r="G211" s="244" t="s">
        <v>3265</v>
      </c>
      <c r="H211" s="154">
        <v>430.0</v>
      </c>
    </row>
    <row r="212">
      <c r="A212" s="139">
        <v>211.0</v>
      </c>
      <c r="B212" s="239" t="s">
        <v>299</v>
      </c>
      <c r="C212" s="159" t="s">
        <v>298</v>
      </c>
      <c r="D212" s="159" t="s">
        <v>3266</v>
      </c>
      <c r="E212" s="159" t="s">
        <v>3267</v>
      </c>
      <c r="F212" s="240" t="s">
        <v>2089</v>
      </c>
      <c r="G212" s="241" t="s">
        <v>3268</v>
      </c>
      <c r="H212" s="151">
        <v>431.0</v>
      </c>
    </row>
    <row r="213">
      <c r="A213" s="144">
        <v>212.0</v>
      </c>
      <c r="B213" s="242" t="s">
        <v>299</v>
      </c>
      <c r="C213" s="160" t="s">
        <v>298</v>
      </c>
      <c r="D213" s="160" t="s">
        <v>3266</v>
      </c>
      <c r="E213" s="160" t="s">
        <v>3267</v>
      </c>
      <c r="F213" s="243" t="s">
        <v>2091</v>
      </c>
      <c r="G213" s="244" t="s">
        <v>3269</v>
      </c>
      <c r="H213" s="154">
        <v>432.0</v>
      </c>
    </row>
    <row r="214">
      <c r="A214" s="139">
        <v>213.0</v>
      </c>
      <c r="B214" s="239" t="s">
        <v>299</v>
      </c>
      <c r="C214" s="159" t="s">
        <v>298</v>
      </c>
      <c r="D214" s="159" t="s">
        <v>3266</v>
      </c>
      <c r="E214" s="159" t="s">
        <v>3267</v>
      </c>
      <c r="F214" s="240" t="s">
        <v>2093</v>
      </c>
      <c r="G214" s="241" t="s">
        <v>3270</v>
      </c>
      <c r="H214" s="151">
        <v>433.0</v>
      </c>
    </row>
    <row r="215">
      <c r="A215" s="144">
        <v>214.0</v>
      </c>
      <c r="B215" s="242" t="s">
        <v>299</v>
      </c>
      <c r="C215" s="160" t="s">
        <v>298</v>
      </c>
      <c r="D215" s="160" t="s">
        <v>3271</v>
      </c>
      <c r="E215" s="160" t="s">
        <v>3272</v>
      </c>
      <c r="F215" s="243" t="s">
        <v>2089</v>
      </c>
      <c r="G215" s="244" t="s">
        <v>3273</v>
      </c>
      <c r="H215" s="154">
        <v>434.0</v>
      </c>
    </row>
    <row r="216">
      <c r="A216" s="139">
        <v>215.0</v>
      </c>
      <c r="B216" s="239" t="s">
        <v>299</v>
      </c>
      <c r="C216" s="159" t="s">
        <v>298</v>
      </c>
      <c r="D216" s="159" t="s">
        <v>3271</v>
      </c>
      <c r="E216" s="159" t="s">
        <v>3272</v>
      </c>
      <c r="F216" s="240" t="s">
        <v>2091</v>
      </c>
      <c r="G216" s="241" t="s">
        <v>3274</v>
      </c>
      <c r="H216" s="151">
        <v>435.0</v>
      </c>
    </row>
    <row r="217">
      <c r="A217" s="144">
        <v>216.0</v>
      </c>
      <c r="B217" s="242" t="s">
        <v>299</v>
      </c>
      <c r="C217" s="160" t="s">
        <v>298</v>
      </c>
      <c r="D217" s="160" t="s">
        <v>3271</v>
      </c>
      <c r="E217" s="160" t="s">
        <v>3272</v>
      </c>
      <c r="F217" s="243" t="s">
        <v>2093</v>
      </c>
      <c r="G217" s="244" t="s">
        <v>3275</v>
      </c>
      <c r="H217" s="154">
        <v>436.0</v>
      </c>
    </row>
    <row r="218">
      <c r="A218" s="139">
        <v>217.0</v>
      </c>
      <c r="B218" s="239" t="s">
        <v>299</v>
      </c>
      <c r="C218" s="159" t="s">
        <v>298</v>
      </c>
      <c r="D218" s="159" t="s">
        <v>3271</v>
      </c>
      <c r="E218" s="159" t="s">
        <v>3272</v>
      </c>
      <c r="F218" s="240" t="s">
        <v>2100</v>
      </c>
      <c r="G218" s="241" t="s">
        <v>3276</v>
      </c>
      <c r="H218" s="151">
        <v>437.0</v>
      </c>
    </row>
    <row r="219">
      <c r="A219" s="144">
        <v>218.0</v>
      </c>
      <c r="B219" s="242" t="s">
        <v>299</v>
      </c>
      <c r="C219" s="160" t="s">
        <v>298</v>
      </c>
      <c r="D219" s="160" t="s">
        <v>3277</v>
      </c>
      <c r="E219" s="160" t="s">
        <v>3278</v>
      </c>
      <c r="F219" s="243" t="s">
        <v>2089</v>
      </c>
      <c r="G219" s="244" t="s">
        <v>3279</v>
      </c>
      <c r="H219" s="154">
        <v>438.0</v>
      </c>
    </row>
    <row r="220">
      <c r="A220" s="139">
        <v>219.0</v>
      </c>
      <c r="B220" s="239" t="s">
        <v>299</v>
      </c>
      <c r="C220" s="159" t="s">
        <v>298</v>
      </c>
      <c r="D220" s="159" t="s">
        <v>3277</v>
      </c>
      <c r="E220" s="159" t="s">
        <v>3278</v>
      </c>
      <c r="F220" s="240" t="s">
        <v>2091</v>
      </c>
      <c r="G220" s="241" t="s">
        <v>3280</v>
      </c>
      <c r="H220" s="151">
        <v>439.0</v>
      </c>
    </row>
    <row r="221">
      <c r="A221" s="144">
        <v>220.0</v>
      </c>
      <c r="B221" s="242" t="s">
        <v>299</v>
      </c>
      <c r="C221" s="160" t="s">
        <v>298</v>
      </c>
      <c r="D221" s="160" t="s">
        <v>3277</v>
      </c>
      <c r="E221" s="160" t="s">
        <v>3278</v>
      </c>
      <c r="F221" s="243" t="s">
        <v>2093</v>
      </c>
      <c r="G221" s="244" t="s">
        <v>3281</v>
      </c>
      <c r="H221" s="154">
        <v>440.0</v>
      </c>
    </row>
    <row r="222">
      <c r="A222" s="139">
        <v>221.0</v>
      </c>
      <c r="B222" s="239" t="s">
        <v>299</v>
      </c>
      <c r="C222" s="159" t="s">
        <v>298</v>
      </c>
      <c r="D222" s="159" t="s">
        <v>3282</v>
      </c>
      <c r="E222" s="141" t="s">
        <v>3283</v>
      </c>
      <c r="F222" s="234" t="s">
        <v>2089</v>
      </c>
      <c r="G222" s="235" t="s">
        <v>3284</v>
      </c>
      <c r="H222" s="151">
        <v>442.0</v>
      </c>
    </row>
    <row r="223">
      <c r="A223" s="144">
        <v>222.0</v>
      </c>
      <c r="B223" s="242" t="s">
        <v>299</v>
      </c>
      <c r="C223" s="160" t="s">
        <v>298</v>
      </c>
      <c r="D223" s="160" t="s">
        <v>3285</v>
      </c>
      <c r="E223" s="160" t="s">
        <v>3286</v>
      </c>
      <c r="F223" s="243" t="s">
        <v>2089</v>
      </c>
      <c r="G223" s="244" t="s">
        <v>3287</v>
      </c>
      <c r="H223" s="154">
        <v>443.0</v>
      </c>
    </row>
    <row r="224">
      <c r="A224" s="139">
        <v>223.0</v>
      </c>
      <c r="B224" s="239" t="s">
        <v>299</v>
      </c>
      <c r="C224" s="159" t="s">
        <v>298</v>
      </c>
      <c r="D224" s="159" t="s">
        <v>3285</v>
      </c>
      <c r="E224" s="159" t="s">
        <v>3286</v>
      </c>
      <c r="F224" s="240" t="s">
        <v>2091</v>
      </c>
      <c r="G224" s="241" t="s">
        <v>3288</v>
      </c>
      <c r="H224" s="151">
        <v>444.0</v>
      </c>
    </row>
    <row r="225">
      <c r="A225" s="144">
        <v>224.0</v>
      </c>
      <c r="B225" s="242" t="s">
        <v>299</v>
      </c>
      <c r="C225" s="160" t="s">
        <v>298</v>
      </c>
      <c r="D225" s="160" t="s">
        <v>3285</v>
      </c>
      <c r="E225" s="160" t="s">
        <v>3286</v>
      </c>
      <c r="F225" s="243" t="s">
        <v>2093</v>
      </c>
      <c r="G225" s="244" t="s">
        <v>3289</v>
      </c>
      <c r="H225" s="154">
        <v>445.0</v>
      </c>
    </row>
    <row r="226">
      <c r="A226" s="139">
        <v>225.0</v>
      </c>
      <c r="B226" s="239" t="s">
        <v>299</v>
      </c>
      <c r="C226" s="159" t="s">
        <v>298</v>
      </c>
      <c r="D226" s="159" t="s">
        <v>3290</v>
      </c>
      <c r="E226" s="159" t="s">
        <v>3291</v>
      </c>
      <c r="F226" s="240" t="s">
        <v>2089</v>
      </c>
      <c r="G226" s="241" t="s">
        <v>3292</v>
      </c>
      <c r="H226" s="151">
        <v>446.0</v>
      </c>
    </row>
    <row r="227">
      <c r="A227" s="144">
        <v>226.0</v>
      </c>
      <c r="B227" s="242" t="s">
        <v>299</v>
      </c>
      <c r="C227" s="160" t="s">
        <v>298</v>
      </c>
      <c r="D227" s="160" t="s">
        <v>3290</v>
      </c>
      <c r="E227" s="160" t="s">
        <v>3291</v>
      </c>
      <c r="F227" s="243" t="s">
        <v>2091</v>
      </c>
      <c r="G227" s="244" t="s">
        <v>3293</v>
      </c>
      <c r="H227" s="154">
        <v>447.0</v>
      </c>
    </row>
    <row r="228">
      <c r="A228" s="139">
        <v>227.0</v>
      </c>
      <c r="B228" s="239" t="s">
        <v>299</v>
      </c>
      <c r="C228" s="159" t="s">
        <v>298</v>
      </c>
      <c r="D228" s="159" t="s">
        <v>3294</v>
      </c>
      <c r="E228" s="159" t="s">
        <v>3295</v>
      </c>
      <c r="F228" s="240" t="s">
        <v>2089</v>
      </c>
      <c r="G228" s="241" t="s">
        <v>3296</v>
      </c>
      <c r="H228" s="151">
        <v>448.0</v>
      </c>
    </row>
    <row r="229">
      <c r="A229" s="144">
        <v>228.0</v>
      </c>
      <c r="B229" s="242" t="s">
        <v>299</v>
      </c>
      <c r="C229" s="160" t="s">
        <v>298</v>
      </c>
      <c r="D229" s="160" t="s">
        <v>3294</v>
      </c>
      <c r="E229" s="160" t="s">
        <v>3297</v>
      </c>
      <c r="F229" s="243" t="s">
        <v>2089</v>
      </c>
      <c r="G229" s="244" t="s">
        <v>3298</v>
      </c>
      <c r="H229" s="154">
        <v>449.0</v>
      </c>
    </row>
    <row r="230">
      <c r="A230" s="139">
        <v>229.0</v>
      </c>
      <c r="B230" s="239" t="s">
        <v>299</v>
      </c>
      <c r="C230" s="159" t="s">
        <v>298</v>
      </c>
      <c r="D230" s="159" t="s">
        <v>3294</v>
      </c>
      <c r="E230" s="159" t="s">
        <v>3297</v>
      </c>
      <c r="F230" s="240" t="s">
        <v>2091</v>
      </c>
      <c r="G230" s="241" t="s">
        <v>3299</v>
      </c>
      <c r="H230" s="151">
        <v>450.0</v>
      </c>
    </row>
    <row r="231">
      <c r="A231" s="144">
        <v>230.0</v>
      </c>
      <c r="B231" s="242" t="s">
        <v>299</v>
      </c>
      <c r="C231" s="160" t="s">
        <v>298</v>
      </c>
      <c r="D231" s="160" t="s">
        <v>3300</v>
      </c>
      <c r="E231" s="160" t="s">
        <v>3301</v>
      </c>
      <c r="F231" s="243" t="s">
        <v>2089</v>
      </c>
      <c r="G231" s="244" t="s">
        <v>3302</v>
      </c>
      <c r="H231" s="154">
        <v>451.0</v>
      </c>
    </row>
    <row r="232">
      <c r="A232" s="139">
        <v>231.0</v>
      </c>
      <c r="B232" s="239" t="s">
        <v>299</v>
      </c>
      <c r="C232" s="159" t="s">
        <v>298</v>
      </c>
      <c r="D232" s="159" t="s">
        <v>3300</v>
      </c>
      <c r="E232" s="159" t="s">
        <v>3301</v>
      </c>
      <c r="F232" s="240" t="s">
        <v>2091</v>
      </c>
      <c r="G232" s="241" t="s">
        <v>3303</v>
      </c>
      <c r="H232" s="151">
        <v>452.0</v>
      </c>
    </row>
    <row r="233">
      <c r="A233" s="144">
        <v>232.0</v>
      </c>
      <c r="B233" s="242" t="s">
        <v>299</v>
      </c>
      <c r="C233" s="160" t="s">
        <v>298</v>
      </c>
      <c r="D233" s="160" t="s">
        <v>3300</v>
      </c>
      <c r="E233" s="160" t="s">
        <v>3301</v>
      </c>
      <c r="F233" s="243" t="s">
        <v>2093</v>
      </c>
      <c r="G233" s="244" t="s">
        <v>3304</v>
      </c>
      <c r="H233" s="154">
        <v>453.0</v>
      </c>
    </row>
    <row r="234">
      <c r="A234" s="139">
        <v>233.0</v>
      </c>
      <c r="B234" s="239" t="s">
        <v>299</v>
      </c>
      <c r="C234" s="159" t="s">
        <v>298</v>
      </c>
      <c r="D234" s="159" t="s">
        <v>3305</v>
      </c>
      <c r="E234" s="159" t="s">
        <v>3306</v>
      </c>
      <c r="F234" s="240" t="s">
        <v>2089</v>
      </c>
      <c r="G234" s="241" t="s">
        <v>3307</v>
      </c>
      <c r="H234" s="151">
        <v>454.0</v>
      </c>
    </row>
    <row r="235">
      <c r="A235" s="144">
        <v>234.0</v>
      </c>
      <c r="B235" s="242" t="s">
        <v>299</v>
      </c>
      <c r="C235" s="160" t="s">
        <v>298</v>
      </c>
      <c r="D235" s="160" t="s">
        <v>3305</v>
      </c>
      <c r="E235" s="160" t="s">
        <v>3306</v>
      </c>
      <c r="F235" s="243" t="s">
        <v>2091</v>
      </c>
      <c r="G235" s="244" t="s">
        <v>3308</v>
      </c>
      <c r="H235" s="154">
        <v>455.0</v>
      </c>
    </row>
    <row r="236">
      <c r="A236" s="139">
        <v>235.0</v>
      </c>
      <c r="B236" s="239" t="s">
        <v>299</v>
      </c>
      <c r="C236" s="159" t="s">
        <v>298</v>
      </c>
      <c r="D236" s="159" t="s">
        <v>3309</v>
      </c>
      <c r="E236" s="159" t="s">
        <v>3310</v>
      </c>
      <c r="F236" s="240" t="s">
        <v>2089</v>
      </c>
      <c r="G236" s="241" t="s">
        <v>3311</v>
      </c>
      <c r="H236" s="151">
        <v>456.0</v>
      </c>
    </row>
    <row r="237">
      <c r="A237" s="144">
        <v>236.0</v>
      </c>
      <c r="B237" s="242" t="s">
        <v>299</v>
      </c>
      <c r="C237" s="160" t="s">
        <v>298</v>
      </c>
      <c r="D237" s="160" t="s">
        <v>3309</v>
      </c>
      <c r="E237" s="160" t="s">
        <v>3310</v>
      </c>
      <c r="F237" s="243" t="s">
        <v>2091</v>
      </c>
      <c r="G237" s="244" t="s">
        <v>3312</v>
      </c>
      <c r="H237" s="154">
        <v>457.0</v>
      </c>
    </row>
    <row r="238">
      <c r="A238" s="139">
        <v>237.0</v>
      </c>
      <c r="B238" s="239" t="s">
        <v>299</v>
      </c>
      <c r="C238" s="159" t="s">
        <v>298</v>
      </c>
      <c r="D238" s="159" t="s">
        <v>3309</v>
      </c>
      <c r="E238" s="159" t="s">
        <v>3310</v>
      </c>
      <c r="F238" s="240" t="s">
        <v>2093</v>
      </c>
      <c r="G238" s="241" t="s">
        <v>3313</v>
      </c>
      <c r="H238" s="151">
        <v>458.0</v>
      </c>
    </row>
    <row r="239">
      <c r="A239" s="144">
        <v>238.0</v>
      </c>
      <c r="B239" s="242" t="s">
        <v>299</v>
      </c>
      <c r="C239" s="160" t="s">
        <v>298</v>
      </c>
      <c r="D239" s="160" t="s">
        <v>3314</v>
      </c>
      <c r="E239" s="160" t="s">
        <v>3315</v>
      </c>
      <c r="F239" s="243" t="s">
        <v>2089</v>
      </c>
      <c r="G239" s="244" t="s">
        <v>3316</v>
      </c>
      <c r="H239" s="154">
        <v>459.0</v>
      </c>
    </row>
    <row r="240">
      <c r="A240" s="139">
        <v>239.0</v>
      </c>
      <c r="B240" s="239" t="s">
        <v>299</v>
      </c>
      <c r="C240" s="159" t="s">
        <v>298</v>
      </c>
      <c r="D240" s="159" t="s">
        <v>3314</v>
      </c>
      <c r="E240" s="159" t="s">
        <v>3317</v>
      </c>
      <c r="F240" s="240" t="s">
        <v>2089</v>
      </c>
      <c r="G240" s="241" t="s">
        <v>3318</v>
      </c>
      <c r="H240" s="151">
        <v>460.0</v>
      </c>
    </row>
    <row r="241">
      <c r="A241" s="144">
        <v>240.0</v>
      </c>
      <c r="B241" s="242" t="s">
        <v>299</v>
      </c>
      <c r="C241" s="160" t="s">
        <v>298</v>
      </c>
      <c r="D241" s="160" t="s">
        <v>3314</v>
      </c>
      <c r="E241" s="160" t="s">
        <v>3317</v>
      </c>
      <c r="F241" s="243" t="s">
        <v>2091</v>
      </c>
      <c r="G241" s="244" t="s">
        <v>3319</v>
      </c>
      <c r="H241" s="154">
        <v>461.0</v>
      </c>
    </row>
    <row r="242">
      <c r="A242" s="139">
        <v>241.0</v>
      </c>
      <c r="B242" s="239" t="s">
        <v>299</v>
      </c>
      <c r="C242" s="159" t="s">
        <v>298</v>
      </c>
      <c r="D242" s="159" t="s">
        <v>3314</v>
      </c>
      <c r="E242" s="159" t="s">
        <v>3317</v>
      </c>
      <c r="F242" s="240" t="s">
        <v>2093</v>
      </c>
      <c r="G242" s="241" t="s">
        <v>3320</v>
      </c>
      <c r="H242" s="151">
        <v>462.0</v>
      </c>
    </row>
    <row r="243">
      <c r="A243" s="144">
        <v>242.0</v>
      </c>
      <c r="B243" s="242" t="s">
        <v>299</v>
      </c>
      <c r="C243" s="160" t="s">
        <v>298</v>
      </c>
      <c r="D243" s="160" t="s">
        <v>3321</v>
      </c>
      <c r="E243" s="160" t="s">
        <v>3322</v>
      </c>
      <c r="F243" s="243" t="s">
        <v>2089</v>
      </c>
      <c r="G243" s="244" t="s">
        <v>3323</v>
      </c>
      <c r="H243" s="154">
        <v>463.0</v>
      </c>
    </row>
    <row r="244">
      <c r="A244" s="139">
        <v>243.0</v>
      </c>
      <c r="B244" s="239" t="s">
        <v>299</v>
      </c>
      <c r="C244" s="159" t="s">
        <v>298</v>
      </c>
      <c r="D244" s="159" t="s">
        <v>3321</v>
      </c>
      <c r="E244" s="159" t="s">
        <v>3322</v>
      </c>
      <c r="F244" s="240" t="s">
        <v>2091</v>
      </c>
      <c r="G244" s="241" t="s">
        <v>3324</v>
      </c>
      <c r="H244" s="151">
        <v>464.0</v>
      </c>
    </row>
    <row r="245">
      <c r="A245" s="144">
        <v>244.0</v>
      </c>
      <c r="B245" s="242" t="s">
        <v>299</v>
      </c>
      <c r="C245" s="160" t="s">
        <v>298</v>
      </c>
      <c r="D245" s="160" t="s">
        <v>3325</v>
      </c>
      <c r="E245" s="160" t="s">
        <v>3326</v>
      </c>
      <c r="F245" s="243" t="s">
        <v>2089</v>
      </c>
      <c r="G245" s="244" t="s">
        <v>3327</v>
      </c>
      <c r="H245" s="154">
        <v>465.0</v>
      </c>
    </row>
    <row r="246">
      <c r="A246" s="139">
        <v>245.0</v>
      </c>
      <c r="B246" s="239" t="s">
        <v>299</v>
      </c>
      <c r="C246" s="159" t="s">
        <v>298</v>
      </c>
      <c r="D246" s="159" t="s">
        <v>3325</v>
      </c>
      <c r="E246" s="159" t="s">
        <v>3326</v>
      </c>
      <c r="F246" s="240" t="s">
        <v>2091</v>
      </c>
      <c r="G246" s="241" t="s">
        <v>3328</v>
      </c>
      <c r="H246" s="151">
        <v>466.0</v>
      </c>
    </row>
    <row r="247">
      <c r="A247" s="144">
        <v>246.0</v>
      </c>
      <c r="B247" s="242" t="s">
        <v>299</v>
      </c>
      <c r="C247" s="160" t="s">
        <v>298</v>
      </c>
      <c r="D247" s="152"/>
      <c r="E247" s="160" t="s">
        <v>3326</v>
      </c>
      <c r="F247" s="243" t="s">
        <v>2093</v>
      </c>
      <c r="G247" s="244" t="s">
        <v>3329</v>
      </c>
      <c r="H247" s="154">
        <v>467.0</v>
      </c>
    </row>
    <row r="248">
      <c r="A248" s="139">
        <v>247.0</v>
      </c>
      <c r="B248" s="245" t="s">
        <v>304</v>
      </c>
      <c r="C248" s="141" t="s">
        <v>303</v>
      </c>
      <c r="D248" s="141" t="s">
        <v>2960</v>
      </c>
      <c r="E248" s="141" t="s">
        <v>3330</v>
      </c>
      <c r="F248" s="240" t="s">
        <v>2089</v>
      </c>
      <c r="G248" s="235" t="s">
        <v>3331</v>
      </c>
      <c r="H248" s="143" t="s">
        <v>362</v>
      </c>
    </row>
    <row r="249">
      <c r="A249" s="144">
        <v>248.0</v>
      </c>
      <c r="B249" s="246" t="s">
        <v>304</v>
      </c>
      <c r="C249" s="146" t="s">
        <v>303</v>
      </c>
      <c r="D249" s="146" t="s">
        <v>2960</v>
      </c>
      <c r="E249" s="146" t="s">
        <v>3330</v>
      </c>
      <c r="F249" s="243" t="s">
        <v>2091</v>
      </c>
      <c r="G249" s="238" t="s">
        <v>3332</v>
      </c>
      <c r="H249" s="148" t="s">
        <v>362</v>
      </c>
    </row>
    <row r="250">
      <c r="A250" s="139">
        <v>249.0</v>
      </c>
      <c r="B250" s="245" t="s">
        <v>304</v>
      </c>
      <c r="C250" s="141" t="s">
        <v>303</v>
      </c>
      <c r="D250" s="141" t="s">
        <v>2960</v>
      </c>
      <c r="E250" s="141" t="s">
        <v>3330</v>
      </c>
      <c r="F250" s="240" t="s">
        <v>2093</v>
      </c>
      <c r="G250" s="235" t="s">
        <v>3333</v>
      </c>
      <c r="H250" s="143" t="s">
        <v>362</v>
      </c>
    </row>
    <row r="251">
      <c r="A251" s="144">
        <v>250.0</v>
      </c>
      <c r="B251" s="246" t="s">
        <v>304</v>
      </c>
      <c r="C251" s="146" t="s">
        <v>303</v>
      </c>
      <c r="D251" s="146" t="s">
        <v>2966</v>
      </c>
      <c r="E251" s="146" t="s">
        <v>3334</v>
      </c>
      <c r="F251" s="243" t="s">
        <v>2089</v>
      </c>
      <c r="G251" s="238" t="s">
        <v>3335</v>
      </c>
      <c r="H251" s="148" t="s">
        <v>362</v>
      </c>
    </row>
    <row r="252">
      <c r="A252" s="139">
        <v>251.0</v>
      </c>
      <c r="B252" s="245" t="s">
        <v>304</v>
      </c>
      <c r="C252" s="141" t="s">
        <v>303</v>
      </c>
      <c r="D252" s="141" t="s">
        <v>2966</v>
      </c>
      <c r="E252" s="141" t="s">
        <v>3334</v>
      </c>
      <c r="F252" s="240" t="s">
        <v>2091</v>
      </c>
      <c r="G252" s="235" t="s">
        <v>3336</v>
      </c>
      <c r="H252" s="143" t="s">
        <v>362</v>
      </c>
    </row>
    <row r="253">
      <c r="A253" s="144">
        <v>252.0</v>
      </c>
      <c r="B253" s="246" t="s">
        <v>304</v>
      </c>
      <c r="C253" s="146" t="s">
        <v>303</v>
      </c>
      <c r="D253" s="146" t="s">
        <v>2966</v>
      </c>
      <c r="E253" s="146" t="s">
        <v>3334</v>
      </c>
      <c r="F253" s="243" t="s">
        <v>2093</v>
      </c>
      <c r="G253" s="238" t="s">
        <v>3337</v>
      </c>
      <c r="H253" s="148" t="s">
        <v>362</v>
      </c>
    </row>
    <row r="254">
      <c r="A254" s="139">
        <v>253.0</v>
      </c>
      <c r="B254" s="245" t="s">
        <v>304</v>
      </c>
      <c r="C254" s="141" t="s">
        <v>303</v>
      </c>
      <c r="D254" s="141" t="s">
        <v>2966</v>
      </c>
      <c r="E254" s="141" t="s">
        <v>3334</v>
      </c>
      <c r="F254" s="240" t="s">
        <v>2100</v>
      </c>
      <c r="G254" s="235" t="s">
        <v>3338</v>
      </c>
      <c r="H254" s="143" t="s">
        <v>362</v>
      </c>
    </row>
    <row r="255">
      <c r="A255" s="144">
        <v>254.0</v>
      </c>
      <c r="B255" s="246" t="s">
        <v>304</v>
      </c>
      <c r="C255" s="146" t="s">
        <v>303</v>
      </c>
      <c r="D255" s="146" t="s">
        <v>2966</v>
      </c>
      <c r="E255" s="146" t="s">
        <v>3334</v>
      </c>
      <c r="F255" s="243" t="s">
        <v>2102</v>
      </c>
      <c r="G255" s="238" t="s">
        <v>3339</v>
      </c>
      <c r="H255" s="148" t="s">
        <v>362</v>
      </c>
    </row>
    <row r="256">
      <c r="A256" s="139">
        <v>255.0</v>
      </c>
      <c r="B256" s="245" t="s">
        <v>304</v>
      </c>
      <c r="C256" s="141" t="s">
        <v>303</v>
      </c>
      <c r="D256" s="141" t="s">
        <v>2966</v>
      </c>
      <c r="E256" s="141" t="s">
        <v>3334</v>
      </c>
      <c r="F256" s="240" t="s">
        <v>2104</v>
      </c>
      <c r="G256" s="235" t="s">
        <v>3340</v>
      </c>
      <c r="H256" s="143" t="s">
        <v>362</v>
      </c>
    </row>
    <row r="257">
      <c r="A257" s="144">
        <v>256.0</v>
      </c>
      <c r="B257" s="246" t="s">
        <v>304</v>
      </c>
      <c r="C257" s="146" t="s">
        <v>303</v>
      </c>
      <c r="D257" s="146" t="s">
        <v>2966</v>
      </c>
      <c r="E257" s="146" t="s">
        <v>3334</v>
      </c>
      <c r="F257" s="243" t="s">
        <v>2106</v>
      </c>
      <c r="G257" s="238" t="s">
        <v>3341</v>
      </c>
      <c r="H257" s="148" t="s">
        <v>362</v>
      </c>
    </row>
    <row r="258">
      <c r="A258" s="139">
        <v>257.0</v>
      </c>
      <c r="B258" s="245" t="s">
        <v>304</v>
      </c>
      <c r="C258" s="141" t="s">
        <v>303</v>
      </c>
      <c r="D258" s="141" t="s">
        <v>2973</v>
      </c>
      <c r="E258" s="141" t="s">
        <v>3342</v>
      </c>
      <c r="F258" s="240" t="s">
        <v>2089</v>
      </c>
      <c r="G258" s="235" t="s">
        <v>3343</v>
      </c>
      <c r="H258" s="143" t="s">
        <v>362</v>
      </c>
    </row>
    <row r="259">
      <c r="A259" s="144">
        <v>258.0</v>
      </c>
      <c r="B259" s="246" t="s">
        <v>304</v>
      </c>
      <c r="C259" s="146" t="s">
        <v>303</v>
      </c>
      <c r="D259" s="146" t="s">
        <v>2973</v>
      </c>
      <c r="E259" s="146" t="s">
        <v>3342</v>
      </c>
      <c r="F259" s="243" t="s">
        <v>2091</v>
      </c>
      <c r="G259" s="238" t="s">
        <v>3344</v>
      </c>
      <c r="H259" s="148" t="s">
        <v>362</v>
      </c>
    </row>
    <row r="260">
      <c r="A260" s="139">
        <v>259.0</v>
      </c>
      <c r="B260" s="245" t="s">
        <v>304</v>
      </c>
      <c r="C260" s="141" t="s">
        <v>303</v>
      </c>
      <c r="D260" s="141" t="s">
        <v>2973</v>
      </c>
      <c r="E260" s="141" t="s">
        <v>3342</v>
      </c>
      <c r="F260" s="240" t="s">
        <v>2093</v>
      </c>
      <c r="G260" s="235" t="s">
        <v>3345</v>
      </c>
      <c r="H260" s="143" t="s">
        <v>362</v>
      </c>
    </row>
    <row r="261">
      <c r="A261" s="144">
        <v>260.0</v>
      </c>
      <c r="B261" s="246" t="s">
        <v>304</v>
      </c>
      <c r="C261" s="146" t="s">
        <v>303</v>
      </c>
      <c r="D261" s="146" t="s">
        <v>3051</v>
      </c>
      <c r="E261" s="146" t="s">
        <v>3346</v>
      </c>
      <c r="F261" s="243" t="s">
        <v>2089</v>
      </c>
      <c r="G261" s="238" t="s">
        <v>3347</v>
      </c>
      <c r="H261" s="148" t="s">
        <v>362</v>
      </c>
    </row>
    <row r="262">
      <c r="A262" s="139">
        <v>261.0</v>
      </c>
      <c r="B262" s="245" t="s">
        <v>304</v>
      </c>
      <c r="C262" s="141" t="s">
        <v>303</v>
      </c>
      <c r="D262" s="141" t="s">
        <v>3051</v>
      </c>
      <c r="E262" s="141" t="s">
        <v>3346</v>
      </c>
      <c r="F262" s="240" t="s">
        <v>2091</v>
      </c>
      <c r="G262" s="235" t="s">
        <v>3348</v>
      </c>
      <c r="H262" s="143" t="s">
        <v>362</v>
      </c>
    </row>
    <row r="263">
      <c r="A263" s="144">
        <v>262.0</v>
      </c>
      <c r="B263" s="246" t="s">
        <v>304</v>
      </c>
      <c r="C263" s="146" t="s">
        <v>303</v>
      </c>
      <c r="D263" s="146" t="s">
        <v>3051</v>
      </c>
      <c r="E263" s="146" t="s">
        <v>3346</v>
      </c>
      <c r="F263" s="243" t="s">
        <v>2093</v>
      </c>
      <c r="G263" s="238" t="s">
        <v>3349</v>
      </c>
      <c r="H263" s="148" t="s">
        <v>362</v>
      </c>
    </row>
    <row r="264">
      <c r="A264" s="139">
        <v>263.0</v>
      </c>
      <c r="B264" s="245" t="s">
        <v>304</v>
      </c>
      <c r="C264" s="141" t="s">
        <v>303</v>
      </c>
      <c r="D264" s="141" t="s">
        <v>3051</v>
      </c>
      <c r="E264" s="141" t="s">
        <v>3346</v>
      </c>
      <c r="F264" s="240" t="s">
        <v>2100</v>
      </c>
      <c r="G264" s="235" t="s">
        <v>3350</v>
      </c>
      <c r="H264" s="143" t="s">
        <v>362</v>
      </c>
    </row>
    <row r="265">
      <c r="A265" s="144">
        <v>264.0</v>
      </c>
      <c r="B265" s="246" t="s">
        <v>304</v>
      </c>
      <c r="C265" s="146" t="s">
        <v>303</v>
      </c>
      <c r="D265" s="146" t="s">
        <v>3051</v>
      </c>
      <c r="E265" s="146" t="s">
        <v>3346</v>
      </c>
      <c r="F265" s="243" t="s">
        <v>2102</v>
      </c>
      <c r="G265" s="238" t="s">
        <v>3351</v>
      </c>
      <c r="H265" s="148" t="s">
        <v>362</v>
      </c>
    </row>
    <row r="266">
      <c r="A266" s="139">
        <v>265.0</v>
      </c>
      <c r="B266" s="245" t="s">
        <v>304</v>
      </c>
      <c r="C266" s="141" t="s">
        <v>303</v>
      </c>
      <c r="D266" s="141" t="s">
        <v>3054</v>
      </c>
      <c r="E266" s="141" t="s">
        <v>3352</v>
      </c>
      <c r="F266" s="240" t="s">
        <v>2089</v>
      </c>
      <c r="G266" s="235" t="s">
        <v>3353</v>
      </c>
      <c r="H266" s="143" t="s">
        <v>362</v>
      </c>
    </row>
    <row r="267">
      <c r="A267" s="144">
        <v>266.0</v>
      </c>
      <c r="B267" s="246" t="s">
        <v>304</v>
      </c>
      <c r="C267" s="146" t="s">
        <v>303</v>
      </c>
      <c r="D267" s="146" t="s">
        <v>3054</v>
      </c>
      <c r="E267" s="146" t="s">
        <v>3352</v>
      </c>
      <c r="F267" s="243" t="s">
        <v>2091</v>
      </c>
      <c r="G267" s="238" t="s">
        <v>3354</v>
      </c>
      <c r="H267" s="148" t="s">
        <v>362</v>
      </c>
    </row>
    <row r="268">
      <c r="A268" s="139">
        <v>267.0</v>
      </c>
      <c r="B268" s="245" t="s">
        <v>304</v>
      </c>
      <c r="C268" s="141" t="s">
        <v>303</v>
      </c>
      <c r="D268" s="141" t="s">
        <v>3054</v>
      </c>
      <c r="E268" s="141" t="s">
        <v>3352</v>
      </c>
      <c r="F268" s="240" t="s">
        <v>2093</v>
      </c>
      <c r="G268" s="235" t="s">
        <v>3355</v>
      </c>
      <c r="H268" s="143" t="s">
        <v>362</v>
      </c>
    </row>
    <row r="269">
      <c r="A269" s="144">
        <v>268.0</v>
      </c>
      <c r="B269" s="246" t="s">
        <v>304</v>
      </c>
      <c r="C269" s="146" t="s">
        <v>303</v>
      </c>
      <c r="D269" s="146" t="s">
        <v>3054</v>
      </c>
      <c r="E269" s="146" t="s">
        <v>3352</v>
      </c>
      <c r="F269" s="243" t="s">
        <v>2100</v>
      </c>
      <c r="G269" s="238" t="s">
        <v>3356</v>
      </c>
      <c r="H269" s="148" t="s">
        <v>362</v>
      </c>
    </row>
    <row r="270">
      <c r="A270" s="139">
        <v>269.0</v>
      </c>
      <c r="B270" s="245" t="s">
        <v>304</v>
      </c>
      <c r="C270" s="141" t="s">
        <v>303</v>
      </c>
      <c r="D270" s="141" t="s">
        <v>3054</v>
      </c>
      <c r="E270" s="141" t="s">
        <v>3352</v>
      </c>
      <c r="F270" s="240" t="s">
        <v>2102</v>
      </c>
      <c r="G270" s="235" t="s">
        <v>3357</v>
      </c>
      <c r="H270" s="143" t="s">
        <v>362</v>
      </c>
    </row>
    <row r="271">
      <c r="A271" s="144">
        <v>270.0</v>
      </c>
      <c r="B271" s="246" t="s">
        <v>304</v>
      </c>
      <c r="C271" s="146" t="s">
        <v>303</v>
      </c>
      <c r="D271" s="146" t="s">
        <v>3054</v>
      </c>
      <c r="E271" s="146" t="s">
        <v>3352</v>
      </c>
      <c r="F271" s="243" t="s">
        <v>2104</v>
      </c>
      <c r="G271" s="238" t="s">
        <v>3358</v>
      </c>
      <c r="H271" s="148" t="s">
        <v>362</v>
      </c>
    </row>
    <row r="272">
      <c r="A272" s="139">
        <v>271.0</v>
      </c>
      <c r="B272" s="245" t="s">
        <v>304</v>
      </c>
      <c r="C272" s="141" t="s">
        <v>303</v>
      </c>
      <c r="D272" s="141" t="s">
        <v>3054</v>
      </c>
      <c r="E272" s="141" t="s">
        <v>3352</v>
      </c>
      <c r="F272" s="240" t="s">
        <v>2106</v>
      </c>
      <c r="G272" s="235" t="s">
        <v>3359</v>
      </c>
      <c r="H272" s="143" t="s">
        <v>362</v>
      </c>
    </row>
    <row r="273">
      <c r="A273" s="144">
        <v>272.0</v>
      </c>
      <c r="B273" s="236" t="s">
        <v>1265</v>
      </c>
      <c r="C273" s="160" t="s">
        <v>306</v>
      </c>
      <c r="D273" s="146" t="s">
        <v>2145</v>
      </c>
      <c r="E273" s="146" t="s">
        <v>3360</v>
      </c>
      <c r="F273" s="237" t="s">
        <v>2089</v>
      </c>
      <c r="G273" s="238" t="s">
        <v>3361</v>
      </c>
      <c r="H273" s="148" t="s">
        <v>362</v>
      </c>
    </row>
    <row r="274">
      <c r="A274" s="139">
        <v>273.0</v>
      </c>
      <c r="B274" s="233" t="s">
        <v>1265</v>
      </c>
      <c r="C274" s="159" t="s">
        <v>306</v>
      </c>
      <c r="D274" s="141" t="s">
        <v>2145</v>
      </c>
      <c r="E274" s="141" t="s">
        <v>3360</v>
      </c>
      <c r="F274" s="234" t="s">
        <v>2091</v>
      </c>
      <c r="G274" s="235" t="s">
        <v>3362</v>
      </c>
      <c r="H274" s="143" t="s">
        <v>362</v>
      </c>
    </row>
    <row r="275">
      <c r="A275" s="144">
        <v>274.0</v>
      </c>
      <c r="B275" s="236" t="s">
        <v>1265</v>
      </c>
      <c r="C275" s="160" t="s">
        <v>306</v>
      </c>
      <c r="D275" s="146" t="s">
        <v>2145</v>
      </c>
      <c r="E275" s="146" t="s">
        <v>3360</v>
      </c>
      <c r="F275" s="237" t="s">
        <v>2093</v>
      </c>
      <c r="G275" s="238" t="s">
        <v>3363</v>
      </c>
      <c r="H275" s="148" t="s">
        <v>362</v>
      </c>
    </row>
    <row r="276">
      <c r="A276" s="139">
        <v>275.0</v>
      </c>
      <c r="B276" s="233" t="s">
        <v>1265</v>
      </c>
      <c r="C276" s="159" t="s">
        <v>306</v>
      </c>
      <c r="D276" s="141" t="s">
        <v>2145</v>
      </c>
      <c r="E276" s="141" t="s">
        <v>3360</v>
      </c>
      <c r="F276" s="234" t="s">
        <v>2100</v>
      </c>
      <c r="G276" s="235" t="s">
        <v>3364</v>
      </c>
      <c r="H276" s="143" t="s">
        <v>362</v>
      </c>
    </row>
    <row r="277">
      <c r="A277" s="144">
        <v>276.0</v>
      </c>
      <c r="B277" s="236" t="s">
        <v>1265</v>
      </c>
      <c r="C277" s="160" t="s">
        <v>306</v>
      </c>
      <c r="D277" s="146" t="s">
        <v>2145</v>
      </c>
      <c r="E277" s="146" t="s">
        <v>3360</v>
      </c>
      <c r="F277" s="237" t="s">
        <v>2102</v>
      </c>
      <c r="G277" s="238" t="s">
        <v>3365</v>
      </c>
      <c r="H277" s="148" t="s">
        <v>362</v>
      </c>
    </row>
    <row r="278">
      <c r="A278" s="139">
        <v>277.0</v>
      </c>
      <c r="B278" s="233" t="s">
        <v>1265</v>
      </c>
      <c r="C278" s="159" t="s">
        <v>306</v>
      </c>
      <c r="D278" s="141" t="s">
        <v>2145</v>
      </c>
      <c r="E278" s="141" t="s">
        <v>3360</v>
      </c>
      <c r="F278" s="234" t="s">
        <v>2104</v>
      </c>
      <c r="G278" s="235" t="s">
        <v>3366</v>
      </c>
      <c r="H278" s="143" t="s">
        <v>362</v>
      </c>
    </row>
    <row r="279">
      <c r="A279" s="144">
        <v>278.0</v>
      </c>
      <c r="B279" s="236" t="s">
        <v>1265</v>
      </c>
      <c r="C279" s="160" t="s">
        <v>306</v>
      </c>
      <c r="D279" s="146" t="s">
        <v>2145</v>
      </c>
      <c r="E279" s="146" t="s">
        <v>3360</v>
      </c>
      <c r="F279" s="237" t="s">
        <v>2106</v>
      </c>
      <c r="G279" s="238" t="s">
        <v>3367</v>
      </c>
      <c r="H279" s="148" t="s">
        <v>362</v>
      </c>
    </row>
    <row r="280">
      <c r="A280" s="139">
        <v>279.0</v>
      </c>
      <c r="B280" s="233" t="s">
        <v>1265</v>
      </c>
      <c r="C280" s="159" t="s">
        <v>306</v>
      </c>
      <c r="D280" s="141" t="s">
        <v>2145</v>
      </c>
      <c r="E280" s="141" t="s">
        <v>3360</v>
      </c>
      <c r="F280" s="234" t="s">
        <v>2108</v>
      </c>
      <c r="G280" s="235" t="s">
        <v>3368</v>
      </c>
      <c r="H280" s="143" t="s">
        <v>362</v>
      </c>
    </row>
    <row r="281">
      <c r="A281" s="144">
        <v>280.0</v>
      </c>
      <c r="B281" s="236" t="s">
        <v>1265</v>
      </c>
      <c r="C281" s="160" t="s">
        <v>306</v>
      </c>
      <c r="D281" s="146" t="s">
        <v>2149</v>
      </c>
      <c r="E281" s="146" t="s">
        <v>3369</v>
      </c>
      <c r="F281" s="237" t="s">
        <v>2089</v>
      </c>
      <c r="G281" s="238" t="s">
        <v>3370</v>
      </c>
      <c r="H281" s="148" t="s">
        <v>362</v>
      </c>
    </row>
    <row r="282">
      <c r="A282" s="139">
        <v>281.0</v>
      </c>
      <c r="B282" s="233" t="s">
        <v>1265</v>
      </c>
      <c r="C282" s="159" t="s">
        <v>306</v>
      </c>
      <c r="D282" s="141" t="s">
        <v>2149</v>
      </c>
      <c r="E282" s="141" t="s">
        <v>3369</v>
      </c>
      <c r="F282" s="234" t="s">
        <v>2091</v>
      </c>
      <c r="G282" s="235" t="s">
        <v>3371</v>
      </c>
      <c r="H282" s="143" t="s">
        <v>362</v>
      </c>
    </row>
    <row r="283">
      <c r="A283" s="144">
        <v>282.0</v>
      </c>
      <c r="B283" s="236" t="s">
        <v>1265</v>
      </c>
      <c r="C283" s="160" t="s">
        <v>306</v>
      </c>
      <c r="D283" s="146" t="s">
        <v>2149</v>
      </c>
      <c r="E283" s="146" t="s">
        <v>3369</v>
      </c>
      <c r="F283" s="237" t="s">
        <v>2093</v>
      </c>
      <c r="G283" s="238" t="s">
        <v>3372</v>
      </c>
      <c r="H283" s="148" t="s">
        <v>362</v>
      </c>
    </row>
    <row r="284">
      <c r="A284" s="139">
        <v>283.0</v>
      </c>
      <c r="B284" s="233" t="s">
        <v>1265</v>
      </c>
      <c r="C284" s="159" t="s">
        <v>306</v>
      </c>
      <c r="D284" s="141" t="s">
        <v>2149</v>
      </c>
      <c r="E284" s="141" t="s">
        <v>3369</v>
      </c>
      <c r="F284" s="234" t="s">
        <v>2100</v>
      </c>
      <c r="G284" s="235" t="s">
        <v>3373</v>
      </c>
      <c r="H284" s="143" t="s">
        <v>362</v>
      </c>
    </row>
    <row r="285">
      <c r="A285" s="144">
        <v>284.0</v>
      </c>
      <c r="B285" s="236" t="s">
        <v>1265</v>
      </c>
      <c r="C285" s="160" t="s">
        <v>306</v>
      </c>
      <c r="D285" s="146" t="s">
        <v>2149</v>
      </c>
      <c r="E285" s="146" t="s">
        <v>3369</v>
      </c>
      <c r="F285" s="237" t="s">
        <v>2102</v>
      </c>
      <c r="G285" s="238" t="s">
        <v>3374</v>
      </c>
      <c r="H285" s="148" t="s">
        <v>362</v>
      </c>
    </row>
    <row r="286">
      <c r="A286" s="139">
        <v>285.0</v>
      </c>
      <c r="B286" s="233" t="s">
        <v>1265</v>
      </c>
      <c r="C286" s="159" t="s">
        <v>306</v>
      </c>
      <c r="D286" s="141" t="s">
        <v>2149</v>
      </c>
      <c r="E286" s="141" t="s">
        <v>3369</v>
      </c>
      <c r="F286" s="234" t="s">
        <v>2104</v>
      </c>
      <c r="G286" s="235" t="s">
        <v>3375</v>
      </c>
      <c r="H286" s="143" t="s">
        <v>362</v>
      </c>
    </row>
    <row r="287">
      <c r="A287" s="144">
        <v>286.0</v>
      </c>
      <c r="B287" s="236" t="s">
        <v>1265</v>
      </c>
      <c r="C287" s="160" t="s">
        <v>306</v>
      </c>
      <c r="D287" s="146" t="s">
        <v>2149</v>
      </c>
      <c r="E287" s="146" t="s">
        <v>3369</v>
      </c>
      <c r="F287" s="237" t="s">
        <v>2106</v>
      </c>
      <c r="G287" s="238" t="s">
        <v>3376</v>
      </c>
      <c r="H287" s="148" t="s">
        <v>362</v>
      </c>
    </row>
    <row r="288">
      <c r="A288" s="139">
        <v>287.0</v>
      </c>
      <c r="B288" s="233" t="s">
        <v>1265</v>
      </c>
      <c r="C288" s="159" t="s">
        <v>306</v>
      </c>
      <c r="D288" s="141" t="s">
        <v>2149</v>
      </c>
      <c r="E288" s="141" t="s">
        <v>3369</v>
      </c>
      <c r="F288" s="234" t="s">
        <v>2108</v>
      </c>
      <c r="G288" s="235" t="s">
        <v>3377</v>
      </c>
      <c r="H288" s="143" t="s">
        <v>362</v>
      </c>
    </row>
    <row r="289">
      <c r="A289" s="144">
        <v>288.0</v>
      </c>
      <c r="B289" s="236" t="s">
        <v>1265</v>
      </c>
      <c r="C289" s="160" t="s">
        <v>306</v>
      </c>
      <c r="D289" s="146" t="s">
        <v>2166</v>
      </c>
      <c r="E289" s="146" t="s">
        <v>3378</v>
      </c>
      <c r="F289" s="237" t="s">
        <v>2089</v>
      </c>
      <c r="G289" s="238" t="s">
        <v>3379</v>
      </c>
      <c r="H289" s="148" t="s">
        <v>362</v>
      </c>
    </row>
    <row r="290">
      <c r="A290" s="139">
        <v>289.0</v>
      </c>
      <c r="B290" s="233" t="s">
        <v>1265</v>
      </c>
      <c r="C290" s="159" t="s">
        <v>306</v>
      </c>
      <c r="D290" s="141" t="s">
        <v>2166</v>
      </c>
      <c r="E290" s="141" t="s">
        <v>3378</v>
      </c>
      <c r="F290" s="234" t="s">
        <v>2091</v>
      </c>
      <c r="G290" s="235" t="s">
        <v>3380</v>
      </c>
      <c r="H290" s="143" t="s">
        <v>362</v>
      </c>
    </row>
    <row r="291">
      <c r="A291" s="144">
        <v>290.0</v>
      </c>
      <c r="B291" s="236" t="s">
        <v>1265</v>
      </c>
      <c r="C291" s="160" t="s">
        <v>306</v>
      </c>
      <c r="D291" s="146" t="s">
        <v>2166</v>
      </c>
      <c r="E291" s="146" t="s">
        <v>3378</v>
      </c>
      <c r="F291" s="237" t="s">
        <v>2093</v>
      </c>
      <c r="G291" s="238" t="s">
        <v>3381</v>
      </c>
      <c r="H291" s="148" t="s">
        <v>362</v>
      </c>
    </row>
    <row r="292">
      <c r="A292" s="139">
        <v>291.0</v>
      </c>
      <c r="B292" s="233" t="s">
        <v>1265</v>
      </c>
      <c r="C292" s="159" t="s">
        <v>306</v>
      </c>
      <c r="D292" s="141" t="s">
        <v>2166</v>
      </c>
      <c r="E292" s="141" t="s">
        <v>3378</v>
      </c>
      <c r="F292" s="234" t="s">
        <v>2100</v>
      </c>
      <c r="G292" s="235" t="s">
        <v>3382</v>
      </c>
      <c r="H292" s="143" t="s">
        <v>362</v>
      </c>
    </row>
    <row r="293">
      <c r="A293" s="144">
        <v>292.0</v>
      </c>
      <c r="B293" s="236" t="s">
        <v>1265</v>
      </c>
      <c r="C293" s="160" t="s">
        <v>306</v>
      </c>
      <c r="D293" s="146" t="s">
        <v>2166</v>
      </c>
      <c r="E293" s="146" t="s">
        <v>3378</v>
      </c>
      <c r="F293" s="237" t="s">
        <v>2102</v>
      </c>
      <c r="G293" s="238" t="s">
        <v>3383</v>
      </c>
      <c r="H293" s="148" t="s">
        <v>362</v>
      </c>
    </row>
    <row r="294">
      <c r="A294" s="139">
        <v>293.0</v>
      </c>
      <c r="B294" s="233" t="s">
        <v>1265</v>
      </c>
      <c r="C294" s="159" t="s">
        <v>306</v>
      </c>
      <c r="D294" s="141" t="s">
        <v>2166</v>
      </c>
      <c r="E294" s="141" t="s">
        <v>3378</v>
      </c>
      <c r="F294" s="234" t="s">
        <v>2104</v>
      </c>
      <c r="G294" s="235" t="s">
        <v>3384</v>
      </c>
      <c r="H294" s="143" t="s">
        <v>362</v>
      </c>
    </row>
    <row r="295">
      <c r="A295" s="144">
        <v>294.0</v>
      </c>
      <c r="B295" s="236" t="s">
        <v>312</v>
      </c>
      <c r="C295" s="160" t="s">
        <v>311</v>
      </c>
      <c r="D295" s="146" t="s">
        <v>2960</v>
      </c>
      <c r="E295" s="146" t="s">
        <v>3385</v>
      </c>
      <c r="F295" s="237" t="s">
        <v>2089</v>
      </c>
      <c r="G295" s="238" t="s">
        <v>3386</v>
      </c>
      <c r="H295" s="148" t="s">
        <v>362</v>
      </c>
    </row>
    <row r="296">
      <c r="A296" s="139">
        <v>295.0</v>
      </c>
      <c r="B296" s="233" t="s">
        <v>312</v>
      </c>
      <c r="C296" s="159" t="s">
        <v>311</v>
      </c>
      <c r="D296" s="141" t="s">
        <v>2960</v>
      </c>
      <c r="E296" s="141" t="s">
        <v>3385</v>
      </c>
      <c r="F296" s="234" t="s">
        <v>2091</v>
      </c>
      <c r="G296" s="235" t="s">
        <v>3387</v>
      </c>
      <c r="H296" s="143" t="s">
        <v>362</v>
      </c>
    </row>
    <row r="297">
      <c r="A297" s="144">
        <v>296.0</v>
      </c>
      <c r="B297" s="236" t="s">
        <v>312</v>
      </c>
      <c r="C297" s="160" t="s">
        <v>311</v>
      </c>
      <c r="D297" s="146" t="s">
        <v>2960</v>
      </c>
      <c r="E297" s="146" t="s">
        <v>3385</v>
      </c>
      <c r="F297" s="237" t="s">
        <v>2093</v>
      </c>
      <c r="G297" s="238" t="s">
        <v>3388</v>
      </c>
      <c r="H297" s="148" t="s">
        <v>362</v>
      </c>
    </row>
    <row r="298">
      <c r="A298" s="139">
        <v>297.0</v>
      </c>
      <c r="B298" s="233" t="s">
        <v>312</v>
      </c>
      <c r="C298" s="159" t="s">
        <v>311</v>
      </c>
      <c r="D298" s="141" t="s">
        <v>2960</v>
      </c>
      <c r="E298" s="141" t="s">
        <v>3385</v>
      </c>
      <c r="F298" s="234" t="s">
        <v>2100</v>
      </c>
      <c r="G298" s="235" t="s">
        <v>3389</v>
      </c>
      <c r="H298" s="143" t="s">
        <v>362</v>
      </c>
    </row>
    <row r="299">
      <c r="A299" s="144">
        <v>298.0</v>
      </c>
      <c r="B299" s="236" t="s">
        <v>312</v>
      </c>
      <c r="C299" s="160" t="s">
        <v>311</v>
      </c>
      <c r="D299" s="146" t="s">
        <v>2960</v>
      </c>
      <c r="E299" s="146" t="s">
        <v>3385</v>
      </c>
      <c r="F299" s="237" t="s">
        <v>2102</v>
      </c>
      <c r="G299" s="238" t="s">
        <v>3390</v>
      </c>
      <c r="H299" s="148" t="s">
        <v>362</v>
      </c>
    </row>
    <row r="300">
      <c r="A300" s="139">
        <v>299.0</v>
      </c>
      <c r="B300" s="233" t="s">
        <v>312</v>
      </c>
      <c r="C300" s="159" t="s">
        <v>311</v>
      </c>
      <c r="D300" s="141" t="s">
        <v>2960</v>
      </c>
      <c r="E300" s="141" t="s">
        <v>3385</v>
      </c>
      <c r="F300" s="234" t="s">
        <v>2104</v>
      </c>
      <c r="G300" s="235" t="s">
        <v>3391</v>
      </c>
      <c r="H300" s="143" t="s">
        <v>362</v>
      </c>
    </row>
    <row r="301">
      <c r="A301" s="144">
        <v>300.0</v>
      </c>
      <c r="B301" s="236" t="s">
        <v>312</v>
      </c>
      <c r="C301" s="160" t="s">
        <v>311</v>
      </c>
      <c r="D301" s="146" t="s">
        <v>2960</v>
      </c>
      <c r="E301" s="146" t="s">
        <v>3385</v>
      </c>
      <c r="F301" s="237" t="s">
        <v>2106</v>
      </c>
      <c r="G301" s="238" t="s">
        <v>3392</v>
      </c>
      <c r="H301" s="148" t="s">
        <v>362</v>
      </c>
    </row>
    <row r="302">
      <c r="A302" s="139">
        <v>301.0</v>
      </c>
      <c r="B302" s="233" t="s">
        <v>312</v>
      </c>
      <c r="C302" s="159" t="s">
        <v>311</v>
      </c>
      <c r="D302" s="141" t="s">
        <v>2966</v>
      </c>
      <c r="E302" s="141" t="s">
        <v>3393</v>
      </c>
      <c r="F302" s="234" t="s">
        <v>2089</v>
      </c>
      <c r="G302" s="235" t="s">
        <v>3394</v>
      </c>
      <c r="H302" s="143" t="s">
        <v>362</v>
      </c>
    </row>
    <row r="303">
      <c r="A303" s="144">
        <v>302.0</v>
      </c>
      <c r="B303" s="236" t="s">
        <v>312</v>
      </c>
      <c r="C303" s="160" t="s">
        <v>311</v>
      </c>
      <c r="D303" s="146" t="s">
        <v>2966</v>
      </c>
      <c r="E303" s="146" t="s">
        <v>3393</v>
      </c>
      <c r="F303" s="237" t="s">
        <v>2091</v>
      </c>
      <c r="G303" s="238" t="s">
        <v>3395</v>
      </c>
      <c r="H303" s="148" t="s">
        <v>362</v>
      </c>
    </row>
    <row r="304">
      <c r="A304" s="139">
        <v>303.0</v>
      </c>
      <c r="B304" s="233" t="s">
        <v>312</v>
      </c>
      <c r="C304" s="159" t="s">
        <v>311</v>
      </c>
      <c r="D304" s="141" t="s">
        <v>2966</v>
      </c>
      <c r="E304" s="141" t="s">
        <v>3393</v>
      </c>
      <c r="F304" s="234" t="s">
        <v>2093</v>
      </c>
      <c r="G304" s="235" t="s">
        <v>3396</v>
      </c>
      <c r="H304" s="143" t="s">
        <v>362</v>
      </c>
    </row>
    <row r="305">
      <c r="A305" s="144">
        <v>304.0</v>
      </c>
      <c r="B305" s="236" t="s">
        <v>312</v>
      </c>
      <c r="C305" s="160" t="s">
        <v>311</v>
      </c>
      <c r="D305" s="146" t="s">
        <v>2966</v>
      </c>
      <c r="E305" s="146" t="s">
        <v>3393</v>
      </c>
      <c r="F305" s="237" t="s">
        <v>2100</v>
      </c>
      <c r="G305" s="238" t="s">
        <v>3397</v>
      </c>
      <c r="H305" s="148" t="s">
        <v>362</v>
      </c>
    </row>
    <row r="306">
      <c r="A306" s="139">
        <v>305.0</v>
      </c>
      <c r="B306" s="233" t="s">
        <v>312</v>
      </c>
      <c r="C306" s="159" t="s">
        <v>311</v>
      </c>
      <c r="D306" s="141" t="s">
        <v>2973</v>
      </c>
      <c r="E306" s="141" t="s">
        <v>3398</v>
      </c>
      <c r="F306" s="234" t="s">
        <v>2089</v>
      </c>
      <c r="G306" s="235" t="s">
        <v>3399</v>
      </c>
      <c r="H306" s="143" t="s">
        <v>362</v>
      </c>
    </row>
    <row r="307">
      <c r="A307" s="144">
        <v>306.0</v>
      </c>
      <c r="B307" s="236" t="s">
        <v>312</v>
      </c>
      <c r="C307" s="160" t="s">
        <v>311</v>
      </c>
      <c r="D307" s="146" t="s">
        <v>2973</v>
      </c>
      <c r="E307" s="146" t="s">
        <v>3398</v>
      </c>
      <c r="F307" s="237" t="s">
        <v>2091</v>
      </c>
      <c r="G307" s="238" t="s">
        <v>3400</v>
      </c>
      <c r="H307" s="148" t="s">
        <v>362</v>
      </c>
    </row>
    <row r="308">
      <c r="A308" s="139">
        <v>307.0</v>
      </c>
      <c r="B308" s="233" t="s">
        <v>312</v>
      </c>
      <c r="C308" s="159" t="s">
        <v>311</v>
      </c>
      <c r="D308" s="141" t="s">
        <v>2973</v>
      </c>
      <c r="E308" s="141" t="s">
        <v>3398</v>
      </c>
      <c r="F308" s="234" t="s">
        <v>2093</v>
      </c>
      <c r="G308" s="235" t="s">
        <v>3401</v>
      </c>
      <c r="H308" s="143" t="s">
        <v>362</v>
      </c>
    </row>
    <row r="309">
      <c r="A309" s="144">
        <v>308.0</v>
      </c>
      <c r="B309" s="236" t="s">
        <v>312</v>
      </c>
      <c r="C309" s="160" t="s">
        <v>311</v>
      </c>
      <c r="D309" s="146" t="s">
        <v>2973</v>
      </c>
      <c r="E309" s="146" t="s">
        <v>3398</v>
      </c>
      <c r="F309" s="237" t="s">
        <v>2100</v>
      </c>
      <c r="G309" s="238" t="s">
        <v>3402</v>
      </c>
      <c r="H309" s="148" t="s">
        <v>362</v>
      </c>
    </row>
    <row r="310">
      <c r="A310" s="139">
        <v>309.0</v>
      </c>
      <c r="B310" s="233" t="s">
        <v>312</v>
      </c>
      <c r="C310" s="159" t="s">
        <v>311</v>
      </c>
      <c r="D310" s="141" t="s">
        <v>2973</v>
      </c>
      <c r="E310" s="141" t="s">
        <v>3398</v>
      </c>
      <c r="F310" s="234" t="s">
        <v>2102</v>
      </c>
      <c r="G310" s="235" t="s">
        <v>3403</v>
      </c>
      <c r="H310" s="143" t="s">
        <v>362</v>
      </c>
    </row>
    <row r="311">
      <c r="A311" s="144">
        <v>310.0</v>
      </c>
      <c r="B311" s="236" t="s">
        <v>312</v>
      </c>
      <c r="C311" s="160" t="s">
        <v>311</v>
      </c>
      <c r="D311" s="146" t="s">
        <v>2973</v>
      </c>
      <c r="E311" s="146" t="s">
        <v>3398</v>
      </c>
      <c r="F311" s="237" t="s">
        <v>2104</v>
      </c>
      <c r="G311" s="238" t="s">
        <v>3404</v>
      </c>
      <c r="H311" s="148" t="s">
        <v>362</v>
      </c>
    </row>
    <row r="312">
      <c r="A312" s="139">
        <v>311.0</v>
      </c>
      <c r="B312" s="233" t="s">
        <v>312</v>
      </c>
      <c r="C312" s="159" t="s">
        <v>311</v>
      </c>
      <c r="D312" s="141" t="s">
        <v>2973</v>
      </c>
      <c r="E312" s="141" t="s">
        <v>3398</v>
      </c>
      <c r="F312" s="234" t="s">
        <v>2106</v>
      </c>
      <c r="G312" s="235" t="s">
        <v>3405</v>
      </c>
      <c r="H312" s="143" t="s">
        <v>362</v>
      </c>
    </row>
    <row r="313">
      <c r="A313" s="144">
        <v>312.0</v>
      </c>
      <c r="B313" s="236" t="s">
        <v>312</v>
      </c>
      <c r="C313" s="160" t="s">
        <v>311</v>
      </c>
      <c r="D313" s="146" t="s">
        <v>2973</v>
      </c>
      <c r="E313" s="146" t="s">
        <v>3398</v>
      </c>
      <c r="F313" s="237" t="s">
        <v>2108</v>
      </c>
      <c r="G313" s="238" t="s">
        <v>3396</v>
      </c>
      <c r="H313" s="148" t="s">
        <v>362</v>
      </c>
    </row>
    <row r="314">
      <c r="A314" s="139">
        <v>313.0</v>
      </c>
      <c r="B314" s="233" t="s">
        <v>312</v>
      </c>
      <c r="C314" s="159" t="s">
        <v>311</v>
      </c>
      <c r="D314" s="141" t="s">
        <v>2973</v>
      </c>
      <c r="E314" s="141" t="s">
        <v>3398</v>
      </c>
      <c r="F314" s="234" t="s">
        <v>2110</v>
      </c>
      <c r="G314" s="235" t="s">
        <v>3406</v>
      </c>
      <c r="H314" s="143" t="s">
        <v>362</v>
      </c>
    </row>
    <row r="315">
      <c r="A315" s="144">
        <v>314.0</v>
      </c>
      <c r="B315" s="236" t="s">
        <v>312</v>
      </c>
      <c r="C315" s="160" t="s">
        <v>311</v>
      </c>
      <c r="D315" s="146" t="s">
        <v>2973</v>
      </c>
      <c r="E315" s="146" t="s">
        <v>3398</v>
      </c>
      <c r="F315" s="237" t="s">
        <v>2158</v>
      </c>
      <c r="G315" s="238" t="s">
        <v>3407</v>
      </c>
      <c r="H315" s="148" t="s">
        <v>362</v>
      </c>
    </row>
    <row r="316">
      <c r="A316" s="139">
        <v>315.0</v>
      </c>
      <c r="B316" s="233" t="s">
        <v>312</v>
      </c>
      <c r="C316" s="159" t="s">
        <v>311</v>
      </c>
      <c r="D316" s="141" t="s">
        <v>3051</v>
      </c>
      <c r="E316" s="141" t="s">
        <v>3408</v>
      </c>
      <c r="F316" s="234" t="s">
        <v>2089</v>
      </c>
      <c r="G316" s="235" t="s">
        <v>3409</v>
      </c>
      <c r="H316" s="143" t="s">
        <v>362</v>
      </c>
    </row>
    <row r="317">
      <c r="A317" s="144">
        <v>316.0</v>
      </c>
      <c r="B317" s="236" t="s">
        <v>312</v>
      </c>
      <c r="C317" s="160" t="s">
        <v>311</v>
      </c>
      <c r="D317" s="146" t="s">
        <v>3051</v>
      </c>
      <c r="E317" s="146" t="s">
        <v>3408</v>
      </c>
      <c r="F317" s="237" t="s">
        <v>2091</v>
      </c>
      <c r="G317" s="238" t="s">
        <v>3410</v>
      </c>
      <c r="H317" s="148" t="s">
        <v>362</v>
      </c>
    </row>
    <row r="318">
      <c r="A318" s="139">
        <v>317.0</v>
      </c>
      <c r="B318" s="233" t="s">
        <v>312</v>
      </c>
      <c r="C318" s="159" t="s">
        <v>311</v>
      </c>
      <c r="D318" s="141" t="s">
        <v>3051</v>
      </c>
      <c r="E318" s="141" t="s">
        <v>3408</v>
      </c>
      <c r="F318" s="234" t="s">
        <v>2093</v>
      </c>
      <c r="G318" s="235" t="s">
        <v>3411</v>
      </c>
      <c r="H318" s="143" t="s">
        <v>362</v>
      </c>
    </row>
    <row r="319">
      <c r="A319" s="144">
        <v>318.0</v>
      </c>
      <c r="B319" s="236" t="s">
        <v>312</v>
      </c>
      <c r="C319" s="160" t="s">
        <v>311</v>
      </c>
      <c r="D319" s="146" t="s">
        <v>3054</v>
      </c>
      <c r="E319" s="146" t="s">
        <v>3412</v>
      </c>
      <c r="F319" s="237" t="s">
        <v>2089</v>
      </c>
      <c r="G319" s="238" t="s">
        <v>3413</v>
      </c>
      <c r="H319" s="148" t="s">
        <v>362</v>
      </c>
    </row>
    <row r="320">
      <c r="A320" s="139">
        <v>319.0</v>
      </c>
      <c r="B320" s="233" t="s">
        <v>312</v>
      </c>
      <c r="C320" s="159" t="s">
        <v>311</v>
      </c>
      <c r="D320" s="141" t="s">
        <v>3054</v>
      </c>
      <c r="E320" s="141" t="s">
        <v>3412</v>
      </c>
      <c r="F320" s="234" t="s">
        <v>2091</v>
      </c>
      <c r="G320" s="235" t="s">
        <v>3414</v>
      </c>
      <c r="H320" s="143" t="s">
        <v>362</v>
      </c>
    </row>
    <row r="321">
      <c r="A321" s="144">
        <v>320.0</v>
      </c>
      <c r="B321" s="236" t="s">
        <v>312</v>
      </c>
      <c r="C321" s="160" t="s">
        <v>311</v>
      </c>
      <c r="D321" s="146" t="s">
        <v>3054</v>
      </c>
      <c r="E321" s="146" t="s">
        <v>3412</v>
      </c>
      <c r="F321" s="237" t="s">
        <v>2093</v>
      </c>
      <c r="G321" s="238" t="s">
        <v>3415</v>
      </c>
      <c r="H321" s="148" t="s">
        <v>362</v>
      </c>
    </row>
    <row r="322">
      <c r="A322" s="139">
        <v>321.0</v>
      </c>
      <c r="B322" s="233" t="s">
        <v>312</v>
      </c>
      <c r="C322" s="159" t="s">
        <v>311</v>
      </c>
      <c r="D322" s="141" t="s">
        <v>3054</v>
      </c>
      <c r="E322" s="141" t="s">
        <v>3412</v>
      </c>
      <c r="F322" s="234" t="s">
        <v>2100</v>
      </c>
      <c r="G322" s="235" t="s">
        <v>3416</v>
      </c>
      <c r="H322" s="143" t="s">
        <v>362</v>
      </c>
    </row>
    <row r="323">
      <c r="A323" s="144">
        <v>322.0</v>
      </c>
      <c r="B323" s="236" t="s">
        <v>312</v>
      </c>
      <c r="C323" s="160" t="s">
        <v>311</v>
      </c>
      <c r="D323" s="146" t="s">
        <v>3054</v>
      </c>
      <c r="E323" s="146" t="s">
        <v>3412</v>
      </c>
      <c r="F323" s="237" t="s">
        <v>2102</v>
      </c>
      <c r="G323" s="238" t="s">
        <v>3417</v>
      </c>
      <c r="H323" s="148" t="s">
        <v>362</v>
      </c>
    </row>
    <row r="324">
      <c r="A324" s="139">
        <v>323.0</v>
      </c>
      <c r="B324" s="233" t="s">
        <v>312</v>
      </c>
      <c r="C324" s="159" t="s">
        <v>311</v>
      </c>
      <c r="D324" s="141" t="s">
        <v>3054</v>
      </c>
      <c r="E324" s="141" t="s">
        <v>3412</v>
      </c>
      <c r="F324" s="234" t="s">
        <v>2104</v>
      </c>
      <c r="G324" s="235" t="s">
        <v>3418</v>
      </c>
      <c r="H324" s="143" t="s">
        <v>362</v>
      </c>
    </row>
    <row r="325">
      <c r="A325" s="144">
        <v>324.0</v>
      </c>
      <c r="B325" s="236" t="s">
        <v>312</v>
      </c>
      <c r="C325" s="160" t="s">
        <v>311</v>
      </c>
      <c r="D325" s="146" t="s">
        <v>3054</v>
      </c>
      <c r="E325" s="146" t="s">
        <v>3412</v>
      </c>
      <c r="F325" s="237" t="s">
        <v>2106</v>
      </c>
      <c r="G325" s="238" t="s">
        <v>3419</v>
      </c>
      <c r="H325" s="148" t="s">
        <v>362</v>
      </c>
    </row>
    <row r="326">
      <c r="A326" s="139">
        <v>325.0</v>
      </c>
      <c r="B326" s="233" t="s">
        <v>312</v>
      </c>
      <c r="C326" s="159" t="s">
        <v>311</v>
      </c>
      <c r="D326" s="141" t="s">
        <v>3054</v>
      </c>
      <c r="E326" s="141" t="s">
        <v>3412</v>
      </c>
      <c r="F326" s="234" t="s">
        <v>2108</v>
      </c>
      <c r="G326" s="235" t="s">
        <v>3420</v>
      </c>
      <c r="H326" s="143" t="s">
        <v>362</v>
      </c>
    </row>
    <row r="327">
      <c r="A327" s="144">
        <v>326.0</v>
      </c>
      <c r="B327" s="236" t="s">
        <v>316</v>
      </c>
      <c r="C327" s="160" t="s">
        <v>315</v>
      </c>
      <c r="D327" s="146" t="s">
        <v>2960</v>
      </c>
      <c r="E327" s="146" t="s">
        <v>3421</v>
      </c>
      <c r="F327" s="237" t="s">
        <v>2089</v>
      </c>
      <c r="G327" s="238" t="s">
        <v>3422</v>
      </c>
      <c r="H327" s="148" t="s">
        <v>362</v>
      </c>
    </row>
    <row r="328">
      <c r="A328" s="139">
        <v>327.0</v>
      </c>
      <c r="B328" s="233" t="s">
        <v>316</v>
      </c>
      <c r="C328" s="159" t="s">
        <v>315</v>
      </c>
      <c r="D328" s="141" t="s">
        <v>2960</v>
      </c>
      <c r="E328" s="141" t="s">
        <v>3421</v>
      </c>
      <c r="F328" s="234" t="s">
        <v>2091</v>
      </c>
      <c r="G328" s="235" t="s">
        <v>3423</v>
      </c>
      <c r="H328" s="143" t="s">
        <v>362</v>
      </c>
    </row>
    <row r="329">
      <c r="A329" s="144">
        <v>328.0</v>
      </c>
      <c r="B329" s="236" t="s">
        <v>316</v>
      </c>
      <c r="C329" s="160" t="s">
        <v>315</v>
      </c>
      <c r="D329" s="146" t="s">
        <v>2960</v>
      </c>
      <c r="E329" s="146" t="s">
        <v>3421</v>
      </c>
      <c r="F329" s="237" t="s">
        <v>2093</v>
      </c>
      <c r="G329" s="238" t="s">
        <v>3424</v>
      </c>
      <c r="H329" s="148" t="s">
        <v>362</v>
      </c>
    </row>
    <row r="330">
      <c r="A330" s="139">
        <v>329.0</v>
      </c>
      <c r="B330" s="233" t="s">
        <v>316</v>
      </c>
      <c r="C330" s="159" t="s">
        <v>315</v>
      </c>
      <c r="D330" s="141" t="s">
        <v>2960</v>
      </c>
      <c r="E330" s="141" t="s">
        <v>3421</v>
      </c>
      <c r="F330" s="234" t="s">
        <v>2100</v>
      </c>
      <c r="G330" s="235" t="s">
        <v>3425</v>
      </c>
      <c r="H330" s="143" t="s">
        <v>362</v>
      </c>
    </row>
    <row r="331">
      <c r="A331" s="144">
        <v>330.0</v>
      </c>
      <c r="B331" s="236" t="s">
        <v>316</v>
      </c>
      <c r="C331" s="160" t="s">
        <v>315</v>
      </c>
      <c r="D331" s="146" t="s">
        <v>2960</v>
      </c>
      <c r="E331" s="146" t="s">
        <v>3421</v>
      </c>
      <c r="F331" s="237" t="s">
        <v>2102</v>
      </c>
      <c r="G331" s="238" t="s">
        <v>3426</v>
      </c>
      <c r="H331" s="148" t="s">
        <v>362</v>
      </c>
    </row>
    <row r="332">
      <c r="A332" s="139">
        <v>331.0</v>
      </c>
      <c r="B332" s="233" t="s">
        <v>316</v>
      </c>
      <c r="C332" s="159" t="s">
        <v>315</v>
      </c>
      <c r="D332" s="141" t="s">
        <v>2960</v>
      </c>
      <c r="E332" s="141" t="s">
        <v>3421</v>
      </c>
      <c r="F332" s="234" t="s">
        <v>2104</v>
      </c>
      <c r="G332" s="235" t="s">
        <v>3427</v>
      </c>
      <c r="H332" s="143" t="s">
        <v>362</v>
      </c>
    </row>
    <row r="333">
      <c r="A333" s="144">
        <v>332.0</v>
      </c>
      <c r="B333" s="236" t="s">
        <v>316</v>
      </c>
      <c r="C333" s="160" t="s">
        <v>315</v>
      </c>
      <c r="D333" s="146" t="s">
        <v>2960</v>
      </c>
      <c r="E333" s="146" t="s">
        <v>3421</v>
      </c>
      <c r="F333" s="237" t="s">
        <v>2106</v>
      </c>
      <c r="G333" s="238" t="s">
        <v>3428</v>
      </c>
      <c r="H333" s="148" t="s">
        <v>362</v>
      </c>
    </row>
    <row r="334">
      <c r="A334" s="139">
        <v>333.0</v>
      </c>
      <c r="B334" s="233" t="s">
        <v>316</v>
      </c>
      <c r="C334" s="159" t="s">
        <v>315</v>
      </c>
      <c r="D334" s="141" t="s">
        <v>2960</v>
      </c>
      <c r="E334" s="141" t="s">
        <v>3421</v>
      </c>
      <c r="F334" s="234" t="s">
        <v>2108</v>
      </c>
      <c r="G334" s="235" t="s">
        <v>3429</v>
      </c>
      <c r="H334" s="143" t="s">
        <v>362</v>
      </c>
    </row>
    <row r="335">
      <c r="A335" s="144">
        <v>334.0</v>
      </c>
      <c r="B335" s="236" t="s">
        <v>316</v>
      </c>
      <c r="C335" s="160" t="s">
        <v>315</v>
      </c>
      <c r="D335" s="146" t="s">
        <v>2960</v>
      </c>
      <c r="E335" s="146" t="s">
        <v>3421</v>
      </c>
      <c r="F335" s="237" t="s">
        <v>2110</v>
      </c>
      <c r="G335" s="238" t="s">
        <v>3430</v>
      </c>
      <c r="H335" s="148" t="s">
        <v>362</v>
      </c>
    </row>
    <row r="336">
      <c r="A336" s="139">
        <v>335.0</v>
      </c>
      <c r="B336" s="233" t="s">
        <v>316</v>
      </c>
      <c r="C336" s="159" t="s">
        <v>315</v>
      </c>
      <c r="D336" s="141" t="s">
        <v>2966</v>
      </c>
      <c r="E336" s="141" t="s">
        <v>3431</v>
      </c>
      <c r="F336" s="234" t="s">
        <v>2089</v>
      </c>
      <c r="G336" s="235" t="s">
        <v>3432</v>
      </c>
      <c r="H336" s="143" t="s">
        <v>362</v>
      </c>
    </row>
    <row r="337">
      <c r="A337" s="144">
        <v>336.0</v>
      </c>
      <c r="B337" s="236" t="s">
        <v>316</v>
      </c>
      <c r="C337" s="160" t="s">
        <v>315</v>
      </c>
      <c r="D337" s="146" t="s">
        <v>2966</v>
      </c>
      <c r="E337" s="146" t="s">
        <v>3431</v>
      </c>
      <c r="F337" s="237" t="s">
        <v>2091</v>
      </c>
      <c r="G337" s="238" t="s">
        <v>3433</v>
      </c>
      <c r="H337" s="148" t="s">
        <v>362</v>
      </c>
    </row>
    <row r="338">
      <c r="A338" s="139">
        <v>337.0</v>
      </c>
      <c r="B338" s="233" t="s">
        <v>316</v>
      </c>
      <c r="C338" s="159" t="s">
        <v>315</v>
      </c>
      <c r="D338" s="141" t="s">
        <v>2966</v>
      </c>
      <c r="E338" s="141" t="s">
        <v>3431</v>
      </c>
      <c r="F338" s="234" t="s">
        <v>2093</v>
      </c>
      <c r="G338" s="235" t="s">
        <v>3434</v>
      </c>
      <c r="H338" s="143" t="s">
        <v>362</v>
      </c>
    </row>
    <row r="339">
      <c r="A339" s="144">
        <v>338.0</v>
      </c>
      <c r="B339" s="236" t="s">
        <v>316</v>
      </c>
      <c r="C339" s="160" t="s">
        <v>315</v>
      </c>
      <c r="D339" s="146" t="s">
        <v>2966</v>
      </c>
      <c r="E339" s="146" t="s">
        <v>3431</v>
      </c>
      <c r="F339" s="237" t="s">
        <v>2100</v>
      </c>
      <c r="G339" s="238" t="s">
        <v>3435</v>
      </c>
      <c r="H339" s="148" t="s">
        <v>362</v>
      </c>
    </row>
    <row r="340">
      <c r="A340" s="139">
        <v>339.0</v>
      </c>
      <c r="B340" s="233" t="s">
        <v>316</v>
      </c>
      <c r="C340" s="159" t="s">
        <v>315</v>
      </c>
      <c r="D340" s="141" t="s">
        <v>2966</v>
      </c>
      <c r="E340" s="141" t="s">
        <v>3431</v>
      </c>
      <c r="F340" s="234" t="s">
        <v>2102</v>
      </c>
      <c r="G340" s="235" t="s">
        <v>3436</v>
      </c>
      <c r="H340" s="143" t="s">
        <v>362</v>
      </c>
    </row>
    <row r="341">
      <c r="A341" s="144">
        <v>340.0</v>
      </c>
      <c r="B341" s="236" t="s">
        <v>316</v>
      </c>
      <c r="C341" s="160" t="s">
        <v>315</v>
      </c>
      <c r="D341" s="146" t="s">
        <v>2966</v>
      </c>
      <c r="E341" s="146" t="s">
        <v>3431</v>
      </c>
      <c r="F341" s="237" t="s">
        <v>2104</v>
      </c>
      <c r="G341" s="238" t="s">
        <v>3437</v>
      </c>
      <c r="H341" s="148" t="s">
        <v>362</v>
      </c>
    </row>
    <row r="342">
      <c r="A342" s="139">
        <v>341.0</v>
      </c>
      <c r="B342" s="233" t="s">
        <v>316</v>
      </c>
      <c r="C342" s="159" t="s">
        <v>315</v>
      </c>
      <c r="D342" s="141" t="s">
        <v>2966</v>
      </c>
      <c r="E342" s="141" t="s">
        <v>3431</v>
      </c>
      <c r="F342" s="234" t="s">
        <v>2106</v>
      </c>
      <c r="G342" s="235" t="s">
        <v>3438</v>
      </c>
      <c r="H342" s="143" t="s">
        <v>362</v>
      </c>
    </row>
    <row r="343">
      <c r="A343" s="144">
        <v>342.0</v>
      </c>
      <c r="B343" s="236" t="s">
        <v>316</v>
      </c>
      <c r="C343" s="160" t="s">
        <v>315</v>
      </c>
      <c r="D343" s="146" t="s">
        <v>2973</v>
      </c>
      <c r="E343" s="146" t="s">
        <v>3439</v>
      </c>
      <c r="F343" s="237" t="s">
        <v>2089</v>
      </c>
      <c r="G343" s="238" t="s">
        <v>3440</v>
      </c>
      <c r="H343" s="148" t="s">
        <v>362</v>
      </c>
    </row>
    <row r="344">
      <c r="A344" s="139">
        <v>343.0</v>
      </c>
      <c r="B344" s="233" t="s">
        <v>316</v>
      </c>
      <c r="C344" s="159" t="s">
        <v>315</v>
      </c>
      <c r="D344" s="141" t="s">
        <v>2973</v>
      </c>
      <c r="E344" s="141" t="s">
        <v>3439</v>
      </c>
      <c r="F344" s="234" t="s">
        <v>2091</v>
      </c>
      <c r="G344" s="235" t="s">
        <v>3441</v>
      </c>
      <c r="H344" s="143" t="s">
        <v>362</v>
      </c>
    </row>
    <row r="345">
      <c r="A345" s="144">
        <v>344.0</v>
      </c>
      <c r="B345" s="236" t="s">
        <v>316</v>
      </c>
      <c r="C345" s="160" t="s">
        <v>315</v>
      </c>
      <c r="D345" s="146" t="s">
        <v>2973</v>
      </c>
      <c r="E345" s="146" t="s">
        <v>3439</v>
      </c>
      <c r="F345" s="237" t="s">
        <v>2093</v>
      </c>
      <c r="G345" s="238" t="s">
        <v>3442</v>
      </c>
      <c r="H345" s="148" t="s">
        <v>362</v>
      </c>
    </row>
    <row r="346">
      <c r="A346" s="139">
        <v>345.0</v>
      </c>
      <c r="B346" s="233" t="s">
        <v>316</v>
      </c>
      <c r="C346" s="159" t="s">
        <v>315</v>
      </c>
      <c r="D346" s="141" t="s">
        <v>2973</v>
      </c>
      <c r="E346" s="141" t="s">
        <v>3439</v>
      </c>
      <c r="F346" s="234" t="s">
        <v>2100</v>
      </c>
      <c r="G346" s="235" t="s">
        <v>3443</v>
      </c>
      <c r="H346" s="143" t="s">
        <v>362</v>
      </c>
    </row>
    <row r="347">
      <c r="A347" s="144">
        <v>346.0</v>
      </c>
      <c r="B347" s="236" t="s">
        <v>316</v>
      </c>
      <c r="C347" s="160" t="s">
        <v>315</v>
      </c>
      <c r="D347" s="146" t="s">
        <v>2973</v>
      </c>
      <c r="E347" s="146" t="s">
        <v>3439</v>
      </c>
      <c r="F347" s="237" t="s">
        <v>2102</v>
      </c>
      <c r="G347" s="238" t="s">
        <v>3444</v>
      </c>
      <c r="H347" s="148" t="s">
        <v>362</v>
      </c>
    </row>
    <row r="348">
      <c r="A348" s="139">
        <v>347.0</v>
      </c>
      <c r="B348" s="233" t="s">
        <v>316</v>
      </c>
      <c r="C348" s="159" t="s">
        <v>315</v>
      </c>
      <c r="D348" s="141" t="s">
        <v>2973</v>
      </c>
      <c r="E348" s="141" t="s">
        <v>3439</v>
      </c>
      <c r="F348" s="234" t="s">
        <v>2104</v>
      </c>
      <c r="G348" s="235" t="s">
        <v>3445</v>
      </c>
      <c r="H348" s="143" t="s">
        <v>362</v>
      </c>
    </row>
    <row r="349">
      <c r="A349" s="144">
        <v>348.0</v>
      </c>
      <c r="B349" s="236" t="s">
        <v>316</v>
      </c>
      <c r="C349" s="160" t="s">
        <v>315</v>
      </c>
      <c r="D349" s="146" t="s">
        <v>2973</v>
      </c>
      <c r="E349" s="146" t="s">
        <v>3439</v>
      </c>
      <c r="F349" s="237" t="s">
        <v>2106</v>
      </c>
      <c r="G349" s="238" t="s">
        <v>3446</v>
      </c>
      <c r="H349" s="148" t="s">
        <v>362</v>
      </c>
    </row>
    <row r="350">
      <c r="A350" s="139">
        <v>349.0</v>
      </c>
      <c r="B350" s="233" t="s">
        <v>316</v>
      </c>
      <c r="C350" s="159" t="s">
        <v>315</v>
      </c>
      <c r="D350" s="141" t="s">
        <v>3051</v>
      </c>
      <c r="E350" s="141" t="s">
        <v>3447</v>
      </c>
      <c r="F350" s="234" t="s">
        <v>2089</v>
      </c>
      <c r="G350" s="235" t="s">
        <v>3448</v>
      </c>
      <c r="H350" s="143" t="s">
        <v>362</v>
      </c>
    </row>
    <row r="351">
      <c r="A351" s="144">
        <v>350.0</v>
      </c>
      <c r="B351" s="236" t="s">
        <v>316</v>
      </c>
      <c r="C351" s="160" t="s">
        <v>315</v>
      </c>
      <c r="D351" s="146" t="s">
        <v>3054</v>
      </c>
      <c r="E351" s="146" t="s">
        <v>3447</v>
      </c>
      <c r="F351" s="237" t="s">
        <v>2091</v>
      </c>
      <c r="G351" s="238" t="s">
        <v>3449</v>
      </c>
      <c r="H351" s="148" t="s">
        <v>362</v>
      </c>
    </row>
    <row r="352">
      <c r="A352" s="139">
        <v>351.0</v>
      </c>
      <c r="B352" s="233" t="s">
        <v>316</v>
      </c>
      <c r="C352" s="159" t="s">
        <v>315</v>
      </c>
      <c r="D352" s="141" t="s">
        <v>3450</v>
      </c>
      <c r="E352" s="141" t="s">
        <v>3447</v>
      </c>
      <c r="F352" s="234" t="s">
        <v>2093</v>
      </c>
      <c r="G352" s="235" t="s">
        <v>3451</v>
      </c>
      <c r="H352" s="143" t="s">
        <v>362</v>
      </c>
    </row>
    <row r="353">
      <c r="A353" s="144">
        <v>352.0</v>
      </c>
      <c r="B353" s="236" t="s">
        <v>316</v>
      </c>
      <c r="C353" s="160" t="s">
        <v>315</v>
      </c>
      <c r="D353" s="146" t="s">
        <v>3452</v>
      </c>
      <c r="E353" s="146" t="s">
        <v>3447</v>
      </c>
      <c r="F353" s="237" t="s">
        <v>2100</v>
      </c>
      <c r="G353" s="238" t="s">
        <v>3453</v>
      </c>
      <c r="H353" s="148" t="s">
        <v>362</v>
      </c>
    </row>
    <row r="354">
      <c r="A354" s="139">
        <v>353.0</v>
      </c>
      <c r="B354" s="239" t="s">
        <v>320</v>
      </c>
      <c r="C354" s="159" t="s">
        <v>319</v>
      </c>
      <c r="D354" s="159" t="s">
        <v>2960</v>
      </c>
      <c r="E354" s="159" t="s">
        <v>2925</v>
      </c>
      <c r="F354" s="240" t="s">
        <v>2089</v>
      </c>
      <c r="G354" s="241" t="s">
        <v>3454</v>
      </c>
      <c r="H354" s="151">
        <v>844.0</v>
      </c>
    </row>
    <row r="355">
      <c r="A355" s="144">
        <v>354.0</v>
      </c>
      <c r="B355" s="242" t="s">
        <v>320</v>
      </c>
      <c r="C355" s="160" t="s">
        <v>319</v>
      </c>
      <c r="D355" s="160" t="s">
        <v>2960</v>
      </c>
      <c r="E355" s="160" t="s">
        <v>2925</v>
      </c>
      <c r="F355" s="243" t="s">
        <v>2091</v>
      </c>
      <c r="G355" s="244" t="s">
        <v>3455</v>
      </c>
      <c r="H355" s="154">
        <v>845.0</v>
      </c>
    </row>
    <row r="356">
      <c r="A356" s="139">
        <v>355.0</v>
      </c>
      <c r="B356" s="239" t="s">
        <v>320</v>
      </c>
      <c r="C356" s="159" t="s">
        <v>319</v>
      </c>
      <c r="D356" s="159" t="s">
        <v>2960</v>
      </c>
      <c r="E356" s="159" t="s">
        <v>2925</v>
      </c>
      <c r="F356" s="240" t="s">
        <v>2093</v>
      </c>
      <c r="G356" s="241" t="s">
        <v>3456</v>
      </c>
      <c r="H356" s="151">
        <v>846.0</v>
      </c>
    </row>
    <row r="357">
      <c r="A357" s="144">
        <v>356.0</v>
      </c>
      <c r="B357" s="242" t="s">
        <v>320</v>
      </c>
      <c r="C357" s="160" t="s">
        <v>319</v>
      </c>
      <c r="D357" s="160" t="s">
        <v>2960</v>
      </c>
      <c r="E357" s="160" t="s">
        <v>2925</v>
      </c>
      <c r="F357" s="243" t="s">
        <v>2100</v>
      </c>
      <c r="G357" s="244" t="s">
        <v>3457</v>
      </c>
      <c r="H357" s="154">
        <v>847.0</v>
      </c>
    </row>
    <row r="358">
      <c r="A358" s="139">
        <v>357.0</v>
      </c>
      <c r="B358" s="239" t="s">
        <v>320</v>
      </c>
      <c r="C358" s="159" t="s">
        <v>319</v>
      </c>
      <c r="D358" s="159" t="s">
        <v>2960</v>
      </c>
      <c r="E358" s="159" t="s">
        <v>2925</v>
      </c>
      <c r="F358" s="240" t="s">
        <v>2102</v>
      </c>
      <c r="G358" s="241" t="s">
        <v>3458</v>
      </c>
      <c r="H358" s="151">
        <v>848.0</v>
      </c>
    </row>
    <row r="359">
      <c r="A359" s="144">
        <v>358.0</v>
      </c>
      <c r="B359" s="242" t="s">
        <v>320</v>
      </c>
      <c r="C359" s="160" t="s">
        <v>319</v>
      </c>
      <c r="D359" s="160" t="s">
        <v>2960</v>
      </c>
      <c r="E359" s="160" t="s">
        <v>2925</v>
      </c>
      <c r="F359" s="243" t="s">
        <v>2104</v>
      </c>
      <c r="G359" s="244" t="s">
        <v>3459</v>
      </c>
      <c r="H359" s="154">
        <v>849.0</v>
      </c>
    </row>
    <row r="360">
      <c r="A360" s="139">
        <v>359.0</v>
      </c>
      <c r="B360" s="239" t="s">
        <v>320</v>
      </c>
      <c r="C360" s="159" t="s">
        <v>319</v>
      </c>
      <c r="D360" s="159" t="s">
        <v>2960</v>
      </c>
      <c r="E360" s="159" t="s">
        <v>2925</v>
      </c>
      <c r="F360" s="240" t="s">
        <v>2106</v>
      </c>
      <c r="G360" s="241" t="s">
        <v>3460</v>
      </c>
      <c r="H360" s="151">
        <v>850.0</v>
      </c>
    </row>
    <row r="361">
      <c r="A361" s="144">
        <v>360.0</v>
      </c>
      <c r="B361" s="242" t="s">
        <v>320</v>
      </c>
      <c r="C361" s="160" t="s">
        <v>319</v>
      </c>
      <c r="D361" s="160" t="s">
        <v>2960</v>
      </c>
      <c r="E361" s="160" t="s">
        <v>2925</v>
      </c>
      <c r="F361" s="243" t="s">
        <v>2108</v>
      </c>
      <c r="G361" s="244" t="s">
        <v>3461</v>
      </c>
      <c r="H361" s="154">
        <v>851.0</v>
      </c>
    </row>
    <row r="362">
      <c r="A362" s="139">
        <v>361.0</v>
      </c>
      <c r="B362" s="239" t="s">
        <v>320</v>
      </c>
      <c r="C362" s="159" t="s">
        <v>319</v>
      </c>
      <c r="D362" s="159" t="s">
        <v>2966</v>
      </c>
      <c r="E362" s="159" t="s">
        <v>2934</v>
      </c>
      <c r="F362" s="240" t="s">
        <v>2089</v>
      </c>
      <c r="G362" s="241" t="s">
        <v>3462</v>
      </c>
      <c r="H362" s="151">
        <v>852.0</v>
      </c>
    </row>
    <row r="363">
      <c r="A363" s="144">
        <v>362.0</v>
      </c>
      <c r="B363" s="242" t="s">
        <v>320</v>
      </c>
      <c r="C363" s="160" t="s">
        <v>319</v>
      </c>
      <c r="D363" s="160" t="s">
        <v>2966</v>
      </c>
      <c r="E363" s="160" t="s">
        <v>2934</v>
      </c>
      <c r="F363" s="243" t="s">
        <v>2091</v>
      </c>
      <c r="G363" s="244" t="s">
        <v>3463</v>
      </c>
      <c r="H363" s="154">
        <v>853.0</v>
      </c>
    </row>
    <row r="364">
      <c r="A364" s="139">
        <v>363.0</v>
      </c>
      <c r="B364" s="239" t="s">
        <v>320</v>
      </c>
      <c r="C364" s="159" t="s">
        <v>319</v>
      </c>
      <c r="D364" s="159" t="s">
        <v>2966</v>
      </c>
      <c r="E364" s="159" t="s">
        <v>2934</v>
      </c>
      <c r="F364" s="240" t="s">
        <v>2093</v>
      </c>
      <c r="G364" s="241" t="s">
        <v>3464</v>
      </c>
      <c r="H364" s="151">
        <v>854.0</v>
      </c>
    </row>
    <row r="365">
      <c r="A365" s="144">
        <v>364.0</v>
      </c>
      <c r="B365" s="242" t="s">
        <v>320</v>
      </c>
      <c r="C365" s="160" t="s">
        <v>319</v>
      </c>
      <c r="D365" s="160" t="s">
        <v>2966</v>
      </c>
      <c r="E365" s="160" t="s">
        <v>2934</v>
      </c>
      <c r="F365" s="243" t="s">
        <v>2100</v>
      </c>
      <c r="G365" s="244" t="s">
        <v>3465</v>
      </c>
      <c r="H365" s="154">
        <v>855.0</v>
      </c>
    </row>
    <row r="366">
      <c r="A366" s="139">
        <v>365.0</v>
      </c>
      <c r="B366" s="239" t="s">
        <v>320</v>
      </c>
      <c r="C366" s="159" t="s">
        <v>319</v>
      </c>
      <c r="D366" s="159" t="s">
        <v>2966</v>
      </c>
      <c r="E366" s="159" t="s">
        <v>2934</v>
      </c>
      <c r="F366" s="240" t="s">
        <v>2102</v>
      </c>
      <c r="G366" s="241" t="s">
        <v>3466</v>
      </c>
      <c r="H366" s="151">
        <v>856.0</v>
      </c>
    </row>
    <row r="367">
      <c r="A367" s="144">
        <v>366.0</v>
      </c>
      <c r="B367" s="242" t="s">
        <v>320</v>
      </c>
      <c r="C367" s="160" t="s">
        <v>319</v>
      </c>
      <c r="D367" s="160" t="s">
        <v>2966</v>
      </c>
      <c r="E367" s="160" t="s">
        <v>2934</v>
      </c>
      <c r="F367" s="243" t="s">
        <v>2104</v>
      </c>
      <c r="G367" s="244" t="s">
        <v>3467</v>
      </c>
      <c r="H367" s="154">
        <v>857.0</v>
      </c>
    </row>
    <row r="368">
      <c r="A368" s="139">
        <v>367.0</v>
      </c>
      <c r="B368" s="239" t="s">
        <v>320</v>
      </c>
      <c r="C368" s="159" t="s">
        <v>319</v>
      </c>
      <c r="D368" s="159" t="s">
        <v>2966</v>
      </c>
      <c r="E368" s="159" t="s">
        <v>2934</v>
      </c>
      <c r="F368" s="240" t="s">
        <v>2106</v>
      </c>
      <c r="G368" s="241" t="s">
        <v>3468</v>
      </c>
      <c r="H368" s="151">
        <v>858.0</v>
      </c>
    </row>
    <row r="369">
      <c r="A369" s="144">
        <v>368.0</v>
      </c>
      <c r="B369" s="242" t="s">
        <v>320</v>
      </c>
      <c r="C369" s="160" t="s">
        <v>319</v>
      </c>
      <c r="D369" s="160" t="s">
        <v>2966</v>
      </c>
      <c r="E369" s="160" t="s">
        <v>2934</v>
      </c>
      <c r="F369" s="243" t="s">
        <v>2108</v>
      </c>
      <c r="G369" s="244" t="s">
        <v>3469</v>
      </c>
      <c r="H369" s="154">
        <v>859.0</v>
      </c>
    </row>
    <row r="370">
      <c r="A370" s="139">
        <v>369.0</v>
      </c>
      <c r="B370" s="239" t="s">
        <v>320</v>
      </c>
      <c r="C370" s="159" t="s">
        <v>319</v>
      </c>
      <c r="D370" s="159" t="s">
        <v>2966</v>
      </c>
      <c r="E370" s="159" t="s">
        <v>2934</v>
      </c>
      <c r="F370" s="240" t="s">
        <v>2110</v>
      </c>
      <c r="G370" s="241" t="s">
        <v>3470</v>
      </c>
      <c r="H370" s="151">
        <v>860.0</v>
      </c>
    </row>
    <row r="371">
      <c r="A371" s="144">
        <v>370.0</v>
      </c>
      <c r="B371" s="242" t="s">
        <v>320</v>
      </c>
      <c r="C371" s="160" t="s">
        <v>319</v>
      </c>
      <c r="D371" s="160" t="s">
        <v>2966</v>
      </c>
      <c r="E371" s="160" t="s">
        <v>2934</v>
      </c>
      <c r="F371" s="243" t="s">
        <v>2158</v>
      </c>
      <c r="G371" s="244" t="s">
        <v>3471</v>
      </c>
      <c r="H371" s="154">
        <v>861.0</v>
      </c>
    </row>
    <row r="372">
      <c r="A372" s="139">
        <v>371.0</v>
      </c>
      <c r="B372" s="239" t="s">
        <v>320</v>
      </c>
      <c r="C372" s="159" t="s">
        <v>319</v>
      </c>
      <c r="D372" s="159" t="s">
        <v>2966</v>
      </c>
      <c r="E372" s="159" t="s">
        <v>2934</v>
      </c>
      <c r="F372" s="240" t="s">
        <v>2160</v>
      </c>
      <c r="G372" s="241" t="s">
        <v>3472</v>
      </c>
      <c r="H372" s="151">
        <v>862.0</v>
      </c>
    </row>
    <row r="373">
      <c r="A373" s="144">
        <v>372.0</v>
      </c>
      <c r="B373" s="242" t="s">
        <v>320</v>
      </c>
      <c r="C373" s="160" t="s">
        <v>319</v>
      </c>
      <c r="D373" s="160" t="s">
        <v>2966</v>
      </c>
      <c r="E373" s="160" t="s">
        <v>2934</v>
      </c>
      <c r="F373" s="243" t="s">
        <v>2162</v>
      </c>
      <c r="G373" s="244" t="s">
        <v>3473</v>
      </c>
      <c r="H373" s="154">
        <v>863.0</v>
      </c>
    </row>
    <row r="374">
      <c r="A374" s="139">
        <v>373.0</v>
      </c>
      <c r="B374" s="239" t="s">
        <v>320</v>
      </c>
      <c r="C374" s="159" t="s">
        <v>319</v>
      </c>
      <c r="D374" s="159" t="s">
        <v>2966</v>
      </c>
      <c r="E374" s="159" t="s">
        <v>2934</v>
      </c>
      <c r="F374" s="240" t="s">
        <v>2164</v>
      </c>
      <c r="G374" s="241" t="s">
        <v>3474</v>
      </c>
      <c r="H374" s="151">
        <v>864.0</v>
      </c>
    </row>
    <row r="375">
      <c r="A375" s="144">
        <v>374.0</v>
      </c>
      <c r="B375" s="242" t="s">
        <v>320</v>
      </c>
      <c r="C375" s="160" t="s">
        <v>319</v>
      </c>
      <c r="D375" s="160" t="s">
        <v>2973</v>
      </c>
      <c r="E375" s="160" t="s">
        <v>2944</v>
      </c>
      <c r="F375" s="243" t="s">
        <v>2089</v>
      </c>
      <c r="G375" s="244" t="s">
        <v>3475</v>
      </c>
      <c r="H375" s="154">
        <v>865.0</v>
      </c>
    </row>
    <row r="376">
      <c r="A376" s="139">
        <v>375.0</v>
      </c>
      <c r="B376" s="239" t="s">
        <v>320</v>
      </c>
      <c r="C376" s="159" t="s">
        <v>319</v>
      </c>
      <c r="D376" s="159" t="s">
        <v>2973</v>
      </c>
      <c r="E376" s="159" t="s">
        <v>2944</v>
      </c>
      <c r="F376" s="240" t="s">
        <v>2091</v>
      </c>
      <c r="G376" s="241" t="s">
        <v>3476</v>
      </c>
      <c r="H376" s="151">
        <v>866.0</v>
      </c>
    </row>
    <row r="377">
      <c r="A377" s="144">
        <v>376.0</v>
      </c>
      <c r="B377" s="242" t="s">
        <v>320</v>
      </c>
      <c r="C377" s="160" t="s">
        <v>319</v>
      </c>
      <c r="D377" s="160" t="s">
        <v>2973</v>
      </c>
      <c r="E377" s="160" t="s">
        <v>2944</v>
      </c>
      <c r="F377" s="243" t="s">
        <v>2093</v>
      </c>
      <c r="G377" s="244" t="s">
        <v>3477</v>
      </c>
      <c r="H377" s="154">
        <v>867.0</v>
      </c>
    </row>
    <row r="378">
      <c r="A378" s="139">
        <v>377.0</v>
      </c>
      <c r="B378" s="239" t="s">
        <v>320</v>
      </c>
      <c r="C378" s="159" t="s">
        <v>319</v>
      </c>
      <c r="D378" s="159" t="s">
        <v>2973</v>
      </c>
      <c r="E378" s="159" t="s">
        <v>2944</v>
      </c>
      <c r="F378" s="240" t="s">
        <v>2100</v>
      </c>
      <c r="G378" s="241" t="s">
        <v>3478</v>
      </c>
      <c r="H378" s="151">
        <v>868.0</v>
      </c>
    </row>
    <row r="379">
      <c r="A379" s="144">
        <v>378.0</v>
      </c>
      <c r="B379" s="242" t="s">
        <v>320</v>
      </c>
      <c r="C379" s="160" t="s">
        <v>319</v>
      </c>
      <c r="D379" s="160" t="s">
        <v>2973</v>
      </c>
      <c r="E379" s="160" t="s">
        <v>2944</v>
      </c>
      <c r="F379" s="243" t="s">
        <v>2102</v>
      </c>
      <c r="G379" s="244" t="s">
        <v>3479</v>
      </c>
      <c r="H379" s="154">
        <v>869.0</v>
      </c>
    </row>
    <row r="380">
      <c r="A380" s="139">
        <v>379.0</v>
      </c>
      <c r="B380" s="239" t="s">
        <v>320</v>
      </c>
      <c r="C380" s="159" t="s">
        <v>319</v>
      </c>
      <c r="D380" s="159" t="s">
        <v>2973</v>
      </c>
      <c r="E380" s="159" t="s">
        <v>2944</v>
      </c>
      <c r="F380" s="240" t="s">
        <v>2104</v>
      </c>
      <c r="G380" s="241" t="s">
        <v>3480</v>
      </c>
      <c r="H380" s="151">
        <v>870.0</v>
      </c>
    </row>
    <row r="381">
      <c r="A381" s="144">
        <v>380.0</v>
      </c>
      <c r="B381" s="242" t="s">
        <v>320</v>
      </c>
      <c r="C381" s="160" t="s">
        <v>319</v>
      </c>
      <c r="D381" s="160" t="s">
        <v>2973</v>
      </c>
      <c r="E381" s="160" t="s">
        <v>2944</v>
      </c>
      <c r="F381" s="243" t="s">
        <v>2106</v>
      </c>
      <c r="G381" s="244" t="s">
        <v>3481</v>
      </c>
      <c r="H381" s="154">
        <v>871.0</v>
      </c>
    </row>
    <row r="382">
      <c r="A382" s="139">
        <v>381.0</v>
      </c>
      <c r="B382" s="239" t="s">
        <v>320</v>
      </c>
      <c r="C382" s="159" t="s">
        <v>319</v>
      </c>
      <c r="D382" s="159" t="s">
        <v>2973</v>
      </c>
      <c r="E382" s="159" t="s">
        <v>2944</v>
      </c>
      <c r="F382" s="240" t="s">
        <v>2108</v>
      </c>
      <c r="G382" s="241" t="s">
        <v>3482</v>
      </c>
      <c r="H382" s="151">
        <v>872.0</v>
      </c>
    </row>
    <row r="383">
      <c r="A383" s="144">
        <v>382.0</v>
      </c>
      <c r="B383" s="242" t="s">
        <v>320</v>
      </c>
      <c r="C383" s="160" t="s">
        <v>319</v>
      </c>
      <c r="D383" s="160" t="s">
        <v>2973</v>
      </c>
      <c r="E383" s="160" t="s">
        <v>2944</v>
      </c>
      <c r="F383" s="243" t="s">
        <v>2110</v>
      </c>
      <c r="G383" s="244" t="s">
        <v>3483</v>
      </c>
      <c r="H383" s="154">
        <v>873.0</v>
      </c>
    </row>
    <row r="384">
      <c r="A384" s="139">
        <v>383.0</v>
      </c>
      <c r="B384" s="239" t="s">
        <v>320</v>
      </c>
      <c r="C384" s="159" t="s">
        <v>319</v>
      </c>
      <c r="D384" s="159" t="s">
        <v>2973</v>
      </c>
      <c r="E384" s="159" t="s">
        <v>2944</v>
      </c>
      <c r="F384" s="240" t="s">
        <v>2158</v>
      </c>
      <c r="G384" s="241" t="s">
        <v>3484</v>
      </c>
      <c r="H384" s="151">
        <v>874.0</v>
      </c>
    </row>
    <row r="385">
      <c r="A385" s="144">
        <v>384.0</v>
      </c>
      <c r="B385" s="242" t="s">
        <v>320</v>
      </c>
      <c r="C385" s="160" t="s">
        <v>319</v>
      </c>
      <c r="D385" s="160" t="s">
        <v>3051</v>
      </c>
      <c r="E385" s="160" t="s">
        <v>2954</v>
      </c>
      <c r="F385" s="243" t="s">
        <v>2089</v>
      </c>
      <c r="G385" s="244" t="s">
        <v>3485</v>
      </c>
      <c r="H385" s="154">
        <v>875.0</v>
      </c>
    </row>
    <row r="386">
      <c r="A386" s="139">
        <v>385.0</v>
      </c>
      <c r="B386" s="239" t="s">
        <v>320</v>
      </c>
      <c r="C386" s="159" t="s">
        <v>319</v>
      </c>
      <c r="D386" s="159" t="s">
        <v>3051</v>
      </c>
      <c r="E386" s="159" t="s">
        <v>2954</v>
      </c>
      <c r="F386" s="240" t="s">
        <v>2091</v>
      </c>
      <c r="G386" s="241" t="s">
        <v>3486</v>
      </c>
      <c r="H386" s="151">
        <v>876.0</v>
      </c>
    </row>
    <row r="387">
      <c r="A387" s="144">
        <v>386.0</v>
      </c>
      <c r="B387" s="242" t="s">
        <v>320</v>
      </c>
      <c r="C387" s="160" t="s">
        <v>319</v>
      </c>
      <c r="D387" s="160" t="s">
        <v>3051</v>
      </c>
      <c r="E387" s="160" t="s">
        <v>2954</v>
      </c>
      <c r="F387" s="243" t="s">
        <v>2093</v>
      </c>
      <c r="G387" s="244" t="s">
        <v>3487</v>
      </c>
      <c r="H387" s="154">
        <v>877.0</v>
      </c>
    </row>
    <row r="388">
      <c r="A388" s="139">
        <v>387.0</v>
      </c>
      <c r="B388" s="239" t="s">
        <v>320</v>
      </c>
      <c r="C388" s="159" t="s">
        <v>319</v>
      </c>
      <c r="D388" s="159" t="s">
        <v>3051</v>
      </c>
      <c r="E388" s="159" t="s">
        <v>2954</v>
      </c>
      <c r="F388" s="240" t="s">
        <v>2100</v>
      </c>
      <c r="G388" s="241" t="s">
        <v>3488</v>
      </c>
      <c r="H388" s="151">
        <v>878.0</v>
      </c>
    </row>
    <row r="389">
      <c r="A389" s="144">
        <v>388.0</v>
      </c>
      <c r="B389" s="242" t="s">
        <v>320</v>
      </c>
      <c r="C389" s="160" t="s">
        <v>319</v>
      </c>
      <c r="D389" s="160" t="s">
        <v>3051</v>
      </c>
      <c r="E389" s="160" t="s">
        <v>2954</v>
      </c>
      <c r="F389" s="243" t="s">
        <v>2102</v>
      </c>
      <c r="G389" s="244" t="s">
        <v>3489</v>
      </c>
      <c r="H389" s="154">
        <v>879.0</v>
      </c>
    </row>
    <row r="390">
      <c r="A390" s="139">
        <v>389.0</v>
      </c>
      <c r="B390" s="239" t="s">
        <v>320</v>
      </c>
      <c r="C390" s="159" t="s">
        <v>319</v>
      </c>
      <c r="D390" s="159" t="s">
        <v>3054</v>
      </c>
      <c r="E390" s="159" t="s">
        <v>3490</v>
      </c>
      <c r="F390" s="240" t="s">
        <v>2089</v>
      </c>
      <c r="G390" s="241" t="s">
        <v>3491</v>
      </c>
      <c r="H390" s="151">
        <v>557.0</v>
      </c>
    </row>
    <row r="391">
      <c r="A391" s="144">
        <v>390.0</v>
      </c>
      <c r="B391" s="242" t="s">
        <v>320</v>
      </c>
      <c r="C391" s="160" t="s">
        <v>319</v>
      </c>
      <c r="D391" s="160" t="s">
        <v>3054</v>
      </c>
      <c r="E391" s="160" t="s">
        <v>3490</v>
      </c>
      <c r="F391" s="243" t="s">
        <v>2091</v>
      </c>
      <c r="G391" s="244" t="s">
        <v>3492</v>
      </c>
      <c r="H391" s="154">
        <v>881.0</v>
      </c>
    </row>
    <row r="392">
      <c r="A392" s="139">
        <v>391.0</v>
      </c>
      <c r="B392" s="239" t="s">
        <v>320</v>
      </c>
      <c r="C392" s="159" t="s">
        <v>319</v>
      </c>
      <c r="D392" s="159" t="s">
        <v>3450</v>
      </c>
      <c r="E392" s="159" t="s">
        <v>3493</v>
      </c>
      <c r="F392" s="240" t="s">
        <v>2089</v>
      </c>
      <c r="G392" s="241" t="s">
        <v>3494</v>
      </c>
      <c r="H392" s="151">
        <v>559.0</v>
      </c>
    </row>
    <row r="393">
      <c r="A393" s="144">
        <v>392.0</v>
      </c>
      <c r="B393" s="242" t="s">
        <v>320</v>
      </c>
      <c r="C393" s="160" t="s">
        <v>319</v>
      </c>
      <c r="D393" s="160" t="s">
        <v>3450</v>
      </c>
      <c r="E393" s="160" t="s">
        <v>3493</v>
      </c>
      <c r="F393" s="243" t="s">
        <v>2091</v>
      </c>
      <c r="G393" s="244" t="s">
        <v>3495</v>
      </c>
      <c r="H393" s="154">
        <v>883.0</v>
      </c>
    </row>
    <row r="394">
      <c r="A394" s="139">
        <v>393.0</v>
      </c>
      <c r="B394" s="239" t="s">
        <v>320</v>
      </c>
      <c r="C394" s="159" t="s">
        <v>319</v>
      </c>
      <c r="D394" s="159" t="s">
        <v>3450</v>
      </c>
      <c r="E394" s="159" t="s">
        <v>3493</v>
      </c>
      <c r="F394" s="240" t="s">
        <v>2093</v>
      </c>
      <c r="G394" s="241" t="s">
        <v>3496</v>
      </c>
      <c r="H394" s="151">
        <v>561.0</v>
      </c>
    </row>
    <row r="395">
      <c r="A395" s="144">
        <v>394.0</v>
      </c>
      <c r="B395" s="242" t="s">
        <v>320</v>
      </c>
      <c r="C395" s="160" t="s">
        <v>319</v>
      </c>
      <c r="D395" s="160" t="s">
        <v>3452</v>
      </c>
      <c r="E395" s="160" t="s">
        <v>3497</v>
      </c>
      <c r="F395" s="243" t="s">
        <v>2089</v>
      </c>
      <c r="G395" s="244" t="s">
        <v>3498</v>
      </c>
      <c r="H395" s="154">
        <v>562.0</v>
      </c>
    </row>
    <row r="396">
      <c r="A396" s="139">
        <v>395.0</v>
      </c>
      <c r="B396" s="239" t="s">
        <v>320</v>
      </c>
      <c r="C396" s="159" t="s">
        <v>319</v>
      </c>
      <c r="D396" s="159" t="s">
        <v>3452</v>
      </c>
      <c r="E396" s="159" t="s">
        <v>3497</v>
      </c>
      <c r="F396" s="240" t="s">
        <v>2091</v>
      </c>
      <c r="G396" s="241" t="s">
        <v>3499</v>
      </c>
      <c r="H396" s="151">
        <v>563.0</v>
      </c>
    </row>
    <row r="397">
      <c r="A397" s="144">
        <v>396.0</v>
      </c>
      <c r="B397" s="242" t="s">
        <v>320</v>
      </c>
      <c r="C397" s="160" t="s">
        <v>319</v>
      </c>
      <c r="D397" s="160" t="s">
        <v>3452</v>
      </c>
      <c r="E397" s="160" t="s">
        <v>3497</v>
      </c>
      <c r="F397" s="243" t="s">
        <v>2093</v>
      </c>
      <c r="G397" s="244" t="s">
        <v>3500</v>
      </c>
      <c r="H397" s="154">
        <v>564.0</v>
      </c>
    </row>
    <row r="398">
      <c r="A398" s="139">
        <v>397.0</v>
      </c>
      <c r="B398" s="239" t="s">
        <v>310</v>
      </c>
      <c r="C398" s="159" t="s">
        <v>309</v>
      </c>
      <c r="D398" s="159" t="s">
        <v>2087</v>
      </c>
      <c r="E398" s="159" t="s">
        <v>3501</v>
      </c>
      <c r="F398" s="240" t="s">
        <v>2089</v>
      </c>
      <c r="G398" s="241" t="s">
        <v>3502</v>
      </c>
      <c r="H398" s="151">
        <v>468.0</v>
      </c>
    </row>
    <row r="399">
      <c r="A399" s="144">
        <v>398.0</v>
      </c>
      <c r="B399" s="242" t="s">
        <v>310</v>
      </c>
      <c r="C399" s="160" t="s">
        <v>309</v>
      </c>
      <c r="D399" s="160" t="s">
        <v>2087</v>
      </c>
      <c r="E399" s="160" t="s">
        <v>3501</v>
      </c>
      <c r="F399" s="243" t="s">
        <v>2091</v>
      </c>
      <c r="G399" s="244" t="s">
        <v>3503</v>
      </c>
      <c r="H399" s="154">
        <v>469.0</v>
      </c>
    </row>
    <row r="400">
      <c r="A400" s="139">
        <v>399.0</v>
      </c>
      <c r="B400" s="239" t="s">
        <v>310</v>
      </c>
      <c r="C400" s="159" t="s">
        <v>309</v>
      </c>
      <c r="D400" s="159" t="s">
        <v>2087</v>
      </c>
      <c r="E400" s="159" t="s">
        <v>3501</v>
      </c>
      <c r="F400" s="240" t="s">
        <v>2093</v>
      </c>
      <c r="G400" s="241" t="s">
        <v>3504</v>
      </c>
      <c r="H400" s="151">
        <v>470.0</v>
      </c>
    </row>
    <row r="401">
      <c r="A401" s="144">
        <v>400.0</v>
      </c>
      <c r="B401" s="242" t="s">
        <v>310</v>
      </c>
      <c r="C401" s="160" t="s">
        <v>309</v>
      </c>
      <c r="D401" s="160" t="s">
        <v>2095</v>
      </c>
      <c r="E401" s="160" t="s">
        <v>2500</v>
      </c>
      <c r="F401" s="243" t="s">
        <v>2089</v>
      </c>
      <c r="G401" s="244" t="s">
        <v>3505</v>
      </c>
      <c r="H401" s="154">
        <v>471.0</v>
      </c>
    </row>
    <row r="402">
      <c r="A402" s="139">
        <v>401.0</v>
      </c>
      <c r="B402" s="239" t="s">
        <v>310</v>
      </c>
      <c r="C402" s="159" t="s">
        <v>309</v>
      </c>
      <c r="D402" s="159" t="s">
        <v>2095</v>
      </c>
      <c r="E402" s="159" t="s">
        <v>2500</v>
      </c>
      <c r="F402" s="240" t="s">
        <v>2091</v>
      </c>
      <c r="G402" s="241" t="s">
        <v>3506</v>
      </c>
      <c r="H402" s="151">
        <v>472.0</v>
      </c>
    </row>
    <row r="403">
      <c r="A403" s="144">
        <v>402.0</v>
      </c>
      <c r="B403" s="242" t="s">
        <v>310</v>
      </c>
      <c r="C403" s="160" t="s">
        <v>309</v>
      </c>
      <c r="D403" s="160" t="s">
        <v>2095</v>
      </c>
      <c r="E403" s="160" t="s">
        <v>2500</v>
      </c>
      <c r="F403" s="243" t="s">
        <v>2093</v>
      </c>
      <c r="G403" s="238" t="s">
        <v>3507</v>
      </c>
      <c r="H403" s="148" t="s">
        <v>362</v>
      </c>
    </row>
    <row r="404">
      <c r="A404" s="139">
        <v>403.0</v>
      </c>
      <c r="B404" s="239" t="s">
        <v>310</v>
      </c>
      <c r="C404" s="159" t="s">
        <v>309</v>
      </c>
      <c r="D404" s="159" t="s">
        <v>2095</v>
      </c>
      <c r="E404" s="159" t="s">
        <v>2500</v>
      </c>
      <c r="F404" s="240" t="s">
        <v>2100</v>
      </c>
      <c r="G404" s="241" t="s">
        <v>3508</v>
      </c>
      <c r="H404" s="151">
        <v>474.0</v>
      </c>
    </row>
    <row r="405">
      <c r="A405" s="144">
        <v>404.0</v>
      </c>
      <c r="B405" s="242" t="s">
        <v>310</v>
      </c>
      <c r="C405" s="160" t="s">
        <v>309</v>
      </c>
      <c r="D405" s="160" t="s">
        <v>2095</v>
      </c>
      <c r="E405" s="160" t="s">
        <v>2500</v>
      </c>
      <c r="F405" s="243" t="s">
        <v>2102</v>
      </c>
      <c r="G405" s="244" t="s">
        <v>3509</v>
      </c>
      <c r="H405" s="154">
        <v>475.0</v>
      </c>
    </row>
    <row r="406">
      <c r="A406" s="139">
        <v>405.0</v>
      </c>
      <c r="B406" s="239" t="s">
        <v>310</v>
      </c>
      <c r="C406" s="159" t="s">
        <v>309</v>
      </c>
      <c r="D406" s="159" t="s">
        <v>2095</v>
      </c>
      <c r="E406" s="159" t="s">
        <v>2500</v>
      </c>
      <c r="F406" s="240" t="s">
        <v>2104</v>
      </c>
      <c r="G406" s="241" t="s">
        <v>3510</v>
      </c>
      <c r="H406" s="151">
        <v>476.0</v>
      </c>
    </row>
    <row r="407">
      <c r="A407" s="144">
        <v>406.0</v>
      </c>
      <c r="B407" s="242" t="s">
        <v>310</v>
      </c>
      <c r="C407" s="160" t="s">
        <v>309</v>
      </c>
      <c r="D407" s="160" t="s">
        <v>2095</v>
      </c>
      <c r="E407" s="160" t="s">
        <v>2500</v>
      </c>
      <c r="F407" s="243" t="s">
        <v>2106</v>
      </c>
      <c r="G407" s="244" t="s">
        <v>3511</v>
      </c>
      <c r="H407" s="154">
        <v>477.0</v>
      </c>
    </row>
    <row r="408">
      <c r="A408" s="139">
        <v>407.0</v>
      </c>
      <c r="B408" s="239" t="s">
        <v>310</v>
      </c>
      <c r="C408" s="159" t="s">
        <v>309</v>
      </c>
      <c r="D408" s="159" t="s">
        <v>2112</v>
      </c>
      <c r="E408" s="159" t="s">
        <v>3512</v>
      </c>
      <c r="F408" s="240" t="s">
        <v>2089</v>
      </c>
      <c r="G408" s="241" t="s">
        <v>3513</v>
      </c>
      <c r="H408" s="151">
        <v>478.0</v>
      </c>
    </row>
    <row r="409">
      <c r="A409" s="144">
        <v>408.0</v>
      </c>
      <c r="B409" s="242" t="s">
        <v>310</v>
      </c>
      <c r="C409" s="160" t="s">
        <v>309</v>
      </c>
      <c r="D409" s="160" t="s">
        <v>2112</v>
      </c>
      <c r="E409" s="160" t="s">
        <v>3512</v>
      </c>
      <c r="F409" s="243" t="s">
        <v>2091</v>
      </c>
      <c r="G409" s="244" t="s">
        <v>3514</v>
      </c>
      <c r="H409" s="154">
        <v>479.0</v>
      </c>
    </row>
    <row r="410">
      <c r="A410" s="139">
        <v>409.0</v>
      </c>
      <c r="B410" s="239" t="s">
        <v>310</v>
      </c>
      <c r="C410" s="159" t="s">
        <v>309</v>
      </c>
      <c r="D410" s="159" t="s">
        <v>2119</v>
      </c>
      <c r="E410" s="159" t="s">
        <v>3515</v>
      </c>
      <c r="F410" s="240" t="s">
        <v>2089</v>
      </c>
      <c r="G410" s="241" t="s">
        <v>3516</v>
      </c>
      <c r="H410" s="151">
        <v>480.0</v>
      </c>
    </row>
    <row r="411">
      <c r="A411" s="144">
        <v>410.0</v>
      </c>
      <c r="B411" s="242" t="s">
        <v>310</v>
      </c>
      <c r="C411" s="160" t="s">
        <v>309</v>
      </c>
      <c r="D411" s="160" t="s">
        <v>2126</v>
      </c>
      <c r="E411" s="160" t="s">
        <v>2489</v>
      </c>
      <c r="F411" s="243" t="s">
        <v>2089</v>
      </c>
      <c r="G411" s="244" t="s">
        <v>3517</v>
      </c>
      <c r="H411" s="154">
        <v>481.0</v>
      </c>
    </row>
    <row r="412">
      <c r="A412" s="139">
        <v>411.0</v>
      </c>
      <c r="B412" s="239" t="s">
        <v>310</v>
      </c>
      <c r="C412" s="159" t="s">
        <v>309</v>
      </c>
      <c r="D412" s="159" t="s">
        <v>2126</v>
      </c>
      <c r="E412" s="159" t="s">
        <v>2489</v>
      </c>
      <c r="F412" s="240" t="s">
        <v>2091</v>
      </c>
      <c r="G412" s="241" t="s">
        <v>3518</v>
      </c>
      <c r="H412" s="151">
        <v>482.0</v>
      </c>
    </row>
    <row r="413">
      <c r="A413" s="144">
        <v>412.0</v>
      </c>
      <c r="B413" s="242" t="s">
        <v>310</v>
      </c>
      <c r="C413" s="160" t="s">
        <v>309</v>
      </c>
      <c r="D413" s="160" t="s">
        <v>2132</v>
      </c>
      <c r="E413" s="160" t="s">
        <v>3519</v>
      </c>
      <c r="F413" s="243" t="s">
        <v>2089</v>
      </c>
      <c r="G413" s="244" t="s">
        <v>3520</v>
      </c>
      <c r="H413" s="154">
        <v>483.0</v>
      </c>
    </row>
    <row r="414">
      <c r="A414" s="139">
        <v>413.0</v>
      </c>
      <c r="B414" s="239" t="s">
        <v>310</v>
      </c>
      <c r="C414" s="159" t="s">
        <v>309</v>
      </c>
      <c r="D414" s="159" t="s">
        <v>2132</v>
      </c>
      <c r="E414" s="159" t="s">
        <v>3519</v>
      </c>
      <c r="F414" s="240" t="s">
        <v>2091</v>
      </c>
      <c r="G414" s="241" t="s">
        <v>3521</v>
      </c>
      <c r="H414" s="151">
        <v>484.0</v>
      </c>
    </row>
    <row r="415">
      <c r="A415" s="144">
        <v>414.0</v>
      </c>
      <c r="B415" s="242" t="s">
        <v>310</v>
      </c>
      <c r="C415" s="160" t="s">
        <v>309</v>
      </c>
      <c r="D415" s="160" t="s">
        <v>2132</v>
      </c>
      <c r="E415" s="160" t="s">
        <v>3519</v>
      </c>
      <c r="F415" s="243" t="s">
        <v>2093</v>
      </c>
      <c r="G415" s="244" t="s">
        <v>3522</v>
      </c>
      <c r="H415" s="154">
        <v>485.0</v>
      </c>
    </row>
    <row r="416">
      <c r="A416" s="139">
        <v>415.0</v>
      </c>
      <c r="B416" s="239" t="s">
        <v>310</v>
      </c>
      <c r="C416" s="159" t="s">
        <v>309</v>
      </c>
      <c r="D416" s="159" t="s">
        <v>2132</v>
      </c>
      <c r="E416" s="159" t="s">
        <v>3519</v>
      </c>
      <c r="F416" s="240" t="s">
        <v>2100</v>
      </c>
      <c r="G416" s="241" t="s">
        <v>3523</v>
      </c>
      <c r="H416" s="151">
        <v>486.0</v>
      </c>
    </row>
    <row r="417">
      <c r="A417" s="144">
        <v>416.0</v>
      </c>
      <c r="B417" s="242" t="s">
        <v>310</v>
      </c>
      <c r="C417" s="160" t="s">
        <v>309</v>
      </c>
      <c r="D417" s="160" t="s">
        <v>2132</v>
      </c>
      <c r="E417" s="160" t="s">
        <v>3519</v>
      </c>
      <c r="F417" s="243" t="s">
        <v>2102</v>
      </c>
      <c r="G417" s="244" t="s">
        <v>3524</v>
      </c>
      <c r="H417" s="154">
        <v>487.0</v>
      </c>
    </row>
    <row r="418">
      <c r="A418" s="139">
        <v>417.0</v>
      </c>
      <c r="B418" s="239" t="s">
        <v>310</v>
      </c>
      <c r="C418" s="159" t="s">
        <v>309</v>
      </c>
      <c r="D418" s="159" t="s">
        <v>2132</v>
      </c>
      <c r="E418" s="159" t="s">
        <v>3519</v>
      </c>
      <c r="F418" s="240" t="s">
        <v>2104</v>
      </c>
      <c r="G418" s="241" t="s">
        <v>3525</v>
      </c>
      <c r="H418" s="151">
        <v>488.0</v>
      </c>
    </row>
    <row r="419">
      <c r="A419" s="144">
        <v>418.0</v>
      </c>
      <c r="B419" s="242" t="s">
        <v>310</v>
      </c>
      <c r="C419" s="160" t="s">
        <v>309</v>
      </c>
      <c r="D419" s="160" t="s">
        <v>2141</v>
      </c>
      <c r="E419" s="160" t="s">
        <v>3526</v>
      </c>
      <c r="F419" s="243" t="s">
        <v>2089</v>
      </c>
      <c r="G419" s="244" t="s">
        <v>3527</v>
      </c>
      <c r="H419" s="154">
        <v>489.0</v>
      </c>
    </row>
    <row r="420">
      <c r="A420" s="139">
        <v>419.0</v>
      </c>
      <c r="B420" s="239" t="s">
        <v>310</v>
      </c>
      <c r="C420" s="159" t="s">
        <v>309</v>
      </c>
      <c r="D420" s="159" t="s">
        <v>2141</v>
      </c>
      <c r="E420" s="159" t="s">
        <v>3526</v>
      </c>
      <c r="F420" s="240" t="s">
        <v>2091</v>
      </c>
      <c r="G420" s="241" t="s">
        <v>3528</v>
      </c>
      <c r="H420" s="151">
        <v>490.0</v>
      </c>
    </row>
    <row r="421">
      <c r="A421" s="144">
        <v>420.0</v>
      </c>
      <c r="B421" s="242" t="s">
        <v>310</v>
      </c>
      <c r="C421" s="160" t="s">
        <v>309</v>
      </c>
      <c r="D421" s="160" t="s">
        <v>2141</v>
      </c>
      <c r="E421" s="160" t="s">
        <v>3526</v>
      </c>
      <c r="F421" s="243" t="s">
        <v>2093</v>
      </c>
      <c r="G421" s="244" t="s">
        <v>3529</v>
      </c>
      <c r="H421" s="154">
        <v>491.0</v>
      </c>
    </row>
    <row r="422">
      <c r="A422" s="139">
        <v>421.0</v>
      </c>
      <c r="B422" s="239" t="s">
        <v>310</v>
      </c>
      <c r="C422" s="159" t="s">
        <v>309</v>
      </c>
      <c r="D422" s="159" t="s">
        <v>2141</v>
      </c>
      <c r="E422" s="159" t="s">
        <v>3526</v>
      </c>
      <c r="F422" s="240" t="s">
        <v>2100</v>
      </c>
      <c r="G422" s="241" t="s">
        <v>3530</v>
      </c>
      <c r="H422" s="151">
        <v>492.0</v>
      </c>
    </row>
    <row r="423">
      <c r="A423" s="144">
        <v>422.0</v>
      </c>
      <c r="B423" s="242" t="s">
        <v>310</v>
      </c>
      <c r="C423" s="160" t="s">
        <v>309</v>
      </c>
      <c r="D423" s="160" t="s">
        <v>2141</v>
      </c>
      <c r="E423" s="160" t="s">
        <v>3526</v>
      </c>
      <c r="F423" s="243" t="s">
        <v>2102</v>
      </c>
      <c r="G423" s="244" t="s">
        <v>3531</v>
      </c>
      <c r="H423" s="154">
        <v>493.0</v>
      </c>
    </row>
    <row r="424">
      <c r="A424" s="139">
        <v>423.0</v>
      </c>
      <c r="B424" s="239" t="s">
        <v>310</v>
      </c>
      <c r="C424" s="159" t="s">
        <v>309</v>
      </c>
      <c r="D424" s="159" t="s">
        <v>2279</v>
      </c>
      <c r="E424" s="159" t="s">
        <v>3532</v>
      </c>
      <c r="F424" s="240" t="s">
        <v>2089</v>
      </c>
      <c r="G424" s="241" t="s">
        <v>3533</v>
      </c>
      <c r="H424" s="151">
        <v>494.0</v>
      </c>
    </row>
    <row r="425">
      <c r="A425" s="144">
        <v>424.0</v>
      </c>
      <c r="B425" s="242" t="s">
        <v>310</v>
      </c>
      <c r="C425" s="160" t="s">
        <v>309</v>
      </c>
      <c r="D425" s="160" t="s">
        <v>2279</v>
      </c>
      <c r="E425" s="160" t="s">
        <v>3532</v>
      </c>
      <c r="F425" s="243" t="s">
        <v>2091</v>
      </c>
      <c r="G425" s="238" t="s">
        <v>3534</v>
      </c>
      <c r="H425" s="154">
        <v>495.0</v>
      </c>
    </row>
    <row r="426">
      <c r="A426" s="139">
        <v>425.0</v>
      </c>
      <c r="B426" s="239" t="s">
        <v>310</v>
      </c>
      <c r="C426" s="159" t="s">
        <v>309</v>
      </c>
      <c r="D426" s="159" t="s">
        <v>2286</v>
      </c>
      <c r="E426" s="159" t="s">
        <v>2521</v>
      </c>
      <c r="F426" s="240" t="s">
        <v>2089</v>
      </c>
      <c r="G426" s="241" t="s">
        <v>3535</v>
      </c>
      <c r="H426" s="151">
        <v>496.0</v>
      </c>
    </row>
    <row r="427">
      <c r="A427" s="144">
        <v>426.0</v>
      </c>
      <c r="B427" s="242" t="s">
        <v>310</v>
      </c>
      <c r="C427" s="160" t="s">
        <v>309</v>
      </c>
      <c r="D427" s="160" t="s">
        <v>2286</v>
      </c>
      <c r="E427" s="160" t="s">
        <v>2521</v>
      </c>
      <c r="F427" s="243" t="s">
        <v>2091</v>
      </c>
      <c r="G427" s="244" t="s">
        <v>3536</v>
      </c>
      <c r="H427" s="154">
        <v>497.0</v>
      </c>
    </row>
    <row r="428">
      <c r="A428" s="139">
        <v>427.0</v>
      </c>
      <c r="B428" s="239" t="s">
        <v>310</v>
      </c>
      <c r="C428" s="159" t="s">
        <v>309</v>
      </c>
      <c r="D428" s="159" t="s">
        <v>2286</v>
      </c>
      <c r="E428" s="159" t="s">
        <v>2521</v>
      </c>
      <c r="F428" s="240" t="s">
        <v>2093</v>
      </c>
      <c r="G428" s="241" t="s">
        <v>3537</v>
      </c>
      <c r="H428" s="151">
        <v>498.0</v>
      </c>
    </row>
    <row r="429">
      <c r="A429" s="144">
        <v>428.0</v>
      </c>
      <c r="B429" s="242" t="s">
        <v>310</v>
      </c>
      <c r="C429" s="160" t="s">
        <v>309</v>
      </c>
      <c r="D429" s="160" t="s">
        <v>2286</v>
      </c>
      <c r="E429" s="160" t="s">
        <v>2521</v>
      </c>
      <c r="F429" s="243" t="s">
        <v>2100</v>
      </c>
      <c r="G429" s="244" t="s">
        <v>3538</v>
      </c>
      <c r="H429" s="154">
        <v>499.0</v>
      </c>
    </row>
    <row r="430">
      <c r="A430" s="139">
        <v>429.0</v>
      </c>
      <c r="B430" s="239" t="s">
        <v>310</v>
      </c>
      <c r="C430" s="159" t="s">
        <v>309</v>
      </c>
      <c r="D430" s="159" t="s">
        <v>2286</v>
      </c>
      <c r="E430" s="159" t="s">
        <v>2521</v>
      </c>
      <c r="F430" s="240" t="s">
        <v>2102</v>
      </c>
      <c r="G430" s="241" t="s">
        <v>3539</v>
      </c>
      <c r="H430" s="151">
        <v>500.0</v>
      </c>
    </row>
    <row r="431">
      <c r="A431" s="144">
        <v>430.0</v>
      </c>
      <c r="B431" s="242" t="s">
        <v>310</v>
      </c>
      <c r="C431" s="160" t="s">
        <v>309</v>
      </c>
      <c r="D431" s="160" t="s">
        <v>2539</v>
      </c>
      <c r="E431" s="160" t="s">
        <v>3540</v>
      </c>
      <c r="F431" s="243" t="s">
        <v>2089</v>
      </c>
      <c r="G431" s="244" t="s">
        <v>3541</v>
      </c>
      <c r="H431" s="154">
        <v>501.0</v>
      </c>
    </row>
    <row r="432">
      <c r="A432" s="139">
        <v>431.0</v>
      </c>
      <c r="B432" s="239" t="s">
        <v>310</v>
      </c>
      <c r="C432" s="159" t="s">
        <v>309</v>
      </c>
      <c r="D432" s="159" t="s">
        <v>2539</v>
      </c>
      <c r="E432" s="159" t="s">
        <v>3540</v>
      </c>
      <c r="F432" s="240" t="s">
        <v>2091</v>
      </c>
      <c r="G432" s="241" t="s">
        <v>3542</v>
      </c>
      <c r="H432" s="151">
        <v>502.0</v>
      </c>
    </row>
    <row r="433">
      <c r="A433" s="144">
        <v>432.0</v>
      </c>
      <c r="B433" s="242" t="s">
        <v>310</v>
      </c>
      <c r="C433" s="160" t="s">
        <v>309</v>
      </c>
      <c r="D433" s="160" t="s">
        <v>2738</v>
      </c>
      <c r="E433" s="160" t="s">
        <v>3543</v>
      </c>
      <c r="F433" s="243" t="s">
        <v>2089</v>
      </c>
      <c r="G433" s="244" t="s">
        <v>3544</v>
      </c>
      <c r="H433" s="154">
        <v>503.0</v>
      </c>
    </row>
    <row r="434">
      <c r="A434" s="139">
        <v>433.0</v>
      </c>
      <c r="B434" s="239" t="s">
        <v>310</v>
      </c>
      <c r="C434" s="159" t="s">
        <v>309</v>
      </c>
      <c r="D434" s="159" t="s">
        <v>2738</v>
      </c>
      <c r="E434" s="159" t="s">
        <v>3543</v>
      </c>
      <c r="F434" s="240" t="s">
        <v>2091</v>
      </c>
      <c r="G434" s="241" t="s">
        <v>3545</v>
      </c>
      <c r="H434" s="151">
        <v>504.0</v>
      </c>
    </row>
    <row r="435">
      <c r="A435" s="144">
        <v>434.0</v>
      </c>
      <c r="B435" s="242" t="s">
        <v>310</v>
      </c>
      <c r="C435" s="160" t="s">
        <v>309</v>
      </c>
      <c r="D435" s="160" t="s">
        <v>2738</v>
      </c>
      <c r="E435" s="160" t="s">
        <v>3543</v>
      </c>
      <c r="F435" s="243" t="s">
        <v>2093</v>
      </c>
      <c r="G435" s="244" t="s">
        <v>3546</v>
      </c>
      <c r="H435" s="154">
        <v>505.0</v>
      </c>
    </row>
    <row r="436">
      <c r="A436" s="139">
        <v>435.0</v>
      </c>
      <c r="B436" s="239" t="s">
        <v>310</v>
      </c>
      <c r="C436" s="159" t="s">
        <v>309</v>
      </c>
      <c r="D436" s="159" t="s">
        <v>2741</v>
      </c>
      <c r="E436" s="159" t="s">
        <v>3547</v>
      </c>
      <c r="F436" s="240" t="s">
        <v>2089</v>
      </c>
      <c r="G436" s="241" t="s">
        <v>3548</v>
      </c>
      <c r="H436" s="151">
        <v>506.0</v>
      </c>
    </row>
    <row r="437">
      <c r="A437" s="144">
        <v>436.0</v>
      </c>
      <c r="B437" s="242" t="s">
        <v>310</v>
      </c>
      <c r="C437" s="160" t="s">
        <v>309</v>
      </c>
      <c r="D437" s="160" t="s">
        <v>2741</v>
      </c>
      <c r="E437" s="160" t="s">
        <v>3547</v>
      </c>
      <c r="F437" s="243" t="s">
        <v>2091</v>
      </c>
      <c r="G437" s="244" t="s">
        <v>3549</v>
      </c>
      <c r="H437" s="154">
        <v>507.0</v>
      </c>
    </row>
    <row r="438">
      <c r="A438" s="139">
        <v>437.0</v>
      </c>
      <c r="B438" s="239" t="s">
        <v>310</v>
      </c>
      <c r="C438" s="159" t="s">
        <v>309</v>
      </c>
      <c r="D438" s="159" t="s">
        <v>2749</v>
      </c>
      <c r="E438" s="159" t="s">
        <v>3550</v>
      </c>
      <c r="F438" s="240" t="s">
        <v>2089</v>
      </c>
      <c r="G438" s="241" t="s">
        <v>3551</v>
      </c>
      <c r="H438" s="151">
        <v>508.0</v>
      </c>
    </row>
    <row r="439">
      <c r="A439" s="144">
        <v>438.0</v>
      </c>
      <c r="B439" s="242" t="s">
        <v>310</v>
      </c>
      <c r="C439" s="160" t="s">
        <v>309</v>
      </c>
      <c r="D439" s="160" t="s">
        <v>2749</v>
      </c>
      <c r="E439" s="160" t="s">
        <v>3550</v>
      </c>
      <c r="F439" s="243" t="s">
        <v>2091</v>
      </c>
      <c r="G439" s="244" t="s">
        <v>3552</v>
      </c>
      <c r="H439" s="154">
        <v>509.0</v>
      </c>
    </row>
    <row r="440">
      <c r="A440" s="139">
        <v>439.0</v>
      </c>
      <c r="B440" s="239" t="s">
        <v>310</v>
      </c>
      <c r="C440" s="159" t="s">
        <v>309</v>
      </c>
      <c r="D440" s="159" t="s">
        <v>2753</v>
      </c>
      <c r="E440" s="159" t="s">
        <v>3553</v>
      </c>
      <c r="F440" s="240" t="s">
        <v>2089</v>
      </c>
      <c r="G440" s="241" t="s">
        <v>3554</v>
      </c>
      <c r="H440" s="151">
        <v>510.0</v>
      </c>
    </row>
    <row r="441">
      <c r="A441" s="144">
        <v>440.0</v>
      </c>
      <c r="B441" s="242" t="s">
        <v>310</v>
      </c>
      <c r="C441" s="160" t="s">
        <v>309</v>
      </c>
      <c r="D441" s="160" t="s">
        <v>2753</v>
      </c>
      <c r="E441" s="160" t="s">
        <v>3553</v>
      </c>
      <c r="F441" s="243" t="s">
        <v>2091</v>
      </c>
      <c r="G441" s="244" t="s">
        <v>3555</v>
      </c>
      <c r="H441" s="154">
        <v>511.0</v>
      </c>
    </row>
    <row r="442">
      <c r="A442" s="139">
        <v>441.0</v>
      </c>
      <c r="B442" s="239" t="s">
        <v>310</v>
      </c>
      <c r="C442" s="159" t="s">
        <v>309</v>
      </c>
      <c r="D442" s="159" t="s">
        <v>2753</v>
      </c>
      <c r="E442" s="159" t="s">
        <v>3553</v>
      </c>
      <c r="F442" s="240" t="s">
        <v>2093</v>
      </c>
      <c r="G442" s="241" t="s">
        <v>3556</v>
      </c>
      <c r="H442" s="151">
        <v>512.0</v>
      </c>
    </row>
    <row r="443">
      <c r="A443" s="144">
        <v>442.0</v>
      </c>
      <c r="B443" s="242" t="s">
        <v>310</v>
      </c>
      <c r="C443" s="160" t="s">
        <v>309</v>
      </c>
      <c r="D443" s="160" t="s">
        <v>2756</v>
      </c>
      <c r="E443" s="160" t="s">
        <v>3557</v>
      </c>
      <c r="F443" s="243" t="s">
        <v>2089</v>
      </c>
      <c r="G443" s="244" t="s">
        <v>3558</v>
      </c>
      <c r="H443" s="154">
        <v>513.0</v>
      </c>
    </row>
    <row r="444">
      <c r="A444" s="139">
        <v>443.0</v>
      </c>
      <c r="B444" s="239" t="s">
        <v>310</v>
      </c>
      <c r="C444" s="159" t="s">
        <v>309</v>
      </c>
      <c r="D444" s="159" t="s">
        <v>2756</v>
      </c>
      <c r="E444" s="159" t="s">
        <v>3557</v>
      </c>
      <c r="F444" s="240" t="s">
        <v>2091</v>
      </c>
      <c r="G444" s="241" t="s">
        <v>3559</v>
      </c>
      <c r="H444" s="151">
        <v>514.0</v>
      </c>
    </row>
    <row r="445">
      <c r="A445" s="144">
        <v>444.0</v>
      </c>
      <c r="B445" s="242" t="s">
        <v>310</v>
      </c>
      <c r="C445" s="160" t="s">
        <v>309</v>
      </c>
      <c r="D445" s="160" t="s">
        <v>2145</v>
      </c>
      <c r="E445" s="160" t="s">
        <v>3501</v>
      </c>
      <c r="F445" s="243" t="s">
        <v>2089</v>
      </c>
      <c r="G445" s="244" t="s">
        <v>3560</v>
      </c>
      <c r="H445" s="154">
        <v>515.0</v>
      </c>
    </row>
    <row r="446">
      <c r="A446" s="139">
        <v>445.0</v>
      </c>
      <c r="B446" s="239" t="s">
        <v>310</v>
      </c>
      <c r="C446" s="159" t="s">
        <v>309</v>
      </c>
      <c r="D446" s="159" t="s">
        <v>2145</v>
      </c>
      <c r="E446" s="159" t="s">
        <v>3501</v>
      </c>
      <c r="F446" s="240" t="s">
        <v>2091</v>
      </c>
      <c r="G446" s="241" t="s">
        <v>3561</v>
      </c>
      <c r="H446" s="151">
        <v>516.0</v>
      </c>
    </row>
    <row r="447">
      <c r="A447" s="144">
        <v>446.0</v>
      </c>
      <c r="B447" s="242" t="s">
        <v>310</v>
      </c>
      <c r="C447" s="160" t="s">
        <v>309</v>
      </c>
      <c r="D447" s="160" t="s">
        <v>2149</v>
      </c>
      <c r="E447" s="160" t="s">
        <v>2500</v>
      </c>
      <c r="F447" s="243" t="s">
        <v>2089</v>
      </c>
      <c r="G447" s="244" t="s">
        <v>3562</v>
      </c>
      <c r="H447" s="154">
        <v>517.0</v>
      </c>
    </row>
    <row r="448">
      <c r="A448" s="139">
        <v>447.0</v>
      </c>
      <c r="B448" s="239" t="s">
        <v>310</v>
      </c>
      <c r="C448" s="159" t="s">
        <v>309</v>
      </c>
      <c r="D448" s="159" t="s">
        <v>2149</v>
      </c>
      <c r="E448" s="159" t="s">
        <v>2500</v>
      </c>
      <c r="F448" s="240" t="s">
        <v>2091</v>
      </c>
      <c r="G448" s="241" t="s">
        <v>3563</v>
      </c>
      <c r="H448" s="151">
        <v>518.0</v>
      </c>
    </row>
    <row r="449">
      <c r="A449" s="144">
        <v>448.0</v>
      </c>
      <c r="B449" s="242" t="s">
        <v>310</v>
      </c>
      <c r="C449" s="160" t="s">
        <v>309</v>
      </c>
      <c r="D449" s="160" t="s">
        <v>2149</v>
      </c>
      <c r="E449" s="160" t="s">
        <v>2500</v>
      </c>
      <c r="F449" s="243" t="s">
        <v>2093</v>
      </c>
      <c r="G449" s="244" t="s">
        <v>3564</v>
      </c>
      <c r="H449" s="154">
        <v>519.0</v>
      </c>
    </row>
    <row r="450">
      <c r="A450" s="139">
        <v>449.0</v>
      </c>
      <c r="B450" s="239" t="s">
        <v>310</v>
      </c>
      <c r="C450" s="159" t="s">
        <v>309</v>
      </c>
      <c r="D450" s="159" t="s">
        <v>2149</v>
      </c>
      <c r="E450" s="159" t="s">
        <v>2500</v>
      </c>
      <c r="F450" s="240" t="s">
        <v>2100</v>
      </c>
      <c r="G450" s="241" t="s">
        <v>3565</v>
      </c>
      <c r="H450" s="151">
        <v>520.0</v>
      </c>
    </row>
    <row r="451">
      <c r="A451" s="144">
        <v>450.0</v>
      </c>
      <c r="B451" s="242" t="s">
        <v>310</v>
      </c>
      <c r="C451" s="160" t="s">
        <v>309</v>
      </c>
      <c r="D451" s="160" t="s">
        <v>2149</v>
      </c>
      <c r="E451" s="160" t="s">
        <v>2500</v>
      </c>
      <c r="F451" s="243" t="s">
        <v>2102</v>
      </c>
      <c r="G451" s="244" t="s">
        <v>3566</v>
      </c>
      <c r="H451" s="154">
        <v>521.0</v>
      </c>
    </row>
    <row r="452">
      <c r="A452" s="139">
        <v>451.0</v>
      </c>
      <c r="B452" s="239" t="s">
        <v>310</v>
      </c>
      <c r="C452" s="159" t="s">
        <v>309</v>
      </c>
      <c r="D452" s="159" t="s">
        <v>2149</v>
      </c>
      <c r="E452" s="159" t="s">
        <v>2500</v>
      </c>
      <c r="F452" s="240" t="s">
        <v>2104</v>
      </c>
      <c r="G452" s="241" t="s">
        <v>3567</v>
      </c>
      <c r="H452" s="151">
        <v>522.0</v>
      </c>
    </row>
    <row r="453">
      <c r="A453" s="144">
        <v>452.0</v>
      </c>
      <c r="B453" s="242" t="s">
        <v>310</v>
      </c>
      <c r="C453" s="160" t="s">
        <v>309</v>
      </c>
      <c r="D453" s="160" t="s">
        <v>2166</v>
      </c>
      <c r="E453" s="160" t="s">
        <v>3512</v>
      </c>
      <c r="F453" s="243" t="s">
        <v>2089</v>
      </c>
      <c r="G453" s="244" t="s">
        <v>3568</v>
      </c>
      <c r="H453" s="154">
        <v>523.0</v>
      </c>
    </row>
    <row r="454">
      <c r="A454" s="139">
        <v>453.0</v>
      </c>
      <c r="B454" s="239" t="s">
        <v>310</v>
      </c>
      <c r="C454" s="159" t="s">
        <v>309</v>
      </c>
      <c r="D454" s="159" t="s">
        <v>2166</v>
      </c>
      <c r="E454" s="159" t="s">
        <v>3512</v>
      </c>
      <c r="F454" s="240" t="s">
        <v>2091</v>
      </c>
      <c r="G454" s="241" t="s">
        <v>3569</v>
      </c>
      <c r="H454" s="151">
        <v>524.0</v>
      </c>
    </row>
    <row r="455">
      <c r="A455" s="144">
        <v>454.0</v>
      </c>
      <c r="B455" s="242" t="s">
        <v>310</v>
      </c>
      <c r="C455" s="160" t="s">
        <v>309</v>
      </c>
      <c r="D455" s="160" t="s">
        <v>2166</v>
      </c>
      <c r="E455" s="160" t="s">
        <v>3512</v>
      </c>
      <c r="F455" s="243" t="s">
        <v>2093</v>
      </c>
      <c r="G455" s="244" t="s">
        <v>3570</v>
      </c>
      <c r="H455" s="154">
        <v>525.0</v>
      </c>
    </row>
    <row r="456">
      <c r="A456" s="139">
        <v>455.0</v>
      </c>
      <c r="B456" s="239" t="s">
        <v>310</v>
      </c>
      <c r="C456" s="159" t="s">
        <v>309</v>
      </c>
      <c r="D456" s="159" t="s">
        <v>2171</v>
      </c>
      <c r="E456" s="159" t="s">
        <v>3515</v>
      </c>
      <c r="F456" s="240" t="s">
        <v>2089</v>
      </c>
      <c r="G456" s="241" t="s">
        <v>3571</v>
      </c>
      <c r="H456" s="151">
        <v>526.0</v>
      </c>
    </row>
    <row r="457">
      <c r="A457" s="144">
        <v>456.0</v>
      </c>
      <c r="B457" s="242" t="s">
        <v>310</v>
      </c>
      <c r="C457" s="160" t="s">
        <v>309</v>
      </c>
      <c r="D457" s="160" t="s">
        <v>2177</v>
      </c>
      <c r="E457" s="160" t="s">
        <v>2489</v>
      </c>
      <c r="F457" s="243" t="s">
        <v>2089</v>
      </c>
      <c r="G457" s="244" t="s">
        <v>3572</v>
      </c>
      <c r="H457" s="154">
        <v>527.0</v>
      </c>
    </row>
    <row r="458">
      <c r="A458" s="139">
        <v>457.0</v>
      </c>
      <c r="B458" s="239" t="s">
        <v>310</v>
      </c>
      <c r="C458" s="159" t="s">
        <v>309</v>
      </c>
      <c r="D458" s="159" t="s">
        <v>2177</v>
      </c>
      <c r="E458" s="159" t="s">
        <v>2489</v>
      </c>
      <c r="F458" s="240" t="s">
        <v>2091</v>
      </c>
      <c r="G458" s="241" t="s">
        <v>3518</v>
      </c>
      <c r="H458" s="151">
        <v>482.0</v>
      </c>
    </row>
    <row r="459">
      <c r="A459" s="144">
        <v>458.0</v>
      </c>
      <c r="B459" s="242" t="s">
        <v>310</v>
      </c>
      <c r="C459" s="160" t="s">
        <v>309</v>
      </c>
      <c r="D459" s="160" t="s">
        <v>2183</v>
      </c>
      <c r="E459" s="160" t="s">
        <v>3519</v>
      </c>
      <c r="F459" s="243" t="s">
        <v>2089</v>
      </c>
      <c r="G459" s="244" t="s">
        <v>3573</v>
      </c>
      <c r="H459" s="154">
        <v>529.0</v>
      </c>
    </row>
    <row r="460">
      <c r="A460" s="139">
        <v>459.0</v>
      </c>
      <c r="B460" s="239" t="s">
        <v>310</v>
      </c>
      <c r="C460" s="159" t="s">
        <v>309</v>
      </c>
      <c r="D460" s="159" t="s">
        <v>2183</v>
      </c>
      <c r="E460" s="159" t="s">
        <v>3519</v>
      </c>
      <c r="F460" s="240" t="s">
        <v>2091</v>
      </c>
      <c r="G460" s="241" t="s">
        <v>3574</v>
      </c>
      <c r="H460" s="151">
        <v>530.0</v>
      </c>
    </row>
    <row r="461">
      <c r="A461" s="144">
        <v>460.0</v>
      </c>
      <c r="B461" s="242" t="s">
        <v>310</v>
      </c>
      <c r="C461" s="160" t="s">
        <v>309</v>
      </c>
      <c r="D461" s="160" t="s">
        <v>2183</v>
      </c>
      <c r="E461" s="160" t="s">
        <v>3519</v>
      </c>
      <c r="F461" s="243" t="s">
        <v>2093</v>
      </c>
      <c r="G461" s="244" t="s">
        <v>3575</v>
      </c>
      <c r="H461" s="154">
        <v>531.0</v>
      </c>
    </row>
    <row r="462">
      <c r="A462" s="139">
        <v>461.0</v>
      </c>
      <c r="B462" s="239" t="s">
        <v>310</v>
      </c>
      <c r="C462" s="159" t="s">
        <v>309</v>
      </c>
      <c r="D462" s="159" t="s">
        <v>2183</v>
      </c>
      <c r="E462" s="159" t="s">
        <v>3519</v>
      </c>
      <c r="F462" s="240" t="s">
        <v>2100</v>
      </c>
      <c r="G462" s="241" t="s">
        <v>3576</v>
      </c>
      <c r="H462" s="151">
        <v>532.0</v>
      </c>
    </row>
    <row r="463">
      <c r="A463" s="144">
        <v>462.0</v>
      </c>
      <c r="B463" s="242" t="s">
        <v>310</v>
      </c>
      <c r="C463" s="160" t="s">
        <v>309</v>
      </c>
      <c r="D463" s="160" t="s">
        <v>2183</v>
      </c>
      <c r="E463" s="160" t="s">
        <v>3519</v>
      </c>
      <c r="F463" s="243" t="s">
        <v>2102</v>
      </c>
      <c r="G463" s="244" t="s">
        <v>3577</v>
      </c>
      <c r="H463" s="154">
        <v>533.0</v>
      </c>
    </row>
    <row r="464">
      <c r="A464" s="139">
        <v>463.0</v>
      </c>
      <c r="B464" s="239" t="s">
        <v>310</v>
      </c>
      <c r="C464" s="159" t="s">
        <v>309</v>
      </c>
      <c r="D464" s="159" t="s">
        <v>2183</v>
      </c>
      <c r="E464" s="159" t="s">
        <v>3519</v>
      </c>
      <c r="F464" s="240" t="s">
        <v>2104</v>
      </c>
      <c r="G464" s="241" t="s">
        <v>3578</v>
      </c>
      <c r="H464" s="151">
        <v>534.0</v>
      </c>
    </row>
    <row r="465">
      <c r="A465" s="144">
        <v>464.0</v>
      </c>
      <c r="B465" s="242" t="s">
        <v>310</v>
      </c>
      <c r="C465" s="160" t="s">
        <v>309</v>
      </c>
      <c r="D465" s="160" t="s">
        <v>2183</v>
      </c>
      <c r="E465" s="160" t="s">
        <v>3519</v>
      </c>
      <c r="F465" s="243" t="s">
        <v>2106</v>
      </c>
      <c r="G465" s="244" t="s">
        <v>3579</v>
      </c>
      <c r="H465" s="154">
        <v>535.0</v>
      </c>
    </row>
    <row r="466">
      <c r="A466" s="139">
        <v>465.0</v>
      </c>
      <c r="B466" s="239" t="s">
        <v>310</v>
      </c>
      <c r="C466" s="159" t="s">
        <v>309</v>
      </c>
      <c r="D466" s="159" t="s">
        <v>2183</v>
      </c>
      <c r="E466" s="159" t="s">
        <v>3519</v>
      </c>
      <c r="F466" s="240" t="s">
        <v>2108</v>
      </c>
      <c r="G466" s="241" t="s">
        <v>3580</v>
      </c>
      <c r="H466" s="151">
        <v>536.0</v>
      </c>
    </row>
    <row r="467">
      <c r="A467" s="144">
        <v>466.0</v>
      </c>
      <c r="B467" s="242" t="s">
        <v>310</v>
      </c>
      <c r="C467" s="160" t="s">
        <v>309</v>
      </c>
      <c r="D467" s="160" t="s">
        <v>2191</v>
      </c>
      <c r="E467" s="160" t="s">
        <v>3526</v>
      </c>
      <c r="F467" s="243" t="s">
        <v>2089</v>
      </c>
      <c r="G467" s="244" t="s">
        <v>3527</v>
      </c>
      <c r="H467" s="154">
        <v>489.0</v>
      </c>
    </row>
    <row r="468">
      <c r="A468" s="139">
        <v>467.0</v>
      </c>
      <c r="B468" s="239" t="s">
        <v>310</v>
      </c>
      <c r="C468" s="159" t="s">
        <v>309</v>
      </c>
      <c r="D468" s="159" t="s">
        <v>2191</v>
      </c>
      <c r="E468" s="159" t="s">
        <v>3526</v>
      </c>
      <c r="F468" s="240" t="s">
        <v>2091</v>
      </c>
      <c r="G468" s="241" t="s">
        <v>3581</v>
      </c>
      <c r="H468" s="151">
        <v>538.0</v>
      </c>
    </row>
    <row r="469">
      <c r="A469" s="144">
        <v>468.0</v>
      </c>
      <c r="B469" s="242" t="s">
        <v>310</v>
      </c>
      <c r="C469" s="160" t="s">
        <v>309</v>
      </c>
      <c r="D469" s="160" t="s">
        <v>2191</v>
      </c>
      <c r="E469" s="160" t="s">
        <v>3526</v>
      </c>
      <c r="F469" s="243" t="s">
        <v>2093</v>
      </c>
      <c r="G469" s="244" t="s">
        <v>3582</v>
      </c>
      <c r="H469" s="154">
        <v>539.0</v>
      </c>
    </row>
    <row r="470">
      <c r="A470" s="139">
        <v>469.0</v>
      </c>
      <c r="B470" s="239" t="s">
        <v>310</v>
      </c>
      <c r="C470" s="159" t="s">
        <v>309</v>
      </c>
      <c r="D470" s="159" t="s">
        <v>2191</v>
      </c>
      <c r="E470" s="159" t="s">
        <v>3526</v>
      </c>
      <c r="F470" s="240" t="s">
        <v>2100</v>
      </c>
      <c r="G470" s="241" t="s">
        <v>3583</v>
      </c>
      <c r="H470" s="151">
        <v>540.0</v>
      </c>
    </row>
    <row r="471">
      <c r="A471" s="144">
        <v>470.0</v>
      </c>
      <c r="B471" s="242" t="s">
        <v>310</v>
      </c>
      <c r="C471" s="160" t="s">
        <v>309</v>
      </c>
      <c r="D471" s="160" t="s">
        <v>2191</v>
      </c>
      <c r="E471" s="160" t="s">
        <v>3526</v>
      </c>
      <c r="F471" s="243" t="s">
        <v>2102</v>
      </c>
      <c r="G471" s="244" t="s">
        <v>3530</v>
      </c>
      <c r="H471" s="154">
        <v>492.0</v>
      </c>
    </row>
    <row r="472">
      <c r="A472" s="139">
        <v>471.0</v>
      </c>
      <c r="B472" s="239" t="s">
        <v>310</v>
      </c>
      <c r="C472" s="159" t="s">
        <v>309</v>
      </c>
      <c r="D472" s="159" t="s">
        <v>2191</v>
      </c>
      <c r="E472" s="159" t="s">
        <v>3526</v>
      </c>
      <c r="F472" s="240" t="s">
        <v>2104</v>
      </c>
      <c r="G472" s="235" t="s">
        <v>3584</v>
      </c>
      <c r="H472" s="151">
        <v>542.0</v>
      </c>
    </row>
    <row r="473">
      <c r="A473" s="144">
        <v>472.0</v>
      </c>
      <c r="B473" s="242" t="s">
        <v>310</v>
      </c>
      <c r="C473" s="160" t="s">
        <v>309</v>
      </c>
      <c r="D473" s="146" t="s">
        <v>2328</v>
      </c>
      <c r="E473" s="160" t="s">
        <v>2521</v>
      </c>
      <c r="F473" s="243" t="s">
        <v>2089</v>
      </c>
      <c r="G473" s="244" t="s">
        <v>3585</v>
      </c>
      <c r="H473" s="154">
        <v>543.0</v>
      </c>
    </row>
    <row r="474">
      <c r="A474" s="139">
        <v>473.0</v>
      </c>
      <c r="B474" s="239" t="s">
        <v>310</v>
      </c>
      <c r="C474" s="159" t="s">
        <v>309</v>
      </c>
      <c r="D474" s="141" t="s">
        <v>2328</v>
      </c>
      <c r="E474" s="159" t="s">
        <v>2521</v>
      </c>
      <c r="F474" s="240" t="s">
        <v>2091</v>
      </c>
      <c r="G474" s="241" t="s">
        <v>3586</v>
      </c>
      <c r="H474" s="151">
        <v>544.0</v>
      </c>
    </row>
    <row r="475">
      <c r="A475" s="144">
        <v>474.0</v>
      </c>
      <c r="B475" s="242" t="s">
        <v>310</v>
      </c>
      <c r="C475" s="160" t="s">
        <v>309</v>
      </c>
      <c r="D475" s="146" t="s">
        <v>2328</v>
      </c>
      <c r="E475" s="160" t="s">
        <v>2521</v>
      </c>
      <c r="F475" s="243" t="s">
        <v>2093</v>
      </c>
      <c r="G475" s="244" t="s">
        <v>3587</v>
      </c>
      <c r="H475" s="154">
        <v>545.0</v>
      </c>
    </row>
    <row r="476">
      <c r="A476" s="139">
        <v>475.0</v>
      </c>
      <c r="B476" s="239" t="s">
        <v>310</v>
      </c>
      <c r="C476" s="159" t="s">
        <v>309</v>
      </c>
      <c r="D476" s="141" t="s">
        <v>2328</v>
      </c>
      <c r="E476" s="159" t="s">
        <v>2521</v>
      </c>
      <c r="F476" s="240" t="s">
        <v>2100</v>
      </c>
      <c r="G476" s="241" t="s">
        <v>3588</v>
      </c>
      <c r="H476" s="151">
        <v>546.0</v>
      </c>
    </row>
    <row r="477">
      <c r="A477" s="144">
        <v>476.0</v>
      </c>
      <c r="B477" s="242" t="s">
        <v>310</v>
      </c>
      <c r="C477" s="160" t="s">
        <v>309</v>
      </c>
      <c r="D477" s="146" t="s">
        <v>2328</v>
      </c>
      <c r="E477" s="160" t="s">
        <v>2521</v>
      </c>
      <c r="F477" s="243" t="s">
        <v>2102</v>
      </c>
      <c r="G477" s="244" t="s">
        <v>3589</v>
      </c>
      <c r="H477" s="154">
        <v>547.0</v>
      </c>
    </row>
    <row r="478">
      <c r="A478" s="139">
        <v>477.0</v>
      </c>
      <c r="B478" s="239" t="s">
        <v>310</v>
      </c>
      <c r="C478" s="159" t="s">
        <v>309</v>
      </c>
      <c r="D478" s="141" t="s">
        <v>2333</v>
      </c>
      <c r="E478" s="159" t="s">
        <v>3540</v>
      </c>
      <c r="F478" s="240" t="s">
        <v>2089</v>
      </c>
      <c r="G478" s="241" t="s">
        <v>3590</v>
      </c>
      <c r="H478" s="151">
        <v>548.0</v>
      </c>
    </row>
    <row r="479">
      <c r="A479" s="144">
        <v>478.0</v>
      </c>
      <c r="B479" s="242" t="s">
        <v>310</v>
      </c>
      <c r="C479" s="160" t="s">
        <v>309</v>
      </c>
      <c r="D479" s="146" t="s">
        <v>2333</v>
      </c>
      <c r="E479" s="160" t="s">
        <v>3540</v>
      </c>
      <c r="F479" s="243" t="s">
        <v>2091</v>
      </c>
      <c r="G479" s="244" t="s">
        <v>3591</v>
      </c>
      <c r="H479" s="154">
        <v>549.0</v>
      </c>
    </row>
    <row r="480">
      <c r="A480" s="139">
        <v>479.0</v>
      </c>
      <c r="B480" s="239" t="s">
        <v>310</v>
      </c>
      <c r="C480" s="159" t="s">
        <v>309</v>
      </c>
      <c r="D480" s="141" t="s">
        <v>2333</v>
      </c>
      <c r="E480" s="159" t="s">
        <v>3540</v>
      </c>
      <c r="F480" s="240" t="s">
        <v>2093</v>
      </c>
      <c r="G480" s="241" t="s">
        <v>3592</v>
      </c>
      <c r="H480" s="151">
        <v>550.0</v>
      </c>
    </row>
    <row r="481">
      <c r="A481" s="144">
        <v>480.0</v>
      </c>
      <c r="B481" s="242" t="s">
        <v>310</v>
      </c>
      <c r="C481" s="160" t="s">
        <v>309</v>
      </c>
      <c r="D481" s="146" t="s">
        <v>2599</v>
      </c>
      <c r="E481" s="160" t="s">
        <v>3543</v>
      </c>
      <c r="F481" s="243" t="s">
        <v>2089</v>
      </c>
      <c r="G481" s="244" t="s">
        <v>3593</v>
      </c>
      <c r="H481" s="154">
        <v>551.0</v>
      </c>
    </row>
    <row r="482">
      <c r="A482" s="139">
        <v>481.0</v>
      </c>
      <c r="B482" s="239" t="s">
        <v>310</v>
      </c>
      <c r="C482" s="159" t="s">
        <v>309</v>
      </c>
      <c r="D482" s="141" t="s">
        <v>2599</v>
      </c>
      <c r="E482" s="159" t="s">
        <v>3543</v>
      </c>
      <c r="F482" s="240" t="s">
        <v>2091</v>
      </c>
      <c r="G482" s="241" t="s">
        <v>3594</v>
      </c>
      <c r="H482" s="151">
        <v>552.0</v>
      </c>
    </row>
    <row r="483">
      <c r="A483" s="144">
        <v>482.0</v>
      </c>
      <c r="B483" s="242" t="s">
        <v>310</v>
      </c>
      <c r="C483" s="160" t="s">
        <v>309</v>
      </c>
      <c r="D483" s="146" t="s">
        <v>2599</v>
      </c>
      <c r="E483" s="160" t="s">
        <v>3543</v>
      </c>
      <c r="F483" s="243" t="s">
        <v>2093</v>
      </c>
      <c r="G483" s="244" t="s">
        <v>3546</v>
      </c>
      <c r="H483" s="154">
        <v>505.0</v>
      </c>
    </row>
    <row r="484">
      <c r="A484" s="139">
        <v>483.0</v>
      </c>
      <c r="B484" s="239" t="s">
        <v>310</v>
      </c>
      <c r="C484" s="159" t="s">
        <v>309</v>
      </c>
      <c r="D484" s="141" t="s">
        <v>2816</v>
      </c>
      <c r="E484" s="159" t="s">
        <v>3547</v>
      </c>
      <c r="F484" s="240" t="s">
        <v>2089</v>
      </c>
      <c r="G484" s="241" t="s">
        <v>3595</v>
      </c>
      <c r="H484" s="151">
        <v>554.0</v>
      </c>
    </row>
    <row r="485">
      <c r="A485" s="144">
        <v>484.0</v>
      </c>
      <c r="B485" s="242" t="s">
        <v>310</v>
      </c>
      <c r="C485" s="160" t="s">
        <v>309</v>
      </c>
      <c r="D485" s="146" t="s">
        <v>2816</v>
      </c>
      <c r="E485" s="160" t="s">
        <v>3547</v>
      </c>
      <c r="F485" s="243" t="s">
        <v>2091</v>
      </c>
      <c r="G485" s="244" t="s">
        <v>3596</v>
      </c>
      <c r="H485" s="154">
        <v>555.0</v>
      </c>
    </row>
    <row r="486">
      <c r="A486" s="139">
        <v>485.0</v>
      </c>
      <c r="B486" s="239" t="s">
        <v>310</v>
      </c>
      <c r="C486" s="159" t="s">
        <v>309</v>
      </c>
      <c r="D486" s="141" t="s">
        <v>2816</v>
      </c>
      <c r="E486" s="159" t="s">
        <v>3547</v>
      </c>
      <c r="F486" s="240" t="s">
        <v>2093</v>
      </c>
      <c r="G486" s="241" t="s">
        <v>3597</v>
      </c>
      <c r="H486" s="151">
        <v>556.0</v>
      </c>
    </row>
    <row r="487">
      <c r="A487" s="144">
        <v>486.0</v>
      </c>
      <c r="B487" s="242" t="s">
        <v>310</v>
      </c>
      <c r="C487" s="160" t="s">
        <v>309</v>
      </c>
      <c r="D487" s="146" t="s">
        <v>2819</v>
      </c>
      <c r="E487" s="160" t="s">
        <v>3550</v>
      </c>
      <c r="F487" s="243" t="s">
        <v>2089</v>
      </c>
      <c r="G487" s="244" t="s">
        <v>3491</v>
      </c>
      <c r="H487" s="154">
        <v>557.0</v>
      </c>
    </row>
    <row r="488">
      <c r="A488" s="139">
        <v>487.0</v>
      </c>
      <c r="B488" s="239" t="s">
        <v>310</v>
      </c>
      <c r="C488" s="159" t="s">
        <v>309</v>
      </c>
      <c r="D488" s="141" t="s">
        <v>2819</v>
      </c>
      <c r="E488" s="159" t="s">
        <v>3550</v>
      </c>
      <c r="F488" s="240" t="s">
        <v>2091</v>
      </c>
      <c r="G488" s="241" t="s">
        <v>3552</v>
      </c>
      <c r="H488" s="151">
        <v>509.0</v>
      </c>
    </row>
    <row r="489">
      <c r="A489" s="144">
        <v>488.0</v>
      </c>
      <c r="B489" s="242" t="s">
        <v>310</v>
      </c>
      <c r="C489" s="160" t="s">
        <v>309</v>
      </c>
      <c r="D489" s="146" t="s">
        <v>2825</v>
      </c>
      <c r="E489" s="160" t="s">
        <v>3553</v>
      </c>
      <c r="F489" s="243" t="s">
        <v>2089</v>
      </c>
      <c r="G489" s="244" t="s">
        <v>3494</v>
      </c>
      <c r="H489" s="154">
        <v>559.0</v>
      </c>
    </row>
    <row r="490">
      <c r="A490" s="139">
        <v>489.0</v>
      </c>
      <c r="B490" s="239" t="s">
        <v>310</v>
      </c>
      <c r="C490" s="159" t="s">
        <v>309</v>
      </c>
      <c r="D490" s="141" t="s">
        <v>2825</v>
      </c>
      <c r="E490" s="159" t="s">
        <v>3553</v>
      </c>
      <c r="F490" s="240" t="s">
        <v>2091</v>
      </c>
      <c r="G490" s="241" t="s">
        <v>3598</v>
      </c>
      <c r="H490" s="151">
        <v>560.0</v>
      </c>
    </row>
    <row r="491">
      <c r="A491" s="144">
        <v>490.0</v>
      </c>
      <c r="B491" s="242" t="s">
        <v>310</v>
      </c>
      <c r="C491" s="160" t="s">
        <v>309</v>
      </c>
      <c r="D491" s="146" t="s">
        <v>2825</v>
      </c>
      <c r="E491" s="160" t="s">
        <v>3553</v>
      </c>
      <c r="F491" s="243" t="s">
        <v>2093</v>
      </c>
      <c r="G491" s="244" t="s">
        <v>3496</v>
      </c>
      <c r="H491" s="154">
        <v>561.0</v>
      </c>
    </row>
    <row r="492">
      <c r="A492" s="139">
        <v>491.0</v>
      </c>
      <c r="B492" s="239" t="s">
        <v>310</v>
      </c>
      <c r="C492" s="159" t="s">
        <v>309</v>
      </c>
      <c r="D492" s="141" t="s">
        <v>2828</v>
      </c>
      <c r="E492" s="159" t="s">
        <v>3557</v>
      </c>
      <c r="F492" s="240" t="s">
        <v>2089</v>
      </c>
      <c r="G492" s="241" t="s">
        <v>3498</v>
      </c>
      <c r="H492" s="151">
        <v>562.0</v>
      </c>
    </row>
    <row r="493">
      <c r="A493" s="144">
        <v>492.0</v>
      </c>
      <c r="B493" s="242" t="s">
        <v>310</v>
      </c>
      <c r="C493" s="160" t="s">
        <v>309</v>
      </c>
      <c r="D493" s="146" t="s">
        <v>2828</v>
      </c>
      <c r="E493" s="160" t="s">
        <v>3557</v>
      </c>
      <c r="F493" s="243" t="s">
        <v>2091</v>
      </c>
      <c r="G493" s="244" t="s">
        <v>3499</v>
      </c>
      <c r="H493" s="154">
        <v>563.0</v>
      </c>
    </row>
    <row r="494">
      <c r="A494" s="139">
        <v>493.0</v>
      </c>
      <c r="B494" s="239" t="s">
        <v>310</v>
      </c>
      <c r="C494" s="159" t="s">
        <v>309</v>
      </c>
      <c r="D494" s="141" t="s">
        <v>2828</v>
      </c>
      <c r="E494" s="159" t="s">
        <v>3557</v>
      </c>
      <c r="F494" s="240" t="s">
        <v>2093</v>
      </c>
      <c r="G494" s="241" t="s">
        <v>3500</v>
      </c>
      <c r="H494" s="151">
        <v>564.0</v>
      </c>
    </row>
    <row r="495">
      <c r="A495" s="144">
        <v>494.0</v>
      </c>
      <c r="B495" s="242" t="s">
        <v>323</v>
      </c>
      <c r="C495" s="160" t="s">
        <v>322</v>
      </c>
      <c r="D495" s="160" t="s">
        <v>2980</v>
      </c>
      <c r="E495" s="160" t="s">
        <v>3599</v>
      </c>
      <c r="F495" s="243" t="s">
        <v>2089</v>
      </c>
      <c r="G495" s="244" t="s">
        <v>3600</v>
      </c>
      <c r="H495" s="154">
        <v>565.0</v>
      </c>
    </row>
    <row r="496">
      <c r="A496" s="139">
        <v>495.0</v>
      </c>
      <c r="B496" s="239" t="s">
        <v>323</v>
      </c>
      <c r="C496" s="159" t="s">
        <v>322</v>
      </c>
      <c r="D496" s="159" t="s">
        <v>2980</v>
      </c>
      <c r="E496" s="159" t="s">
        <v>3599</v>
      </c>
      <c r="F496" s="240" t="s">
        <v>2091</v>
      </c>
      <c r="G496" s="241" t="s">
        <v>3601</v>
      </c>
      <c r="H496" s="151">
        <v>566.0</v>
      </c>
    </row>
    <row r="497">
      <c r="A497" s="144">
        <v>496.0</v>
      </c>
      <c r="B497" s="242" t="s">
        <v>323</v>
      </c>
      <c r="C497" s="160" t="s">
        <v>322</v>
      </c>
      <c r="D497" s="160" t="s">
        <v>2980</v>
      </c>
      <c r="E497" s="160" t="s">
        <v>3599</v>
      </c>
      <c r="F497" s="243" t="s">
        <v>2093</v>
      </c>
      <c r="G497" s="244" t="s">
        <v>3602</v>
      </c>
      <c r="H497" s="154">
        <v>567.0</v>
      </c>
    </row>
    <row r="498">
      <c r="A498" s="139">
        <v>497.0</v>
      </c>
      <c r="B498" s="239" t="s">
        <v>323</v>
      </c>
      <c r="C498" s="159" t="s">
        <v>322</v>
      </c>
      <c r="D498" s="159" t="s">
        <v>2980</v>
      </c>
      <c r="E498" s="159" t="s">
        <v>3599</v>
      </c>
      <c r="F498" s="240" t="s">
        <v>2100</v>
      </c>
      <c r="G498" s="241" t="s">
        <v>3603</v>
      </c>
      <c r="H498" s="151">
        <v>568.0</v>
      </c>
    </row>
    <row r="499">
      <c r="A499" s="144">
        <v>498.0</v>
      </c>
      <c r="B499" s="242" t="s">
        <v>323</v>
      </c>
      <c r="C499" s="160" t="s">
        <v>322</v>
      </c>
      <c r="D499" s="160" t="s">
        <v>2990</v>
      </c>
      <c r="E499" s="160" t="s">
        <v>3604</v>
      </c>
      <c r="F499" s="243" t="s">
        <v>2089</v>
      </c>
      <c r="G499" s="244" t="s">
        <v>3605</v>
      </c>
      <c r="H499" s="154">
        <v>569.0</v>
      </c>
    </row>
    <row r="500">
      <c r="A500" s="139">
        <v>499.0</v>
      </c>
      <c r="B500" s="239" t="s">
        <v>323</v>
      </c>
      <c r="C500" s="159" t="s">
        <v>322</v>
      </c>
      <c r="D500" s="159" t="s">
        <v>2990</v>
      </c>
      <c r="E500" s="159" t="s">
        <v>3604</v>
      </c>
      <c r="F500" s="240" t="s">
        <v>2091</v>
      </c>
      <c r="G500" s="241" t="s">
        <v>3606</v>
      </c>
      <c r="H500" s="151">
        <v>570.0</v>
      </c>
    </row>
    <row r="501">
      <c r="A501" s="144">
        <v>500.0</v>
      </c>
      <c r="B501" s="242" t="s">
        <v>323</v>
      </c>
      <c r="C501" s="160" t="s">
        <v>322</v>
      </c>
      <c r="D501" s="160" t="s">
        <v>2990</v>
      </c>
      <c r="E501" s="160" t="s">
        <v>3604</v>
      </c>
      <c r="F501" s="243" t="s">
        <v>2093</v>
      </c>
      <c r="G501" s="244" t="s">
        <v>3607</v>
      </c>
      <c r="H501" s="154">
        <v>571.0</v>
      </c>
    </row>
    <row r="502">
      <c r="A502" s="139">
        <v>501.0</v>
      </c>
      <c r="B502" s="239" t="s">
        <v>323</v>
      </c>
      <c r="C502" s="159" t="s">
        <v>322</v>
      </c>
      <c r="D502" s="159" t="s">
        <v>2990</v>
      </c>
      <c r="E502" s="159" t="s">
        <v>3604</v>
      </c>
      <c r="F502" s="240" t="s">
        <v>2100</v>
      </c>
      <c r="G502" s="241" t="s">
        <v>3608</v>
      </c>
      <c r="H502" s="151">
        <v>572.0</v>
      </c>
    </row>
    <row r="503">
      <c r="A503" s="144">
        <v>502.0</v>
      </c>
      <c r="B503" s="242" t="s">
        <v>323</v>
      </c>
      <c r="C503" s="160" t="s">
        <v>322</v>
      </c>
      <c r="D503" s="160" t="s">
        <v>2997</v>
      </c>
      <c r="E503" s="160" t="s">
        <v>3609</v>
      </c>
      <c r="F503" s="243" t="s">
        <v>2089</v>
      </c>
      <c r="G503" s="244" t="s">
        <v>3610</v>
      </c>
      <c r="H503" s="154">
        <v>573.0</v>
      </c>
    </row>
    <row r="504">
      <c r="A504" s="139">
        <v>503.0</v>
      </c>
      <c r="B504" s="239" t="s">
        <v>323</v>
      </c>
      <c r="C504" s="159" t="s">
        <v>322</v>
      </c>
      <c r="D504" s="159" t="s">
        <v>2997</v>
      </c>
      <c r="E504" s="159" t="s">
        <v>3609</v>
      </c>
      <c r="F504" s="240" t="s">
        <v>2091</v>
      </c>
      <c r="G504" s="241" t="s">
        <v>3611</v>
      </c>
      <c r="H504" s="151">
        <v>574.0</v>
      </c>
    </row>
    <row r="505">
      <c r="A505" s="144">
        <v>504.0</v>
      </c>
      <c r="B505" s="242" t="s">
        <v>323</v>
      </c>
      <c r="C505" s="160" t="s">
        <v>322</v>
      </c>
      <c r="D505" s="160" t="s">
        <v>2997</v>
      </c>
      <c r="E505" s="160" t="s">
        <v>3609</v>
      </c>
      <c r="F505" s="243" t="s">
        <v>2093</v>
      </c>
      <c r="G505" s="244" t="s">
        <v>3612</v>
      </c>
      <c r="H505" s="154">
        <v>575.0</v>
      </c>
    </row>
    <row r="506">
      <c r="A506" s="139">
        <v>505.0</v>
      </c>
      <c r="B506" s="239" t="s">
        <v>323</v>
      </c>
      <c r="C506" s="159" t="s">
        <v>322</v>
      </c>
      <c r="D506" s="159" t="s">
        <v>2997</v>
      </c>
      <c r="E506" s="159" t="s">
        <v>3609</v>
      </c>
      <c r="F506" s="240" t="s">
        <v>2100</v>
      </c>
      <c r="G506" s="241" t="s">
        <v>3613</v>
      </c>
      <c r="H506" s="151">
        <v>576.0</v>
      </c>
    </row>
    <row r="507">
      <c r="A507" s="144">
        <v>506.0</v>
      </c>
      <c r="B507" s="247" t="s">
        <v>305</v>
      </c>
      <c r="C507" s="146" t="s">
        <v>324</v>
      </c>
      <c r="D507" s="146" t="s">
        <v>2960</v>
      </c>
      <c r="E507" s="160" t="s">
        <v>3599</v>
      </c>
      <c r="F507" s="243" t="s">
        <v>2089</v>
      </c>
      <c r="G507" s="238" t="s">
        <v>3614</v>
      </c>
      <c r="H507" s="148" t="s">
        <v>362</v>
      </c>
    </row>
    <row r="508">
      <c r="A508" s="139">
        <v>507.0</v>
      </c>
      <c r="B508" s="248" t="s">
        <v>305</v>
      </c>
      <c r="C508" s="141" t="s">
        <v>324</v>
      </c>
      <c r="D508" s="141" t="s">
        <v>2960</v>
      </c>
      <c r="E508" s="159" t="s">
        <v>3599</v>
      </c>
      <c r="F508" s="240" t="s">
        <v>2091</v>
      </c>
      <c r="G508" s="235" t="s">
        <v>3615</v>
      </c>
      <c r="H508" s="143" t="s">
        <v>362</v>
      </c>
    </row>
    <row r="509">
      <c r="A509" s="144">
        <v>508.0</v>
      </c>
      <c r="B509" s="247" t="s">
        <v>305</v>
      </c>
      <c r="C509" s="146" t="s">
        <v>324</v>
      </c>
      <c r="D509" s="146" t="s">
        <v>2960</v>
      </c>
      <c r="E509" s="160" t="s">
        <v>3599</v>
      </c>
      <c r="F509" s="243" t="s">
        <v>2093</v>
      </c>
      <c r="G509" s="238" t="s">
        <v>3616</v>
      </c>
      <c r="H509" s="148" t="s">
        <v>362</v>
      </c>
    </row>
    <row r="510">
      <c r="A510" s="139">
        <v>509.0</v>
      </c>
      <c r="B510" s="248" t="s">
        <v>305</v>
      </c>
      <c r="C510" s="141" t="s">
        <v>324</v>
      </c>
      <c r="D510" s="141" t="s">
        <v>2960</v>
      </c>
      <c r="E510" s="159" t="s">
        <v>3599</v>
      </c>
      <c r="F510" s="240" t="s">
        <v>2100</v>
      </c>
      <c r="G510" s="235" t="s">
        <v>3617</v>
      </c>
      <c r="H510" s="143" t="s">
        <v>362</v>
      </c>
    </row>
    <row r="511">
      <c r="A511" s="144">
        <v>510.0</v>
      </c>
      <c r="B511" s="247" t="s">
        <v>305</v>
      </c>
      <c r="C511" s="146" t="s">
        <v>324</v>
      </c>
      <c r="D511" s="146" t="s">
        <v>2966</v>
      </c>
      <c r="E511" s="160" t="s">
        <v>3604</v>
      </c>
      <c r="F511" s="243" t="s">
        <v>2089</v>
      </c>
      <c r="G511" s="238" t="s">
        <v>3618</v>
      </c>
      <c r="H511" s="148" t="s">
        <v>362</v>
      </c>
    </row>
    <row r="512">
      <c r="A512" s="139">
        <v>511.0</v>
      </c>
      <c r="B512" s="248" t="s">
        <v>305</v>
      </c>
      <c r="C512" s="141" t="s">
        <v>324</v>
      </c>
      <c r="D512" s="141" t="s">
        <v>2966</v>
      </c>
      <c r="E512" s="159" t="s">
        <v>3604</v>
      </c>
      <c r="F512" s="240" t="s">
        <v>2091</v>
      </c>
      <c r="G512" s="235" t="s">
        <v>3619</v>
      </c>
      <c r="H512" s="143" t="s">
        <v>362</v>
      </c>
    </row>
    <row r="513">
      <c r="A513" s="144">
        <v>512.0</v>
      </c>
      <c r="B513" s="247" t="s">
        <v>305</v>
      </c>
      <c r="C513" s="146" t="s">
        <v>324</v>
      </c>
      <c r="D513" s="146" t="s">
        <v>2966</v>
      </c>
      <c r="E513" s="160" t="s">
        <v>3604</v>
      </c>
      <c r="F513" s="243" t="s">
        <v>2093</v>
      </c>
      <c r="G513" s="238" t="s">
        <v>3620</v>
      </c>
      <c r="H513" s="148" t="s">
        <v>362</v>
      </c>
    </row>
    <row r="514">
      <c r="A514" s="139">
        <v>513.0</v>
      </c>
      <c r="B514" s="248" t="s">
        <v>305</v>
      </c>
      <c r="C514" s="141" t="s">
        <v>324</v>
      </c>
      <c r="D514" s="141" t="s">
        <v>2966</v>
      </c>
      <c r="E514" s="159" t="s">
        <v>3604</v>
      </c>
      <c r="F514" s="240" t="s">
        <v>2100</v>
      </c>
      <c r="G514" s="235" t="s">
        <v>3621</v>
      </c>
      <c r="H514" s="143" t="s">
        <v>362</v>
      </c>
    </row>
    <row r="515">
      <c r="A515" s="144">
        <v>514.0</v>
      </c>
      <c r="B515" s="247" t="s">
        <v>305</v>
      </c>
      <c r="C515" s="146" t="s">
        <v>324</v>
      </c>
      <c r="D515" s="146" t="s">
        <v>2973</v>
      </c>
      <c r="E515" s="160" t="s">
        <v>3609</v>
      </c>
      <c r="F515" s="243" t="s">
        <v>2089</v>
      </c>
      <c r="G515" s="238" t="s">
        <v>3622</v>
      </c>
      <c r="H515" s="148" t="s">
        <v>362</v>
      </c>
    </row>
    <row r="516">
      <c r="A516" s="139">
        <v>515.0</v>
      </c>
      <c r="B516" s="248" t="s">
        <v>305</v>
      </c>
      <c r="C516" s="141" t="s">
        <v>324</v>
      </c>
      <c r="D516" s="141" t="s">
        <v>2973</v>
      </c>
      <c r="E516" s="159" t="s">
        <v>3609</v>
      </c>
      <c r="F516" s="240" t="s">
        <v>2091</v>
      </c>
      <c r="G516" s="235" t="s">
        <v>3623</v>
      </c>
      <c r="H516" s="143" t="s">
        <v>362</v>
      </c>
    </row>
    <row r="517">
      <c r="A517" s="144">
        <v>516.0</v>
      </c>
      <c r="B517" s="247" t="s">
        <v>305</v>
      </c>
      <c r="C517" s="146" t="s">
        <v>324</v>
      </c>
      <c r="D517" s="146" t="s">
        <v>2973</v>
      </c>
      <c r="E517" s="160" t="s">
        <v>3609</v>
      </c>
      <c r="F517" s="243" t="s">
        <v>2093</v>
      </c>
      <c r="G517" s="238" t="s">
        <v>3624</v>
      </c>
      <c r="H517" s="148" t="s">
        <v>362</v>
      </c>
    </row>
    <row r="518">
      <c r="A518" s="139">
        <v>517.0</v>
      </c>
      <c r="B518" s="248" t="s">
        <v>305</v>
      </c>
      <c r="C518" s="141" t="s">
        <v>324</v>
      </c>
      <c r="D518" s="141" t="s">
        <v>2973</v>
      </c>
      <c r="E518" s="159" t="s">
        <v>3609</v>
      </c>
      <c r="F518" s="240" t="s">
        <v>2100</v>
      </c>
      <c r="G518" s="235" t="s">
        <v>3613</v>
      </c>
      <c r="H518" s="151">
        <v>576.0</v>
      </c>
    </row>
    <row r="519">
      <c r="A519" s="144">
        <v>518.0</v>
      </c>
      <c r="B519" s="236" t="s">
        <v>326</v>
      </c>
      <c r="C519" s="160" t="s">
        <v>325</v>
      </c>
      <c r="D519" s="146" t="s">
        <v>2980</v>
      </c>
      <c r="E519" s="146" t="s">
        <v>3625</v>
      </c>
      <c r="F519" s="237" t="s">
        <v>2089</v>
      </c>
      <c r="G519" s="238" t="s">
        <v>3626</v>
      </c>
      <c r="H519" s="148" t="s">
        <v>362</v>
      </c>
    </row>
    <row r="520">
      <c r="A520" s="139">
        <v>519.0</v>
      </c>
      <c r="B520" s="233" t="s">
        <v>326</v>
      </c>
      <c r="C520" s="159" t="s">
        <v>325</v>
      </c>
      <c r="D520" s="141" t="s">
        <v>2980</v>
      </c>
      <c r="E520" s="141" t="s">
        <v>3625</v>
      </c>
      <c r="F520" s="234" t="s">
        <v>2091</v>
      </c>
      <c r="G520" s="235" t="s">
        <v>3627</v>
      </c>
      <c r="H520" s="143" t="s">
        <v>362</v>
      </c>
    </row>
    <row r="521">
      <c r="A521" s="144">
        <v>520.0</v>
      </c>
      <c r="B521" s="236" t="s">
        <v>326</v>
      </c>
      <c r="C521" s="160" t="s">
        <v>325</v>
      </c>
      <c r="D521" s="146" t="s">
        <v>2980</v>
      </c>
      <c r="E521" s="146" t="s">
        <v>3625</v>
      </c>
      <c r="F521" s="237" t="s">
        <v>2093</v>
      </c>
      <c r="G521" s="238" t="s">
        <v>3628</v>
      </c>
      <c r="H521" s="148" t="s">
        <v>362</v>
      </c>
    </row>
    <row r="522">
      <c r="A522" s="139">
        <v>521.0</v>
      </c>
      <c r="B522" s="233" t="s">
        <v>326</v>
      </c>
      <c r="C522" s="159" t="s">
        <v>325</v>
      </c>
      <c r="D522" s="141" t="s">
        <v>2980</v>
      </c>
      <c r="E522" s="141" t="s">
        <v>3625</v>
      </c>
      <c r="F522" s="234" t="s">
        <v>2100</v>
      </c>
      <c r="G522" s="235" t="s">
        <v>3629</v>
      </c>
      <c r="H522" s="143" t="s">
        <v>362</v>
      </c>
    </row>
    <row r="523">
      <c r="A523" s="144">
        <v>522.0</v>
      </c>
      <c r="B523" s="236" t="s">
        <v>326</v>
      </c>
      <c r="C523" s="160" t="s">
        <v>325</v>
      </c>
      <c r="D523" s="146" t="s">
        <v>2980</v>
      </c>
      <c r="E523" s="146" t="s">
        <v>3625</v>
      </c>
      <c r="F523" s="237" t="s">
        <v>2102</v>
      </c>
      <c r="G523" s="238" t="s">
        <v>3630</v>
      </c>
      <c r="H523" s="148" t="s">
        <v>362</v>
      </c>
    </row>
    <row r="524">
      <c r="A524" s="139">
        <v>523.0</v>
      </c>
      <c r="B524" s="233" t="s">
        <v>326</v>
      </c>
      <c r="C524" s="159" t="s">
        <v>325</v>
      </c>
      <c r="D524" s="141" t="s">
        <v>2980</v>
      </c>
      <c r="E524" s="141" t="s">
        <v>3625</v>
      </c>
      <c r="F524" s="234" t="s">
        <v>2104</v>
      </c>
      <c r="G524" s="235" t="s">
        <v>3631</v>
      </c>
      <c r="H524" s="143" t="s">
        <v>362</v>
      </c>
    </row>
    <row r="525">
      <c r="A525" s="144">
        <v>524.0</v>
      </c>
      <c r="B525" s="236" t="s">
        <v>326</v>
      </c>
      <c r="C525" s="160" t="s">
        <v>325</v>
      </c>
      <c r="D525" s="146" t="s">
        <v>2990</v>
      </c>
      <c r="E525" s="146" t="s">
        <v>3632</v>
      </c>
      <c r="F525" s="237" t="s">
        <v>2089</v>
      </c>
      <c r="G525" s="238" t="s">
        <v>3633</v>
      </c>
      <c r="H525" s="148" t="s">
        <v>362</v>
      </c>
    </row>
    <row r="526">
      <c r="A526" s="139">
        <v>525.0</v>
      </c>
      <c r="B526" s="233" t="s">
        <v>326</v>
      </c>
      <c r="C526" s="159" t="s">
        <v>325</v>
      </c>
      <c r="D526" s="141" t="s">
        <v>2990</v>
      </c>
      <c r="E526" s="141" t="s">
        <v>3632</v>
      </c>
      <c r="F526" s="234" t="s">
        <v>2091</v>
      </c>
      <c r="G526" s="235" t="s">
        <v>3634</v>
      </c>
      <c r="H526" s="143" t="s">
        <v>362</v>
      </c>
    </row>
    <row r="527">
      <c r="A527" s="144">
        <v>526.0</v>
      </c>
      <c r="B527" s="236" t="s">
        <v>326</v>
      </c>
      <c r="C527" s="160" t="s">
        <v>325</v>
      </c>
      <c r="D527" s="146" t="s">
        <v>2990</v>
      </c>
      <c r="E527" s="146" t="s">
        <v>3632</v>
      </c>
      <c r="F527" s="237" t="s">
        <v>2093</v>
      </c>
      <c r="G527" s="238" t="s">
        <v>3635</v>
      </c>
      <c r="H527" s="148" t="s">
        <v>362</v>
      </c>
    </row>
    <row r="528">
      <c r="A528" s="139">
        <v>527.0</v>
      </c>
      <c r="B528" s="233" t="s">
        <v>326</v>
      </c>
      <c r="C528" s="159" t="s">
        <v>325</v>
      </c>
      <c r="D528" s="141" t="s">
        <v>2990</v>
      </c>
      <c r="E528" s="141" t="s">
        <v>3632</v>
      </c>
      <c r="F528" s="234" t="s">
        <v>2100</v>
      </c>
      <c r="G528" s="235" t="s">
        <v>3636</v>
      </c>
      <c r="H528" s="143" t="s">
        <v>362</v>
      </c>
    </row>
    <row r="529">
      <c r="A529" s="144">
        <v>528.0</v>
      </c>
      <c r="B529" s="236" t="s">
        <v>326</v>
      </c>
      <c r="C529" s="160" t="s">
        <v>325</v>
      </c>
      <c r="D529" s="146" t="s">
        <v>2997</v>
      </c>
      <c r="E529" s="146" t="s">
        <v>3637</v>
      </c>
      <c r="F529" s="237" t="s">
        <v>2089</v>
      </c>
      <c r="G529" s="238" t="s">
        <v>3638</v>
      </c>
      <c r="H529" s="148" t="s">
        <v>362</v>
      </c>
    </row>
    <row r="530">
      <c r="A530" s="139">
        <v>529.0</v>
      </c>
      <c r="B530" s="233" t="s">
        <v>326</v>
      </c>
      <c r="C530" s="159" t="s">
        <v>325</v>
      </c>
      <c r="D530" s="141" t="s">
        <v>2997</v>
      </c>
      <c r="E530" s="141" t="s">
        <v>3637</v>
      </c>
      <c r="F530" s="234" t="s">
        <v>2091</v>
      </c>
      <c r="G530" s="235" t="s">
        <v>3639</v>
      </c>
      <c r="H530" s="143" t="s">
        <v>362</v>
      </c>
    </row>
    <row r="531">
      <c r="A531" s="144">
        <v>530.0</v>
      </c>
      <c r="B531" s="236" t="s">
        <v>326</v>
      </c>
      <c r="C531" s="160" t="s">
        <v>325</v>
      </c>
      <c r="D531" s="146" t="s">
        <v>2997</v>
      </c>
      <c r="E531" s="146" t="s">
        <v>3637</v>
      </c>
      <c r="F531" s="237" t="s">
        <v>2093</v>
      </c>
      <c r="G531" s="238" t="s">
        <v>3640</v>
      </c>
      <c r="H531" s="148" t="s">
        <v>362</v>
      </c>
    </row>
    <row r="532">
      <c r="A532" s="139">
        <v>531.0</v>
      </c>
      <c r="B532" s="233" t="s">
        <v>326</v>
      </c>
      <c r="C532" s="159" t="s">
        <v>325</v>
      </c>
      <c r="D532" s="141" t="s">
        <v>2997</v>
      </c>
      <c r="E532" s="141" t="s">
        <v>3637</v>
      </c>
      <c r="F532" s="234" t="s">
        <v>2100</v>
      </c>
      <c r="G532" s="235" t="s">
        <v>3641</v>
      </c>
      <c r="H532" s="143" t="s">
        <v>362</v>
      </c>
    </row>
    <row r="533">
      <c r="A533" s="144">
        <v>532.0</v>
      </c>
      <c r="B533" s="236" t="s">
        <v>326</v>
      </c>
      <c r="C533" s="160" t="s">
        <v>325</v>
      </c>
      <c r="D533" s="146" t="s">
        <v>2997</v>
      </c>
      <c r="E533" s="146" t="s">
        <v>3637</v>
      </c>
      <c r="F533" s="237" t="s">
        <v>2102</v>
      </c>
      <c r="G533" s="238" t="s">
        <v>3642</v>
      </c>
      <c r="H533" s="148" t="s">
        <v>362</v>
      </c>
    </row>
    <row r="534">
      <c r="A534" s="139">
        <v>533.0</v>
      </c>
      <c r="B534" s="233" t="s">
        <v>326</v>
      </c>
      <c r="C534" s="159" t="s">
        <v>325</v>
      </c>
      <c r="D534" s="141" t="s">
        <v>2997</v>
      </c>
      <c r="E534" s="141" t="s">
        <v>3637</v>
      </c>
      <c r="F534" s="234" t="s">
        <v>2104</v>
      </c>
      <c r="G534" s="235" t="s">
        <v>3643</v>
      </c>
      <c r="H534" s="143" t="s">
        <v>362</v>
      </c>
    </row>
    <row r="535">
      <c r="A535" s="144">
        <v>534.0</v>
      </c>
      <c r="B535" s="236" t="s">
        <v>326</v>
      </c>
      <c r="C535" s="160" t="s">
        <v>325</v>
      </c>
      <c r="D535" s="146" t="s">
        <v>2997</v>
      </c>
      <c r="E535" s="146" t="s">
        <v>3637</v>
      </c>
      <c r="F535" s="237" t="s">
        <v>2106</v>
      </c>
      <c r="G535" s="238" t="s">
        <v>3644</v>
      </c>
      <c r="H535" s="148" t="s">
        <v>362</v>
      </c>
    </row>
    <row r="536">
      <c r="A536" s="139">
        <v>535.0</v>
      </c>
      <c r="B536" s="233" t="s">
        <v>326</v>
      </c>
      <c r="C536" s="159" t="s">
        <v>325</v>
      </c>
      <c r="D536" s="141" t="s">
        <v>2997</v>
      </c>
      <c r="E536" s="141" t="s">
        <v>3637</v>
      </c>
      <c r="F536" s="234" t="s">
        <v>2108</v>
      </c>
      <c r="G536" s="235" t="s">
        <v>3645</v>
      </c>
      <c r="H536" s="143" t="s">
        <v>362</v>
      </c>
    </row>
    <row r="537">
      <c r="A537" s="144">
        <v>536.0</v>
      </c>
      <c r="B537" s="236" t="s">
        <v>328</v>
      </c>
      <c r="C537" s="160" t="s">
        <v>327</v>
      </c>
      <c r="D537" s="146" t="s">
        <v>2960</v>
      </c>
      <c r="E537" s="146" t="s">
        <v>3625</v>
      </c>
      <c r="F537" s="237" t="s">
        <v>2089</v>
      </c>
      <c r="G537" s="238" t="s">
        <v>3646</v>
      </c>
      <c r="H537" s="148" t="s">
        <v>362</v>
      </c>
    </row>
    <row r="538">
      <c r="A538" s="139">
        <v>537.0</v>
      </c>
      <c r="B538" s="233" t="s">
        <v>328</v>
      </c>
      <c r="C538" s="159" t="s">
        <v>327</v>
      </c>
      <c r="D538" s="141" t="s">
        <v>2960</v>
      </c>
      <c r="E538" s="141" t="s">
        <v>3625</v>
      </c>
      <c r="F538" s="234" t="s">
        <v>2091</v>
      </c>
      <c r="G538" s="235" t="s">
        <v>3627</v>
      </c>
      <c r="H538" s="143" t="s">
        <v>362</v>
      </c>
    </row>
    <row r="539">
      <c r="A539" s="144">
        <v>538.0</v>
      </c>
      <c r="B539" s="236" t="s">
        <v>328</v>
      </c>
      <c r="C539" s="160" t="s">
        <v>327</v>
      </c>
      <c r="D539" s="146" t="s">
        <v>2960</v>
      </c>
      <c r="E539" s="146" t="s">
        <v>3625</v>
      </c>
      <c r="F539" s="237" t="s">
        <v>2093</v>
      </c>
      <c r="G539" s="238" t="s">
        <v>3647</v>
      </c>
      <c r="H539" s="148" t="s">
        <v>362</v>
      </c>
    </row>
    <row r="540">
      <c r="A540" s="139">
        <v>539.0</v>
      </c>
      <c r="B540" s="233" t="s">
        <v>328</v>
      </c>
      <c r="C540" s="159" t="s">
        <v>327</v>
      </c>
      <c r="D540" s="141" t="s">
        <v>2960</v>
      </c>
      <c r="E540" s="141" t="s">
        <v>3625</v>
      </c>
      <c r="F540" s="234" t="s">
        <v>2100</v>
      </c>
      <c r="G540" s="235" t="s">
        <v>3648</v>
      </c>
      <c r="H540" s="143" t="s">
        <v>362</v>
      </c>
    </row>
    <row r="541">
      <c r="A541" s="144">
        <v>540.0</v>
      </c>
      <c r="B541" s="236" t="s">
        <v>328</v>
      </c>
      <c r="C541" s="160" t="s">
        <v>327</v>
      </c>
      <c r="D541" s="146" t="s">
        <v>2960</v>
      </c>
      <c r="E541" s="146" t="s">
        <v>3625</v>
      </c>
      <c r="F541" s="237" t="s">
        <v>2102</v>
      </c>
      <c r="G541" s="238" t="s">
        <v>3649</v>
      </c>
      <c r="H541" s="148" t="s">
        <v>362</v>
      </c>
    </row>
    <row r="542">
      <c r="A542" s="139">
        <v>541.0</v>
      </c>
      <c r="B542" s="233" t="s">
        <v>328</v>
      </c>
      <c r="C542" s="159" t="s">
        <v>327</v>
      </c>
      <c r="D542" s="141" t="s">
        <v>2960</v>
      </c>
      <c r="E542" s="141" t="s">
        <v>3625</v>
      </c>
      <c r="F542" s="234" t="s">
        <v>2104</v>
      </c>
      <c r="G542" s="235" t="s">
        <v>3650</v>
      </c>
      <c r="H542" s="143" t="s">
        <v>362</v>
      </c>
    </row>
    <row r="543">
      <c r="A543" s="144">
        <v>542.0</v>
      </c>
      <c r="B543" s="236" t="s">
        <v>328</v>
      </c>
      <c r="C543" s="160" t="s">
        <v>327</v>
      </c>
      <c r="D543" s="146" t="s">
        <v>2960</v>
      </c>
      <c r="E543" s="146" t="s">
        <v>3625</v>
      </c>
      <c r="F543" s="237" t="s">
        <v>2106</v>
      </c>
      <c r="G543" s="238" t="s">
        <v>3651</v>
      </c>
      <c r="H543" s="148" t="s">
        <v>362</v>
      </c>
    </row>
    <row r="544">
      <c r="A544" s="139">
        <v>543.0</v>
      </c>
      <c r="B544" s="233" t="s">
        <v>328</v>
      </c>
      <c r="C544" s="159" t="s">
        <v>327</v>
      </c>
      <c r="D544" s="141" t="s">
        <v>2966</v>
      </c>
      <c r="E544" s="141" t="s">
        <v>3632</v>
      </c>
      <c r="F544" s="234" t="s">
        <v>2089</v>
      </c>
      <c r="G544" s="235" t="s">
        <v>3652</v>
      </c>
      <c r="H544" s="143" t="s">
        <v>362</v>
      </c>
    </row>
    <row r="545">
      <c r="A545" s="144">
        <v>544.0</v>
      </c>
      <c r="B545" s="236" t="s">
        <v>328</v>
      </c>
      <c r="C545" s="160" t="s">
        <v>327</v>
      </c>
      <c r="D545" s="146" t="s">
        <v>2966</v>
      </c>
      <c r="E545" s="146" t="s">
        <v>3632</v>
      </c>
      <c r="F545" s="237" t="s">
        <v>2091</v>
      </c>
      <c r="G545" s="238" t="s">
        <v>3653</v>
      </c>
      <c r="H545" s="148" t="s">
        <v>362</v>
      </c>
    </row>
    <row r="546">
      <c r="A546" s="139">
        <v>545.0</v>
      </c>
      <c r="B546" s="233" t="s">
        <v>328</v>
      </c>
      <c r="C546" s="159" t="s">
        <v>327</v>
      </c>
      <c r="D546" s="141" t="s">
        <v>2966</v>
      </c>
      <c r="E546" s="141" t="s">
        <v>3632</v>
      </c>
      <c r="F546" s="234" t="s">
        <v>2093</v>
      </c>
      <c r="G546" s="235" t="s">
        <v>3634</v>
      </c>
      <c r="H546" s="143" t="s">
        <v>362</v>
      </c>
    </row>
    <row r="547">
      <c r="A547" s="144">
        <v>546.0</v>
      </c>
      <c r="B547" s="236" t="s">
        <v>328</v>
      </c>
      <c r="C547" s="160" t="s">
        <v>327</v>
      </c>
      <c r="D547" s="146" t="s">
        <v>2966</v>
      </c>
      <c r="E547" s="146" t="s">
        <v>3632</v>
      </c>
      <c r="F547" s="237" t="s">
        <v>2100</v>
      </c>
      <c r="G547" s="238" t="s">
        <v>3654</v>
      </c>
      <c r="H547" s="148" t="s">
        <v>362</v>
      </c>
    </row>
    <row r="548">
      <c r="A548" s="139">
        <v>547.0</v>
      </c>
      <c r="B548" s="233" t="s">
        <v>328</v>
      </c>
      <c r="C548" s="159" t="s">
        <v>327</v>
      </c>
      <c r="D548" s="141" t="s">
        <v>2966</v>
      </c>
      <c r="E548" s="141" t="s">
        <v>3632</v>
      </c>
      <c r="F548" s="234" t="s">
        <v>2102</v>
      </c>
      <c r="G548" s="235" t="s">
        <v>3655</v>
      </c>
      <c r="H548" s="143" t="s">
        <v>362</v>
      </c>
    </row>
    <row r="549">
      <c r="A549" s="144">
        <v>548.0</v>
      </c>
      <c r="B549" s="236" t="s">
        <v>328</v>
      </c>
      <c r="C549" s="160" t="s">
        <v>327</v>
      </c>
      <c r="D549" s="146" t="s">
        <v>2966</v>
      </c>
      <c r="E549" s="146" t="s">
        <v>3632</v>
      </c>
      <c r="F549" s="237" t="s">
        <v>2104</v>
      </c>
      <c r="G549" s="238" t="s">
        <v>3636</v>
      </c>
      <c r="H549" s="148" t="s">
        <v>362</v>
      </c>
    </row>
    <row r="550">
      <c r="A550" s="139">
        <v>549.0</v>
      </c>
      <c r="B550" s="233" t="s">
        <v>328</v>
      </c>
      <c r="C550" s="159" t="s">
        <v>327</v>
      </c>
      <c r="D550" s="141" t="s">
        <v>2966</v>
      </c>
      <c r="E550" s="141" t="s">
        <v>3632</v>
      </c>
      <c r="F550" s="234" t="s">
        <v>2106</v>
      </c>
      <c r="G550" s="235" t="s">
        <v>3656</v>
      </c>
      <c r="H550" s="143" t="s">
        <v>362</v>
      </c>
    </row>
    <row r="551">
      <c r="A551" s="144">
        <v>550.0</v>
      </c>
      <c r="B551" s="236" t="s">
        <v>328</v>
      </c>
      <c r="C551" s="160" t="s">
        <v>327</v>
      </c>
      <c r="D551" s="146" t="s">
        <v>2973</v>
      </c>
      <c r="E551" s="146" t="s">
        <v>3657</v>
      </c>
      <c r="F551" s="237" t="s">
        <v>2089</v>
      </c>
      <c r="G551" s="238" t="s">
        <v>3658</v>
      </c>
      <c r="H551" s="148" t="s">
        <v>362</v>
      </c>
    </row>
    <row r="552">
      <c r="A552" s="139">
        <v>551.0</v>
      </c>
      <c r="B552" s="233" t="s">
        <v>328</v>
      </c>
      <c r="C552" s="159" t="s">
        <v>327</v>
      </c>
      <c r="D552" s="141" t="s">
        <v>2973</v>
      </c>
      <c r="E552" s="141" t="s">
        <v>3657</v>
      </c>
      <c r="F552" s="234" t="s">
        <v>2091</v>
      </c>
      <c r="G552" s="235" t="s">
        <v>3640</v>
      </c>
      <c r="H552" s="143" t="s">
        <v>362</v>
      </c>
    </row>
    <row r="553">
      <c r="A553" s="144">
        <v>552.0</v>
      </c>
      <c r="B553" s="236" t="s">
        <v>328</v>
      </c>
      <c r="C553" s="160" t="s">
        <v>327</v>
      </c>
      <c r="D553" s="146" t="s">
        <v>2973</v>
      </c>
      <c r="E553" s="146" t="s">
        <v>3657</v>
      </c>
      <c r="F553" s="237" t="s">
        <v>2093</v>
      </c>
      <c r="G553" s="238" t="s">
        <v>3659</v>
      </c>
      <c r="H553" s="148" t="s">
        <v>362</v>
      </c>
    </row>
    <row r="554">
      <c r="A554" s="139">
        <v>553.0</v>
      </c>
      <c r="B554" s="233" t="s">
        <v>328</v>
      </c>
      <c r="C554" s="159" t="s">
        <v>327</v>
      </c>
      <c r="D554" s="141" t="s">
        <v>2973</v>
      </c>
      <c r="E554" s="141" t="s">
        <v>3657</v>
      </c>
      <c r="F554" s="234" t="s">
        <v>2100</v>
      </c>
      <c r="G554" s="235" t="s">
        <v>3660</v>
      </c>
      <c r="H554" s="143" t="s">
        <v>362</v>
      </c>
    </row>
    <row r="555">
      <c r="A555" s="144">
        <v>554.0</v>
      </c>
      <c r="B555" s="236" t="s">
        <v>328</v>
      </c>
      <c r="C555" s="160" t="s">
        <v>327</v>
      </c>
      <c r="D555" s="146" t="s">
        <v>2973</v>
      </c>
      <c r="E555" s="146" t="s">
        <v>3657</v>
      </c>
      <c r="F555" s="237" t="s">
        <v>2102</v>
      </c>
      <c r="G555" s="238" t="s">
        <v>3661</v>
      </c>
      <c r="H555" s="148" t="s">
        <v>362</v>
      </c>
    </row>
    <row r="556">
      <c r="A556" s="139">
        <v>555.0</v>
      </c>
      <c r="B556" s="233" t="s">
        <v>328</v>
      </c>
      <c r="C556" s="159" t="s">
        <v>327</v>
      </c>
      <c r="D556" s="141" t="s">
        <v>3051</v>
      </c>
      <c r="E556" s="141" t="s">
        <v>3637</v>
      </c>
      <c r="F556" s="234" t="s">
        <v>2089</v>
      </c>
      <c r="G556" s="235" t="s">
        <v>3638</v>
      </c>
      <c r="H556" s="143" t="s">
        <v>362</v>
      </c>
    </row>
    <row r="557">
      <c r="A557" s="144">
        <v>556.0</v>
      </c>
      <c r="B557" s="236" t="s">
        <v>328</v>
      </c>
      <c r="C557" s="160" t="s">
        <v>327</v>
      </c>
      <c r="D557" s="146" t="s">
        <v>3051</v>
      </c>
      <c r="E557" s="146" t="s">
        <v>3637</v>
      </c>
      <c r="F557" s="237" t="s">
        <v>2091</v>
      </c>
      <c r="G557" s="238" t="s">
        <v>3662</v>
      </c>
      <c r="H557" s="148" t="s">
        <v>362</v>
      </c>
    </row>
    <row r="558">
      <c r="A558" s="139">
        <v>557.0</v>
      </c>
      <c r="B558" s="233" t="s">
        <v>328</v>
      </c>
      <c r="C558" s="159" t="s">
        <v>327</v>
      </c>
      <c r="D558" s="141" t="s">
        <v>3051</v>
      </c>
      <c r="E558" s="141" t="s">
        <v>3637</v>
      </c>
      <c r="F558" s="234" t="s">
        <v>2093</v>
      </c>
      <c r="G558" s="235" t="s">
        <v>3663</v>
      </c>
      <c r="H558" s="143" t="s">
        <v>362</v>
      </c>
    </row>
    <row r="559">
      <c r="A559" s="144">
        <v>558.0</v>
      </c>
      <c r="B559" s="236" t="s">
        <v>328</v>
      </c>
      <c r="C559" s="160" t="s">
        <v>327</v>
      </c>
      <c r="D559" s="146" t="s">
        <v>3051</v>
      </c>
      <c r="E559" s="146" t="s">
        <v>3637</v>
      </c>
      <c r="F559" s="237" t="s">
        <v>2100</v>
      </c>
      <c r="G559" s="238" t="s">
        <v>3644</v>
      </c>
      <c r="H559" s="148" t="s">
        <v>362</v>
      </c>
    </row>
    <row r="560">
      <c r="A560" s="139">
        <v>559.0</v>
      </c>
      <c r="B560" s="233" t="s">
        <v>328</v>
      </c>
      <c r="C560" s="159" t="s">
        <v>327</v>
      </c>
      <c r="D560" s="141" t="s">
        <v>3051</v>
      </c>
      <c r="E560" s="141" t="s">
        <v>3637</v>
      </c>
      <c r="F560" s="234" t="s">
        <v>2102</v>
      </c>
      <c r="G560" s="235" t="s">
        <v>3664</v>
      </c>
      <c r="H560" s="143" t="s">
        <v>362</v>
      </c>
    </row>
    <row r="561">
      <c r="A561" s="144">
        <v>560.0</v>
      </c>
      <c r="B561" s="236" t="s">
        <v>328</v>
      </c>
      <c r="C561" s="160" t="s">
        <v>327</v>
      </c>
      <c r="D561" s="146" t="s">
        <v>3051</v>
      </c>
      <c r="E561" s="146" t="s">
        <v>3637</v>
      </c>
      <c r="F561" s="237" t="s">
        <v>2104</v>
      </c>
      <c r="G561" s="238" t="s">
        <v>3665</v>
      </c>
      <c r="H561" s="148" t="s">
        <v>362</v>
      </c>
    </row>
    <row r="562">
      <c r="A562" s="139">
        <v>561.0</v>
      </c>
      <c r="B562" s="233" t="s">
        <v>330</v>
      </c>
      <c r="C562" s="159" t="s">
        <v>329</v>
      </c>
      <c r="D562" s="141" t="s">
        <v>2960</v>
      </c>
      <c r="E562" s="141" t="s">
        <v>3666</v>
      </c>
      <c r="F562" s="234" t="s">
        <v>2089</v>
      </c>
      <c r="G562" s="235" t="s">
        <v>3667</v>
      </c>
      <c r="H562" s="143" t="s">
        <v>362</v>
      </c>
    </row>
    <row r="563">
      <c r="A563" s="144">
        <v>562.0</v>
      </c>
      <c r="B563" s="236" t="s">
        <v>330</v>
      </c>
      <c r="C563" s="160" t="s">
        <v>329</v>
      </c>
      <c r="D563" s="146" t="s">
        <v>2960</v>
      </c>
      <c r="E563" s="146" t="s">
        <v>3666</v>
      </c>
      <c r="F563" s="237" t="s">
        <v>2091</v>
      </c>
      <c r="G563" s="238" t="s">
        <v>3668</v>
      </c>
      <c r="H563" s="148" t="s">
        <v>362</v>
      </c>
    </row>
    <row r="564">
      <c r="A564" s="139">
        <v>563.0</v>
      </c>
      <c r="B564" s="233" t="s">
        <v>330</v>
      </c>
      <c r="C564" s="159" t="s">
        <v>329</v>
      </c>
      <c r="D564" s="141" t="s">
        <v>2960</v>
      </c>
      <c r="E564" s="141" t="s">
        <v>3666</v>
      </c>
      <c r="F564" s="234" t="s">
        <v>2093</v>
      </c>
      <c r="G564" s="235" t="s">
        <v>3669</v>
      </c>
      <c r="H564" s="143" t="s">
        <v>362</v>
      </c>
    </row>
    <row r="565">
      <c r="A565" s="144">
        <v>564.0</v>
      </c>
      <c r="B565" s="236" t="s">
        <v>330</v>
      </c>
      <c r="C565" s="160" t="s">
        <v>329</v>
      </c>
      <c r="D565" s="146" t="s">
        <v>2960</v>
      </c>
      <c r="E565" s="146" t="s">
        <v>3666</v>
      </c>
      <c r="F565" s="237" t="s">
        <v>2100</v>
      </c>
      <c r="G565" s="238" t="s">
        <v>3670</v>
      </c>
      <c r="H565" s="148" t="s">
        <v>362</v>
      </c>
    </row>
    <row r="566">
      <c r="A566" s="139">
        <v>565.0</v>
      </c>
      <c r="B566" s="233" t="s">
        <v>330</v>
      </c>
      <c r="C566" s="159" t="s">
        <v>329</v>
      </c>
      <c r="D566" s="141" t="s">
        <v>2960</v>
      </c>
      <c r="E566" s="141" t="s">
        <v>3666</v>
      </c>
      <c r="F566" s="234" t="s">
        <v>2102</v>
      </c>
      <c r="G566" s="235" t="s">
        <v>3671</v>
      </c>
      <c r="H566" s="143" t="s">
        <v>362</v>
      </c>
    </row>
    <row r="567">
      <c r="A567" s="144">
        <v>566.0</v>
      </c>
      <c r="B567" s="236" t="s">
        <v>330</v>
      </c>
      <c r="C567" s="160" t="s">
        <v>329</v>
      </c>
      <c r="D567" s="146" t="s">
        <v>2966</v>
      </c>
      <c r="E567" s="146" t="s">
        <v>3672</v>
      </c>
      <c r="F567" s="237" t="s">
        <v>2089</v>
      </c>
      <c r="G567" s="238" t="s">
        <v>3673</v>
      </c>
      <c r="H567" s="148" t="s">
        <v>362</v>
      </c>
    </row>
    <row r="568">
      <c r="A568" s="139">
        <v>567.0</v>
      </c>
      <c r="B568" s="233" t="s">
        <v>330</v>
      </c>
      <c r="C568" s="159" t="s">
        <v>329</v>
      </c>
      <c r="D568" s="141" t="s">
        <v>2966</v>
      </c>
      <c r="E568" s="141" t="s">
        <v>3672</v>
      </c>
      <c r="F568" s="234" t="s">
        <v>2091</v>
      </c>
      <c r="G568" s="235" t="s">
        <v>3674</v>
      </c>
      <c r="H568" s="143" t="s">
        <v>362</v>
      </c>
    </row>
    <row r="569">
      <c r="A569" s="144">
        <v>568.0</v>
      </c>
      <c r="B569" s="236" t="s">
        <v>330</v>
      </c>
      <c r="C569" s="160" t="s">
        <v>329</v>
      </c>
      <c r="D569" s="146" t="s">
        <v>2966</v>
      </c>
      <c r="E569" s="146" t="s">
        <v>3672</v>
      </c>
      <c r="F569" s="237" t="s">
        <v>2093</v>
      </c>
      <c r="G569" s="238" t="s">
        <v>3675</v>
      </c>
      <c r="H569" s="148" t="s">
        <v>362</v>
      </c>
    </row>
    <row r="570">
      <c r="A570" s="139">
        <v>569.0</v>
      </c>
      <c r="B570" s="233" t="s">
        <v>330</v>
      </c>
      <c r="C570" s="159" t="s">
        <v>329</v>
      </c>
      <c r="D570" s="141" t="s">
        <v>2966</v>
      </c>
      <c r="E570" s="141" t="s">
        <v>3672</v>
      </c>
      <c r="F570" s="234" t="s">
        <v>2100</v>
      </c>
      <c r="G570" s="235" t="s">
        <v>3676</v>
      </c>
      <c r="H570" s="143" t="s">
        <v>362</v>
      </c>
    </row>
    <row r="571">
      <c r="A571" s="144">
        <v>570.0</v>
      </c>
      <c r="B571" s="236" t="s">
        <v>330</v>
      </c>
      <c r="C571" s="160" t="s">
        <v>329</v>
      </c>
      <c r="D571" s="146" t="s">
        <v>2966</v>
      </c>
      <c r="E571" s="146" t="s">
        <v>3672</v>
      </c>
      <c r="F571" s="237" t="s">
        <v>2102</v>
      </c>
      <c r="G571" s="238" t="s">
        <v>3677</v>
      </c>
      <c r="H571" s="148" t="s">
        <v>362</v>
      </c>
    </row>
    <row r="572">
      <c r="A572" s="139">
        <v>571.0</v>
      </c>
      <c r="B572" s="233" t="s">
        <v>330</v>
      </c>
      <c r="C572" s="159" t="s">
        <v>329</v>
      </c>
      <c r="D572" s="141" t="s">
        <v>2966</v>
      </c>
      <c r="E572" s="141" t="s">
        <v>3672</v>
      </c>
      <c r="F572" s="234" t="s">
        <v>2104</v>
      </c>
      <c r="G572" s="235" t="s">
        <v>3678</v>
      </c>
      <c r="H572" s="143" t="s">
        <v>362</v>
      </c>
    </row>
    <row r="573">
      <c r="A573" s="144">
        <v>572.0</v>
      </c>
      <c r="B573" s="236" t="s">
        <v>330</v>
      </c>
      <c r="C573" s="160" t="s">
        <v>329</v>
      </c>
      <c r="D573" s="146" t="s">
        <v>2966</v>
      </c>
      <c r="E573" s="146" t="s">
        <v>3672</v>
      </c>
      <c r="F573" s="237" t="s">
        <v>2106</v>
      </c>
      <c r="G573" s="238" t="s">
        <v>3679</v>
      </c>
      <c r="H573" s="148" t="s">
        <v>362</v>
      </c>
    </row>
    <row r="574">
      <c r="A574" s="139">
        <v>573.0</v>
      </c>
      <c r="B574" s="233" t="s">
        <v>330</v>
      </c>
      <c r="C574" s="159" t="s">
        <v>329</v>
      </c>
      <c r="D574" s="141" t="s">
        <v>2966</v>
      </c>
      <c r="E574" s="141" t="s">
        <v>3672</v>
      </c>
      <c r="F574" s="234" t="s">
        <v>2108</v>
      </c>
      <c r="G574" s="235" t="s">
        <v>3680</v>
      </c>
      <c r="H574" s="143" t="s">
        <v>362</v>
      </c>
    </row>
    <row r="575">
      <c r="A575" s="144">
        <v>574.0</v>
      </c>
      <c r="B575" s="236" t="s">
        <v>330</v>
      </c>
      <c r="C575" s="160" t="s">
        <v>329</v>
      </c>
      <c r="D575" s="146" t="s">
        <v>2966</v>
      </c>
      <c r="E575" s="146" t="s">
        <v>3672</v>
      </c>
      <c r="F575" s="237" t="s">
        <v>2110</v>
      </c>
      <c r="G575" s="238" t="s">
        <v>3681</v>
      </c>
      <c r="H575" s="148" t="s">
        <v>362</v>
      </c>
    </row>
    <row r="576">
      <c r="A576" s="139">
        <v>575.0</v>
      </c>
      <c r="B576" s="233" t="s">
        <v>330</v>
      </c>
      <c r="C576" s="159" t="s">
        <v>329</v>
      </c>
      <c r="D576" s="141" t="s">
        <v>2966</v>
      </c>
      <c r="E576" s="141" t="s">
        <v>3672</v>
      </c>
      <c r="F576" s="234" t="s">
        <v>2158</v>
      </c>
      <c r="G576" s="235" t="s">
        <v>3682</v>
      </c>
      <c r="H576" s="143" t="s">
        <v>362</v>
      </c>
    </row>
    <row r="577">
      <c r="A577" s="144">
        <v>576.0</v>
      </c>
      <c r="B577" s="236" t="s">
        <v>330</v>
      </c>
      <c r="C577" s="160" t="s">
        <v>329</v>
      </c>
      <c r="D577" s="146" t="s">
        <v>2966</v>
      </c>
      <c r="E577" s="146" t="s">
        <v>3672</v>
      </c>
      <c r="F577" s="237" t="s">
        <v>2160</v>
      </c>
      <c r="G577" s="238" t="s">
        <v>3683</v>
      </c>
      <c r="H577" s="148" t="s">
        <v>362</v>
      </c>
    </row>
    <row r="578">
      <c r="A578" s="139">
        <v>577.0</v>
      </c>
      <c r="B578" s="233" t="s">
        <v>330</v>
      </c>
      <c r="C578" s="159" t="s">
        <v>329</v>
      </c>
      <c r="D578" s="141" t="s">
        <v>2966</v>
      </c>
      <c r="E578" s="141" t="s">
        <v>3672</v>
      </c>
      <c r="F578" s="234" t="s">
        <v>2162</v>
      </c>
      <c r="G578" s="235" t="s">
        <v>3684</v>
      </c>
      <c r="H578" s="143" t="s">
        <v>362</v>
      </c>
    </row>
    <row r="579">
      <c r="A579" s="144">
        <v>578.0</v>
      </c>
      <c r="B579" s="236" t="s">
        <v>330</v>
      </c>
      <c r="C579" s="160" t="s">
        <v>329</v>
      </c>
      <c r="D579" s="146" t="s">
        <v>2966</v>
      </c>
      <c r="E579" s="146" t="s">
        <v>3672</v>
      </c>
      <c r="F579" s="237" t="s">
        <v>2164</v>
      </c>
      <c r="G579" s="238" t="s">
        <v>3685</v>
      </c>
      <c r="H579" s="148" t="s">
        <v>362</v>
      </c>
    </row>
    <row r="580">
      <c r="A580" s="139">
        <v>579.0</v>
      </c>
      <c r="B580" s="233" t="s">
        <v>330</v>
      </c>
      <c r="C580" s="159" t="s">
        <v>329</v>
      </c>
      <c r="D580" s="141" t="s">
        <v>2973</v>
      </c>
      <c r="E580" s="141" t="s">
        <v>3686</v>
      </c>
      <c r="F580" s="234" t="s">
        <v>2089</v>
      </c>
      <c r="G580" s="235" t="s">
        <v>3687</v>
      </c>
      <c r="H580" s="143" t="s">
        <v>362</v>
      </c>
    </row>
    <row r="581">
      <c r="A581" s="144">
        <v>580.0</v>
      </c>
      <c r="B581" s="236" t="s">
        <v>330</v>
      </c>
      <c r="C581" s="160" t="s">
        <v>329</v>
      </c>
      <c r="D581" s="146" t="s">
        <v>2973</v>
      </c>
      <c r="E581" s="146" t="s">
        <v>3686</v>
      </c>
      <c r="F581" s="237" t="s">
        <v>2091</v>
      </c>
      <c r="G581" s="238" t="s">
        <v>3688</v>
      </c>
      <c r="H581" s="148" t="s">
        <v>362</v>
      </c>
    </row>
    <row r="582">
      <c r="A582" s="139">
        <v>581.0</v>
      </c>
      <c r="B582" s="233" t="s">
        <v>330</v>
      </c>
      <c r="C582" s="159" t="s">
        <v>329</v>
      </c>
      <c r="D582" s="141" t="s">
        <v>2973</v>
      </c>
      <c r="E582" s="141" t="s">
        <v>3686</v>
      </c>
      <c r="F582" s="234" t="s">
        <v>2093</v>
      </c>
      <c r="G582" s="235" t="s">
        <v>3689</v>
      </c>
      <c r="H582" s="143" t="s">
        <v>362</v>
      </c>
    </row>
    <row r="583">
      <c r="A583" s="144">
        <v>582.0</v>
      </c>
      <c r="B583" s="236" t="s">
        <v>330</v>
      </c>
      <c r="C583" s="160" t="s">
        <v>329</v>
      </c>
      <c r="D583" s="146" t="s">
        <v>3051</v>
      </c>
      <c r="E583" s="146" t="s">
        <v>3690</v>
      </c>
      <c r="F583" s="237" t="s">
        <v>2089</v>
      </c>
      <c r="G583" s="238" t="s">
        <v>3691</v>
      </c>
      <c r="H583" s="148" t="s">
        <v>362</v>
      </c>
    </row>
    <row r="584">
      <c r="A584" s="139">
        <v>583.0</v>
      </c>
      <c r="B584" s="233" t="s">
        <v>330</v>
      </c>
      <c r="C584" s="159" t="s">
        <v>329</v>
      </c>
      <c r="D584" s="141" t="s">
        <v>3051</v>
      </c>
      <c r="E584" s="141" t="s">
        <v>3690</v>
      </c>
      <c r="F584" s="234" t="s">
        <v>2091</v>
      </c>
      <c r="G584" s="235" t="s">
        <v>3692</v>
      </c>
      <c r="H584" s="143" t="s">
        <v>362</v>
      </c>
    </row>
    <row r="585">
      <c r="A585" s="144">
        <v>584.0</v>
      </c>
      <c r="B585" s="236" t="s">
        <v>332</v>
      </c>
      <c r="C585" s="160" t="s">
        <v>331</v>
      </c>
      <c r="D585" s="160" t="s">
        <v>2980</v>
      </c>
      <c r="E585" s="160" t="s">
        <v>3693</v>
      </c>
      <c r="F585" s="243" t="s">
        <v>2089</v>
      </c>
      <c r="G585" s="244" t="s">
        <v>3694</v>
      </c>
      <c r="H585" s="154">
        <v>577.0</v>
      </c>
    </row>
    <row r="586">
      <c r="A586" s="139">
        <v>585.0</v>
      </c>
      <c r="B586" s="233" t="s">
        <v>332</v>
      </c>
      <c r="C586" s="159" t="s">
        <v>331</v>
      </c>
      <c r="D586" s="159" t="s">
        <v>2980</v>
      </c>
      <c r="E586" s="159" t="s">
        <v>3693</v>
      </c>
      <c r="F586" s="240" t="s">
        <v>2091</v>
      </c>
      <c r="G586" s="241" t="s">
        <v>3695</v>
      </c>
      <c r="H586" s="151">
        <v>578.0</v>
      </c>
    </row>
    <row r="587">
      <c r="A587" s="144">
        <v>586.0</v>
      </c>
      <c r="B587" s="236" t="s">
        <v>332</v>
      </c>
      <c r="C587" s="160" t="s">
        <v>331</v>
      </c>
      <c r="D587" s="160" t="s">
        <v>2980</v>
      </c>
      <c r="E587" s="160" t="s">
        <v>3693</v>
      </c>
      <c r="F587" s="243" t="s">
        <v>2093</v>
      </c>
      <c r="G587" s="244" t="s">
        <v>3696</v>
      </c>
      <c r="H587" s="154">
        <v>579.0</v>
      </c>
    </row>
    <row r="588">
      <c r="A588" s="139">
        <v>587.0</v>
      </c>
      <c r="B588" s="233" t="s">
        <v>332</v>
      </c>
      <c r="C588" s="159" t="s">
        <v>331</v>
      </c>
      <c r="D588" s="159" t="s">
        <v>2980</v>
      </c>
      <c r="E588" s="159" t="s">
        <v>3693</v>
      </c>
      <c r="F588" s="240" t="s">
        <v>2100</v>
      </c>
      <c r="G588" s="241" t="s">
        <v>3697</v>
      </c>
      <c r="H588" s="151">
        <v>580.0</v>
      </c>
    </row>
    <row r="589">
      <c r="A589" s="144">
        <v>588.0</v>
      </c>
      <c r="B589" s="236" t="s">
        <v>332</v>
      </c>
      <c r="C589" s="160" t="s">
        <v>331</v>
      </c>
      <c r="D589" s="160" t="s">
        <v>2980</v>
      </c>
      <c r="E589" s="160" t="s">
        <v>3693</v>
      </c>
      <c r="F589" s="243" t="s">
        <v>2102</v>
      </c>
      <c r="G589" s="244" t="s">
        <v>3698</v>
      </c>
      <c r="H589" s="154">
        <v>581.0</v>
      </c>
    </row>
    <row r="590">
      <c r="A590" s="139">
        <v>589.0</v>
      </c>
      <c r="B590" s="233" t="s">
        <v>332</v>
      </c>
      <c r="C590" s="159" t="s">
        <v>331</v>
      </c>
      <c r="D590" s="159" t="s">
        <v>2980</v>
      </c>
      <c r="E590" s="159" t="s">
        <v>3693</v>
      </c>
      <c r="F590" s="240" t="s">
        <v>2104</v>
      </c>
      <c r="G590" s="241" t="s">
        <v>3699</v>
      </c>
      <c r="H590" s="151">
        <v>582.0</v>
      </c>
    </row>
    <row r="591">
      <c r="A591" s="144">
        <v>590.0</v>
      </c>
      <c r="B591" s="236" t="s">
        <v>332</v>
      </c>
      <c r="C591" s="160" t="s">
        <v>331</v>
      </c>
      <c r="D591" s="160" t="s">
        <v>2990</v>
      </c>
      <c r="E591" s="160" t="s">
        <v>3700</v>
      </c>
      <c r="F591" s="243" t="s">
        <v>2089</v>
      </c>
      <c r="G591" s="244" t="s">
        <v>3701</v>
      </c>
      <c r="H591" s="154">
        <v>583.0</v>
      </c>
    </row>
    <row r="592">
      <c r="A592" s="139">
        <v>591.0</v>
      </c>
      <c r="B592" s="233" t="s">
        <v>332</v>
      </c>
      <c r="C592" s="159" t="s">
        <v>331</v>
      </c>
      <c r="D592" s="159" t="s">
        <v>2990</v>
      </c>
      <c r="E592" s="159" t="s">
        <v>3700</v>
      </c>
      <c r="F592" s="240" t="s">
        <v>2091</v>
      </c>
      <c r="G592" s="241" t="s">
        <v>3702</v>
      </c>
      <c r="H592" s="151">
        <v>584.0</v>
      </c>
    </row>
    <row r="593">
      <c r="A593" s="144">
        <v>592.0</v>
      </c>
      <c r="B593" s="236" t="s">
        <v>332</v>
      </c>
      <c r="C593" s="160" t="s">
        <v>331</v>
      </c>
      <c r="D593" s="160" t="s">
        <v>2990</v>
      </c>
      <c r="E593" s="160" t="s">
        <v>3700</v>
      </c>
      <c r="F593" s="243" t="s">
        <v>2093</v>
      </c>
      <c r="G593" s="244" t="s">
        <v>3703</v>
      </c>
      <c r="H593" s="154">
        <v>585.0</v>
      </c>
    </row>
    <row r="594">
      <c r="A594" s="139">
        <v>593.0</v>
      </c>
      <c r="B594" s="233" t="s">
        <v>332</v>
      </c>
      <c r="C594" s="159" t="s">
        <v>331</v>
      </c>
      <c r="D594" s="159" t="s">
        <v>2990</v>
      </c>
      <c r="E594" s="159" t="s">
        <v>3700</v>
      </c>
      <c r="F594" s="240" t="s">
        <v>2100</v>
      </c>
      <c r="G594" s="241" t="s">
        <v>3704</v>
      </c>
      <c r="H594" s="151">
        <v>586.0</v>
      </c>
    </row>
    <row r="595">
      <c r="A595" s="144">
        <v>594.0</v>
      </c>
      <c r="B595" s="236" t="s">
        <v>332</v>
      </c>
      <c r="C595" s="160" t="s">
        <v>331</v>
      </c>
      <c r="D595" s="160" t="s">
        <v>2990</v>
      </c>
      <c r="E595" s="160" t="s">
        <v>3700</v>
      </c>
      <c r="F595" s="243" t="s">
        <v>2102</v>
      </c>
      <c r="G595" s="244" t="s">
        <v>3705</v>
      </c>
      <c r="H595" s="154">
        <v>587.0</v>
      </c>
    </row>
    <row r="596">
      <c r="A596" s="139">
        <v>595.0</v>
      </c>
      <c r="B596" s="233" t="s">
        <v>332</v>
      </c>
      <c r="C596" s="159" t="s">
        <v>331</v>
      </c>
      <c r="D596" s="159" t="s">
        <v>2990</v>
      </c>
      <c r="E596" s="159" t="s">
        <v>3700</v>
      </c>
      <c r="F596" s="240" t="s">
        <v>2104</v>
      </c>
      <c r="G596" s="241" t="s">
        <v>3706</v>
      </c>
      <c r="H596" s="143" t="s">
        <v>362</v>
      </c>
    </row>
    <row r="597">
      <c r="A597" s="144">
        <v>596.0</v>
      </c>
      <c r="B597" s="236" t="s">
        <v>332</v>
      </c>
      <c r="C597" s="160" t="s">
        <v>331</v>
      </c>
      <c r="D597" s="160" t="s">
        <v>2990</v>
      </c>
      <c r="E597" s="160" t="s">
        <v>3700</v>
      </c>
      <c r="F597" s="243" t="s">
        <v>2106</v>
      </c>
      <c r="G597" s="244" t="s">
        <v>3707</v>
      </c>
      <c r="H597" s="154">
        <v>589.0</v>
      </c>
    </row>
    <row r="598">
      <c r="A598" s="139">
        <v>597.0</v>
      </c>
      <c r="B598" s="233" t="s">
        <v>332</v>
      </c>
      <c r="C598" s="159" t="s">
        <v>331</v>
      </c>
      <c r="D598" s="159" t="s">
        <v>2990</v>
      </c>
      <c r="E598" s="159" t="s">
        <v>3700</v>
      </c>
      <c r="F598" s="240" t="s">
        <v>2108</v>
      </c>
      <c r="G598" s="241" t="s">
        <v>3708</v>
      </c>
      <c r="H598" s="151">
        <v>590.0</v>
      </c>
    </row>
    <row r="599">
      <c r="A599" s="144">
        <v>598.0</v>
      </c>
      <c r="B599" s="236" t="s">
        <v>332</v>
      </c>
      <c r="C599" s="160" t="s">
        <v>331</v>
      </c>
      <c r="D599" s="160" t="s">
        <v>2997</v>
      </c>
      <c r="E599" s="160" t="s">
        <v>3709</v>
      </c>
      <c r="F599" s="243" t="s">
        <v>2089</v>
      </c>
      <c r="G599" s="244" t="s">
        <v>3710</v>
      </c>
      <c r="H599" s="154">
        <v>591.0</v>
      </c>
    </row>
    <row r="600">
      <c r="A600" s="139">
        <v>599.0</v>
      </c>
      <c r="B600" s="233" t="s">
        <v>332</v>
      </c>
      <c r="C600" s="159" t="s">
        <v>331</v>
      </c>
      <c r="D600" s="159" t="s">
        <v>2997</v>
      </c>
      <c r="E600" s="159" t="s">
        <v>3709</v>
      </c>
      <c r="F600" s="240" t="s">
        <v>2091</v>
      </c>
      <c r="G600" s="241" t="s">
        <v>3711</v>
      </c>
      <c r="H600" s="151">
        <v>592.0</v>
      </c>
    </row>
    <row r="601">
      <c r="A601" s="144">
        <v>600.0</v>
      </c>
      <c r="B601" s="236" t="s">
        <v>332</v>
      </c>
      <c r="C601" s="160" t="s">
        <v>331</v>
      </c>
      <c r="D601" s="160" t="s">
        <v>2997</v>
      </c>
      <c r="E601" s="160" t="s">
        <v>3709</v>
      </c>
      <c r="F601" s="243" t="s">
        <v>2093</v>
      </c>
      <c r="G601" s="244" t="s">
        <v>3712</v>
      </c>
      <c r="H601" s="154">
        <v>593.0</v>
      </c>
    </row>
    <row r="602">
      <c r="A602" s="139">
        <v>601.0</v>
      </c>
      <c r="B602" s="233" t="s">
        <v>332</v>
      </c>
      <c r="C602" s="159" t="s">
        <v>331</v>
      </c>
      <c r="D602" s="159" t="s">
        <v>2997</v>
      </c>
      <c r="E602" s="159" t="s">
        <v>3709</v>
      </c>
      <c r="F602" s="240" t="s">
        <v>2100</v>
      </c>
      <c r="G602" s="241" t="s">
        <v>3713</v>
      </c>
      <c r="H602" s="151">
        <v>594.0</v>
      </c>
    </row>
    <row r="603">
      <c r="A603" s="144">
        <v>602.0</v>
      </c>
      <c r="B603" s="236" t="s">
        <v>332</v>
      </c>
      <c r="C603" s="160" t="s">
        <v>331</v>
      </c>
      <c r="D603" s="160" t="s">
        <v>2997</v>
      </c>
      <c r="E603" s="160" t="s">
        <v>3709</v>
      </c>
      <c r="F603" s="243" t="s">
        <v>2102</v>
      </c>
      <c r="G603" s="244" t="s">
        <v>3714</v>
      </c>
      <c r="H603" s="154">
        <v>595.0</v>
      </c>
    </row>
    <row r="604">
      <c r="A604" s="139">
        <v>603.0</v>
      </c>
      <c r="B604" s="233" t="s">
        <v>332</v>
      </c>
      <c r="C604" s="159" t="s">
        <v>331</v>
      </c>
      <c r="D604" s="159" t="s">
        <v>2997</v>
      </c>
      <c r="E604" s="159" t="s">
        <v>3709</v>
      </c>
      <c r="F604" s="240" t="s">
        <v>2104</v>
      </c>
      <c r="G604" s="241" t="s">
        <v>3715</v>
      </c>
      <c r="H604" s="143" t="s">
        <v>362</v>
      </c>
    </row>
    <row r="605">
      <c r="A605" s="144">
        <v>604.0</v>
      </c>
      <c r="B605" s="236" t="s">
        <v>332</v>
      </c>
      <c r="C605" s="160" t="s">
        <v>331</v>
      </c>
      <c r="D605" s="160" t="s">
        <v>2997</v>
      </c>
      <c r="E605" s="160" t="s">
        <v>3709</v>
      </c>
      <c r="F605" s="243" t="s">
        <v>2106</v>
      </c>
      <c r="G605" s="244" t="s">
        <v>3716</v>
      </c>
      <c r="H605" s="154">
        <v>597.0</v>
      </c>
    </row>
    <row r="606">
      <c r="A606" s="139">
        <v>605.0</v>
      </c>
      <c r="B606" s="233" t="s">
        <v>332</v>
      </c>
      <c r="C606" s="159" t="s">
        <v>331</v>
      </c>
      <c r="D606" s="159" t="s">
        <v>2997</v>
      </c>
      <c r="E606" s="159" t="s">
        <v>3709</v>
      </c>
      <c r="F606" s="240" t="s">
        <v>2108</v>
      </c>
      <c r="G606" s="241" t="s">
        <v>3717</v>
      </c>
      <c r="H606" s="143" t="s">
        <v>362</v>
      </c>
    </row>
    <row r="607">
      <c r="A607" s="144">
        <v>606.0</v>
      </c>
      <c r="B607" s="236" t="s">
        <v>332</v>
      </c>
      <c r="C607" s="160" t="s">
        <v>331</v>
      </c>
      <c r="D607" s="160" t="s">
        <v>2997</v>
      </c>
      <c r="E607" s="160" t="s">
        <v>3709</v>
      </c>
      <c r="F607" s="243" t="s">
        <v>2110</v>
      </c>
      <c r="G607" s="244" t="s">
        <v>3718</v>
      </c>
      <c r="H607" s="154">
        <v>599.0</v>
      </c>
    </row>
    <row r="608">
      <c r="A608" s="139">
        <v>607.0</v>
      </c>
      <c r="B608" s="233" t="s">
        <v>332</v>
      </c>
      <c r="C608" s="159" t="s">
        <v>331</v>
      </c>
      <c r="D608" s="159" t="s">
        <v>2997</v>
      </c>
      <c r="E608" s="159" t="s">
        <v>3709</v>
      </c>
      <c r="F608" s="240" t="s">
        <v>2158</v>
      </c>
      <c r="G608" s="241" t="s">
        <v>3719</v>
      </c>
      <c r="H608" s="151">
        <v>600.0</v>
      </c>
    </row>
    <row r="609">
      <c r="A609" s="144">
        <v>608.0</v>
      </c>
      <c r="B609" s="236" t="s">
        <v>332</v>
      </c>
      <c r="C609" s="160" t="s">
        <v>331</v>
      </c>
      <c r="D609" s="160" t="s">
        <v>3004</v>
      </c>
      <c r="E609" s="160" t="s">
        <v>3720</v>
      </c>
      <c r="F609" s="243" t="s">
        <v>2089</v>
      </c>
      <c r="G609" s="244" t="s">
        <v>3721</v>
      </c>
      <c r="H609" s="154">
        <v>601.0</v>
      </c>
    </row>
    <row r="610">
      <c r="A610" s="139">
        <v>609.0</v>
      </c>
      <c r="B610" s="233" t="s">
        <v>332</v>
      </c>
      <c r="C610" s="159" t="s">
        <v>331</v>
      </c>
      <c r="D610" s="159" t="s">
        <v>3004</v>
      </c>
      <c r="E610" s="159" t="s">
        <v>3720</v>
      </c>
      <c r="F610" s="240" t="s">
        <v>2091</v>
      </c>
      <c r="G610" s="241" t="s">
        <v>3722</v>
      </c>
      <c r="H610" s="151">
        <v>602.0</v>
      </c>
    </row>
    <row r="611">
      <c r="A611" s="144">
        <v>610.0</v>
      </c>
      <c r="B611" s="236" t="s">
        <v>332</v>
      </c>
      <c r="C611" s="160" t="s">
        <v>331</v>
      </c>
      <c r="D611" s="160" t="s">
        <v>3004</v>
      </c>
      <c r="E611" s="160" t="s">
        <v>3720</v>
      </c>
      <c r="F611" s="243" t="s">
        <v>2093</v>
      </c>
      <c r="G611" s="244" t="s">
        <v>3723</v>
      </c>
      <c r="H611" s="154">
        <v>603.0</v>
      </c>
    </row>
    <row r="612">
      <c r="A612" s="139">
        <v>611.0</v>
      </c>
      <c r="B612" s="233" t="s">
        <v>332</v>
      </c>
      <c r="C612" s="159" t="s">
        <v>331</v>
      </c>
      <c r="D612" s="159" t="s">
        <v>3004</v>
      </c>
      <c r="E612" s="159" t="s">
        <v>3720</v>
      </c>
      <c r="F612" s="240" t="s">
        <v>2100</v>
      </c>
      <c r="G612" s="241" t="s">
        <v>3724</v>
      </c>
      <c r="H612" s="151">
        <v>604.0</v>
      </c>
    </row>
    <row r="613">
      <c r="A613" s="144">
        <v>612.0</v>
      </c>
      <c r="B613" s="236" t="s">
        <v>332</v>
      </c>
      <c r="C613" s="160" t="s">
        <v>331</v>
      </c>
      <c r="D613" s="160" t="s">
        <v>3004</v>
      </c>
      <c r="E613" s="160" t="s">
        <v>3720</v>
      </c>
      <c r="F613" s="243" t="s">
        <v>2102</v>
      </c>
      <c r="G613" s="244" t="s">
        <v>3725</v>
      </c>
      <c r="H613" s="154">
        <v>605.0</v>
      </c>
    </row>
    <row r="614">
      <c r="A614" s="139">
        <v>613.0</v>
      </c>
      <c r="B614" s="233" t="s">
        <v>332</v>
      </c>
      <c r="C614" s="159" t="s">
        <v>331</v>
      </c>
      <c r="D614" s="159" t="s">
        <v>3008</v>
      </c>
      <c r="E614" s="159" t="s">
        <v>3726</v>
      </c>
      <c r="F614" s="240" t="s">
        <v>2089</v>
      </c>
      <c r="G614" s="241" t="s">
        <v>3727</v>
      </c>
      <c r="H614" s="143" t="s">
        <v>362</v>
      </c>
    </row>
    <row r="615">
      <c r="A615" s="144">
        <v>614.0</v>
      </c>
      <c r="B615" s="236" t="s">
        <v>332</v>
      </c>
      <c r="C615" s="160" t="s">
        <v>331</v>
      </c>
      <c r="D615" s="160" t="s">
        <v>3008</v>
      </c>
      <c r="E615" s="160" t="s">
        <v>3726</v>
      </c>
      <c r="F615" s="243" t="s">
        <v>2091</v>
      </c>
      <c r="G615" s="244" t="s">
        <v>3728</v>
      </c>
      <c r="H615" s="154">
        <v>607.0</v>
      </c>
    </row>
    <row r="616">
      <c r="A616" s="139">
        <v>615.0</v>
      </c>
      <c r="B616" s="233" t="s">
        <v>332</v>
      </c>
      <c r="C616" s="159" t="s">
        <v>331</v>
      </c>
      <c r="D616" s="159" t="s">
        <v>3008</v>
      </c>
      <c r="E616" s="159" t="s">
        <v>3726</v>
      </c>
      <c r="F616" s="240" t="s">
        <v>2093</v>
      </c>
      <c r="G616" s="241" t="s">
        <v>3729</v>
      </c>
      <c r="H616" s="151">
        <v>608.0</v>
      </c>
    </row>
    <row r="617">
      <c r="A617" s="144">
        <v>616.0</v>
      </c>
      <c r="B617" s="236" t="s">
        <v>332</v>
      </c>
      <c r="C617" s="160" t="s">
        <v>331</v>
      </c>
      <c r="D617" s="160" t="s">
        <v>3008</v>
      </c>
      <c r="E617" s="160" t="s">
        <v>3726</v>
      </c>
      <c r="F617" s="243" t="s">
        <v>2100</v>
      </c>
      <c r="G617" s="244" t="s">
        <v>3730</v>
      </c>
      <c r="H617" s="148" t="s">
        <v>362</v>
      </c>
    </row>
    <row r="618">
      <c r="A618" s="139">
        <v>617.0</v>
      </c>
      <c r="B618" s="233" t="s">
        <v>332</v>
      </c>
      <c r="C618" s="159" t="s">
        <v>331</v>
      </c>
      <c r="D618" s="159" t="s">
        <v>3008</v>
      </c>
      <c r="E618" s="159" t="s">
        <v>3726</v>
      </c>
      <c r="F618" s="240" t="s">
        <v>2102</v>
      </c>
      <c r="G618" s="241" t="s">
        <v>3731</v>
      </c>
      <c r="H618" s="151">
        <v>610.0</v>
      </c>
    </row>
    <row r="619">
      <c r="A619" s="144">
        <v>618.0</v>
      </c>
      <c r="B619" s="236" t="s">
        <v>332</v>
      </c>
      <c r="C619" s="160" t="s">
        <v>331</v>
      </c>
      <c r="D619" s="160" t="s">
        <v>3008</v>
      </c>
      <c r="E619" s="160" t="s">
        <v>3726</v>
      </c>
      <c r="F619" s="243" t="s">
        <v>2104</v>
      </c>
      <c r="G619" s="244" t="s">
        <v>3732</v>
      </c>
      <c r="H619" s="148" t="s">
        <v>362</v>
      </c>
    </row>
    <row r="620">
      <c r="A620" s="139">
        <v>619.0</v>
      </c>
      <c r="B620" s="233" t="s">
        <v>332</v>
      </c>
      <c r="C620" s="159" t="s">
        <v>331</v>
      </c>
      <c r="D620" s="140" t="s">
        <v>2960</v>
      </c>
      <c r="E620" s="141" t="s">
        <v>3733</v>
      </c>
      <c r="F620" s="240" t="s">
        <v>2089</v>
      </c>
      <c r="G620" s="235" t="s">
        <v>3734</v>
      </c>
      <c r="H620" s="143" t="s">
        <v>362</v>
      </c>
    </row>
    <row r="621">
      <c r="A621" s="144">
        <v>620.0</v>
      </c>
      <c r="B621" s="236" t="s">
        <v>332</v>
      </c>
      <c r="C621" s="160" t="s">
        <v>331</v>
      </c>
      <c r="D621" s="145" t="s">
        <v>2960</v>
      </c>
      <c r="E621" s="146" t="s">
        <v>3733</v>
      </c>
      <c r="F621" s="243" t="s">
        <v>2091</v>
      </c>
      <c r="G621" s="238" t="s">
        <v>3735</v>
      </c>
      <c r="H621" s="148" t="s">
        <v>362</v>
      </c>
    </row>
    <row r="622">
      <c r="A622" s="139">
        <v>621.0</v>
      </c>
      <c r="B622" s="233" t="s">
        <v>332</v>
      </c>
      <c r="C622" s="159" t="s">
        <v>331</v>
      </c>
      <c r="D622" s="140" t="s">
        <v>2960</v>
      </c>
      <c r="E622" s="141" t="s">
        <v>3733</v>
      </c>
      <c r="F622" s="240" t="s">
        <v>2093</v>
      </c>
      <c r="G622" s="235" t="s">
        <v>3736</v>
      </c>
      <c r="H622" s="143" t="s">
        <v>362</v>
      </c>
    </row>
    <row r="623">
      <c r="A623" s="144">
        <v>622.0</v>
      </c>
      <c r="B623" s="236" t="s">
        <v>332</v>
      </c>
      <c r="C623" s="160" t="s">
        <v>331</v>
      </c>
      <c r="D623" s="145" t="s">
        <v>2960</v>
      </c>
      <c r="E623" s="146" t="s">
        <v>3733</v>
      </c>
      <c r="F623" s="243" t="s">
        <v>2100</v>
      </c>
      <c r="G623" s="238" t="s">
        <v>3737</v>
      </c>
      <c r="H623" s="148" t="s">
        <v>362</v>
      </c>
    </row>
    <row r="624">
      <c r="A624" s="139">
        <v>623.0</v>
      </c>
      <c r="B624" s="233" t="s">
        <v>332</v>
      </c>
      <c r="C624" s="159" t="s">
        <v>331</v>
      </c>
      <c r="D624" s="140" t="s">
        <v>2960</v>
      </c>
      <c r="E624" s="141" t="s">
        <v>3733</v>
      </c>
      <c r="F624" s="240" t="s">
        <v>2102</v>
      </c>
      <c r="G624" s="235" t="s">
        <v>3738</v>
      </c>
      <c r="H624" s="143" t="s">
        <v>362</v>
      </c>
    </row>
    <row r="625">
      <c r="A625" s="144">
        <v>624.0</v>
      </c>
      <c r="B625" s="236" t="s">
        <v>332</v>
      </c>
      <c r="C625" s="160" t="s">
        <v>331</v>
      </c>
      <c r="D625" s="145" t="s">
        <v>2966</v>
      </c>
      <c r="E625" s="146" t="s">
        <v>3700</v>
      </c>
      <c r="F625" s="243" t="s">
        <v>2089</v>
      </c>
      <c r="G625" s="238" t="s">
        <v>3739</v>
      </c>
      <c r="H625" s="148" t="s">
        <v>362</v>
      </c>
    </row>
    <row r="626">
      <c r="A626" s="139">
        <v>625.0</v>
      </c>
      <c r="B626" s="233" t="s">
        <v>332</v>
      </c>
      <c r="C626" s="159" t="s">
        <v>331</v>
      </c>
      <c r="D626" s="140" t="s">
        <v>2966</v>
      </c>
      <c r="E626" s="141" t="s">
        <v>3700</v>
      </c>
      <c r="F626" s="240" t="s">
        <v>2091</v>
      </c>
      <c r="G626" s="235" t="s">
        <v>3740</v>
      </c>
      <c r="H626" s="143" t="s">
        <v>362</v>
      </c>
    </row>
    <row r="627">
      <c r="A627" s="144">
        <v>626.0</v>
      </c>
      <c r="B627" s="236" t="s">
        <v>332</v>
      </c>
      <c r="C627" s="160" t="s">
        <v>331</v>
      </c>
      <c r="D627" s="145" t="s">
        <v>2966</v>
      </c>
      <c r="E627" s="146" t="s">
        <v>3700</v>
      </c>
      <c r="F627" s="243" t="s">
        <v>2093</v>
      </c>
      <c r="G627" s="238" t="s">
        <v>3741</v>
      </c>
      <c r="H627" s="148" t="s">
        <v>362</v>
      </c>
    </row>
    <row r="628">
      <c r="A628" s="139">
        <v>627.0</v>
      </c>
      <c r="B628" s="233" t="s">
        <v>332</v>
      </c>
      <c r="C628" s="159" t="s">
        <v>331</v>
      </c>
      <c r="D628" s="140" t="s">
        <v>2966</v>
      </c>
      <c r="E628" s="141" t="s">
        <v>3700</v>
      </c>
      <c r="F628" s="240" t="s">
        <v>2100</v>
      </c>
      <c r="G628" s="235" t="s">
        <v>3742</v>
      </c>
      <c r="H628" s="143" t="s">
        <v>362</v>
      </c>
    </row>
    <row r="629">
      <c r="A629" s="144">
        <v>628.0</v>
      </c>
      <c r="B629" s="236" t="s">
        <v>332</v>
      </c>
      <c r="C629" s="160" t="s">
        <v>331</v>
      </c>
      <c r="D629" s="145" t="s">
        <v>2966</v>
      </c>
      <c r="E629" s="146" t="s">
        <v>3700</v>
      </c>
      <c r="F629" s="243" t="s">
        <v>2102</v>
      </c>
      <c r="G629" s="238" t="s">
        <v>3743</v>
      </c>
      <c r="H629" s="148" t="s">
        <v>362</v>
      </c>
    </row>
    <row r="630">
      <c r="A630" s="139">
        <v>629.0</v>
      </c>
      <c r="B630" s="233" t="s">
        <v>332</v>
      </c>
      <c r="C630" s="159" t="s">
        <v>331</v>
      </c>
      <c r="D630" s="140" t="s">
        <v>2966</v>
      </c>
      <c r="E630" s="141" t="s">
        <v>3700</v>
      </c>
      <c r="F630" s="240" t="s">
        <v>2104</v>
      </c>
      <c r="G630" s="235" t="s">
        <v>3744</v>
      </c>
      <c r="H630" s="143" t="s">
        <v>362</v>
      </c>
    </row>
    <row r="631">
      <c r="A631" s="144">
        <v>630.0</v>
      </c>
      <c r="B631" s="236" t="s">
        <v>332</v>
      </c>
      <c r="C631" s="160" t="s">
        <v>331</v>
      </c>
      <c r="D631" s="145" t="s">
        <v>2966</v>
      </c>
      <c r="E631" s="146" t="s">
        <v>3700</v>
      </c>
      <c r="F631" s="243" t="s">
        <v>2106</v>
      </c>
      <c r="G631" s="238" t="s">
        <v>3745</v>
      </c>
      <c r="H631" s="148" t="s">
        <v>362</v>
      </c>
    </row>
    <row r="632">
      <c r="A632" s="139">
        <v>631.0</v>
      </c>
      <c r="B632" s="233" t="s">
        <v>332</v>
      </c>
      <c r="C632" s="159" t="s">
        <v>331</v>
      </c>
      <c r="D632" s="140" t="s">
        <v>2966</v>
      </c>
      <c r="E632" s="141" t="s">
        <v>3700</v>
      </c>
      <c r="F632" s="240" t="s">
        <v>2108</v>
      </c>
      <c r="G632" s="235" t="s">
        <v>3746</v>
      </c>
      <c r="H632" s="143" t="s">
        <v>362</v>
      </c>
    </row>
    <row r="633">
      <c r="A633" s="144">
        <v>632.0</v>
      </c>
      <c r="B633" s="236" t="s">
        <v>332</v>
      </c>
      <c r="C633" s="160" t="s">
        <v>331</v>
      </c>
      <c r="D633" s="145" t="s">
        <v>2973</v>
      </c>
      <c r="E633" s="146" t="s">
        <v>3747</v>
      </c>
      <c r="F633" s="243" t="s">
        <v>2089</v>
      </c>
      <c r="G633" s="238" t="s">
        <v>3748</v>
      </c>
      <c r="H633" s="148" t="s">
        <v>362</v>
      </c>
    </row>
    <row r="634">
      <c r="A634" s="139">
        <v>633.0</v>
      </c>
      <c r="B634" s="233" t="s">
        <v>332</v>
      </c>
      <c r="C634" s="159" t="s">
        <v>331</v>
      </c>
      <c r="D634" s="140" t="s">
        <v>2973</v>
      </c>
      <c r="E634" s="141" t="s">
        <v>3747</v>
      </c>
      <c r="F634" s="240" t="s">
        <v>2091</v>
      </c>
      <c r="G634" s="235" t="s">
        <v>3749</v>
      </c>
      <c r="H634" s="143" t="s">
        <v>362</v>
      </c>
    </row>
    <row r="635">
      <c r="A635" s="144">
        <v>634.0</v>
      </c>
      <c r="B635" s="236" t="s">
        <v>332</v>
      </c>
      <c r="C635" s="160" t="s">
        <v>331</v>
      </c>
      <c r="D635" s="145" t="s">
        <v>2973</v>
      </c>
      <c r="E635" s="146" t="s">
        <v>3747</v>
      </c>
      <c r="F635" s="243" t="s">
        <v>2093</v>
      </c>
      <c r="G635" s="238" t="s">
        <v>3750</v>
      </c>
      <c r="H635" s="148" t="s">
        <v>362</v>
      </c>
    </row>
    <row r="636">
      <c r="A636" s="139">
        <v>635.0</v>
      </c>
      <c r="B636" s="233" t="s">
        <v>332</v>
      </c>
      <c r="C636" s="159" t="s">
        <v>331</v>
      </c>
      <c r="D636" s="140" t="s">
        <v>3051</v>
      </c>
      <c r="E636" s="141" t="s">
        <v>3751</v>
      </c>
      <c r="F636" s="234" t="s">
        <v>2089</v>
      </c>
      <c r="G636" s="235" t="s">
        <v>3752</v>
      </c>
      <c r="H636" s="143" t="s">
        <v>362</v>
      </c>
    </row>
    <row r="637">
      <c r="A637" s="144">
        <v>636.0</v>
      </c>
      <c r="B637" s="236" t="s">
        <v>332</v>
      </c>
      <c r="C637" s="160" t="s">
        <v>331</v>
      </c>
      <c r="D637" s="145" t="s">
        <v>3051</v>
      </c>
      <c r="E637" s="146" t="s">
        <v>3751</v>
      </c>
      <c r="F637" s="237" t="s">
        <v>2091</v>
      </c>
      <c r="G637" s="238" t="s">
        <v>3753</v>
      </c>
      <c r="H637" s="148" t="s">
        <v>362</v>
      </c>
    </row>
    <row r="638">
      <c r="A638" s="139">
        <v>637.0</v>
      </c>
      <c r="B638" s="233" t="s">
        <v>332</v>
      </c>
      <c r="C638" s="159" t="s">
        <v>331</v>
      </c>
      <c r="D638" s="140" t="s">
        <v>3051</v>
      </c>
      <c r="E638" s="141" t="s">
        <v>3751</v>
      </c>
      <c r="F638" s="234" t="s">
        <v>2093</v>
      </c>
      <c r="G638" s="235" t="s">
        <v>3754</v>
      </c>
      <c r="H638" s="143" t="s">
        <v>362</v>
      </c>
    </row>
    <row r="639">
      <c r="A639" s="144">
        <v>638.0</v>
      </c>
      <c r="B639" s="236" t="s">
        <v>332</v>
      </c>
      <c r="C639" s="160" t="s">
        <v>331</v>
      </c>
      <c r="D639" s="145" t="s">
        <v>3051</v>
      </c>
      <c r="E639" s="146" t="s">
        <v>3751</v>
      </c>
      <c r="F639" s="237" t="s">
        <v>2100</v>
      </c>
      <c r="G639" s="238" t="s">
        <v>3755</v>
      </c>
      <c r="H639" s="148" t="s">
        <v>362</v>
      </c>
    </row>
    <row r="640">
      <c r="A640" s="139">
        <v>639.0</v>
      </c>
      <c r="B640" s="233" t="s">
        <v>332</v>
      </c>
      <c r="C640" s="159" t="s">
        <v>331</v>
      </c>
      <c r="D640" s="140" t="s">
        <v>3051</v>
      </c>
      <c r="E640" s="141" t="s">
        <v>3751</v>
      </c>
      <c r="F640" s="234" t="s">
        <v>2102</v>
      </c>
      <c r="G640" s="235" t="s">
        <v>3756</v>
      </c>
      <c r="H640" s="143" t="s">
        <v>362</v>
      </c>
    </row>
    <row r="641">
      <c r="A641" s="144">
        <v>640.0</v>
      </c>
      <c r="B641" s="236" t="s">
        <v>332</v>
      </c>
      <c r="C641" s="160" t="s">
        <v>331</v>
      </c>
      <c r="D641" s="145" t="s">
        <v>3054</v>
      </c>
      <c r="E641" s="146" t="s">
        <v>3726</v>
      </c>
      <c r="F641" s="243" t="s">
        <v>2089</v>
      </c>
      <c r="G641" s="238" t="s">
        <v>3757</v>
      </c>
      <c r="H641" s="148" t="s">
        <v>362</v>
      </c>
    </row>
    <row r="642">
      <c r="A642" s="139">
        <v>641.0</v>
      </c>
      <c r="B642" s="233" t="s">
        <v>332</v>
      </c>
      <c r="C642" s="159" t="s">
        <v>331</v>
      </c>
      <c r="D642" s="140" t="s">
        <v>3054</v>
      </c>
      <c r="E642" s="141" t="s">
        <v>3726</v>
      </c>
      <c r="F642" s="240" t="s">
        <v>2091</v>
      </c>
      <c r="G642" s="235" t="s">
        <v>3758</v>
      </c>
      <c r="H642" s="143" t="s">
        <v>362</v>
      </c>
    </row>
    <row r="643">
      <c r="A643" s="144">
        <v>642.0</v>
      </c>
      <c r="B643" s="236" t="s">
        <v>332</v>
      </c>
      <c r="C643" s="160" t="s">
        <v>331</v>
      </c>
      <c r="D643" s="145" t="s">
        <v>3054</v>
      </c>
      <c r="E643" s="146" t="s">
        <v>3726</v>
      </c>
      <c r="F643" s="243" t="s">
        <v>2093</v>
      </c>
      <c r="G643" s="238" t="s">
        <v>3759</v>
      </c>
      <c r="H643" s="148" t="s">
        <v>362</v>
      </c>
    </row>
    <row r="644">
      <c r="A644" s="139">
        <v>643.0</v>
      </c>
      <c r="B644" s="245" t="s">
        <v>334</v>
      </c>
      <c r="C644" s="140" t="s">
        <v>333</v>
      </c>
      <c r="D644" s="141" t="s">
        <v>2960</v>
      </c>
      <c r="E644" s="141" t="s">
        <v>3760</v>
      </c>
      <c r="F644" s="234" t="s">
        <v>2089</v>
      </c>
      <c r="G644" s="235" t="s">
        <v>3761</v>
      </c>
      <c r="H644" s="143" t="s">
        <v>362</v>
      </c>
    </row>
    <row r="645">
      <c r="A645" s="144">
        <v>644.0</v>
      </c>
      <c r="B645" s="246" t="s">
        <v>334</v>
      </c>
      <c r="C645" s="145" t="s">
        <v>333</v>
      </c>
      <c r="D645" s="146" t="s">
        <v>2960</v>
      </c>
      <c r="E645" s="146" t="s">
        <v>3760</v>
      </c>
      <c r="F645" s="237" t="s">
        <v>2091</v>
      </c>
      <c r="G645" s="238" t="s">
        <v>3762</v>
      </c>
      <c r="H645" s="148" t="s">
        <v>362</v>
      </c>
    </row>
    <row r="646">
      <c r="A646" s="139">
        <v>645.0</v>
      </c>
      <c r="B646" s="245" t="s">
        <v>334</v>
      </c>
      <c r="C646" s="140" t="s">
        <v>333</v>
      </c>
      <c r="D646" s="141" t="s">
        <v>2960</v>
      </c>
      <c r="E646" s="141" t="s">
        <v>3760</v>
      </c>
      <c r="F646" s="234" t="s">
        <v>2093</v>
      </c>
      <c r="G646" s="235" t="s">
        <v>3763</v>
      </c>
      <c r="H646" s="143" t="s">
        <v>362</v>
      </c>
    </row>
    <row r="647">
      <c r="A647" s="144">
        <v>646.0</v>
      </c>
      <c r="B647" s="246" t="s">
        <v>334</v>
      </c>
      <c r="C647" s="145" t="s">
        <v>333</v>
      </c>
      <c r="D647" s="146" t="s">
        <v>2960</v>
      </c>
      <c r="E647" s="146" t="s">
        <v>3760</v>
      </c>
      <c r="F647" s="237" t="s">
        <v>2100</v>
      </c>
      <c r="G647" s="238" t="s">
        <v>3764</v>
      </c>
      <c r="H647" s="148" t="s">
        <v>362</v>
      </c>
    </row>
    <row r="648">
      <c r="A648" s="139">
        <v>647.0</v>
      </c>
      <c r="B648" s="245" t="s">
        <v>334</v>
      </c>
      <c r="C648" s="140" t="s">
        <v>333</v>
      </c>
      <c r="D648" s="141" t="s">
        <v>2960</v>
      </c>
      <c r="E648" s="141" t="s">
        <v>3760</v>
      </c>
      <c r="F648" s="234" t="s">
        <v>2102</v>
      </c>
      <c r="G648" s="235" t="s">
        <v>3765</v>
      </c>
      <c r="H648" s="143" t="s">
        <v>362</v>
      </c>
    </row>
    <row r="649">
      <c r="A649" s="144">
        <v>648.0</v>
      </c>
      <c r="B649" s="246" t="s">
        <v>334</v>
      </c>
      <c r="C649" s="145" t="s">
        <v>333</v>
      </c>
      <c r="D649" s="146" t="s">
        <v>2960</v>
      </c>
      <c r="E649" s="146" t="s">
        <v>3760</v>
      </c>
      <c r="F649" s="237" t="s">
        <v>2104</v>
      </c>
      <c r="G649" s="238" t="s">
        <v>3766</v>
      </c>
      <c r="H649" s="148" t="s">
        <v>362</v>
      </c>
    </row>
    <row r="650">
      <c r="A650" s="139">
        <v>649.0</v>
      </c>
      <c r="B650" s="245" t="s">
        <v>334</v>
      </c>
      <c r="C650" s="140" t="s">
        <v>333</v>
      </c>
      <c r="D650" s="141" t="s">
        <v>2960</v>
      </c>
      <c r="E650" s="141" t="s">
        <v>3760</v>
      </c>
      <c r="F650" s="234" t="s">
        <v>2106</v>
      </c>
      <c r="G650" s="235" t="s">
        <v>3767</v>
      </c>
      <c r="H650" s="143" t="s">
        <v>362</v>
      </c>
    </row>
    <row r="651">
      <c r="A651" s="144">
        <v>650.0</v>
      </c>
      <c r="B651" s="246" t="s">
        <v>334</v>
      </c>
      <c r="C651" s="145" t="s">
        <v>333</v>
      </c>
      <c r="D651" s="146" t="s">
        <v>2960</v>
      </c>
      <c r="E651" s="146" t="s">
        <v>3760</v>
      </c>
      <c r="F651" s="237" t="s">
        <v>2108</v>
      </c>
      <c r="G651" s="238" t="s">
        <v>3768</v>
      </c>
      <c r="H651" s="148" t="s">
        <v>362</v>
      </c>
    </row>
    <row r="652">
      <c r="A652" s="139">
        <v>651.0</v>
      </c>
      <c r="B652" s="245" t="s">
        <v>334</v>
      </c>
      <c r="C652" s="140" t="s">
        <v>333</v>
      </c>
      <c r="D652" s="141" t="s">
        <v>2966</v>
      </c>
      <c r="E652" s="141" t="s">
        <v>3769</v>
      </c>
      <c r="F652" s="234" t="s">
        <v>2089</v>
      </c>
      <c r="G652" s="235" t="s">
        <v>3770</v>
      </c>
      <c r="H652" s="143" t="s">
        <v>362</v>
      </c>
    </row>
    <row r="653">
      <c r="A653" s="144">
        <v>652.0</v>
      </c>
      <c r="B653" s="246" t="s">
        <v>334</v>
      </c>
      <c r="C653" s="145" t="s">
        <v>333</v>
      </c>
      <c r="D653" s="146" t="s">
        <v>2966</v>
      </c>
      <c r="E653" s="146" t="s">
        <v>3769</v>
      </c>
      <c r="F653" s="237" t="s">
        <v>2091</v>
      </c>
      <c r="G653" s="238" t="s">
        <v>3771</v>
      </c>
      <c r="H653" s="148" t="s">
        <v>362</v>
      </c>
    </row>
    <row r="654">
      <c r="A654" s="139">
        <v>653.0</v>
      </c>
      <c r="B654" s="245" t="s">
        <v>334</v>
      </c>
      <c r="C654" s="140" t="s">
        <v>333</v>
      </c>
      <c r="D654" s="141" t="s">
        <v>2966</v>
      </c>
      <c r="E654" s="141" t="s">
        <v>3769</v>
      </c>
      <c r="F654" s="234" t="s">
        <v>2093</v>
      </c>
      <c r="G654" s="235" t="s">
        <v>3772</v>
      </c>
      <c r="H654" s="143" t="s">
        <v>362</v>
      </c>
    </row>
    <row r="655">
      <c r="A655" s="144">
        <v>654.0</v>
      </c>
      <c r="B655" s="246" t="s">
        <v>334</v>
      </c>
      <c r="C655" s="145" t="s">
        <v>333</v>
      </c>
      <c r="D655" s="146" t="s">
        <v>2966</v>
      </c>
      <c r="E655" s="146" t="s">
        <v>3769</v>
      </c>
      <c r="F655" s="237" t="s">
        <v>2100</v>
      </c>
      <c r="G655" s="238" t="s">
        <v>3773</v>
      </c>
      <c r="H655" s="148" t="s">
        <v>362</v>
      </c>
    </row>
    <row r="656">
      <c r="A656" s="139">
        <v>655.0</v>
      </c>
      <c r="B656" s="245" t="s">
        <v>334</v>
      </c>
      <c r="C656" s="140" t="s">
        <v>333</v>
      </c>
      <c r="D656" s="141" t="s">
        <v>2973</v>
      </c>
      <c r="E656" s="141" t="s">
        <v>3774</v>
      </c>
      <c r="F656" s="234" t="s">
        <v>2089</v>
      </c>
      <c r="G656" s="235" t="s">
        <v>3775</v>
      </c>
      <c r="H656" s="143" t="s">
        <v>362</v>
      </c>
    </row>
    <row r="657">
      <c r="A657" s="144">
        <v>656.0</v>
      </c>
      <c r="B657" s="246" t="s">
        <v>334</v>
      </c>
      <c r="C657" s="145" t="s">
        <v>333</v>
      </c>
      <c r="D657" s="146" t="s">
        <v>2973</v>
      </c>
      <c r="E657" s="146" t="s">
        <v>3774</v>
      </c>
      <c r="F657" s="237" t="s">
        <v>2091</v>
      </c>
      <c r="G657" s="238" t="s">
        <v>3776</v>
      </c>
      <c r="H657" s="148" t="s">
        <v>362</v>
      </c>
    </row>
    <row r="658">
      <c r="A658" s="139">
        <v>657.0</v>
      </c>
      <c r="B658" s="245" t="s">
        <v>334</v>
      </c>
      <c r="C658" s="140" t="s">
        <v>333</v>
      </c>
      <c r="D658" s="141" t="s">
        <v>2973</v>
      </c>
      <c r="E658" s="141" t="s">
        <v>3774</v>
      </c>
      <c r="F658" s="234" t="s">
        <v>2093</v>
      </c>
      <c r="G658" s="235" t="s">
        <v>3777</v>
      </c>
      <c r="H658" s="143" t="s">
        <v>362</v>
      </c>
    </row>
    <row r="659">
      <c r="A659" s="144">
        <v>658.0</v>
      </c>
      <c r="B659" s="247" t="s">
        <v>336</v>
      </c>
      <c r="C659" s="146" t="s">
        <v>335</v>
      </c>
      <c r="D659" s="146" t="s">
        <v>2960</v>
      </c>
      <c r="E659" s="146" t="s">
        <v>3778</v>
      </c>
      <c r="F659" s="237" t="s">
        <v>2089</v>
      </c>
      <c r="G659" s="238" t="s">
        <v>3779</v>
      </c>
      <c r="H659" s="148" t="s">
        <v>362</v>
      </c>
    </row>
    <row r="660">
      <c r="A660" s="139">
        <v>659.0</v>
      </c>
      <c r="B660" s="248" t="s">
        <v>336</v>
      </c>
      <c r="C660" s="141" t="s">
        <v>335</v>
      </c>
      <c r="D660" s="141" t="s">
        <v>2960</v>
      </c>
      <c r="E660" s="141" t="s">
        <v>3778</v>
      </c>
      <c r="F660" s="234" t="s">
        <v>2091</v>
      </c>
      <c r="G660" s="235" t="s">
        <v>3780</v>
      </c>
      <c r="H660" s="143" t="s">
        <v>362</v>
      </c>
    </row>
    <row r="661">
      <c r="A661" s="144">
        <v>660.0</v>
      </c>
      <c r="B661" s="247" t="s">
        <v>336</v>
      </c>
      <c r="C661" s="146" t="s">
        <v>335</v>
      </c>
      <c r="D661" s="146" t="s">
        <v>2960</v>
      </c>
      <c r="E661" s="146" t="s">
        <v>3778</v>
      </c>
      <c r="F661" s="237" t="s">
        <v>2093</v>
      </c>
      <c r="G661" s="238" t="s">
        <v>3781</v>
      </c>
      <c r="H661" s="148" t="s">
        <v>362</v>
      </c>
    </row>
    <row r="662">
      <c r="A662" s="139">
        <v>661.0</v>
      </c>
      <c r="B662" s="248" t="s">
        <v>336</v>
      </c>
      <c r="C662" s="141" t="s">
        <v>335</v>
      </c>
      <c r="D662" s="141" t="s">
        <v>2960</v>
      </c>
      <c r="E662" s="141" t="s">
        <v>3778</v>
      </c>
      <c r="F662" s="234" t="s">
        <v>2100</v>
      </c>
      <c r="G662" s="235" t="s">
        <v>3782</v>
      </c>
      <c r="H662" s="143" t="s">
        <v>362</v>
      </c>
    </row>
    <row r="663">
      <c r="A663" s="144">
        <v>662.0</v>
      </c>
      <c r="B663" s="247" t="s">
        <v>336</v>
      </c>
      <c r="C663" s="146" t="s">
        <v>335</v>
      </c>
      <c r="D663" s="146" t="s">
        <v>2960</v>
      </c>
      <c r="E663" s="146" t="s">
        <v>3778</v>
      </c>
      <c r="F663" s="237" t="s">
        <v>2102</v>
      </c>
      <c r="G663" s="238" t="s">
        <v>3783</v>
      </c>
      <c r="H663" s="148" t="s">
        <v>362</v>
      </c>
    </row>
    <row r="664">
      <c r="A664" s="139">
        <v>663.0</v>
      </c>
      <c r="B664" s="248" t="s">
        <v>336</v>
      </c>
      <c r="C664" s="141" t="s">
        <v>335</v>
      </c>
      <c r="D664" s="141" t="s">
        <v>2960</v>
      </c>
      <c r="E664" s="141" t="s">
        <v>3778</v>
      </c>
      <c r="F664" s="234" t="s">
        <v>2104</v>
      </c>
      <c r="G664" s="235" t="s">
        <v>3784</v>
      </c>
      <c r="H664" s="143" t="s">
        <v>362</v>
      </c>
    </row>
    <row r="665">
      <c r="A665" s="144">
        <v>664.0</v>
      </c>
      <c r="B665" s="247" t="s">
        <v>336</v>
      </c>
      <c r="C665" s="146" t="s">
        <v>335</v>
      </c>
      <c r="D665" s="146" t="s">
        <v>2960</v>
      </c>
      <c r="E665" s="146" t="s">
        <v>3778</v>
      </c>
      <c r="F665" s="237" t="s">
        <v>2106</v>
      </c>
      <c r="G665" s="238" t="s">
        <v>3785</v>
      </c>
      <c r="H665" s="148" t="s">
        <v>362</v>
      </c>
    </row>
    <row r="666">
      <c r="A666" s="139">
        <v>665.0</v>
      </c>
      <c r="B666" s="248" t="s">
        <v>336</v>
      </c>
      <c r="C666" s="141" t="s">
        <v>335</v>
      </c>
      <c r="D666" s="141" t="s">
        <v>2960</v>
      </c>
      <c r="E666" s="141" t="s">
        <v>3778</v>
      </c>
      <c r="F666" s="234" t="s">
        <v>2108</v>
      </c>
      <c r="G666" s="235" t="s">
        <v>3786</v>
      </c>
      <c r="H666" s="143" t="s">
        <v>362</v>
      </c>
    </row>
    <row r="667">
      <c r="A667" s="144">
        <v>666.0</v>
      </c>
      <c r="B667" s="247" t="s">
        <v>336</v>
      </c>
      <c r="C667" s="146" t="s">
        <v>335</v>
      </c>
      <c r="D667" s="146" t="s">
        <v>2960</v>
      </c>
      <c r="E667" s="146" t="s">
        <v>3778</v>
      </c>
      <c r="F667" s="237" t="s">
        <v>2110</v>
      </c>
      <c r="G667" s="238" t="s">
        <v>3787</v>
      </c>
      <c r="H667" s="148" t="s">
        <v>362</v>
      </c>
    </row>
    <row r="668">
      <c r="A668" s="139">
        <v>667.0</v>
      </c>
      <c r="B668" s="248" t="s">
        <v>336</v>
      </c>
      <c r="C668" s="141" t="s">
        <v>335</v>
      </c>
      <c r="D668" s="141" t="s">
        <v>2966</v>
      </c>
      <c r="E668" s="141" t="s">
        <v>3788</v>
      </c>
      <c r="F668" s="234" t="s">
        <v>2089</v>
      </c>
      <c r="G668" s="235" t="s">
        <v>3789</v>
      </c>
      <c r="H668" s="143" t="s">
        <v>362</v>
      </c>
    </row>
    <row r="669">
      <c r="A669" s="144">
        <v>668.0</v>
      </c>
      <c r="B669" s="247" t="s">
        <v>336</v>
      </c>
      <c r="C669" s="146" t="s">
        <v>335</v>
      </c>
      <c r="D669" s="146" t="s">
        <v>2966</v>
      </c>
      <c r="E669" s="146" t="s">
        <v>3788</v>
      </c>
      <c r="F669" s="237" t="s">
        <v>2091</v>
      </c>
      <c r="G669" s="238" t="s">
        <v>3790</v>
      </c>
      <c r="H669" s="148" t="s">
        <v>362</v>
      </c>
    </row>
    <row r="670">
      <c r="A670" s="139">
        <v>669.0</v>
      </c>
      <c r="B670" s="248" t="s">
        <v>336</v>
      </c>
      <c r="C670" s="141" t="s">
        <v>335</v>
      </c>
      <c r="D670" s="141" t="s">
        <v>2966</v>
      </c>
      <c r="E670" s="141" t="s">
        <v>3788</v>
      </c>
      <c r="F670" s="234" t="s">
        <v>2093</v>
      </c>
      <c r="G670" s="235" t="s">
        <v>3791</v>
      </c>
      <c r="H670" s="143" t="s">
        <v>362</v>
      </c>
    </row>
    <row r="671">
      <c r="A671" s="144">
        <v>670.0</v>
      </c>
      <c r="B671" s="247" t="s">
        <v>336</v>
      </c>
      <c r="C671" s="146" t="s">
        <v>335</v>
      </c>
      <c r="D671" s="146" t="s">
        <v>2966</v>
      </c>
      <c r="E671" s="146" t="s">
        <v>3788</v>
      </c>
      <c r="F671" s="237" t="s">
        <v>2100</v>
      </c>
      <c r="G671" s="238" t="s">
        <v>3792</v>
      </c>
      <c r="H671" s="148" t="s">
        <v>362</v>
      </c>
    </row>
    <row r="672">
      <c r="A672" s="139">
        <v>671.0</v>
      </c>
      <c r="B672" s="248" t="s">
        <v>336</v>
      </c>
      <c r="C672" s="141" t="s">
        <v>335</v>
      </c>
      <c r="D672" s="141" t="s">
        <v>2966</v>
      </c>
      <c r="E672" s="141" t="s">
        <v>3788</v>
      </c>
      <c r="F672" s="234" t="s">
        <v>2102</v>
      </c>
      <c r="G672" s="235" t="s">
        <v>3793</v>
      </c>
      <c r="H672" s="143" t="s">
        <v>362</v>
      </c>
    </row>
    <row r="673">
      <c r="A673" s="144">
        <v>672.0</v>
      </c>
      <c r="B673" s="247" t="s">
        <v>336</v>
      </c>
      <c r="C673" s="146" t="s">
        <v>335</v>
      </c>
      <c r="D673" s="146" t="s">
        <v>2966</v>
      </c>
      <c r="E673" s="146" t="s">
        <v>3788</v>
      </c>
      <c r="F673" s="237" t="s">
        <v>2104</v>
      </c>
      <c r="G673" s="238" t="s">
        <v>3794</v>
      </c>
      <c r="H673" s="148" t="s">
        <v>362</v>
      </c>
    </row>
    <row r="674">
      <c r="A674" s="139">
        <v>673.0</v>
      </c>
      <c r="B674" s="248" t="s">
        <v>336</v>
      </c>
      <c r="C674" s="141" t="s">
        <v>335</v>
      </c>
      <c r="D674" s="141" t="s">
        <v>2966</v>
      </c>
      <c r="E674" s="141" t="s">
        <v>3788</v>
      </c>
      <c r="F674" s="234" t="s">
        <v>2106</v>
      </c>
      <c r="G674" s="235" t="s">
        <v>3795</v>
      </c>
      <c r="H674" s="143" t="s">
        <v>362</v>
      </c>
    </row>
    <row r="675">
      <c r="A675" s="144">
        <v>674.0</v>
      </c>
      <c r="B675" s="247" t="s">
        <v>336</v>
      </c>
      <c r="C675" s="146" t="s">
        <v>335</v>
      </c>
      <c r="D675" s="146" t="s">
        <v>2966</v>
      </c>
      <c r="E675" s="146" t="s">
        <v>3788</v>
      </c>
      <c r="F675" s="237" t="s">
        <v>2108</v>
      </c>
      <c r="G675" s="238" t="s">
        <v>3796</v>
      </c>
      <c r="H675" s="148" t="s">
        <v>362</v>
      </c>
    </row>
    <row r="676">
      <c r="A676" s="139">
        <v>675.0</v>
      </c>
      <c r="B676" s="248" t="s">
        <v>336</v>
      </c>
      <c r="C676" s="141" t="s">
        <v>335</v>
      </c>
      <c r="D676" s="141" t="s">
        <v>2966</v>
      </c>
      <c r="E676" s="141" t="s">
        <v>3788</v>
      </c>
      <c r="F676" s="234" t="s">
        <v>2110</v>
      </c>
      <c r="G676" s="235" t="s">
        <v>3797</v>
      </c>
      <c r="H676" s="143" t="s">
        <v>362</v>
      </c>
    </row>
    <row r="677">
      <c r="A677" s="144">
        <v>676.0</v>
      </c>
      <c r="B677" s="247" t="s">
        <v>336</v>
      </c>
      <c r="C677" s="146" t="s">
        <v>335</v>
      </c>
      <c r="D677" s="146" t="s">
        <v>2966</v>
      </c>
      <c r="E677" s="146" t="s">
        <v>3788</v>
      </c>
      <c r="F677" s="237" t="s">
        <v>2158</v>
      </c>
      <c r="G677" s="238" t="s">
        <v>3798</v>
      </c>
      <c r="H677" s="148" t="s">
        <v>362</v>
      </c>
    </row>
    <row r="678">
      <c r="A678" s="139">
        <v>677.0</v>
      </c>
      <c r="B678" s="248" t="s">
        <v>336</v>
      </c>
      <c r="C678" s="141" t="s">
        <v>335</v>
      </c>
      <c r="D678" s="141" t="s">
        <v>2966</v>
      </c>
      <c r="E678" s="141" t="s">
        <v>3788</v>
      </c>
      <c r="F678" s="234" t="s">
        <v>2160</v>
      </c>
      <c r="G678" s="235" t="s">
        <v>3799</v>
      </c>
      <c r="H678" s="143" t="s">
        <v>362</v>
      </c>
    </row>
    <row r="679">
      <c r="A679" s="144">
        <v>678.0</v>
      </c>
      <c r="B679" s="247" t="s">
        <v>336</v>
      </c>
      <c r="C679" s="146" t="s">
        <v>335</v>
      </c>
      <c r="D679" s="146" t="s">
        <v>2973</v>
      </c>
      <c r="E679" s="146" t="s">
        <v>3800</v>
      </c>
      <c r="F679" s="237" t="s">
        <v>2089</v>
      </c>
      <c r="G679" s="238" t="s">
        <v>3801</v>
      </c>
      <c r="H679" s="148" t="s">
        <v>362</v>
      </c>
    </row>
    <row r="680">
      <c r="A680" s="139">
        <v>679.0</v>
      </c>
      <c r="B680" s="248" t="s">
        <v>336</v>
      </c>
      <c r="C680" s="141" t="s">
        <v>335</v>
      </c>
      <c r="D680" s="141" t="s">
        <v>2973</v>
      </c>
      <c r="E680" s="141" t="s">
        <v>3800</v>
      </c>
      <c r="F680" s="234" t="s">
        <v>2091</v>
      </c>
      <c r="G680" s="235" t="s">
        <v>3802</v>
      </c>
      <c r="H680" s="143" t="s">
        <v>362</v>
      </c>
    </row>
    <row r="681">
      <c r="A681" s="144">
        <v>680.0</v>
      </c>
      <c r="B681" s="247" t="s">
        <v>336</v>
      </c>
      <c r="C681" s="146" t="s">
        <v>335</v>
      </c>
      <c r="D681" s="146" t="s">
        <v>2973</v>
      </c>
      <c r="E681" s="146" t="s">
        <v>3800</v>
      </c>
      <c r="F681" s="237" t="s">
        <v>2093</v>
      </c>
      <c r="G681" s="238" t="s">
        <v>3803</v>
      </c>
      <c r="H681" s="148" t="s">
        <v>362</v>
      </c>
    </row>
    <row r="682">
      <c r="A682" s="139">
        <v>681.0</v>
      </c>
      <c r="B682" s="248" t="s">
        <v>336</v>
      </c>
      <c r="C682" s="141" t="s">
        <v>335</v>
      </c>
      <c r="D682" s="141" t="s">
        <v>2973</v>
      </c>
      <c r="E682" s="141" t="s">
        <v>3800</v>
      </c>
      <c r="F682" s="234" t="s">
        <v>2100</v>
      </c>
      <c r="G682" s="235" t="s">
        <v>3804</v>
      </c>
      <c r="H682" s="143" t="s">
        <v>362</v>
      </c>
    </row>
    <row r="683">
      <c r="A683" s="144">
        <v>682.0</v>
      </c>
      <c r="B683" s="247" t="s">
        <v>336</v>
      </c>
      <c r="C683" s="146" t="s">
        <v>335</v>
      </c>
      <c r="D683" s="146" t="s">
        <v>2973</v>
      </c>
      <c r="E683" s="146" t="s">
        <v>3800</v>
      </c>
      <c r="F683" s="237" t="s">
        <v>2102</v>
      </c>
      <c r="G683" s="238" t="s">
        <v>3805</v>
      </c>
      <c r="H683" s="148" t="s">
        <v>362</v>
      </c>
    </row>
    <row r="684">
      <c r="A684" s="139">
        <v>683.0</v>
      </c>
      <c r="B684" s="248" t="s">
        <v>336</v>
      </c>
      <c r="C684" s="141" t="s">
        <v>335</v>
      </c>
      <c r="D684" s="141" t="s">
        <v>3051</v>
      </c>
      <c r="E684" s="141" t="s">
        <v>3806</v>
      </c>
      <c r="F684" s="234" t="s">
        <v>2089</v>
      </c>
      <c r="G684" s="235" t="s">
        <v>3807</v>
      </c>
      <c r="H684" s="143" t="s">
        <v>362</v>
      </c>
    </row>
    <row r="685">
      <c r="A685" s="144">
        <v>684.0</v>
      </c>
      <c r="B685" s="247" t="s">
        <v>336</v>
      </c>
      <c r="C685" s="146" t="s">
        <v>335</v>
      </c>
      <c r="D685" s="146" t="s">
        <v>3051</v>
      </c>
      <c r="E685" s="146" t="s">
        <v>3806</v>
      </c>
      <c r="F685" s="237" t="s">
        <v>2091</v>
      </c>
      <c r="G685" s="238" t="s">
        <v>3808</v>
      </c>
      <c r="H685" s="148" t="s">
        <v>362</v>
      </c>
    </row>
    <row r="686">
      <c r="A686" s="139">
        <v>685.0</v>
      </c>
      <c r="B686" s="248" t="s">
        <v>336</v>
      </c>
      <c r="C686" s="141" t="s">
        <v>335</v>
      </c>
      <c r="D686" s="141" t="s">
        <v>3051</v>
      </c>
      <c r="E686" s="141" t="s">
        <v>3806</v>
      </c>
      <c r="F686" s="234" t="s">
        <v>2093</v>
      </c>
      <c r="G686" s="235" t="s">
        <v>3809</v>
      </c>
      <c r="H686" s="143" t="s">
        <v>362</v>
      </c>
    </row>
    <row r="687">
      <c r="A687" s="144">
        <v>686.0</v>
      </c>
      <c r="B687" s="247" t="s">
        <v>336</v>
      </c>
      <c r="C687" s="146" t="s">
        <v>335</v>
      </c>
      <c r="D687" s="146" t="s">
        <v>3051</v>
      </c>
      <c r="E687" s="146" t="s">
        <v>3806</v>
      </c>
      <c r="F687" s="237" t="s">
        <v>2100</v>
      </c>
      <c r="G687" s="238" t="s">
        <v>3810</v>
      </c>
      <c r="H687" s="148" t="s">
        <v>362</v>
      </c>
    </row>
    <row r="688">
      <c r="A688" s="139">
        <v>687.0</v>
      </c>
      <c r="B688" s="248" t="s">
        <v>336</v>
      </c>
      <c r="C688" s="141" t="s">
        <v>335</v>
      </c>
      <c r="D688" s="141" t="s">
        <v>3051</v>
      </c>
      <c r="E688" s="141" t="s">
        <v>3806</v>
      </c>
      <c r="F688" s="234" t="s">
        <v>2102</v>
      </c>
      <c r="G688" s="235" t="s">
        <v>3811</v>
      </c>
      <c r="H688" s="143" t="s">
        <v>362</v>
      </c>
    </row>
    <row r="689">
      <c r="A689" s="144">
        <v>688.0</v>
      </c>
      <c r="B689" s="247" t="s">
        <v>336</v>
      </c>
      <c r="C689" s="146" t="s">
        <v>335</v>
      </c>
      <c r="D689" s="146" t="s">
        <v>3051</v>
      </c>
      <c r="E689" s="146" t="s">
        <v>3806</v>
      </c>
      <c r="F689" s="237" t="s">
        <v>2104</v>
      </c>
      <c r="G689" s="238" t="s">
        <v>3812</v>
      </c>
      <c r="H689" s="148" t="s">
        <v>362</v>
      </c>
    </row>
    <row r="690">
      <c r="A690" s="139">
        <v>689.0</v>
      </c>
      <c r="B690" s="248" t="s">
        <v>336</v>
      </c>
      <c r="C690" s="141" t="s">
        <v>335</v>
      </c>
      <c r="D690" s="141" t="s">
        <v>3051</v>
      </c>
      <c r="E690" s="141" t="s">
        <v>3806</v>
      </c>
      <c r="F690" s="234" t="s">
        <v>2106</v>
      </c>
      <c r="G690" s="235" t="s">
        <v>3813</v>
      </c>
      <c r="H690" s="143" t="s">
        <v>362</v>
      </c>
    </row>
    <row r="691">
      <c r="A691" s="144">
        <v>690.0</v>
      </c>
      <c r="B691" s="247" t="s">
        <v>336</v>
      </c>
      <c r="C691" s="146" t="s">
        <v>335</v>
      </c>
      <c r="D691" s="146" t="s">
        <v>3054</v>
      </c>
      <c r="E691" s="146" t="s">
        <v>3814</v>
      </c>
      <c r="F691" s="237" t="s">
        <v>2089</v>
      </c>
      <c r="G691" s="238" t="s">
        <v>3815</v>
      </c>
      <c r="H691" s="148" t="s">
        <v>362</v>
      </c>
    </row>
    <row r="692">
      <c r="A692" s="139">
        <v>691.0</v>
      </c>
      <c r="B692" s="248" t="s">
        <v>336</v>
      </c>
      <c r="C692" s="141" t="s">
        <v>335</v>
      </c>
      <c r="D692" s="141" t="s">
        <v>3054</v>
      </c>
      <c r="E692" s="141" t="s">
        <v>3814</v>
      </c>
      <c r="F692" s="234" t="s">
        <v>2091</v>
      </c>
      <c r="G692" s="235" t="s">
        <v>3816</v>
      </c>
      <c r="H692" s="143" t="s">
        <v>362</v>
      </c>
    </row>
    <row r="693">
      <c r="A693" s="144">
        <v>692.0</v>
      </c>
      <c r="B693" s="247" t="s">
        <v>336</v>
      </c>
      <c r="C693" s="146" t="s">
        <v>335</v>
      </c>
      <c r="D693" s="146" t="s">
        <v>3054</v>
      </c>
      <c r="E693" s="146" t="s">
        <v>3814</v>
      </c>
      <c r="F693" s="237" t="s">
        <v>2093</v>
      </c>
      <c r="G693" s="238" t="s">
        <v>3817</v>
      </c>
      <c r="H693" s="148" t="s">
        <v>362</v>
      </c>
    </row>
    <row r="694">
      <c r="A694" s="139">
        <v>693.0</v>
      </c>
      <c r="B694" s="248" t="s">
        <v>336</v>
      </c>
      <c r="C694" s="141" t="s">
        <v>335</v>
      </c>
      <c r="D694" s="141" t="s">
        <v>3054</v>
      </c>
      <c r="E694" s="141" t="s">
        <v>3814</v>
      </c>
      <c r="F694" s="234" t="s">
        <v>2100</v>
      </c>
      <c r="G694" s="235" t="s">
        <v>3818</v>
      </c>
      <c r="H694" s="143" t="s">
        <v>362</v>
      </c>
    </row>
    <row r="695">
      <c r="A695" s="144">
        <v>694.0</v>
      </c>
      <c r="B695" s="247" t="s">
        <v>336</v>
      </c>
      <c r="C695" s="146" t="s">
        <v>335</v>
      </c>
      <c r="D695" s="146" t="s">
        <v>3054</v>
      </c>
      <c r="E695" s="146" t="s">
        <v>3814</v>
      </c>
      <c r="F695" s="237" t="s">
        <v>2102</v>
      </c>
      <c r="G695" s="238" t="s">
        <v>3819</v>
      </c>
      <c r="H695" s="148" t="s">
        <v>362</v>
      </c>
    </row>
    <row r="696">
      <c r="A696" s="139">
        <v>695.0</v>
      </c>
      <c r="B696" s="248" t="s">
        <v>336</v>
      </c>
      <c r="C696" s="141" t="s">
        <v>335</v>
      </c>
      <c r="D696" s="141" t="s">
        <v>3054</v>
      </c>
      <c r="E696" s="141" t="s">
        <v>3814</v>
      </c>
      <c r="F696" s="234" t="s">
        <v>2104</v>
      </c>
      <c r="G696" s="235" t="s">
        <v>3820</v>
      </c>
      <c r="H696" s="143" t="s">
        <v>362</v>
      </c>
    </row>
    <row r="697">
      <c r="A697" s="144">
        <v>696.0</v>
      </c>
      <c r="B697" s="247" t="s">
        <v>336</v>
      </c>
      <c r="C697" s="146" t="s">
        <v>335</v>
      </c>
      <c r="D697" s="146" t="s">
        <v>3054</v>
      </c>
      <c r="E697" s="146" t="s">
        <v>3814</v>
      </c>
      <c r="F697" s="237" t="s">
        <v>2106</v>
      </c>
      <c r="G697" s="238" t="s">
        <v>3821</v>
      </c>
      <c r="H697" s="148" t="s">
        <v>362</v>
      </c>
    </row>
    <row r="698">
      <c r="A698" s="139">
        <v>697.0</v>
      </c>
      <c r="B698" s="239" t="s">
        <v>291</v>
      </c>
      <c r="C698" s="159" t="s">
        <v>290</v>
      </c>
      <c r="D698" s="159" t="s">
        <v>2087</v>
      </c>
      <c r="E698" s="159" t="s">
        <v>2088</v>
      </c>
      <c r="F698" s="234" t="s">
        <v>2089</v>
      </c>
      <c r="G698" s="241" t="s">
        <v>3822</v>
      </c>
      <c r="H698" s="151">
        <v>1.0</v>
      </c>
    </row>
    <row r="699">
      <c r="A699" s="144">
        <v>698.0</v>
      </c>
      <c r="B699" s="242" t="s">
        <v>291</v>
      </c>
      <c r="C699" s="160" t="s">
        <v>290</v>
      </c>
      <c r="D699" s="160" t="s">
        <v>2087</v>
      </c>
      <c r="E699" s="160" t="s">
        <v>2088</v>
      </c>
      <c r="F699" s="237" t="s">
        <v>2091</v>
      </c>
      <c r="G699" s="244" t="s">
        <v>3823</v>
      </c>
      <c r="H699" s="154">
        <v>2.0</v>
      </c>
    </row>
    <row r="700">
      <c r="A700" s="139">
        <v>699.0</v>
      </c>
      <c r="B700" s="239" t="s">
        <v>291</v>
      </c>
      <c r="C700" s="159" t="s">
        <v>290</v>
      </c>
      <c r="D700" s="159" t="s">
        <v>2087</v>
      </c>
      <c r="E700" s="159" t="s">
        <v>2088</v>
      </c>
      <c r="F700" s="234" t="s">
        <v>2093</v>
      </c>
      <c r="G700" s="241" t="s">
        <v>3824</v>
      </c>
      <c r="H700" s="151">
        <v>3.0</v>
      </c>
    </row>
    <row r="701">
      <c r="A701" s="144">
        <v>700.0</v>
      </c>
      <c r="B701" s="242" t="s">
        <v>291</v>
      </c>
      <c r="C701" s="160" t="s">
        <v>290</v>
      </c>
      <c r="D701" s="160" t="s">
        <v>2087</v>
      </c>
      <c r="E701" s="160" t="s">
        <v>2088</v>
      </c>
      <c r="F701" s="237" t="s">
        <v>2100</v>
      </c>
      <c r="G701" s="244" t="s">
        <v>3825</v>
      </c>
      <c r="H701" s="154">
        <v>4.0</v>
      </c>
    </row>
    <row r="702">
      <c r="A702" s="139">
        <v>701.0</v>
      </c>
      <c r="B702" s="239" t="s">
        <v>291</v>
      </c>
      <c r="C702" s="159" t="s">
        <v>290</v>
      </c>
      <c r="D702" s="159" t="s">
        <v>2087</v>
      </c>
      <c r="E702" s="159" t="s">
        <v>2088</v>
      </c>
      <c r="F702" s="234" t="s">
        <v>2102</v>
      </c>
      <c r="G702" s="241" t="s">
        <v>3826</v>
      </c>
      <c r="H702" s="151">
        <v>5.0</v>
      </c>
    </row>
    <row r="703">
      <c r="A703" s="144">
        <v>702.0</v>
      </c>
      <c r="B703" s="242" t="s">
        <v>291</v>
      </c>
      <c r="C703" s="160" t="s">
        <v>290</v>
      </c>
      <c r="D703" s="160" t="s">
        <v>2087</v>
      </c>
      <c r="E703" s="160" t="s">
        <v>2088</v>
      </c>
      <c r="F703" s="237" t="s">
        <v>2104</v>
      </c>
      <c r="G703" s="244" t="s">
        <v>3827</v>
      </c>
      <c r="H703" s="154">
        <v>6.0</v>
      </c>
    </row>
    <row r="704">
      <c r="A704" s="139">
        <v>703.0</v>
      </c>
      <c r="B704" s="239" t="s">
        <v>291</v>
      </c>
      <c r="C704" s="159" t="s">
        <v>290</v>
      </c>
      <c r="D704" s="159" t="s">
        <v>2095</v>
      </c>
      <c r="E704" s="159" t="s">
        <v>3828</v>
      </c>
      <c r="F704" s="234" t="s">
        <v>2089</v>
      </c>
      <c r="G704" s="241" t="s">
        <v>3829</v>
      </c>
      <c r="H704" s="151">
        <v>7.0</v>
      </c>
    </row>
    <row r="705">
      <c r="A705" s="144">
        <v>704.0</v>
      </c>
      <c r="B705" s="242" t="s">
        <v>291</v>
      </c>
      <c r="C705" s="160" t="s">
        <v>290</v>
      </c>
      <c r="D705" s="160" t="s">
        <v>2112</v>
      </c>
      <c r="E705" s="160" t="s">
        <v>3830</v>
      </c>
      <c r="F705" s="237" t="s">
        <v>2089</v>
      </c>
      <c r="G705" s="244" t="s">
        <v>3831</v>
      </c>
      <c r="H705" s="154">
        <v>8.0</v>
      </c>
    </row>
    <row r="706">
      <c r="A706" s="139">
        <v>705.0</v>
      </c>
      <c r="B706" s="239" t="s">
        <v>291</v>
      </c>
      <c r="C706" s="159" t="s">
        <v>290</v>
      </c>
      <c r="D706" s="159" t="s">
        <v>2119</v>
      </c>
      <c r="E706" s="159" t="s">
        <v>3832</v>
      </c>
      <c r="F706" s="234" t="s">
        <v>2089</v>
      </c>
      <c r="G706" s="241" t="s">
        <v>3833</v>
      </c>
      <c r="H706" s="151">
        <v>9.0</v>
      </c>
    </row>
    <row r="707">
      <c r="A707" s="144">
        <v>706.0</v>
      </c>
      <c r="B707" s="242" t="s">
        <v>291</v>
      </c>
      <c r="C707" s="160" t="s">
        <v>290</v>
      </c>
      <c r="D707" s="160" t="s">
        <v>2119</v>
      </c>
      <c r="E707" s="160" t="s">
        <v>3832</v>
      </c>
      <c r="F707" s="237" t="s">
        <v>2091</v>
      </c>
      <c r="G707" s="244" t="s">
        <v>3834</v>
      </c>
      <c r="H707" s="154">
        <v>10.0</v>
      </c>
    </row>
    <row r="708">
      <c r="A708" s="139">
        <v>707.0</v>
      </c>
      <c r="B708" s="239" t="s">
        <v>291</v>
      </c>
      <c r="C708" s="159" t="s">
        <v>290</v>
      </c>
      <c r="D708" s="159" t="s">
        <v>2119</v>
      </c>
      <c r="E708" s="159" t="s">
        <v>3832</v>
      </c>
      <c r="F708" s="234" t="s">
        <v>2093</v>
      </c>
      <c r="G708" s="241" t="s">
        <v>3835</v>
      </c>
      <c r="H708" s="151">
        <v>11.0</v>
      </c>
    </row>
    <row r="709">
      <c r="A709" s="144">
        <v>708.0</v>
      </c>
      <c r="B709" s="242" t="s">
        <v>291</v>
      </c>
      <c r="C709" s="160" t="s">
        <v>290</v>
      </c>
      <c r="D709" s="160" t="s">
        <v>2119</v>
      </c>
      <c r="E709" s="160" t="s">
        <v>3832</v>
      </c>
      <c r="F709" s="237" t="s">
        <v>2100</v>
      </c>
      <c r="G709" s="244" t="s">
        <v>3836</v>
      </c>
      <c r="H709" s="154">
        <v>12.0</v>
      </c>
    </row>
    <row r="710">
      <c r="A710" s="139">
        <v>709.0</v>
      </c>
      <c r="B710" s="239" t="s">
        <v>291</v>
      </c>
      <c r="C710" s="159" t="s">
        <v>290</v>
      </c>
      <c r="D710" s="159" t="s">
        <v>2119</v>
      </c>
      <c r="E710" s="159" t="s">
        <v>3832</v>
      </c>
      <c r="F710" s="234" t="s">
        <v>2102</v>
      </c>
      <c r="G710" s="241" t="s">
        <v>3837</v>
      </c>
      <c r="H710" s="151">
        <v>13.0</v>
      </c>
    </row>
    <row r="711">
      <c r="A711" s="144">
        <v>710.0</v>
      </c>
      <c r="B711" s="242" t="s">
        <v>291</v>
      </c>
      <c r="C711" s="160" t="s">
        <v>290</v>
      </c>
      <c r="D711" s="160" t="s">
        <v>2119</v>
      </c>
      <c r="E711" s="160" t="s">
        <v>3832</v>
      </c>
      <c r="F711" s="237" t="s">
        <v>2104</v>
      </c>
      <c r="G711" s="244" t="s">
        <v>3838</v>
      </c>
      <c r="H711" s="154">
        <v>14.0</v>
      </c>
    </row>
    <row r="712">
      <c r="A712" s="139">
        <v>711.0</v>
      </c>
      <c r="B712" s="239" t="s">
        <v>291</v>
      </c>
      <c r="C712" s="159" t="s">
        <v>290</v>
      </c>
      <c r="D712" s="159" t="s">
        <v>2126</v>
      </c>
      <c r="E712" s="159" t="s">
        <v>3839</v>
      </c>
      <c r="F712" s="234" t="s">
        <v>2089</v>
      </c>
      <c r="G712" s="241" t="s">
        <v>3840</v>
      </c>
      <c r="H712" s="151">
        <v>15.0</v>
      </c>
    </row>
    <row r="713">
      <c r="A713" s="144">
        <v>712.0</v>
      </c>
      <c r="B713" s="242" t="s">
        <v>291</v>
      </c>
      <c r="C713" s="160" t="s">
        <v>290</v>
      </c>
      <c r="D713" s="160" t="s">
        <v>2126</v>
      </c>
      <c r="E713" s="160" t="s">
        <v>3839</v>
      </c>
      <c r="F713" s="237" t="s">
        <v>2091</v>
      </c>
      <c r="G713" s="244" t="s">
        <v>3841</v>
      </c>
      <c r="H713" s="154">
        <v>16.0</v>
      </c>
    </row>
    <row r="714">
      <c r="A714" s="139">
        <v>713.0</v>
      </c>
      <c r="B714" s="239" t="s">
        <v>291</v>
      </c>
      <c r="C714" s="159" t="s">
        <v>290</v>
      </c>
      <c r="D714" s="159" t="s">
        <v>2126</v>
      </c>
      <c r="E714" s="159" t="s">
        <v>3839</v>
      </c>
      <c r="F714" s="234" t="s">
        <v>2093</v>
      </c>
      <c r="G714" s="241" t="s">
        <v>3842</v>
      </c>
      <c r="H714" s="151">
        <v>17.0</v>
      </c>
    </row>
    <row r="715">
      <c r="A715" s="144">
        <v>714.0</v>
      </c>
      <c r="B715" s="242" t="s">
        <v>291</v>
      </c>
      <c r="C715" s="160" t="s">
        <v>290</v>
      </c>
      <c r="D715" s="160" t="s">
        <v>2132</v>
      </c>
      <c r="E715" s="160" t="s">
        <v>3843</v>
      </c>
      <c r="F715" s="237" t="s">
        <v>2089</v>
      </c>
      <c r="G715" s="244" t="s">
        <v>3844</v>
      </c>
      <c r="H715" s="154">
        <v>18.0</v>
      </c>
    </row>
    <row r="716">
      <c r="A716" s="139">
        <v>715.0</v>
      </c>
      <c r="B716" s="239" t="s">
        <v>291</v>
      </c>
      <c r="C716" s="159" t="s">
        <v>290</v>
      </c>
      <c r="D716" s="159" t="s">
        <v>2132</v>
      </c>
      <c r="E716" s="159" t="s">
        <v>3843</v>
      </c>
      <c r="F716" s="234" t="s">
        <v>2091</v>
      </c>
      <c r="G716" s="241" t="s">
        <v>3845</v>
      </c>
      <c r="H716" s="151">
        <v>19.0</v>
      </c>
    </row>
    <row r="717">
      <c r="A717" s="144">
        <v>716.0</v>
      </c>
      <c r="B717" s="242" t="s">
        <v>291</v>
      </c>
      <c r="C717" s="160" t="s">
        <v>290</v>
      </c>
      <c r="D717" s="160" t="s">
        <v>2132</v>
      </c>
      <c r="E717" s="160" t="s">
        <v>3843</v>
      </c>
      <c r="F717" s="237" t="s">
        <v>2093</v>
      </c>
      <c r="G717" s="244" t="s">
        <v>3846</v>
      </c>
      <c r="H717" s="154">
        <v>20.0</v>
      </c>
    </row>
    <row r="718">
      <c r="A718" s="139">
        <v>717.0</v>
      </c>
      <c r="B718" s="239" t="s">
        <v>291</v>
      </c>
      <c r="C718" s="159" t="s">
        <v>290</v>
      </c>
      <c r="D718" s="159" t="s">
        <v>2132</v>
      </c>
      <c r="E718" s="159" t="s">
        <v>3843</v>
      </c>
      <c r="F718" s="234" t="s">
        <v>2100</v>
      </c>
      <c r="G718" s="241" t="s">
        <v>3847</v>
      </c>
      <c r="H718" s="151">
        <v>21.0</v>
      </c>
    </row>
    <row r="719">
      <c r="A719" s="144">
        <v>718.0</v>
      </c>
      <c r="B719" s="242" t="s">
        <v>291</v>
      </c>
      <c r="C719" s="160" t="s">
        <v>290</v>
      </c>
      <c r="D719" s="160" t="s">
        <v>2132</v>
      </c>
      <c r="E719" s="160" t="s">
        <v>3843</v>
      </c>
      <c r="F719" s="237" t="s">
        <v>2102</v>
      </c>
      <c r="G719" s="244" t="s">
        <v>3848</v>
      </c>
      <c r="H719" s="154">
        <v>22.0</v>
      </c>
    </row>
    <row r="720">
      <c r="A720" s="139">
        <v>719.0</v>
      </c>
      <c r="B720" s="239" t="s">
        <v>291</v>
      </c>
      <c r="C720" s="159" t="s">
        <v>290</v>
      </c>
      <c r="D720" s="159" t="s">
        <v>2132</v>
      </c>
      <c r="E720" s="159" t="s">
        <v>3843</v>
      </c>
      <c r="F720" s="234" t="s">
        <v>2104</v>
      </c>
      <c r="G720" s="241" t="s">
        <v>3849</v>
      </c>
      <c r="H720" s="151">
        <v>23.0</v>
      </c>
    </row>
    <row r="721">
      <c r="A721" s="144">
        <v>720.0</v>
      </c>
      <c r="B721" s="242" t="s">
        <v>291</v>
      </c>
      <c r="C721" s="160" t="s">
        <v>290</v>
      </c>
      <c r="D721" s="160" t="s">
        <v>2132</v>
      </c>
      <c r="E721" s="160" t="s">
        <v>3843</v>
      </c>
      <c r="F721" s="237" t="s">
        <v>2106</v>
      </c>
      <c r="G721" s="244" t="s">
        <v>3850</v>
      </c>
      <c r="H721" s="154">
        <v>24.0</v>
      </c>
    </row>
    <row r="722">
      <c r="A722" s="139">
        <v>721.0</v>
      </c>
      <c r="B722" s="239" t="s">
        <v>291</v>
      </c>
      <c r="C722" s="159" t="s">
        <v>290</v>
      </c>
      <c r="D722" s="159" t="s">
        <v>2141</v>
      </c>
      <c r="E722" s="159" t="s">
        <v>3851</v>
      </c>
      <c r="F722" s="234" t="s">
        <v>2089</v>
      </c>
      <c r="G722" s="241" t="s">
        <v>3852</v>
      </c>
      <c r="H722" s="151">
        <v>25.0</v>
      </c>
    </row>
    <row r="723">
      <c r="A723" s="144">
        <v>722.0</v>
      </c>
      <c r="B723" s="242" t="s">
        <v>291</v>
      </c>
      <c r="C723" s="160" t="s">
        <v>290</v>
      </c>
      <c r="D723" s="160" t="s">
        <v>2141</v>
      </c>
      <c r="E723" s="160" t="s">
        <v>3851</v>
      </c>
      <c r="F723" s="237" t="s">
        <v>2091</v>
      </c>
      <c r="G723" s="244" t="s">
        <v>3853</v>
      </c>
      <c r="H723" s="154">
        <v>26.0</v>
      </c>
    </row>
    <row r="724">
      <c r="A724" s="139">
        <v>723.0</v>
      </c>
      <c r="B724" s="239" t="s">
        <v>291</v>
      </c>
      <c r="C724" s="159" t="s">
        <v>290</v>
      </c>
      <c r="D724" s="159" t="s">
        <v>2141</v>
      </c>
      <c r="E724" s="159" t="s">
        <v>3851</v>
      </c>
      <c r="F724" s="234" t="s">
        <v>2093</v>
      </c>
      <c r="G724" s="241" t="s">
        <v>3854</v>
      </c>
      <c r="H724" s="151">
        <v>27.0</v>
      </c>
    </row>
    <row r="725">
      <c r="A725" s="144">
        <v>724.0</v>
      </c>
      <c r="B725" s="242" t="s">
        <v>291</v>
      </c>
      <c r="C725" s="160" t="s">
        <v>290</v>
      </c>
      <c r="D725" s="160" t="s">
        <v>2141</v>
      </c>
      <c r="E725" s="160" t="s">
        <v>3851</v>
      </c>
      <c r="F725" s="237" t="s">
        <v>2100</v>
      </c>
      <c r="G725" s="244" t="s">
        <v>3855</v>
      </c>
      <c r="H725" s="154">
        <v>28.0</v>
      </c>
    </row>
    <row r="726">
      <c r="A726" s="139">
        <v>725.0</v>
      </c>
      <c r="B726" s="239" t="s">
        <v>291</v>
      </c>
      <c r="C726" s="159" t="s">
        <v>290</v>
      </c>
      <c r="D726" s="159" t="s">
        <v>2141</v>
      </c>
      <c r="E726" s="159" t="s">
        <v>3851</v>
      </c>
      <c r="F726" s="234" t="s">
        <v>2102</v>
      </c>
      <c r="G726" s="241" t="s">
        <v>3856</v>
      </c>
      <c r="H726" s="151">
        <v>29.0</v>
      </c>
    </row>
    <row r="727">
      <c r="A727" s="144">
        <v>726.0</v>
      </c>
      <c r="B727" s="242" t="s">
        <v>291</v>
      </c>
      <c r="C727" s="160" t="s">
        <v>290</v>
      </c>
      <c r="D727" s="160" t="s">
        <v>2141</v>
      </c>
      <c r="E727" s="160" t="s">
        <v>3851</v>
      </c>
      <c r="F727" s="237" t="s">
        <v>2104</v>
      </c>
      <c r="G727" s="244" t="s">
        <v>3857</v>
      </c>
      <c r="H727" s="154">
        <v>30.0</v>
      </c>
    </row>
    <row r="728">
      <c r="A728" s="139">
        <v>727.0</v>
      </c>
      <c r="B728" s="239" t="s">
        <v>291</v>
      </c>
      <c r="C728" s="159" t="s">
        <v>290</v>
      </c>
      <c r="D728" s="159" t="s">
        <v>2141</v>
      </c>
      <c r="E728" s="159" t="s">
        <v>3851</v>
      </c>
      <c r="F728" s="234" t="s">
        <v>2106</v>
      </c>
      <c r="G728" s="241" t="s">
        <v>3858</v>
      </c>
      <c r="H728" s="151">
        <v>31.0</v>
      </c>
    </row>
    <row r="729">
      <c r="A729" s="144">
        <v>728.0</v>
      </c>
      <c r="B729" s="242" t="s">
        <v>291</v>
      </c>
      <c r="C729" s="160" t="s">
        <v>290</v>
      </c>
      <c r="D729" s="160" t="s">
        <v>2279</v>
      </c>
      <c r="E729" s="160" t="s">
        <v>2142</v>
      </c>
      <c r="F729" s="237" t="s">
        <v>2089</v>
      </c>
      <c r="G729" s="244" t="s">
        <v>3859</v>
      </c>
      <c r="H729" s="154">
        <v>32.0</v>
      </c>
    </row>
    <row r="730">
      <c r="A730" s="139">
        <v>729.0</v>
      </c>
      <c r="B730" s="239" t="s">
        <v>291</v>
      </c>
      <c r="C730" s="159" t="s">
        <v>290</v>
      </c>
      <c r="D730" s="159" t="s">
        <v>2279</v>
      </c>
      <c r="E730" s="159" t="s">
        <v>2142</v>
      </c>
      <c r="F730" s="234" t="s">
        <v>2091</v>
      </c>
      <c r="G730" s="241" t="s">
        <v>3860</v>
      </c>
      <c r="H730" s="151">
        <v>33.0</v>
      </c>
    </row>
    <row r="731">
      <c r="A731" s="144">
        <v>730.0</v>
      </c>
      <c r="B731" s="242" t="s">
        <v>291</v>
      </c>
      <c r="C731" s="160" t="s">
        <v>290</v>
      </c>
      <c r="D731" s="160" t="s">
        <v>2279</v>
      </c>
      <c r="E731" s="160" t="s">
        <v>2142</v>
      </c>
      <c r="F731" s="237" t="s">
        <v>2093</v>
      </c>
      <c r="G731" s="244" t="s">
        <v>3861</v>
      </c>
      <c r="H731" s="154">
        <v>34.0</v>
      </c>
    </row>
    <row r="732">
      <c r="A732" s="139">
        <v>731.0</v>
      </c>
      <c r="B732" s="239" t="s">
        <v>291</v>
      </c>
      <c r="C732" s="159" t="s">
        <v>290</v>
      </c>
      <c r="D732" s="159" t="s">
        <v>2279</v>
      </c>
      <c r="E732" s="159" t="s">
        <v>2142</v>
      </c>
      <c r="F732" s="234" t="s">
        <v>2100</v>
      </c>
      <c r="G732" s="241" t="s">
        <v>3862</v>
      </c>
      <c r="H732" s="151">
        <v>35.0</v>
      </c>
    </row>
    <row r="733">
      <c r="A733" s="144">
        <v>732.0</v>
      </c>
      <c r="B733" s="242" t="s">
        <v>291</v>
      </c>
      <c r="C733" s="160" t="s">
        <v>290</v>
      </c>
      <c r="D733" s="160" t="s">
        <v>2279</v>
      </c>
      <c r="E733" s="160" t="s">
        <v>2142</v>
      </c>
      <c r="F733" s="237" t="s">
        <v>2102</v>
      </c>
      <c r="G733" s="244" t="s">
        <v>3863</v>
      </c>
      <c r="H733" s="154">
        <v>36.0</v>
      </c>
    </row>
    <row r="734">
      <c r="A734" s="139">
        <v>733.0</v>
      </c>
      <c r="B734" s="239" t="s">
        <v>291</v>
      </c>
      <c r="C734" s="159" t="s">
        <v>290</v>
      </c>
      <c r="D734" s="159" t="s">
        <v>2279</v>
      </c>
      <c r="E734" s="159" t="s">
        <v>2142</v>
      </c>
      <c r="F734" s="234" t="s">
        <v>2104</v>
      </c>
      <c r="G734" s="241" t="s">
        <v>3864</v>
      </c>
      <c r="H734" s="151">
        <v>37.0</v>
      </c>
    </row>
    <row r="735">
      <c r="A735" s="144">
        <v>734.0</v>
      </c>
      <c r="B735" s="242" t="s">
        <v>291</v>
      </c>
      <c r="C735" s="160" t="s">
        <v>290</v>
      </c>
      <c r="D735" s="160" t="s">
        <v>2279</v>
      </c>
      <c r="E735" s="160" t="s">
        <v>2142</v>
      </c>
      <c r="F735" s="237" t="s">
        <v>2106</v>
      </c>
      <c r="G735" s="244" t="s">
        <v>3865</v>
      </c>
      <c r="H735" s="154">
        <v>38.0</v>
      </c>
    </row>
    <row r="736">
      <c r="A736" s="139">
        <v>735.0</v>
      </c>
      <c r="B736" s="239" t="s">
        <v>291</v>
      </c>
      <c r="C736" s="159" t="s">
        <v>290</v>
      </c>
      <c r="D736" s="159" t="s">
        <v>2145</v>
      </c>
      <c r="E736" s="159" t="s">
        <v>2088</v>
      </c>
      <c r="F736" s="234" t="s">
        <v>2089</v>
      </c>
      <c r="G736" s="241" t="s">
        <v>3866</v>
      </c>
      <c r="H736" s="151">
        <v>39.0</v>
      </c>
    </row>
    <row r="737">
      <c r="A737" s="144">
        <v>736.0</v>
      </c>
      <c r="B737" s="242" t="s">
        <v>291</v>
      </c>
      <c r="C737" s="160" t="s">
        <v>290</v>
      </c>
      <c r="D737" s="160" t="s">
        <v>2145</v>
      </c>
      <c r="E737" s="160" t="s">
        <v>2088</v>
      </c>
      <c r="F737" s="237" t="s">
        <v>2091</v>
      </c>
      <c r="G737" s="244" t="s">
        <v>3867</v>
      </c>
      <c r="H737" s="154">
        <v>40.0</v>
      </c>
    </row>
    <row r="738">
      <c r="A738" s="139">
        <v>737.0</v>
      </c>
      <c r="B738" s="239" t="s">
        <v>291</v>
      </c>
      <c r="C738" s="159" t="s">
        <v>290</v>
      </c>
      <c r="D738" s="159" t="s">
        <v>2145</v>
      </c>
      <c r="E738" s="159" t="s">
        <v>2088</v>
      </c>
      <c r="F738" s="234" t="s">
        <v>2093</v>
      </c>
      <c r="G738" s="241" t="s">
        <v>3868</v>
      </c>
      <c r="H738" s="151">
        <v>41.0</v>
      </c>
    </row>
    <row r="739">
      <c r="A739" s="144">
        <v>738.0</v>
      </c>
      <c r="B739" s="242" t="s">
        <v>291</v>
      </c>
      <c r="C739" s="160" t="s">
        <v>290</v>
      </c>
      <c r="D739" s="160" t="s">
        <v>2145</v>
      </c>
      <c r="E739" s="160" t="s">
        <v>2088</v>
      </c>
      <c r="F739" s="237" t="s">
        <v>2100</v>
      </c>
      <c r="G739" s="244" t="s">
        <v>3869</v>
      </c>
      <c r="H739" s="154">
        <v>42.0</v>
      </c>
    </row>
    <row r="740">
      <c r="A740" s="139">
        <v>739.0</v>
      </c>
      <c r="B740" s="239" t="s">
        <v>291</v>
      </c>
      <c r="C740" s="159" t="s">
        <v>290</v>
      </c>
      <c r="D740" s="159" t="s">
        <v>2145</v>
      </c>
      <c r="E740" s="159" t="s">
        <v>2088</v>
      </c>
      <c r="F740" s="234" t="s">
        <v>2102</v>
      </c>
      <c r="G740" s="241" t="s">
        <v>3870</v>
      </c>
      <c r="H740" s="151">
        <v>43.0</v>
      </c>
    </row>
    <row r="741">
      <c r="A741" s="144">
        <v>740.0</v>
      </c>
      <c r="B741" s="242" t="s">
        <v>291</v>
      </c>
      <c r="C741" s="160" t="s">
        <v>290</v>
      </c>
      <c r="D741" s="160" t="s">
        <v>2145</v>
      </c>
      <c r="E741" s="160" t="s">
        <v>2088</v>
      </c>
      <c r="F741" s="237" t="s">
        <v>2104</v>
      </c>
      <c r="G741" s="244" t="s">
        <v>3871</v>
      </c>
      <c r="H741" s="154">
        <v>44.0</v>
      </c>
    </row>
    <row r="742">
      <c r="A742" s="139">
        <v>741.0</v>
      </c>
      <c r="B742" s="239" t="s">
        <v>291</v>
      </c>
      <c r="C742" s="159" t="s">
        <v>290</v>
      </c>
      <c r="D742" s="159" t="s">
        <v>2149</v>
      </c>
      <c r="E742" s="159" t="s">
        <v>3872</v>
      </c>
      <c r="F742" s="234" t="s">
        <v>2089</v>
      </c>
      <c r="G742" s="241" t="s">
        <v>3829</v>
      </c>
      <c r="H742" s="151">
        <v>7.0</v>
      </c>
    </row>
    <row r="743">
      <c r="A743" s="144">
        <v>742.0</v>
      </c>
      <c r="B743" s="242" t="s">
        <v>291</v>
      </c>
      <c r="C743" s="160" t="s">
        <v>290</v>
      </c>
      <c r="D743" s="160" t="s">
        <v>2166</v>
      </c>
      <c r="E743" s="160" t="s">
        <v>3873</v>
      </c>
      <c r="F743" s="237" t="s">
        <v>2089</v>
      </c>
      <c r="G743" s="244" t="s">
        <v>3874</v>
      </c>
      <c r="H743" s="154">
        <v>46.0</v>
      </c>
    </row>
    <row r="744">
      <c r="A744" s="139">
        <v>743.0</v>
      </c>
      <c r="B744" s="239" t="s">
        <v>291</v>
      </c>
      <c r="C744" s="159" t="s">
        <v>290</v>
      </c>
      <c r="D744" s="159" t="s">
        <v>2171</v>
      </c>
      <c r="E744" s="159" t="s">
        <v>3832</v>
      </c>
      <c r="F744" s="234" t="s">
        <v>2089</v>
      </c>
      <c r="G744" s="241" t="s">
        <v>3875</v>
      </c>
      <c r="H744" s="151">
        <v>47.0</v>
      </c>
    </row>
    <row r="745">
      <c r="A745" s="144">
        <v>744.0</v>
      </c>
      <c r="B745" s="242" t="s">
        <v>291</v>
      </c>
      <c r="C745" s="160" t="s">
        <v>290</v>
      </c>
      <c r="D745" s="160" t="s">
        <v>2171</v>
      </c>
      <c r="E745" s="160" t="s">
        <v>3832</v>
      </c>
      <c r="F745" s="237" t="s">
        <v>2091</v>
      </c>
      <c r="G745" s="244" t="s">
        <v>3876</v>
      </c>
      <c r="H745" s="154">
        <v>48.0</v>
      </c>
    </row>
    <row r="746">
      <c r="A746" s="139">
        <v>745.0</v>
      </c>
      <c r="B746" s="239" t="s">
        <v>291</v>
      </c>
      <c r="C746" s="159" t="s">
        <v>290</v>
      </c>
      <c r="D746" s="159" t="s">
        <v>2171</v>
      </c>
      <c r="E746" s="159" t="s">
        <v>3832</v>
      </c>
      <c r="F746" s="234" t="s">
        <v>2093</v>
      </c>
      <c r="G746" s="241" t="s">
        <v>3877</v>
      </c>
      <c r="H746" s="151">
        <v>49.0</v>
      </c>
    </row>
    <row r="747">
      <c r="A747" s="144">
        <v>746.0</v>
      </c>
      <c r="B747" s="242" t="s">
        <v>291</v>
      </c>
      <c r="C747" s="160" t="s">
        <v>290</v>
      </c>
      <c r="D747" s="160" t="s">
        <v>2171</v>
      </c>
      <c r="E747" s="160" t="s">
        <v>3832</v>
      </c>
      <c r="F747" s="237" t="s">
        <v>2100</v>
      </c>
      <c r="G747" s="244" t="s">
        <v>3878</v>
      </c>
      <c r="H747" s="154">
        <v>50.0</v>
      </c>
    </row>
    <row r="748">
      <c r="A748" s="139">
        <v>747.0</v>
      </c>
      <c r="B748" s="239" t="s">
        <v>291</v>
      </c>
      <c r="C748" s="159" t="s">
        <v>290</v>
      </c>
      <c r="D748" s="159" t="s">
        <v>2171</v>
      </c>
      <c r="E748" s="159" t="s">
        <v>3832</v>
      </c>
      <c r="F748" s="234" t="s">
        <v>2102</v>
      </c>
      <c r="G748" s="241" t="s">
        <v>3879</v>
      </c>
      <c r="H748" s="151">
        <v>51.0</v>
      </c>
    </row>
    <row r="749">
      <c r="A749" s="144">
        <v>748.0</v>
      </c>
      <c r="B749" s="242" t="s">
        <v>291</v>
      </c>
      <c r="C749" s="160" t="s">
        <v>290</v>
      </c>
      <c r="D749" s="160" t="s">
        <v>2171</v>
      </c>
      <c r="E749" s="160" t="s">
        <v>3832</v>
      </c>
      <c r="F749" s="237" t="s">
        <v>2104</v>
      </c>
      <c r="G749" s="244" t="s">
        <v>3838</v>
      </c>
      <c r="H749" s="154">
        <v>14.0</v>
      </c>
    </row>
    <row r="750">
      <c r="A750" s="139">
        <v>749.0</v>
      </c>
      <c r="B750" s="239" t="s">
        <v>291</v>
      </c>
      <c r="C750" s="159" t="s">
        <v>290</v>
      </c>
      <c r="D750" s="159" t="s">
        <v>2177</v>
      </c>
      <c r="E750" s="159" t="s">
        <v>3839</v>
      </c>
      <c r="F750" s="234" t="s">
        <v>2089</v>
      </c>
      <c r="G750" s="241" t="s">
        <v>3880</v>
      </c>
      <c r="H750" s="151">
        <v>53.0</v>
      </c>
    </row>
    <row r="751">
      <c r="A751" s="144">
        <v>750.0</v>
      </c>
      <c r="B751" s="242" t="s">
        <v>291</v>
      </c>
      <c r="C751" s="160" t="s">
        <v>290</v>
      </c>
      <c r="D751" s="160" t="s">
        <v>2177</v>
      </c>
      <c r="E751" s="160" t="s">
        <v>3839</v>
      </c>
      <c r="F751" s="237" t="s">
        <v>2091</v>
      </c>
      <c r="G751" s="244" t="s">
        <v>3881</v>
      </c>
      <c r="H751" s="154">
        <v>54.0</v>
      </c>
    </row>
    <row r="752">
      <c r="A752" s="139">
        <v>751.0</v>
      </c>
      <c r="B752" s="239" t="s">
        <v>291</v>
      </c>
      <c r="C752" s="159" t="s">
        <v>290</v>
      </c>
      <c r="D752" s="159" t="s">
        <v>2177</v>
      </c>
      <c r="E752" s="159" t="s">
        <v>3839</v>
      </c>
      <c r="F752" s="234" t="s">
        <v>2093</v>
      </c>
      <c r="G752" s="241" t="s">
        <v>3882</v>
      </c>
      <c r="H752" s="151">
        <v>55.0</v>
      </c>
    </row>
    <row r="753">
      <c r="A753" s="144">
        <v>752.0</v>
      </c>
      <c r="B753" s="242" t="s">
        <v>291</v>
      </c>
      <c r="C753" s="160" t="s">
        <v>290</v>
      </c>
      <c r="D753" s="160" t="s">
        <v>2183</v>
      </c>
      <c r="E753" s="160" t="s">
        <v>3843</v>
      </c>
      <c r="F753" s="237" t="s">
        <v>2089</v>
      </c>
      <c r="G753" s="244" t="s">
        <v>3883</v>
      </c>
      <c r="H753" s="154">
        <v>56.0</v>
      </c>
    </row>
    <row r="754">
      <c r="A754" s="139">
        <v>753.0</v>
      </c>
      <c r="B754" s="239" t="s">
        <v>291</v>
      </c>
      <c r="C754" s="159" t="s">
        <v>290</v>
      </c>
      <c r="D754" s="159" t="s">
        <v>2183</v>
      </c>
      <c r="E754" s="159" t="s">
        <v>3843</v>
      </c>
      <c r="F754" s="234" t="s">
        <v>2091</v>
      </c>
      <c r="G754" s="241" t="s">
        <v>3884</v>
      </c>
      <c r="H754" s="151">
        <v>57.0</v>
      </c>
    </row>
    <row r="755">
      <c r="A755" s="144">
        <v>754.0</v>
      </c>
      <c r="B755" s="242" t="s">
        <v>291</v>
      </c>
      <c r="C755" s="160" t="s">
        <v>290</v>
      </c>
      <c r="D755" s="160" t="s">
        <v>2183</v>
      </c>
      <c r="E755" s="160" t="s">
        <v>3843</v>
      </c>
      <c r="F755" s="237" t="s">
        <v>2093</v>
      </c>
      <c r="G755" s="244" t="s">
        <v>3846</v>
      </c>
      <c r="H755" s="154">
        <v>20.0</v>
      </c>
    </row>
    <row r="756">
      <c r="A756" s="139">
        <v>755.0</v>
      </c>
      <c r="B756" s="239" t="s">
        <v>291</v>
      </c>
      <c r="C756" s="159" t="s">
        <v>290</v>
      </c>
      <c r="D756" s="159" t="s">
        <v>2183</v>
      </c>
      <c r="E756" s="159" t="s">
        <v>3843</v>
      </c>
      <c r="F756" s="234" t="s">
        <v>2100</v>
      </c>
      <c r="G756" s="241" t="s">
        <v>3885</v>
      </c>
      <c r="H756" s="151">
        <v>59.0</v>
      </c>
    </row>
    <row r="757">
      <c r="A757" s="144">
        <v>756.0</v>
      </c>
      <c r="B757" s="242" t="s">
        <v>291</v>
      </c>
      <c r="C757" s="160" t="s">
        <v>290</v>
      </c>
      <c r="D757" s="160" t="s">
        <v>2183</v>
      </c>
      <c r="E757" s="160" t="s">
        <v>3843</v>
      </c>
      <c r="F757" s="237" t="s">
        <v>2102</v>
      </c>
      <c r="G757" s="244" t="s">
        <v>3886</v>
      </c>
      <c r="H757" s="154">
        <v>60.0</v>
      </c>
    </row>
    <row r="758">
      <c r="A758" s="139">
        <v>757.0</v>
      </c>
      <c r="B758" s="239" t="s">
        <v>291</v>
      </c>
      <c r="C758" s="159" t="s">
        <v>290</v>
      </c>
      <c r="D758" s="159" t="s">
        <v>2183</v>
      </c>
      <c r="E758" s="159" t="s">
        <v>3843</v>
      </c>
      <c r="F758" s="234" t="s">
        <v>2104</v>
      </c>
      <c r="G758" s="241" t="s">
        <v>3887</v>
      </c>
      <c r="H758" s="151">
        <v>61.0</v>
      </c>
    </row>
    <row r="759">
      <c r="A759" s="144">
        <v>758.0</v>
      </c>
      <c r="B759" s="242" t="s">
        <v>291</v>
      </c>
      <c r="C759" s="160" t="s">
        <v>290</v>
      </c>
      <c r="D759" s="160" t="s">
        <v>2183</v>
      </c>
      <c r="E759" s="160" t="s">
        <v>3843</v>
      </c>
      <c r="F759" s="237" t="s">
        <v>2106</v>
      </c>
      <c r="G759" s="244" t="s">
        <v>3888</v>
      </c>
      <c r="H759" s="154">
        <v>62.0</v>
      </c>
    </row>
    <row r="760">
      <c r="A760" s="139">
        <v>759.0</v>
      </c>
      <c r="B760" s="239" t="s">
        <v>291</v>
      </c>
      <c r="C760" s="159" t="s">
        <v>290</v>
      </c>
      <c r="D760" s="159" t="s">
        <v>2191</v>
      </c>
      <c r="E760" s="159" t="s">
        <v>3851</v>
      </c>
      <c r="F760" s="234" t="s">
        <v>2089</v>
      </c>
      <c r="G760" s="241" t="s">
        <v>3889</v>
      </c>
      <c r="H760" s="151">
        <v>63.0</v>
      </c>
    </row>
    <row r="761">
      <c r="A761" s="144">
        <v>760.0</v>
      </c>
      <c r="B761" s="242" t="s">
        <v>291</v>
      </c>
      <c r="C761" s="160" t="s">
        <v>290</v>
      </c>
      <c r="D761" s="160" t="s">
        <v>2191</v>
      </c>
      <c r="E761" s="160" t="s">
        <v>3851</v>
      </c>
      <c r="F761" s="237" t="s">
        <v>2091</v>
      </c>
      <c r="G761" s="244" t="s">
        <v>3890</v>
      </c>
      <c r="H761" s="154">
        <v>64.0</v>
      </c>
    </row>
    <row r="762">
      <c r="A762" s="139">
        <v>761.0</v>
      </c>
      <c r="B762" s="239" t="s">
        <v>291</v>
      </c>
      <c r="C762" s="159" t="s">
        <v>290</v>
      </c>
      <c r="D762" s="159" t="s">
        <v>2191</v>
      </c>
      <c r="E762" s="159" t="s">
        <v>3851</v>
      </c>
      <c r="F762" s="234" t="s">
        <v>2093</v>
      </c>
      <c r="G762" s="241" t="s">
        <v>3891</v>
      </c>
      <c r="H762" s="151">
        <v>65.0</v>
      </c>
    </row>
    <row r="763">
      <c r="A763" s="144">
        <v>762.0</v>
      </c>
      <c r="B763" s="242" t="s">
        <v>291</v>
      </c>
      <c r="C763" s="160" t="s">
        <v>290</v>
      </c>
      <c r="D763" s="160" t="s">
        <v>2191</v>
      </c>
      <c r="E763" s="160" t="s">
        <v>3851</v>
      </c>
      <c r="F763" s="237" t="s">
        <v>2100</v>
      </c>
      <c r="G763" s="244" t="s">
        <v>3892</v>
      </c>
      <c r="H763" s="154">
        <v>66.0</v>
      </c>
    </row>
    <row r="764">
      <c r="A764" s="139">
        <v>763.0</v>
      </c>
      <c r="B764" s="239" t="s">
        <v>291</v>
      </c>
      <c r="C764" s="159" t="s">
        <v>290</v>
      </c>
      <c r="D764" s="159" t="s">
        <v>2191</v>
      </c>
      <c r="E764" s="159" t="s">
        <v>3851</v>
      </c>
      <c r="F764" s="234" t="s">
        <v>2102</v>
      </c>
      <c r="G764" s="241" t="s">
        <v>3893</v>
      </c>
      <c r="H764" s="151">
        <v>67.0</v>
      </c>
    </row>
    <row r="765">
      <c r="A765" s="144">
        <v>764.0</v>
      </c>
      <c r="B765" s="242" t="s">
        <v>291</v>
      </c>
      <c r="C765" s="160" t="s">
        <v>290</v>
      </c>
      <c r="D765" s="160" t="s">
        <v>2191</v>
      </c>
      <c r="E765" s="160" t="s">
        <v>3851</v>
      </c>
      <c r="F765" s="237" t="s">
        <v>2104</v>
      </c>
      <c r="G765" s="244" t="s">
        <v>3894</v>
      </c>
      <c r="H765" s="154">
        <v>68.0</v>
      </c>
    </row>
    <row r="766">
      <c r="A766" s="139">
        <v>765.0</v>
      </c>
      <c r="B766" s="239" t="s">
        <v>291</v>
      </c>
      <c r="C766" s="159" t="s">
        <v>290</v>
      </c>
      <c r="D766" s="159" t="s">
        <v>2191</v>
      </c>
      <c r="E766" s="159" t="s">
        <v>3851</v>
      </c>
      <c r="F766" s="234" t="s">
        <v>2106</v>
      </c>
      <c r="G766" s="241" t="s">
        <v>3895</v>
      </c>
      <c r="H766" s="151">
        <v>69.0</v>
      </c>
    </row>
    <row r="767">
      <c r="A767" s="144">
        <v>766.0</v>
      </c>
      <c r="B767" s="242" t="s">
        <v>291</v>
      </c>
      <c r="C767" s="160" t="s">
        <v>290</v>
      </c>
      <c r="D767" s="160" t="s">
        <v>2191</v>
      </c>
      <c r="E767" s="160" t="s">
        <v>3851</v>
      </c>
      <c r="F767" s="237" t="s">
        <v>2108</v>
      </c>
      <c r="G767" s="244" t="s">
        <v>3857</v>
      </c>
      <c r="H767" s="154">
        <v>30.0</v>
      </c>
    </row>
    <row r="768">
      <c r="A768" s="139">
        <v>767.0</v>
      </c>
      <c r="B768" s="239" t="s">
        <v>291</v>
      </c>
      <c r="C768" s="159" t="s">
        <v>290</v>
      </c>
      <c r="D768" s="159" t="s">
        <v>2191</v>
      </c>
      <c r="E768" s="159" t="s">
        <v>3851</v>
      </c>
      <c r="F768" s="234" t="s">
        <v>2110</v>
      </c>
      <c r="G768" s="241" t="s">
        <v>3858</v>
      </c>
      <c r="H768" s="151">
        <v>31.0</v>
      </c>
    </row>
    <row r="769">
      <c r="A769" s="144">
        <v>768.0</v>
      </c>
      <c r="B769" s="242" t="s">
        <v>291</v>
      </c>
      <c r="C769" s="160" t="s">
        <v>290</v>
      </c>
      <c r="D769" s="160" t="s">
        <v>2328</v>
      </c>
      <c r="E769" s="160" t="s">
        <v>2142</v>
      </c>
      <c r="F769" s="237" t="s">
        <v>2089</v>
      </c>
      <c r="G769" s="244" t="s">
        <v>3859</v>
      </c>
      <c r="H769" s="154">
        <v>32.0</v>
      </c>
    </row>
    <row r="770">
      <c r="A770" s="139">
        <v>769.0</v>
      </c>
      <c r="B770" s="239" t="s">
        <v>291</v>
      </c>
      <c r="C770" s="159" t="s">
        <v>290</v>
      </c>
      <c r="D770" s="159" t="s">
        <v>2328</v>
      </c>
      <c r="E770" s="159" t="s">
        <v>2142</v>
      </c>
      <c r="F770" s="234" t="s">
        <v>2091</v>
      </c>
      <c r="G770" s="241" t="s">
        <v>3896</v>
      </c>
      <c r="H770" s="151">
        <v>73.0</v>
      </c>
    </row>
    <row r="771">
      <c r="A771" s="144">
        <v>770.0</v>
      </c>
      <c r="B771" s="242" t="s">
        <v>291</v>
      </c>
      <c r="C771" s="160" t="s">
        <v>290</v>
      </c>
      <c r="D771" s="160" t="s">
        <v>2328</v>
      </c>
      <c r="E771" s="160" t="s">
        <v>2142</v>
      </c>
      <c r="F771" s="237" t="s">
        <v>2093</v>
      </c>
      <c r="G771" s="244" t="s">
        <v>3897</v>
      </c>
      <c r="H771" s="154">
        <v>74.0</v>
      </c>
    </row>
    <row r="772">
      <c r="A772" s="139">
        <v>771.0</v>
      </c>
      <c r="B772" s="239" t="s">
        <v>291</v>
      </c>
      <c r="C772" s="159" t="s">
        <v>290</v>
      </c>
      <c r="D772" s="159" t="s">
        <v>2328</v>
      </c>
      <c r="E772" s="159" t="s">
        <v>2142</v>
      </c>
      <c r="F772" s="234" t="s">
        <v>2100</v>
      </c>
      <c r="G772" s="241" t="s">
        <v>3898</v>
      </c>
      <c r="H772" s="151">
        <v>75.0</v>
      </c>
    </row>
    <row r="773">
      <c r="A773" s="144">
        <v>772.0</v>
      </c>
      <c r="B773" s="242" t="s">
        <v>291</v>
      </c>
      <c r="C773" s="160" t="s">
        <v>290</v>
      </c>
      <c r="D773" s="160" t="s">
        <v>2328</v>
      </c>
      <c r="E773" s="160" t="s">
        <v>2142</v>
      </c>
      <c r="F773" s="237" t="s">
        <v>2102</v>
      </c>
      <c r="G773" s="244" t="s">
        <v>3899</v>
      </c>
      <c r="H773" s="154">
        <v>76.0</v>
      </c>
    </row>
    <row r="774">
      <c r="A774" s="139">
        <v>773.0</v>
      </c>
      <c r="B774" s="239" t="s">
        <v>291</v>
      </c>
      <c r="C774" s="159" t="s">
        <v>290</v>
      </c>
      <c r="D774" s="159" t="s">
        <v>2328</v>
      </c>
      <c r="E774" s="159" t="s">
        <v>2142</v>
      </c>
      <c r="F774" s="234" t="s">
        <v>2104</v>
      </c>
      <c r="G774" s="241" t="s">
        <v>3900</v>
      </c>
      <c r="H774" s="151">
        <v>77.0</v>
      </c>
    </row>
    <row r="775">
      <c r="A775" s="144">
        <v>774.0</v>
      </c>
      <c r="B775" s="242" t="s">
        <v>291</v>
      </c>
      <c r="C775" s="160" t="s">
        <v>290</v>
      </c>
      <c r="D775" s="160" t="s">
        <v>2328</v>
      </c>
      <c r="E775" s="160" t="s">
        <v>2142</v>
      </c>
      <c r="F775" s="237" t="s">
        <v>2106</v>
      </c>
      <c r="G775" s="244" t="s">
        <v>3901</v>
      </c>
      <c r="H775" s="154">
        <v>78.0</v>
      </c>
    </row>
    <row r="776">
      <c r="A776" s="139">
        <v>775.0</v>
      </c>
      <c r="B776" s="239" t="s">
        <v>285</v>
      </c>
      <c r="C776" s="159" t="s">
        <v>17</v>
      </c>
      <c r="D776" s="141" t="s">
        <v>2087</v>
      </c>
      <c r="E776" s="159" t="s">
        <v>2088</v>
      </c>
      <c r="F776" s="234" t="s">
        <v>2089</v>
      </c>
      <c r="G776" s="241" t="s">
        <v>3822</v>
      </c>
      <c r="H776" s="151">
        <v>1.0</v>
      </c>
    </row>
    <row r="777">
      <c r="A777" s="144">
        <v>776.0</v>
      </c>
      <c r="B777" s="242" t="s">
        <v>285</v>
      </c>
      <c r="C777" s="160" t="s">
        <v>17</v>
      </c>
      <c r="D777" s="146" t="s">
        <v>2087</v>
      </c>
      <c r="E777" s="160" t="s">
        <v>2088</v>
      </c>
      <c r="F777" s="237" t="s">
        <v>2091</v>
      </c>
      <c r="G777" s="244" t="s">
        <v>3823</v>
      </c>
      <c r="H777" s="154">
        <v>2.0</v>
      </c>
    </row>
    <row r="778">
      <c r="A778" s="139">
        <v>777.0</v>
      </c>
      <c r="B778" s="239" t="s">
        <v>285</v>
      </c>
      <c r="C778" s="159" t="s">
        <v>17</v>
      </c>
      <c r="D778" s="141" t="s">
        <v>2087</v>
      </c>
      <c r="E778" s="159" t="s">
        <v>2088</v>
      </c>
      <c r="F778" s="234" t="s">
        <v>2093</v>
      </c>
      <c r="G778" s="241" t="s">
        <v>3824</v>
      </c>
      <c r="H778" s="151">
        <v>3.0</v>
      </c>
    </row>
    <row r="779">
      <c r="A779" s="144">
        <v>778.0</v>
      </c>
      <c r="B779" s="242" t="s">
        <v>285</v>
      </c>
      <c r="C779" s="160" t="s">
        <v>17</v>
      </c>
      <c r="D779" s="146" t="s">
        <v>2087</v>
      </c>
      <c r="E779" s="160" t="s">
        <v>2088</v>
      </c>
      <c r="F779" s="237" t="s">
        <v>2100</v>
      </c>
      <c r="G779" s="244" t="s">
        <v>3825</v>
      </c>
      <c r="H779" s="154">
        <v>4.0</v>
      </c>
    </row>
    <row r="780">
      <c r="A780" s="139">
        <v>779.0</v>
      </c>
      <c r="B780" s="239" t="s">
        <v>285</v>
      </c>
      <c r="C780" s="159" t="s">
        <v>17</v>
      </c>
      <c r="D780" s="141" t="s">
        <v>2087</v>
      </c>
      <c r="E780" s="159" t="s">
        <v>2088</v>
      </c>
      <c r="F780" s="234" t="s">
        <v>2102</v>
      </c>
      <c r="G780" s="241" t="s">
        <v>3826</v>
      </c>
      <c r="H780" s="151">
        <v>5.0</v>
      </c>
    </row>
    <row r="781">
      <c r="A781" s="144">
        <v>780.0</v>
      </c>
      <c r="B781" s="242" t="s">
        <v>285</v>
      </c>
      <c r="C781" s="160" t="s">
        <v>17</v>
      </c>
      <c r="D781" s="146" t="s">
        <v>2087</v>
      </c>
      <c r="E781" s="160" t="s">
        <v>2088</v>
      </c>
      <c r="F781" s="237" t="s">
        <v>2104</v>
      </c>
      <c r="G781" s="244" t="s">
        <v>3827</v>
      </c>
      <c r="H781" s="154">
        <v>6.0</v>
      </c>
    </row>
    <row r="782">
      <c r="A782" s="139">
        <v>781.0</v>
      </c>
      <c r="B782" s="239" t="s">
        <v>285</v>
      </c>
      <c r="C782" s="159" t="s">
        <v>17</v>
      </c>
      <c r="D782" s="141" t="s">
        <v>2095</v>
      </c>
      <c r="E782" s="159" t="s">
        <v>3828</v>
      </c>
      <c r="F782" s="234" t="s">
        <v>2089</v>
      </c>
      <c r="G782" s="241" t="s">
        <v>3829</v>
      </c>
      <c r="H782" s="151">
        <v>7.0</v>
      </c>
    </row>
    <row r="783">
      <c r="A783" s="144">
        <v>782.0</v>
      </c>
      <c r="B783" s="242" t="s">
        <v>285</v>
      </c>
      <c r="C783" s="160" t="s">
        <v>17</v>
      </c>
      <c r="D783" s="146" t="s">
        <v>2112</v>
      </c>
      <c r="E783" s="160" t="s">
        <v>3830</v>
      </c>
      <c r="F783" s="237" t="s">
        <v>2089</v>
      </c>
      <c r="G783" s="244" t="s">
        <v>3831</v>
      </c>
      <c r="H783" s="154">
        <v>8.0</v>
      </c>
    </row>
    <row r="784">
      <c r="A784" s="139">
        <v>783.0</v>
      </c>
      <c r="B784" s="239" t="s">
        <v>285</v>
      </c>
      <c r="C784" s="159" t="s">
        <v>17</v>
      </c>
      <c r="D784" s="141" t="s">
        <v>2119</v>
      </c>
      <c r="E784" s="159" t="s">
        <v>3832</v>
      </c>
      <c r="F784" s="234" t="s">
        <v>2089</v>
      </c>
      <c r="G784" s="241" t="s">
        <v>3833</v>
      </c>
      <c r="H784" s="151">
        <v>9.0</v>
      </c>
    </row>
    <row r="785">
      <c r="A785" s="144">
        <v>784.0</v>
      </c>
      <c r="B785" s="242" t="s">
        <v>285</v>
      </c>
      <c r="C785" s="160" t="s">
        <v>17</v>
      </c>
      <c r="D785" s="146" t="s">
        <v>2119</v>
      </c>
      <c r="E785" s="160" t="s">
        <v>3832</v>
      </c>
      <c r="F785" s="237" t="s">
        <v>2091</v>
      </c>
      <c r="G785" s="244" t="s">
        <v>3834</v>
      </c>
      <c r="H785" s="154">
        <v>10.0</v>
      </c>
    </row>
    <row r="786">
      <c r="A786" s="139">
        <v>785.0</v>
      </c>
      <c r="B786" s="239" t="s">
        <v>285</v>
      </c>
      <c r="C786" s="159" t="s">
        <v>17</v>
      </c>
      <c r="D786" s="141" t="s">
        <v>2119</v>
      </c>
      <c r="E786" s="159" t="s">
        <v>3832</v>
      </c>
      <c r="F786" s="234" t="s">
        <v>2093</v>
      </c>
      <c r="G786" s="241" t="s">
        <v>3835</v>
      </c>
      <c r="H786" s="151">
        <v>11.0</v>
      </c>
    </row>
    <row r="787">
      <c r="A787" s="144">
        <v>786.0</v>
      </c>
      <c r="B787" s="242" t="s">
        <v>285</v>
      </c>
      <c r="C787" s="160" t="s">
        <v>17</v>
      </c>
      <c r="D787" s="146" t="s">
        <v>2119</v>
      </c>
      <c r="E787" s="160" t="s">
        <v>3832</v>
      </c>
      <c r="F787" s="237" t="s">
        <v>2100</v>
      </c>
      <c r="G787" s="244" t="s">
        <v>3836</v>
      </c>
      <c r="H787" s="154">
        <v>12.0</v>
      </c>
    </row>
    <row r="788">
      <c r="A788" s="139">
        <v>787.0</v>
      </c>
      <c r="B788" s="239" t="s">
        <v>285</v>
      </c>
      <c r="C788" s="159" t="s">
        <v>17</v>
      </c>
      <c r="D788" s="141" t="s">
        <v>2119</v>
      </c>
      <c r="E788" s="159" t="s">
        <v>3832</v>
      </c>
      <c r="F788" s="234" t="s">
        <v>2102</v>
      </c>
      <c r="G788" s="241" t="s">
        <v>3837</v>
      </c>
      <c r="H788" s="151">
        <v>13.0</v>
      </c>
    </row>
    <row r="789">
      <c r="A789" s="144">
        <v>788.0</v>
      </c>
      <c r="B789" s="242" t="s">
        <v>285</v>
      </c>
      <c r="C789" s="160" t="s">
        <v>17</v>
      </c>
      <c r="D789" s="146" t="s">
        <v>2119</v>
      </c>
      <c r="E789" s="160" t="s">
        <v>3832</v>
      </c>
      <c r="F789" s="237" t="s">
        <v>2104</v>
      </c>
      <c r="G789" s="244" t="s">
        <v>3838</v>
      </c>
      <c r="H789" s="154">
        <v>14.0</v>
      </c>
    </row>
    <row r="790">
      <c r="A790" s="139">
        <v>789.0</v>
      </c>
      <c r="B790" s="239" t="s">
        <v>285</v>
      </c>
      <c r="C790" s="159" t="s">
        <v>17</v>
      </c>
      <c r="D790" s="141" t="s">
        <v>2126</v>
      </c>
      <c r="E790" s="159" t="s">
        <v>3839</v>
      </c>
      <c r="F790" s="234" t="s">
        <v>2089</v>
      </c>
      <c r="G790" s="241" t="s">
        <v>3840</v>
      </c>
      <c r="H790" s="151">
        <v>15.0</v>
      </c>
    </row>
    <row r="791">
      <c r="A791" s="144">
        <v>790.0</v>
      </c>
      <c r="B791" s="242" t="s">
        <v>285</v>
      </c>
      <c r="C791" s="160" t="s">
        <v>17</v>
      </c>
      <c r="D791" s="146" t="s">
        <v>2126</v>
      </c>
      <c r="E791" s="160" t="s">
        <v>3839</v>
      </c>
      <c r="F791" s="237" t="s">
        <v>2091</v>
      </c>
      <c r="G791" s="244" t="s">
        <v>3841</v>
      </c>
      <c r="H791" s="154">
        <v>16.0</v>
      </c>
    </row>
    <row r="792">
      <c r="A792" s="139">
        <v>791.0</v>
      </c>
      <c r="B792" s="239" t="s">
        <v>285</v>
      </c>
      <c r="C792" s="159" t="s">
        <v>17</v>
      </c>
      <c r="D792" s="141" t="s">
        <v>2126</v>
      </c>
      <c r="E792" s="159" t="s">
        <v>3839</v>
      </c>
      <c r="F792" s="234" t="s">
        <v>2093</v>
      </c>
      <c r="G792" s="241" t="s">
        <v>3842</v>
      </c>
      <c r="H792" s="151">
        <v>17.0</v>
      </c>
    </row>
    <row r="793">
      <c r="A793" s="144">
        <v>792.0</v>
      </c>
      <c r="B793" s="242" t="s">
        <v>285</v>
      </c>
      <c r="C793" s="160" t="s">
        <v>17</v>
      </c>
      <c r="D793" s="146" t="s">
        <v>2132</v>
      </c>
      <c r="E793" s="160" t="s">
        <v>3843</v>
      </c>
      <c r="F793" s="237" t="s">
        <v>2089</v>
      </c>
      <c r="G793" s="244" t="s">
        <v>3844</v>
      </c>
      <c r="H793" s="154">
        <v>18.0</v>
      </c>
    </row>
    <row r="794">
      <c r="A794" s="139">
        <v>793.0</v>
      </c>
      <c r="B794" s="239" t="s">
        <v>285</v>
      </c>
      <c r="C794" s="159" t="s">
        <v>17</v>
      </c>
      <c r="D794" s="141" t="s">
        <v>2132</v>
      </c>
      <c r="E794" s="159" t="s">
        <v>3843</v>
      </c>
      <c r="F794" s="234" t="s">
        <v>2091</v>
      </c>
      <c r="G794" s="241" t="s">
        <v>3845</v>
      </c>
      <c r="H794" s="151">
        <v>19.0</v>
      </c>
    </row>
    <row r="795">
      <c r="A795" s="144">
        <v>794.0</v>
      </c>
      <c r="B795" s="242" t="s">
        <v>285</v>
      </c>
      <c r="C795" s="160" t="s">
        <v>17</v>
      </c>
      <c r="D795" s="146" t="s">
        <v>2132</v>
      </c>
      <c r="E795" s="160" t="s">
        <v>3843</v>
      </c>
      <c r="F795" s="237" t="s">
        <v>2093</v>
      </c>
      <c r="G795" s="244" t="s">
        <v>3846</v>
      </c>
      <c r="H795" s="154">
        <v>20.0</v>
      </c>
    </row>
    <row r="796">
      <c r="A796" s="139">
        <v>795.0</v>
      </c>
      <c r="B796" s="239" t="s">
        <v>285</v>
      </c>
      <c r="C796" s="159" t="s">
        <v>17</v>
      </c>
      <c r="D796" s="141" t="s">
        <v>2132</v>
      </c>
      <c r="E796" s="159" t="s">
        <v>3843</v>
      </c>
      <c r="F796" s="234" t="s">
        <v>2100</v>
      </c>
      <c r="G796" s="241" t="s">
        <v>3847</v>
      </c>
      <c r="H796" s="151">
        <v>21.0</v>
      </c>
    </row>
    <row r="797">
      <c r="A797" s="144">
        <v>796.0</v>
      </c>
      <c r="B797" s="242" t="s">
        <v>285</v>
      </c>
      <c r="C797" s="160" t="s">
        <v>17</v>
      </c>
      <c r="D797" s="146" t="s">
        <v>2132</v>
      </c>
      <c r="E797" s="160" t="s">
        <v>3843</v>
      </c>
      <c r="F797" s="237" t="s">
        <v>2102</v>
      </c>
      <c r="G797" s="244" t="s">
        <v>3848</v>
      </c>
      <c r="H797" s="154">
        <v>22.0</v>
      </c>
    </row>
    <row r="798">
      <c r="A798" s="139">
        <v>797.0</v>
      </c>
      <c r="B798" s="239" t="s">
        <v>285</v>
      </c>
      <c r="C798" s="159" t="s">
        <v>17</v>
      </c>
      <c r="D798" s="141" t="s">
        <v>2132</v>
      </c>
      <c r="E798" s="159" t="s">
        <v>3843</v>
      </c>
      <c r="F798" s="234" t="s">
        <v>2104</v>
      </c>
      <c r="G798" s="241" t="s">
        <v>3849</v>
      </c>
      <c r="H798" s="151">
        <v>23.0</v>
      </c>
    </row>
    <row r="799">
      <c r="A799" s="144">
        <v>798.0</v>
      </c>
      <c r="B799" s="242" t="s">
        <v>285</v>
      </c>
      <c r="C799" s="160" t="s">
        <v>17</v>
      </c>
      <c r="D799" s="146" t="s">
        <v>2132</v>
      </c>
      <c r="E799" s="160" t="s">
        <v>3843</v>
      </c>
      <c r="F799" s="237" t="s">
        <v>2106</v>
      </c>
      <c r="G799" s="244" t="s">
        <v>3850</v>
      </c>
      <c r="H799" s="154">
        <v>24.0</v>
      </c>
    </row>
    <row r="800">
      <c r="A800" s="139">
        <v>799.0</v>
      </c>
      <c r="B800" s="239" t="s">
        <v>285</v>
      </c>
      <c r="C800" s="159" t="s">
        <v>17</v>
      </c>
      <c r="D800" s="141" t="s">
        <v>2141</v>
      </c>
      <c r="E800" s="159" t="s">
        <v>3851</v>
      </c>
      <c r="F800" s="234" t="s">
        <v>2089</v>
      </c>
      <c r="G800" s="241" t="s">
        <v>3852</v>
      </c>
      <c r="H800" s="151">
        <v>25.0</v>
      </c>
    </row>
    <row r="801">
      <c r="A801" s="144">
        <v>800.0</v>
      </c>
      <c r="B801" s="242" t="s">
        <v>285</v>
      </c>
      <c r="C801" s="160" t="s">
        <v>17</v>
      </c>
      <c r="D801" s="146" t="s">
        <v>2141</v>
      </c>
      <c r="E801" s="160" t="s">
        <v>3851</v>
      </c>
      <c r="F801" s="237" t="s">
        <v>2091</v>
      </c>
      <c r="G801" s="244" t="s">
        <v>3853</v>
      </c>
      <c r="H801" s="154">
        <v>26.0</v>
      </c>
    </row>
    <row r="802">
      <c r="A802" s="139">
        <v>801.0</v>
      </c>
      <c r="B802" s="239" t="s">
        <v>285</v>
      </c>
      <c r="C802" s="159" t="s">
        <v>17</v>
      </c>
      <c r="D802" s="141" t="s">
        <v>2141</v>
      </c>
      <c r="E802" s="159" t="s">
        <v>3851</v>
      </c>
      <c r="F802" s="234" t="s">
        <v>2093</v>
      </c>
      <c r="G802" s="241" t="s">
        <v>3854</v>
      </c>
      <c r="H802" s="151">
        <v>27.0</v>
      </c>
    </row>
    <row r="803">
      <c r="A803" s="144">
        <v>802.0</v>
      </c>
      <c r="B803" s="242" t="s">
        <v>285</v>
      </c>
      <c r="C803" s="160" t="s">
        <v>17</v>
      </c>
      <c r="D803" s="146" t="s">
        <v>2141</v>
      </c>
      <c r="E803" s="160" t="s">
        <v>3851</v>
      </c>
      <c r="F803" s="237" t="s">
        <v>2100</v>
      </c>
      <c r="G803" s="244" t="s">
        <v>3855</v>
      </c>
      <c r="H803" s="154">
        <v>28.0</v>
      </c>
    </row>
    <row r="804">
      <c r="A804" s="139">
        <v>803.0</v>
      </c>
      <c r="B804" s="239" t="s">
        <v>285</v>
      </c>
      <c r="C804" s="159" t="s">
        <v>17</v>
      </c>
      <c r="D804" s="141" t="s">
        <v>2141</v>
      </c>
      <c r="E804" s="159" t="s">
        <v>3851</v>
      </c>
      <c r="F804" s="234" t="s">
        <v>2102</v>
      </c>
      <c r="G804" s="241" t="s">
        <v>3856</v>
      </c>
      <c r="H804" s="151">
        <v>29.0</v>
      </c>
    </row>
    <row r="805">
      <c r="A805" s="144">
        <v>804.0</v>
      </c>
      <c r="B805" s="242" t="s">
        <v>285</v>
      </c>
      <c r="C805" s="160" t="s">
        <v>17</v>
      </c>
      <c r="D805" s="146" t="s">
        <v>2141</v>
      </c>
      <c r="E805" s="160" t="s">
        <v>3851</v>
      </c>
      <c r="F805" s="237" t="s">
        <v>2104</v>
      </c>
      <c r="G805" s="244" t="s">
        <v>3857</v>
      </c>
      <c r="H805" s="154">
        <v>30.0</v>
      </c>
    </row>
    <row r="806">
      <c r="A806" s="139">
        <v>805.0</v>
      </c>
      <c r="B806" s="239" t="s">
        <v>285</v>
      </c>
      <c r="C806" s="159" t="s">
        <v>17</v>
      </c>
      <c r="D806" s="141" t="s">
        <v>2141</v>
      </c>
      <c r="E806" s="159" t="s">
        <v>3851</v>
      </c>
      <c r="F806" s="234" t="s">
        <v>2106</v>
      </c>
      <c r="G806" s="241" t="s">
        <v>3858</v>
      </c>
      <c r="H806" s="151">
        <v>31.0</v>
      </c>
    </row>
    <row r="807">
      <c r="A807" s="144">
        <v>806.0</v>
      </c>
      <c r="B807" s="242" t="s">
        <v>285</v>
      </c>
      <c r="C807" s="160" t="s">
        <v>17</v>
      </c>
      <c r="D807" s="146" t="s">
        <v>2279</v>
      </c>
      <c r="E807" s="160" t="s">
        <v>2142</v>
      </c>
      <c r="F807" s="237" t="s">
        <v>2089</v>
      </c>
      <c r="G807" s="244" t="s">
        <v>3859</v>
      </c>
      <c r="H807" s="154">
        <v>32.0</v>
      </c>
    </row>
    <row r="808">
      <c r="A808" s="139">
        <v>807.0</v>
      </c>
      <c r="B808" s="239" t="s">
        <v>285</v>
      </c>
      <c r="C808" s="159" t="s">
        <v>17</v>
      </c>
      <c r="D808" s="141" t="s">
        <v>2279</v>
      </c>
      <c r="E808" s="159" t="s">
        <v>2142</v>
      </c>
      <c r="F808" s="234" t="s">
        <v>2091</v>
      </c>
      <c r="G808" s="241" t="s">
        <v>3860</v>
      </c>
      <c r="H808" s="151">
        <v>33.0</v>
      </c>
    </row>
    <row r="809">
      <c r="A809" s="144">
        <v>808.0</v>
      </c>
      <c r="B809" s="242" t="s">
        <v>285</v>
      </c>
      <c r="C809" s="160" t="s">
        <v>17</v>
      </c>
      <c r="D809" s="146" t="s">
        <v>2279</v>
      </c>
      <c r="E809" s="160" t="s">
        <v>2142</v>
      </c>
      <c r="F809" s="237" t="s">
        <v>2093</v>
      </c>
      <c r="G809" s="244" t="s">
        <v>3861</v>
      </c>
      <c r="H809" s="154">
        <v>34.0</v>
      </c>
    </row>
    <row r="810">
      <c r="A810" s="139">
        <v>809.0</v>
      </c>
      <c r="B810" s="239" t="s">
        <v>285</v>
      </c>
      <c r="C810" s="159" t="s">
        <v>17</v>
      </c>
      <c r="D810" s="141" t="s">
        <v>2279</v>
      </c>
      <c r="E810" s="159" t="s">
        <v>2142</v>
      </c>
      <c r="F810" s="234" t="s">
        <v>2100</v>
      </c>
      <c r="G810" s="241" t="s">
        <v>3862</v>
      </c>
      <c r="H810" s="151">
        <v>35.0</v>
      </c>
    </row>
    <row r="811">
      <c r="A811" s="144">
        <v>810.0</v>
      </c>
      <c r="B811" s="242" t="s">
        <v>285</v>
      </c>
      <c r="C811" s="160" t="s">
        <v>17</v>
      </c>
      <c r="D811" s="146" t="s">
        <v>2279</v>
      </c>
      <c r="E811" s="160" t="s">
        <v>2142</v>
      </c>
      <c r="F811" s="237" t="s">
        <v>2102</v>
      </c>
      <c r="G811" s="244" t="s">
        <v>3863</v>
      </c>
      <c r="H811" s="154">
        <v>36.0</v>
      </c>
    </row>
    <row r="812">
      <c r="A812" s="139">
        <v>811.0</v>
      </c>
      <c r="B812" s="239" t="s">
        <v>285</v>
      </c>
      <c r="C812" s="159" t="s">
        <v>17</v>
      </c>
      <c r="D812" s="141" t="s">
        <v>2279</v>
      </c>
      <c r="E812" s="159" t="s">
        <v>2142</v>
      </c>
      <c r="F812" s="234" t="s">
        <v>2104</v>
      </c>
      <c r="G812" s="241" t="s">
        <v>3864</v>
      </c>
      <c r="H812" s="151">
        <v>37.0</v>
      </c>
    </row>
    <row r="813">
      <c r="A813" s="144">
        <v>812.0</v>
      </c>
      <c r="B813" s="242" t="s">
        <v>285</v>
      </c>
      <c r="C813" s="160" t="s">
        <v>17</v>
      </c>
      <c r="D813" s="146" t="s">
        <v>2279</v>
      </c>
      <c r="E813" s="160" t="s">
        <v>2142</v>
      </c>
      <c r="F813" s="237" t="s">
        <v>2106</v>
      </c>
      <c r="G813" s="244" t="s">
        <v>3865</v>
      </c>
      <c r="H813" s="154">
        <v>38.0</v>
      </c>
    </row>
    <row r="814">
      <c r="A814" s="139">
        <v>813.0</v>
      </c>
      <c r="B814" s="239" t="s">
        <v>285</v>
      </c>
      <c r="C814" s="159" t="s">
        <v>17</v>
      </c>
      <c r="D814" s="141" t="s">
        <v>2145</v>
      </c>
      <c r="E814" s="159" t="s">
        <v>2088</v>
      </c>
      <c r="F814" s="234" t="s">
        <v>2089</v>
      </c>
      <c r="G814" s="241" t="s">
        <v>3866</v>
      </c>
      <c r="H814" s="151">
        <v>39.0</v>
      </c>
    </row>
    <row r="815">
      <c r="A815" s="144">
        <v>814.0</v>
      </c>
      <c r="B815" s="242" t="s">
        <v>285</v>
      </c>
      <c r="C815" s="160" t="s">
        <v>17</v>
      </c>
      <c r="D815" s="146" t="s">
        <v>2145</v>
      </c>
      <c r="E815" s="160" t="s">
        <v>2088</v>
      </c>
      <c r="F815" s="237" t="s">
        <v>2091</v>
      </c>
      <c r="G815" s="244" t="s">
        <v>3867</v>
      </c>
      <c r="H815" s="154">
        <v>40.0</v>
      </c>
    </row>
    <row r="816">
      <c r="A816" s="139">
        <v>815.0</v>
      </c>
      <c r="B816" s="239" t="s">
        <v>285</v>
      </c>
      <c r="C816" s="159" t="s">
        <v>17</v>
      </c>
      <c r="D816" s="141" t="s">
        <v>2145</v>
      </c>
      <c r="E816" s="159" t="s">
        <v>2088</v>
      </c>
      <c r="F816" s="234" t="s">
        <v>2093</v>
      </c>
      <c r="G816" s="241" t="s">
        <v>3868</v>
      </c>
      <c r="H816" s="151">
        <v>41.0</v>
      </c>
    </row>
    <row r="817">
      <c r="A817" s="144">
        <v>816.0</v>
      </c>
      <c r="B817" s="242" t="s">
        <v>285</v>
      </c>
      <c r="C817" s="160" t="s">
        <v>17</v>
      </c>
      <c r="D817" s="146" t="s">
        <v>2145</v>
      </c>
      <c r="E817" s="160" t="s">
        <v>2088</v>
      </c>
      <c r="F817" s="237" t="s">
        <v>2100</v>
      </c>
      <c r="G817" s="244" t="s">
        <v>3869</v>
      </c>
      <c r="H817" s="154">
        <v>42.0</v>
      </c>
    </row>
    <row r="818">
      <c r="A818" s="139">
        <v>817.0</v>
      </c>
      <c r="B818" s="239" t="s">
        <v>285</v>
      </c>
      <c r="C818" s="159" t="s">
        <v>17</v>
      </c>
      <c r="D818" s="141" t="s">
        <v>2145</v>
      </c>
      <c r="E818" s="159" t="s">
        <v>2088</v>
      </c>
      <c r="F818" s="234" t="s">
        <v>2102</v>
      </c>
      <c r="G818" s="241" t="s">
        <v>3870</v>
      </c>
      <c r="H818" s="151">
        <v>43.0</v>
      </c>
    </row>
    <row r="819">
      <c r="A819" s="144">
        <v>818.0</v>
      </c>
      <c r="B819" s="242" t="s">
        <v>285</v>
      </c>
      <c r="C819" s="160" t="s">
        <v>17</v>
      </c>
      <c r="D819" s="146" t="s">
        <v>2145</v>
      </c>
      <c r="E819" s="160" t="s">
        <v>2088</v>
      </c>
      <c r="F819" s="237" t="s">
        <v>2104</v>
      </c>
      <c r="G819" s="244" t="s">
        <v>3871</v>
      </c>
      <c r="H819" s="154">
        <v>44.0</v>
      </c>
    </row>
    <row r="820">
      <c r="A820" s="139">
        <v>819.0</v>
      </c>
      <c r="B820" s="239" t="s">
        <v>285</v>
      </c>
      <c r="C820" s="159" t="s">
        <v>17</v>
      </c>
      <c r="D820" s="141" t="s">
        <v>2149</v>
      </c>
      <c r="E820" s="159" t="s">
        <v>3872</v>
      </c>
      <c r="F820" s="234" t="s">
        <v>2089</v>
      </c>
      <c r="G820" s="241" t="s">
        <v>3829</v>
      </c>
      <c r="H820" s="151">
        <v>7.0</v>
      </c>
    </row>
    <row r="821">
      <c r="A821" s="144">
        <v>820.0</v>
      </c>
      <c r="B821" s="242" t="s">
        <v>285</v>
      </c>
      <c r="C821" s="160" t="s">
        <v>17</v>
      </c>
      <c r="D821" s="146" t="s">
        <v>2166</v>
      </c>
      <c r="E821" s="160" t="s">
        <v>3873</v>
      </c>
      <c r="F821" s="237" t="s">
        <v>2089</v>
      </c>
      <c r="G821" s="244" t="s">
        <v>3874</v>
      </c>
      <c r="H821" s="154">
        <v>46.0</v>
      </c>
    </row>
    <row r="822">
      <c r="A822" s="139">
        <v>821.0</v>
      </c>
      <c r="B822" s="239" t="s">
        <v>285</v>
      </c>
      <c r="C822" s="159" t="s">
        <v>17</v>
      </c>
      <c r="D822" s="141" t="s">
        <v>2171</v>
      </c>
      <c r="E822" s="159" t="s">
        <v>3832</v>
      </c>
      <c r="F822" s="234" t="s">
        <v>2089</v>
      </c>
      <c r="G822" s="241" t="s">
        <v>3875</v>
      </c>
      <c r="H822" s="151">
        <v>47.0</v>
      </c>
    </row>
    <row r="823">
      <c r="A823" s="144">
        <v>822.0</v>
      </c>
      <c r="B823" s="242" t="s">
        <v>285</v>
      </c>
      <c r="C823" s="160" t="s">
        <v>17</v>
      </c>
      <c r="D823" s="146" t="s">
        <v>2171</v>
      </c>
      <c r="E823" s="160" t="s">
        <v>3832</v>
      </c>
      <c r="F823" s="237" t="s">
        <v>2091</v>
      </c>
      <c r="G823" s="244" t="s">
        <v>3876</v>
      </c>
      <c r="H823" s="154">
        <v>48.0</v>
      </c>
    </row>
    <row r="824">
      <c r="A824" s="139">
        <v>823.0</v>
      </c>
      <c r="B824" s="239" t="s">
        <v>285</v>
      </c>
      <c r="C824" s="159" t="s">
        <v>17</v>
      </c>
      <c r="D824" s="141" t="s">
        <v>2171</v>
      </c>
      <c r="E824" s="159" t="s">
        <v>3832</v>
      </c>
      <c r="F824" s="234" t="s">
        <v>2093</v>
      </c>
      <c r="G824" s="241" t="s">
        <v>3877</v>
      </c>
      <c r="H824" s="151">
        <v>49.0</v>
      </c>
    </row>
    <row r="825">
      <c r="A825" s="144">
        <v>824.0</v>
      </c>
      <c r="B825" s="242" t="s">
        <v>285</v>
      </c>
      <c r="C825" s="160" t="s">
        <v>17</v>
      </c>
      <c r="D825" s="146" t="s">
        <v>2171</v>
      </c>
      <c r="E825" s="160" t="s">
        <v>3832</v>
      </c>
      <c r="F825" s="237" t="s">
        <v>2100</v>
      </c>
      <c r="G825" s="244" t="s">
        <v>3878</v>
      </c>
      <c r="H825" s="154">
        <v>50.0</v>
      </c>
    </row>
    <row r="826">
      <c r="A826" s="139">
        <v>825.0</v>
      </c>
      <c r="B826" s="239" t="s">
        <v>285</v>
      </c>
      <c r="C826" s="159" t="s">
        <v>17</v>
      </c>
      <c r="D826" s="141" t="s">
        <v>2171</v>
      </c>
      <c r="E826" s="159" t="s">
        <v>3832</v>
      </c>
      <c r="F826" s="234" t="s">
        <v>2102</v>
      </c>
      <c r="G826" s="241" t="s">
        <v>3879</v>
      </c>
      <c r="H826" s="151">
        <v>51.0</v>
      </c>
    </row>
    <row r="827">
      <c r="A827" s="144">
        <v>826.0</v>
      </c>
      <c r="B827" s="242" t="s">
        <v>285</v>
      </c>
      <c r="C827" s="160" t="s">
        <v>17</v>
      </c>
      <c r="D827" s="146" t="s">
        <v>2171</v>
      </c>
      <c r="E827" s="160" t="s">
        <v>3832</v>
      </c>
      <c r="F827" s="237" t="s">
        <v>2104</v>
      </c>
      <c r="G827" s="244" t="s">
        <v>3838</v>
      </c>
      <c r="H827" s="154">
        <v>14.0</v>
      </c>
    </row>
    <row r="828">
      <c r="A828" s="139">
        <v>827.0</v>
      </c>
      <c r="B828" s="239" t="s">
        <v>285</v>
      </c>
      <c r="C828" s="159" t="s">
        <v>17</v>
      </c>
      <c r="D828" s="141" t="s">
        <v>2177</v>
      </c>
      <c r="E828" s="159" t="s">
        <v>3839</v>
      </c>
      <c r="F828" s="234" t="s">
        <v>2089</v>
      </c>
      <c r="G828" s="241" t="s">
        <v>3880</v>
      </c>
      <c r="H828" s="151">
        <v>53.0</v>
      </c>
    </row>
    <row r="829">
      <c r="A829" s="144">
        <v>828.0</v>
      </c>
      <c r="B829" s="242" t="s">
        <v>285</v>
      </c>
      <c r="C829" s="160" t="s">
        <v>17</v>
      </c>
      <c r="D829" s="146" t="s">
        <v>2177</v>
      </c>
      <c r="E829" s="160" t="s">
        <v>3839</v>
      </c>
      <c r="F829" s="237" t="s">
        <v>2091</v>
      </c>
      <c r="G829" s="244" t="s">
        <v>3881</v>
      </c>
      <c r="H829" s="154">
        <v>54.0</v>
      </c>
    </row>
    <row r="830">
      <c r="A830" s="139">
        <v>829.0</v>
      </c>
      <c r="B830" s="239" t="s">
        <v>285</v>
      </c>
      <c r="C830" s="159" t="s">
        <v>17</v>
      </c>
      <c r="D830" s="141" t="s">
        <v>2177</v>
      </c>
      <c r="E830" s="159" t="s">
        <v>3839</v>
      </c>
      <c r="F830" s="234" t="s">
        <v>2093</v>
      </c>
      <c r="G830" s="241" t="s">
        <v>3882</v>
      </c>
      <c r="H830" s="151">
        <v>55.0</v>
      </c>
    </row>
    <row r="831">
      <c r="A831" s="144">
        <v>830.0</v>
      </c>
      <c r="B831" s="242" t="s">
        <v>285</v>
      </c>
      <c r="C831" s="160" t="s">
        <v>17</v>
      </c>
      <c r="D831" s="146" t="s">
        <v>2183</v>
      </c>
      <c r="E831" s="160" t="s">
        <v>3843</v>
      </c>
      <c r="F831" s="237" t="s">
        <v>2089</v>
      </c>
      <c r="G831" s="244" t="s">
        <v>3883</v>
      </c>
      <c r="H831" s="154">
        <v>56.0</v>
      </c>
    </row>
    <row r="832">
      <c r="A832" s="139">
        <v>831.0</v>
      </c>
      <c r="B832" s="239" t="s">
        <v>285</v>
      </c>
      <c r="C832" s="159" t="s">
        <v>17</v>
      </c>
      <c r="D832" s="141" t="s">
        <v>2183</v>
      </c>
      <c r="E832" s="159" t="s">
        <v>3843</v>
      </c>
      <c r="F832" s="234" t="s">
        <v>2091</v>
      </c>
      <c r="G832" s="241" t="s">
        <v>3884</v>
      </c>
      <c r="H832" s="151">
        <v>57.0</v>
      </c>
    </row>
    <row r="833">
      <c r="A833" s="144">
        <v>832.0</v>
      </c>
      <c r="B833" s="242" t="s">
        <v>285</v>
      </c>
      <c r="C833" s="160" t="s">
        <v>17</v>
      </c>
      <c r="D833" s="146" t="s">
        <v>2183</v>
      </c>
      <c r="E833" s="160" t="s">
        <v>3843</v>
      </c>
      <c r="F833" s="237" t="s">
        <v>2093</v>
      </c>
      <c r="G833" s="244" t="s">
        <v>3846</v>
      </c>
      <c r="H833" s="154">
        <v>20.0</v>
      </c>
    </row>
    <row r="834">
      <c r="A834" s="139">
        <v>833.0</v>
      </c>
      <c r="B834" s="239" t="s">
        <v>285</v>
      </c>
      <c r="C834" s="159" t="s">
        <v>17</v>
      </c>
      <c r="D834" s="141" t="s">
        <v>2183</v>
      </c>
      <c r="E834" s="159" t="s">
        <v>3843</v>
      </c>
      <c r="F834" s="234" t="s">
        <v>2100</v>
      </c>
      <c r="G834" s="241" t="s">
        <v>3885</v>
      </c>
      <c r="H834" s="151">
        <v>59.0</v>
      </c>
    </row>
    <row r="835">
      <c r="A835" s="144">
        <v>834.0</v>
      </c>
      <c r="B835" s="242" t="s">
        <v>285</v>
      </c>
      <c r="C835" s="160" t="s">
        <v>17</v>
      </c>
      <c r="D835" s="146" t="s">
        <v>2183</v>
      </c>
      <c r="E835" s="160" t="s">
        <v>3843</v>
      </c>
      <c r="F835" s="237" t="s">
        <v>2102</v>
      </c>
      <c r="G835" s="244" t="s">
        <v>3886</v>
      </c>
      <c r="H835" s="154">
        <v>60.0</v>
      </c>
    </row>
    <row r="836">
      <c r="A836" s="139">
        <v>835.0</v>
      </c>
      <c r="B836" s="239" t="s">
        <v>285</v>
      </c>
      <c r="C836" s="159" t="s">
        <v>17</v>
      </c>
      <c r="D836" s="141" t="s">
        <v>2183</v>
      </c>
      <c r="E836" s="159" t="s">
        <v>3843</v>
      </c>
      <c r="F836" s="234" t="s">
        <v>2104</v>
      </c>
      <c r="G836" s="241" t="s">
        <v>3887</v>
      </c>
      <c r="H836" s="151">
        <v>61.0</v>
      </c>
    </row>
    <row r="837">
      <c r="A837" s="144">
        <v>836.0</v>
      </c>
      <c r="B837" s="242" t="s">
        <v>285</v>
      </c>
      <c r="C837" s="160" t="s">
        <v>17</v>
      </c>
      <c r="D837" s="146" t="s">
        <v>2183</v>
      </c>
      <c r="E837" s="160" t="s">
        <v>3843</v>
      </c>
      <c r="F837" s="237" t="s">
        <v>2106</v>
      </c>
      <c r="G837" s="244" t="s">
        <v>3888</v>
      </c>
      <c r="H837" s="154">
        <v>62.0</v>
      </c>
    </row>
    <row r="838">
      <c r="A838" s="139">
        <v>837.0</v>
      </c>
      <c r="B838" s="239" t="s">
        <v>285</v>
      </c>
      <c r="C838" s="159" t="s">
        <v>17</v>
      </c>
      <c r="D838" s="141" t="s">
        <v>2191</v>
      </c>
      <c r="E838" s="159" t="s">
        <v>3851</v>
      </c>
      <c r="F838" s="234" t="s">
        <v>2089</v>
      </c>
      <c r="G838" s="241" t="s">
        <v>3889</v>
      </c>
      <c r="H838" s="151">
        <v>63.0</v>
      </c>
    </row>
    <row r="839">
      <c r="A839" s="144">
        <v>838.0</v>
      </c>
      <c r="B839" s="242" t="s">
        <v>285</v>
      </c>
      <c r="C839" s="160" t="s">
        <v>17</v>
      </c>
      <c r="D839" s="146" t="s">
        <v>2191</v>
      </c>
      <c r="E839" s="160" t="s">
        <v>3851</v>
      </c>
      <c r="F839" s="237" t="s">
        <v>2091</v>
      </c>
      <c r="G839" s="244" t="s">
        <v>3890</v>
      </c>
      <c r="H839" s="154">
        <v>64.0</v>
      </c>
    </row>
    <row r="840">
      <c r="A840" s="139">
        <v>839.0</v>
      </c>
      <c r="B840" s="239" t="s">
        <v>285</v>
      </c>
      <c r="C840" s="159" t="s">
        <v>17</v>
      </c>
      <c r="D840" s="141" t="s">
        <v>2191</v>
      </c>
      <c r="E840" s="159" t="s">
        <v>3851</v>
      </c>
      <c r="F840" s="234" t="s">
        <v>2093</v>
      </c>
      <c r="G840" s="241" t="s">
        <v>3891</v>
      </c>
      <c r="H840" s="151">
        <v>65.0</v>
      </c>
    </row>
    <row r="841">
      <c r="A841" s="144">
        <v>840.0</v>
      </c>
      <c r="B841" s="242" t="s">
        <v>285</v>
      </c>
      <c r="C841" s="160" t="s">
        <v>17</v>
      </c>
      <c r="D841" s="146" t="s">
        <v>2191</v>
      </c>
      <c r="E841" s="160" t="s">
        <v>3851</v>
      </c>
      <c r="F841" s="237" t="s">
        <v>2100</v>
      </c>
      <c r="G841" s="244" t="s">
        <v>3892</v>
      </c>
      <c r="H841" s="154">
        <v>66.0</v>
      </c>
    </row>
    <row r="842">
      <c r="A842" s="139">
        <v>841.0</v>
      </c>
      <c r="B842" s="239" t="s">
        <v>285</v>
      </c>
      <c r="C842" s="159" t="s">
        <v>17</v>
      </c>
      <c r="D842" s="141" t="s">
        <v>2191</v>
      </c>
      <c r="E842" s="159" t="s">
        <v>3851</v>
      </c>
      <c r="F842" s="234" t="s">
        <v>2102</v>
      </c>
      <c r="G842" s="241" t="s">
        <v>3893</v>
      </c>
      <c r="H842" s="151">
        <v>67.0</v>
      </c>
    </row>
    <row r="843">
      <c r="A843" s="144">
        <v>842.0</v>
      </c>
      <c r="B843" s="242" t="s">
        <v>285</v>
      </c>
      <c r="C843" s="160" t="s">
        <v>17</v>
      </c>
      <c r="D843" s="146" t="s">
        <v>2191</v>
      </c>
      <c r="E843" s="160" t="s">
        <v>3851</v>
      </c>
      <c r="F843" s="237" t="s">
        <v>2104</v>
      </c>
      <c r="G843" s="244" t="s">
        <v>3894</v>
      </c>
      <c r="H843" s="154">
        <v>68.0</v>
      </c>
    </row>
    <row r="844">
      <c r="A844" s="139">
        <v>843.0</v>
      </c>
      <c r="B844" s="239" t="s">
        <v>285</v>
      </c>
      <c r="C844" s="159" t="s">
        <v>17</v>
      </c>
      <c r="D844" s="141" t="s">
        <v>2191</v>
      </c>
      <c r="E844" s="159" t="s">
        <v>3851</v>
      </c>
      <c r="F844" s="234" t="s">
        <v>2106</v>
      </c>
      <c r="G844" s="241" t="s">
        <v>3895</v>
      </c>
      <c r="H844" s="151">
        <v>69.0</v>
      </c>
    </row>
    <row r="845">
      <c r="A845" s="144">
        <v>844.0</v>
      </c>
      <c r="B845" s="242" t="s">
        <v>285</v>
      </c>
      <c r="C845" s="160" t="s">
        <v>17</v>
      </c>
      <c r="D845" s="146" t="s">
        <v>2191</v>
      </c>
      <c r="E845" s="160" t="s">
        <v>3851</v>
      </c>
      <c r="F845" s="237" t="s">
        <v>2108</v>
      </c>
      <c r="G845" s="244" t="s">
        <v>3857</v>
      </c>
      <c r="H845" s="154">
        <v>30.0</v>
      </c>
    </row>
    <row r="846">
      <c r="A846" s="139">
        <v>845.0</v>
      </c>
      <c r="B846" s="239" t="s">
        <v>285</v>
      </c>
      <c r="C846" s="159" t="s">
        <v>17</v>
      </c>
      <c r="D846" s="141" t="s">
        <v>2191</v>
      </c>
      <c r="E846" s="159" t="s">
        <v>3851</v>
      </c>
      <c r="F846" s="234" t="s">
        <v>2110</v>
      </c>
      <c r="G846" s="241" t="s">
        <v>3858</v>
      </c>
      <c r="H846" s="151">
        <v>31.0</v>
      </c>
    </row>
    <row r="847">
      <c r="A847" s="144">
        <v>846.0</v>
      </c>
      <c r="B847" s="242" t="s">
        <v>285</v>
      </c>
      <c r="C847" s="160" t="s">
        <v>17</v>
      </c>
      <c r="D847" s="146" t="s">
        <v>2328</v>
      </c>
      <c r="E847" s="160" t="s">
        <v>2142</v>
      </c>
      <c r="F847" s="237" t="s">
        <v>2089</v>
      </c>
      <c r="G847" s="244" t="s">
        <v>3859</v>
      </c>
      <c r="H847" s="154">
        <v>32.0</v>
      </c>
    </row>
    <row r="848">
      <c r="A848" s="139">
        <v>847.0</v>
      </c>
      <c r="B848" s="239" t="s">
        <v>285</v>
      </c>
      <c r="C848" s="159" t="s">
        <v>17</v>
      </c>
      <c r="D848" s="141" t="s">
        <v>2328</v>
      </c>
      <c r="E848" s="159" t="s">
        <v>2142</v>
      </c>
      <c r="F848" s="234" t="s">
        <v>2091</v>
      </c>
      <c r="G848" s="241" t="s">
        <v>3896</v>
      </c>
      <c r="H848" s="151">
        <v>73.0</v>
      </c>
    </row>
    <row r="849">
      <c r="A849" s="144">
        <v>848.0</v>
      </c>
      <c r="B849" s="242" t="s">
        <v>285</v>
      </c>
      <c r="C849" s="160" t="s">
        <v>17</v>
      </c>
      <c r="D849" s="146" t="s">
        <v>2328</v>
      </c>
      <c r="E849" s="160" t="s">
        <v>2142</v>
      </c>
      <c r="F849" s="237" t="s">
        <v>2093</v>
      </c>
      <c r="G849" s="244" t="s">
        <v>3897</v>
      </c>
      <c r="H849" s="154">
        <v>74.0</v>
      </c>
    </row>
    <row r="850">
      <c r="A850" s="139">
        <v>849.0</v>
      </c>
      <c r="B850" s="239" t="s">
        <v>285</v>
      </c>
      <c r="C850" s="159" t="s">
        <v>17</v>
      </c>
      <c r="D850" s="141" t="s">
        <v>2328</v>
      </c>
      <c r="E850" s="159" t="s">
        <v>2142</v>
      </c>
      <c r="F850" s="234" t="s">
        <v>2100</v>
      </c>
      <c r="G850" s="241" t="s">
        <v>3898</v>
      </c>
      <c r="H850" s="151">
        <v>75.0</v>
      </c>
    </row>
    <row r="851">
      <c r="A851" s="144">
        <v>850.0</v>
      </c>
      <c r="B851" s="242" t="s">
        <v>285</v>
      </c>
      <c r="C851" s="160" t="s">
        <v>17</v>
      </c>
      <c r="D851" s="146" t="s">
        <v>2328</v>
      </c>
      <c r="E851" s="160" t="s">
        <v>2142</v>
      </c>
      <c r="F851" s="237" t="s">
        <v>2102</v>
      </c>
      <c r="G851" s="244" t="s">
        <v>3899</v>
      </c>
      <c r="H851" s="154">
        <v>76.0</v>
      </c>
    </row>
    <row r="852">
      <c r="A852" s="139">
        <v>851.0</v>
      </c>
      <c r="B852" s="239" t="s">
        <v>285</v>
      </c>
      <c r="C852" s="159" t="s">
        <v>17</v>
      </c>
      <c r="D852" s="141" t="s">
        <v>2328</v>
      </c>
      <c r="E852" s="159" t="s">
        <v>2142</v>
      </c>
      <c r="F852" s="234" t="s">
        <v>2104</v>
      </c>
      <c r="G852" s="241" t="s">
        <v>3900</v>
      </c>
      <c r="H852" s="151">
        <v>77.0</v>
      </c>
    </row>
    <row r="853">
      <c r="A853" s="144">
        <v>852.0</v>
      </c>
      <c r="B853" s="242" t="s">
        <v>285</v>
      </c>
      <c r="C853" s="160" t="s">
        <v>17</v>
      </c>
      <c r="D853" s="146" t="s">
        <v>2328</v>
      </c>
      <c r="E853" s="160" t="s">
        <v>2142</v>
      </c>
      <c r="F853" s="237" t="s">
        <v>2106</v>
      </c>
      <c r="G853" s="244" t="s">
        <v>3901</v>
      </c>
      <c r="H853" s="154">
        <v>78.0</v>
      </c>
    </row>
    <row r="854">
      <c r="A854" s="139">
        <v>853.0</v>
      </c>
      <c r="B854" s="239" t="s">
        <v>314</v>
      </c>
      <c r="C854" s="159" t="s">
        <v>313</v>
      </c>
      <c r="D854" s="159" t="s">
        <v>2087</v>
      </c>
      <c r="E854" s="159" t="s">
        <v>2088</v>
      </c>
      <c r="F854" s="240" t="s">
        <v>2089</v>
      </c>
      <c r="G854" s="241" t="s">
        <v>3902</v>
      </c>
      <c r="H854" s="151">
        <v>612.0</v>
      </c>
    </row>
    <row r="855">
      <c r="A855" s="144">
        <v>854.0</v>
      </c>
      <c r="B855" s="242" t="s">
        <v>314</v>
      </c>
      <c r="C855" s="160" t="s">
        <v>313</v>
      </c>
      <c r="D855" s="160" t="s">
        <v>2087</v>
      </c>
      <c r="E855" s="160" t="s">
        <v>2088</v>
      </c>
      <c r="F855" s="243" t="s">
        <v>2091</v>
      </c>
      <c r="G855" s="244" t="s">
        <v>3903</v>
      </c>
      <c r="H855" s="154">
        <v>613.0</v>
      </c>
    </row>
    <row r="856">
      <c r="A856" s="139">
        <v>855.0</v>
      </c>
      <c r="B856" s="239" t="s">
        <v>314</v>
      </c>
      <c r="C856" s="159" t="s">
        <v>313</v>
      </c>
      <c r="D856" s="159" t="s">
        <v>2087</v>
      </c>
      <c r="E856" s="159" t="s">
        <v>2088</v>
      </c>
      <c r="F856" s="240" t="s">
        <v>2093</v>
      </c>
      <c r="G856" s="241" t="s">
        <v>3904</v>
      </c>
      <c r="H856" s="151">
        <v>614.0</v>
      </c>
    </row>
    <row r="857">
      <c r="A857" s="144">
        <v>856.0</v>
      </c>
      <c r="B857" s="242" t="s">
        <v>314</v>
      </c>
      <c r="C857" s="160" t="s">
        <v>313</v>
      </c>
      <c r="D857" s="160" t="s">
        <v>2087</v>
      </c>
      <c r="E857" s="160" t="s">
        <v>2088</v>
      </c>
      <c r="F857" s="243" t="s">
        <v>2100</v>
      </c>
      <c r="G857" s="244" t="s">
        <v>3905</v>
      </c>
      <c r="H857" s="154">
        <v>615.0</v>
      </c>
    </row>
    <row r="858">
      <c r="A858" s="139">
        <v>857.0</v>
      </c>
      <c r="B858" s="239" t="s">
        <v>314</v>
      </c>
      <c r="C858" s="159" t="s">
        <v>313</v>
      </c>
      <c r="D858" s="159" t="s">
        <v>2087</v>
      </c>
      <c r="E858" s="159" t="s">
        <v>3906</v>
      </c>
      <c r="F858" s="240" t="s">
        <v>2089</v>
      </c>
      <c r="G858" s="241" t="s">
        <v>3829</v>
      </c>
      <c r="H858" s="151">
        <v>7.0</v>
      </c>
    </row>
    <row r="859">
      <c r="A859" s="144">
        <v>858.0</v>
      </c>
      <c r="B859" s="242" t="s">
        <v>314</v>
      </c>
      <c r="C859" s="160" t="s">
        <v>313</v>
      </c>
      <c r="D859" s="160" t="s">
        <v>2095</v>
      </c>
      <c r="E859" s="160" t="s">
        <v>3907</v>
      </c>
      <c r="F859" s="243" t="s">
        <v>2089</v>
      </c>
      <c r="G859" s="244" t="s">
        <v>3908</v>
      </c>
      <c r="H859" s="154">
        <v>617.0</v>
      </c>
    </row>
    <row r="860">
      <c r="A860" s="139">
        <v>859.0</v>
      </c>
      <c r="B860" s="239" t="s">
        <v>314</v>
      </c>
      <c r="C860" s="159" t="s">
        <v>313</v>
      </c>
      <c r="D860" s="159" t="s">
        <v>2112</v>
      </c>
      <c r="E860" s="159" t="s">
        <v>3909</v>
      </c>
      <c r="F860" s="240" t="s">
        <v>2089</v>
      </c>
      <c r="G860" s="241" t="s">
        <v>3910</v>
      </c>
      <c r="H860" s="151">
        <v>618.0</v>
      </c>
    </row>
    <row r="861">
      <c r="A861" s="144">
        <v>860.0</v>
      </c>
      <c r="B861" s="242" t="s">
        <v>314</v>
      </c>
      <c r="C861" s="160" t="s">
        <v>313</v>
      </c>
      <c r="D861" s="160" t="s">
        <v>2112</v>
      </c>
      <c r="E861" s="160" t="s">
        <v>3909</v>
      </c>
      <c r="F861" s="243" t="s">
        <v>2091</v>
      </c>
      <c r="G861" s="244" t="s">
        <v>3911</v>
      </c>
      <c r="H861" s="154">
        <v>619.0</v>
      </c>
    </row>
    <row r="862">
      <c r="A862" s="139">
        <v>861.0</v>
      </c>
      <c r="B862" s="239" t="s">
        <v>314</v>
      </c>
      <c r="C862" s="159" t="s">
        <v>313</v>
      </c>
      <c r="D862" s="159" t="s">
        <v>2112</v>
      </c>
      <c r="E862" s="159" t="s">
        <v>3909</v>
      </c>
      <c r="F862" s="240" t="s">
        <v>2093</v>
      </c>
      <c r="G862" s="241" t="s">
        <v>3912</v>
      </c>
      <c r="H862" s="151">
        <v>620.0</v>
      </c>
    </row>
    <row r="863">
      <c r="A863" s="144">
        <v>862.0</v>
      </c>
      <c r="B863" s="242" t="s">
        <v>314</v>
      </c>
      <c r="C863" s="160" t="s">
        <v>313</v>
      </c>
      <c r="D863" s="160" t="s">
        <v>2112</v>
      </c>
      <c r="E863" s="160" t="s">
        <v>3909</v>
      </c>
      <c r="F863" s="243" t="s">
        <v>2100</v>
      </c>
      <c r="G863" s="244" t="s">
        <v>3913</v>
      </c>
      <c r="H863" s="154">
        <v>621.0</v>
      </c>
    </row>
    <row r="864">
      <c r="A864" s="139">
        <v>863.0</v>
      </c>
      <c r="B864" s="239" t="s">
        <v>314</v>
      </c>
      <c r="C864" s="159" t="s">
        <v>313</v>
      </c>
      <c r="D864" s="159" t="s">
        <v>2112</v>
      </c>
      <c r="E864" s="159" t="s">
        <v>3909</v>
      </c>
      <c r="F864" s="240" t="s">
        <v>2102</v>
      </c>
      <c r="G864" s="241" t="s">
        <v>3914</v>
      </c>
      <c r="H864" s="151">
        <v>622.0</v>
      </c>
    </row>
    <row r="865">
      <c r="A865" s="144">
        <v>864.0</v>
      </c>
      <c r="B865" s="242" t="s">
        <v>314</v>
      </c>
      <c r="C865" s="160" t="s">
        <v>313</v>
      </c>
      <c r="D865" s="160" t="s">
        <v>2112</v>
      </c>
      <c r="E865" s="160" t="s">
        <v>3909</v>
      </c>
      <c r="F865" s="243" t="s">
        <v>2104</v>
      </c>
      <c r="G865" s="244" t="s">
        <v>3915</v>
      </c>
      <c r="H865" s="154">
        <v>623.0</v>
      </c>
    </row>
    <row r="866">
      <c r="A866" s="139">
        <v>865.0</v>
      </c>
      <c r="B866" s="239" t="s">
        <v>314</v>
      </c>
      <c r="C866" s="159" t="s">
        <v>313</v>
      </c>
      <c r="D866" s="159" t="s">
        <v>2112</v>
      </c>
      <c r="E866" s="159" t="s">
        <v>3909</v>
      </c>
      <c r="F866" s="240" t="s">
        <v>2106</v>
      </c>
      <c r="G866" s="241" t="s">
        <v>3916</v>
      </c>
      <c r="H866" s="151">
        <v>624.0</v>
      </c>
    </row>
    <row r="867">
      <c r="A867" s="144">
        <v>866.0</v>
      </c>
      <c r="B867" s="242" t="s">
        <v>314</v>
      </c>
      <c r="C867" s="160" t="s">
        <v>313</v>
      </c>
      <c r="D867" s="160" t="s">
        <v>2119</v>
      </c>
      <c r="E867" s="160" t="s">
        <v>3917</v>
      </c>
      <c r="F867" s="243" t="s">
        <v>2089</v>
      </c>
      <c r="G867" s="244" t="s">
        <v>3918</v>
      </c>
      <c r="H867" s="154">
        <v>625.0</v>
      </c>
    </row>
    <row r="868">
      <c r="A868" s="139">
        <v>867.0</v>
      </c>
      <c r="B868" s="239" t="s">
        <v>314</v>
      </c>
      <c r="C868" s="159" t="s">
        <v>313</v>
      </c>
      <c r="D868" s="159" t="s">
        <v>2119</v>
      </c>
      <c r="E868" s="159" t="s">
        <v>3917</v>
      </c>
      <c r="F868" s="240" t="s">
        <v>2091</v>
      </c>
      <c r="G868" s="241" t="s">
        <v>3919</v>
      </c>
      <c r="H868" s="151">
        <v>626.0</v>
      </c>
    </row>
    <row r="869">
      <c r="A869" s="144">
        <v>868.0</v>
      </c>
      <c r="B869" s="242" t="s">
        <v>314</v>
      </c>
      <c r="C869" s="160" t="s">
        <v>313</v>
      </c>
      <c r="D869" s="160" t="s">
        <v>2119</v>
      </c>
      <c r="E869" s="160" t="s">
        <v>3917</v>
      </c>
      <c r="F869" s="243" t="s">
        <v>2093</v>
      </c>
      <c r="G869" s="244" t="s">
        <v>3920</v>
      </c>
      <c r="H869" s="154">
        <v>627.0</v>
      </c>
    </row>
    <row r="870">
      <c r="A870" s="139">
        <v>869.0</v>
      </c>
      <c r="B870" s="239" t="s">
        <v>314</v>
      </c>
      <c r="C870" s="159" t="s">
        <v>313</v>
      </c>
      <c r="D870" s="159" t="s">
        <v>2119</v>
      </c>
      <c r="E870" s="159" t="s">
        <v>3917</v>
      </c>
      <c r="F870" s="240" t="s">
        <v>2100</v>
      </c>
      <c r="G870" s="241" t="s">
        <v>3921</v>
      </c>
      <c r="H870" s="151">
        <v>628.0</v>
      </c>
    </row>
    <row r="871">
      <c r="A871" s="144">
        <v>870.0</v>
      </c>
      <c r="B871" s="242" t="s">
        <v>314</v>
      </c>
      <c r="C871" s="160" t="s">
        <v>313</v>
      </c>
      <c r="D871" s="160" t="s">
        <v>2119</v>
      </c>
      <c r="E871" s="160" t="s">
        <v>3917</v>
      </c>
      <c r="F871" s="243" t="s">
        <v>2102</v>
      </c>
      <c r="G871" s="244" t="s">
        <v>3922</v>
      </c>
      <c r="H871" s="154">
        <v>629.0</v>
      </c>
    </row>
    <row r="872">
      <c r="A872" s="139">
        <v>871.0</v>
      </c>
      <c r="B872" s="239" t="s">
        <v>314</v>
      </c>
      <c r="C872" s="159" t="s">
        <v>313</v>
      </c>
      <c r="D872" s="159" t="s">
        <v>2126</v>
      </c>
      <c r="E872" s="159" t="s">
        <v>86</v>
      </c>
      <c r="F872" s="240" t="s">
        <v>2089</v>
      </c>
      <c r="G872" s="241" t="s">
        <v>3844</v>
      </c>
      <c r="H872" s="151">
        <v>18.0</v>
      </c>
    </row>
    <row r="873">
      <c r="A873" s="144">
        <v>872.0</v>
      </c>
      <c r="B873" s="242" t="s">
        <v>314</v>
      </c>
      <c r="C873" s="160" t="s">
        <v>313</v>
      </c>
      <c r="D873" s="160" t="s">
        <v>2126</v>
      </c>
      <c r="E873" s="160" t="s">
        <v>86</v>
      </c>
      <c r="F873" s="243" t="s">
        <v>2091</v>
      </c>
      <c r="G873" s="244" t="s">
        <v>3845</v>
      </c>
      <c r="H873" s="154">
        <v>19.0</v>
      </c>
    </row>
    <row r="874">
      <c r="A874" s="139">
        <v>873.0</v>
      </c>
      <c r="B874" s="239" t="s">
        <v>314</v>
      </c>
      <c r="C874" s="159" t="s">
        <v>313</v>
      </c>
      <c r="D874" s="159" t="s">
        <v>2126</v>
      </c>
      <c r="E874" s="159" t="s">
        <v>86</v>
      </c>
      <c r="F874" s="240" t="s">
        <v>2093</v>
      </c>
      <c r="G874" s="241" t="s">
        <v>3847</v>
      </c>
      <c r="H874" s="151">
        <v>21.0</v>
      </c>
    </row>
    <row r="875">
      <c r="A875" s="144">
        <v>874.0</v>
      </c>
      <c r="B875" s="242" t="s">
        <v>314</v>
      </c>
      <c r="C875" s="160" t="s">
        <v>313</v>
      </c>
      <c r="D875" s="160" t="s">
        <v>2126</v>
      </c>
      <c r="E875" s="160" t="s">
        <v>86</v>
      </c>
      <c r="F875" s="243" t="s">
        <v>2100</v>
      </c>
      <c r="G875" s="244" t="s">
        <v>3848</v>
      </c>
      <c r="H875" s="154">
        <v>22.0</v>
      </c>
    </row>
    <row r="876">
      <c r="A876" s="139">
        <v>875.0</v>
      </c>
      <c r="B876" s="239" t="s">
        <v>314</v>
      </c>
      <c r="C876" s="159" t="s">
        <v>313</v>
      </c>
      <c r="D876" s="159" t="s">
        <v>2126</v>
      </c>
      <c r="E876" s="159" t="s">
        <v>86</v>
      </c>
      <c r="F876" s="240" t="s">
        <v>2102</v>
      </c>
      <c r="G876" s="241" t="s">
        <v>3849</v>
      </c>
      <c r="H876" s="151">
        <v>23.0</v>
      </c>
    </row>
    <row r="877">
      <c r="A877" s="144">
        <v>876.0</v>
      </c>
      <c r="B877" s="242" t="s">
        <v>314</v>
      </c>
      <c r="C877" s="160" t="s">
        <v>313</v>
      </c>
      <c r="D877" s="160" t="s">
        <v>2126</v>
      </c>
      <c r="E877" s="160" t="s">
        <v>86</v>
      </c>
      <c r="F877" s="243" t="s">
        <v>2104</v>
      </c>
      <c r="G877" s="244" t="s">
        <v>3850</v>
      </c>
      <c r="H877" s="154">
        <v>24.0</v>
      </c>
    </row>
    <row r="878">
      <c r="A878" s="139">
        <v>877.0</v>
      </c>
      <c r="B878" s="239" t="s">
        <v>314</v>
      </c>
      <c r="C878" s="159" t="s">
        <v>313</v>
      </c>
      <c r="D878" s="141" t="s">
        <v>2132</v>
      </c>
      <c r="E878" s="159" t="s">
        <v>2142</v>
      </c>
      <c r="F878" s="240" t="s">
        <v>2089</v>
      </c>
      <c r="G878" s="241" t="s">
        <v>3923</v>
      </c>
      <c r="H878" s="151">
        <v>636.0</v>
      </c>
    </row>
    <row r="879">
      <c r="A879" s="144">
        <v>878.0</v>
      </c>
      <c r="B879" s="242" t="s">
        <v>314</v>
      </c>
      <c r="C879" s="160" t="s">
        <v>313</v>
      </c>
      <c r="D879" s="146" t="s">
        <v>2132</v>
      </c>
      <c r="E879" s="160" t="s">
        <v>2142</v>
      </c>
      <c r="F879" s="243" t="s">
        <v>2091</v>
      </c>
      <c r="G879" s="244" t="s">
        <v>3924</v>
      </c>
      <c r="H879" s="154">
        <v>637.0</v>
      </c>
    </row>
    <row r="880">
      <c r="A880" s="139">
        <v>879.0</v>
      </c>
      <c r="B880" s="239" t="s">
        <v>314</v>
      </c>
      <c r="C880" s="159" t="s">
        <v>313</v>
      </c>
      <c r="D880" s="141" t="s">
        <v>2132</v>
      </c>
      <c r="E880" s="159" t="s">
        <v>2142</v>
      </c>
      <c r="F880" s="240" t="s">
        <v>2093</v>
      </c>
      <c r="G880" s="241" t="s">
        <v>3925</v>
      </c>
      <c r="H880" s="151">
        <v>638.0</v>
      </c>
    </row>
    <row r="881">
      <c r="A881" s="144">
        <v>880.0</v>
      </c>
      <c r="B881" s="242" t="s">
        <v>314</v>
      </c>
      <c r="C881" s="160" t="s">
        <v>313</v>
      </c>
      <c r="D881" s="146" t="s">
        <v>2132</v>
      </c>
      <c r="E881" s="160" t="s">
        <v>2142</v>
      </c>
      <c r="F881" s="243" t="s">
        <v>2100</v>
      </c>
      <c r="G881" s="244" t="s">
        <v>3926</v>
      </c>
      <c r="H881" s="154">
        <v>639.0</v>
      </c>
    </row>
    <row r="882">
      <c r="A882" s="139">
        <v>881.0</v>
      </c>
      <c r="B882" s="239" t="s">
        <v>314</v>
      </c>
      <c r="C882" s="159" t="s">
        <v>313</v>
      </c>
      <c r="D882" s="141" t="s">
        <v>2132</v>
      </c>
      <c r="E882" s="159" t="s">
        <v>2142</v>
      </c>
      <c r="F882" s="240" t="s">
        <v>2102</v>
      </c>
      <c r="G882" s="241" t="s">
        <v>3927</v>
      </c>
      <c r="H882" s="151">
        <v>640.0</v>
      </c>
    </row>
    <row r="883">
      <c r="A883" s="144">
        <v>882.0</v>
      </c>
      <c r="B883" s="242" t="s">
        <v>314</v>
      </c>
      <c r="C883" s="160" t="s">
        <v>313</v>
      </c>
      <c r="D883" s="146" t="s">
        <v>2132</v>
      </c>
      <c r="E883" s="160" t="s">
        <v>2142</v>
      </c>
      <c r="F883" s="243" t="s">
        <v>2104</v>
      </c>
      <c r="G883" s="244" t="s">
        <v>3928</v>
      </c>
      <c r="H883" s="154">
        <v>641.0</v>
      </c>
    </row>
    <row r="884">
      <c r="A884" s="139">
        <v>883.0</v>
      </c>
      <c r="B884" s="239" t="s">
        <v>314</v>
      </c>
      <c r="C884" s="159" t="s">
        <v>313</v>
      </c>
      <c r="D884" s="159" t="s">
        <v>2145</v>
      </c>
      <c r="E884" s="159" t="s">
        <v>2088</v>
      </c>
      <c r="F884" s="240" t="s">
        <v>2089</v>
      </c>
      <c r="G884" s="241" t="s">
        <v>3929</v>
      </c>
      <c r="H884" s="151">
        <v>642.0</v>
      </c>
    </row>
    <row r="885">
      <c r="A885" s="144">
        <v>884.0</v>
      </c>
      <c r="B885" s="242" t="s">
        <v>314</v>
      </c>
      <c r="C885" s="160" t="s">
        <v>313</v>
      </c>
      <c r="D885" s="160" t="s">
        <v>2145</v>
      </c>
      <c r="E885" s="160" t="s">
        <v>2088</v>
      </c>
      <c r="F885" s="243" t="s">
        <v>2091</v>
      </c>
      <c r="G885" s="244" t="s">
        <v>3930</v>
      </c>
      <c r="H885" s="154">
        <v>643.0</v>
      </c>
    </row>
    <row r="886">
      <c r="A886" s="139">
        <v>885.0</v>
      </c>
      <c r="B886" s="239" t="s">
        <v>314</v>
      </c>
      <c r="C886" s="159" t="s">
        <v>313</v>
      </c>
      <c r="D886" s="159" t="s">
        <v>2145</v>
      </c>
      <c r="E886" s="159" t="s">
        <v>2088</v>
      </c>
      <c r="F886" s="240" t="s">
        <v>2093</v>
      </c>
      <c r="G886" s="241" t="s">
        <v>3931</v>
      </c>
      <c r="H886" s="151">
        <v>644.0</v>
      </c>
    </row>
    <row r="887">
      <c r="A887" s="144">
        <v>886.0</v>
      </c>
      <c r="B887" s="242" t="s">
        <v>314</v>
      </c>
      <c r="C887" s="160" t="s">
        <v>313</v>
      </c>
      <c r="D887" s="160" t="s">
        <v>2145</v>
      </c>
      <c r="E887" s="160" t="s">
        <v>2088</v>
      </c>
      <c r="F887" s="243" t="s">
        <v>2100</v>
      </c>
      <c r="G887" s="244" t="s">
        <v>3932</v>
      </c>
      <c r="H887" s="154">
        <v>645.0</v>
      </c>
    </row>
    <row r="888">
      <c r="A888" s="139">
        <v>887.0</v>
      </c>
      <c r="B888" s="239" t="s">
        <v>314</v>
      </c>
      <c r="C888" s="159" t="s">
        <v>313</v>
      </c>
      <c r="D888" s="159" t="s">
        <v>2145</v>
      </c>
      <c r="E888" s="159" t="s">
        <v>3906</v>
      </c>
      <c r="F888" s="240" t="s">
        <v>2089</v>
      </c>
      <c r="G888" s="241" t="s">
        <v>3829</v>
      </c>
      <c r="H888" s="151">
        <v>7.0</v>
      </c>
    </row>
    <row r="889">
      <c r="A889" s="144">
        <v>888.0</v>
      </c>
      <c r="B889" s="242" t="s">
        <v>314</v>
      </c>
      <c r="C889" s="160" t="s">
        <v>313</v>
      </c>
      <c r="D889" s="160" t="s">
        <v>2149</v>
      </c>
      <c r="E889" s="160" t="s">
        <v>3907</v>
      </c>
      <c r="F889" s="243" t="s">
        <v>2089</v>
      </c>
      <c r="G889" s="244" t="s">
        <v>3933</v>
      </c>
      <c r="H889" s="154">
        <v>647.0</v>
      </c>
    </row>
    <row r="890">
      <c r="A890" s="139">
        <v>889.0</v>
      </c>
      <c r="B890" s="239" t="s">
        <v>314</v>
      </c>
      <c r="C890" s="159" t="s">
        <v>313</v>
      </c>
      <c r="D890" s="159" t="s">
        <v>2166</v>
      </c>
      <c r="E890" s="159" t="s">
        <v>3909</v>
      </c>
      <c r="F890" s="240" t="s">
        <v>2089</v>
      </c>
      <c r="G890" s="241" t="s">
        <v>3934</v>
      </c>
      <c r="H890" s="151">
        <v>648.0</v>
      </c>
    </row>
    <row r="891">
      <c r="A891" s="144">
        <v>890.0</v>
      </c>
      <c r="B891" s="242" t="s">
        <v>314</v>
      </c>
      <c r="C891" s="160" t="s">
        <v>313</v>
      </c>
      <c r="D891" s="160" t="s">
        <v>2166</v>
      </c>
      <c r="E891" s="160" t="s">
        <v>3909</v>
      </c>
      <c r="F891" s="243" t="s">
        <v>2091</v>
      </c>
      <c r="G891" s="244" t="s">
        <v>3921</v>
      </c>
      <c r="H891" s="154">
        <v>628.0</v>
      </c>
    </row>
    <row r="892">
      <c r="A892" s="139">
        <v>891.0</v>
      </c>
      <c r="B892" s="239" t="s">
        <v>314</v>
      </c>
      <c r="C892" s="159" t="s">
        <v>313</v>
      </c>
      <c r="D892" s="159" t="s">
        <v>2166</v>
      </c>
      <c r="E892" s="159" t="s">
        <v>3909</v>
      </c>
      <c r="F892" s="240" t="s">
        <v>2093</v>
      </c>
      <c r="G892" s="241" t="s">
        <v>3935</v>
      </c>
      <c r="H892" s="151">
        <v>650.0</v>
      </c>
    </row>
    <row r="893">
      <c r="A893" s="144">
        <v>892.0</v>
      </c>
      <c r="B893" s="242" t="s">
        <v>314</v>
      </c>
      <c r="C893" s="160" t="s">
        <v>313</v>
      </c>
      <c r="D893" s="160" t="s">
        <v>2166</v>
      </c>
      <c r="E893" s="160" t="s">
        <v>3909</v>
      </c>
      <c r="F893" s="243" t="s">
        <v>2100</v>
      </c>
      <c r="G893" s="244" t="s">
        <v>3913</v>
      </c>
      <c r="H893" s="154">
        <v>621.0</v>
      </c>
    </row>
    <row r="894">
      <c r="A894" s="139">
        <v>893.0</v>
      </c>
      <c r="B894" s="239" t="s">
        <v>314</v>
      </c>
      <c r="C894" s="159" t="s">
        <v>313</v>
      </c>
      <c r="D894" s="159" t="s">
        <v>2166</v>
      </c>
      <c r="E894" s="159" t="s">
        <v>3909</v>
      </c>
      <c r="F894" s="240" t="s">
        <v>2102</v>
      </c>
      <c r="G894" s="241" t="s">
        <v>3936</v>
      </c>
      <c r="H894" s="151">
        <v>652.0</v>
      </c>
    </row>
    <row r="895">
      <c r="A895" s="144">
        <v>894.0</v>
      </c>
      <c r="B895" s="242" t="s">
        <v>314</v>
      </c>
      <c r="C895" s="160" t="s">
        <v>313</v>
      </c>
      <c r="D895" s="160" t="s">
        <v>2166</v>
      </c>
      <c r="E895" s="160" t="s">
        <v>3909</v>
      </c>
      <c r="F895" s="243" t="s">
        <v>2104</v>
      </c>
      <c r="G895" s="244" t="s">
        <v>3937</v>
      </c>
      <c r="H895" s="154">
        <v>653.0</v>
      </c>
    </row>
    <row r="896">
      <c r="A896" s="139">
        <v>895.0</v>
      </c>
      <c r="B896" s="239" t="s">
        <v>314</v>
      </c>
      <c r="C896" s="159" t="s">
        <v>313</v>
      </c>
      <c r="D896" s="159" t="s">
        <v>2166</v>
      </c>
      <c r="E896" s="159" t="s">
        <v>3909</v>
      </c>
      <c r="F896" s="240" t="s">
        <v>2106</v>
      </c>
      <c r="G896" s="241" t="s">
        <v>3938</v>
      </c>
      <c r="H896" s="151">
        <v>654.0</v>
      </c>
    </row>
    <row r="897">
      <c r="A897" s="144">
        <v>896.0</v>
      </c>
      <c r="B897" s="242" t="s">
        <v>314</v>
      </c>
      <c r="C897" s="160" t="s">
        <v>313</v>
      </c>
      <c r="D897" s="160" t="s">
        <v>2171</v>
      </c>
      <c r="E897" s="160" t="s">
        <v>3917</v>
      </c>
      <c r="F897" s="243" t="s">
        <v>2089</v>
      </c>
      <c r="G897" s="244" t="s">
        <v>3939</v>
      </c>
      <c r="H897" s="154">
        <v>655.0</v>
      </c>
    </row>
    <row r="898">
      <c r="A898" s="139">
        <v>897.0</v>
      </c>
      <c r="B898" s="239" t="s">
        <v>314</v>
      </c>
      <c r="C898" s="159" t="s">
        <v>313</v>
      </c>
      <c r="D898" s="159" t="s">
        <v>2171</v>
      </c>
      <c r="E898" s="159" t="s">
        <v>3917</v>
      </c>
      <c r="F898" s="240" t="s">
        <v>2091</v>
      </c>
      <c r="G898" s="241" t="s">
        <v>3940</v>
      </c>
      <c r="H898" s="151">
        <v>656.0</v>
      </c>
    </row>
    <row r="899">
      <c r="A899" s="144">
        <v>898.0</v>
      </c>
      <c r="B899" s="242" t="s">
        <v>314</v>
      </c>
      <c r="C899" s="160" t="s">
        <v>313</v>
      </c>
      <c r="D899" s="160" t="s">
        <v>2171</v>
      </c>
      <c r="E899" s="160" t="s">
        <v>3917</v>
      </c>
      <c r="F899" s="243" t="s">
        <v>2093</v>
      </c>
      <c r="G899" s="244" t="s">
        <v>3941</v>
      </c>
      <c r="H899" s="154">
        <v>657.0</v>
      </c>
    </row>
    <row r="900">
      <c r="A900" s="139">
        <v>899.0</v>
      </c>
      <c r="B900" s="239" t="s">
        <v>314</v>
      </c>
      <c r="C900" s="159" t="s">
        <v>313</v>
      </c>
      <c r="D900" s="159" t="s">
        <v>2171</v>
      </c>
      <c r="E900" s="159" t="s">
        <v>3917</v>
      </c>
      <c r="F900" s="240" t="s">
        <v>2100</v>
      </c>
      <c r="G900" s="241" t="s">
        <v>3921</v>
      </c>
      <c r="H900" s="151">
        <v>628.0</v>
      </c>
    </row>
    <row r="901">
      <c r="A901" s="144">
        <v>900.0</v>
      </c>
      <c r="B901" s="242" t="s">
        <v>314</v>
      </c>
      <c r="C901" s="160" t="s">
        <v>313</v>
      </c>
      <c r="D901" s="160" t="s">
        <v>2171</v>
      </c>
      <c r="E901" s="160" t="s">
        <v>3917</v>
      </c>
      <c r="F901" s="243" t="s">
        <v>2102</v>
      </c>
      <c r="G901" s="244" t="s">
        <v>3942</v>
      </c>
      <c r="H901" s="154">
        <v>659.0</v>
      </c>
    </row>
    <row r="902">
      <c r="A902" s="139">
        <v>901.0</v>
      </c>
      <c r="B902" s="239" t="s">
        <v>314</v>
      </c>
      <c r="C902" s="159" t="s">
        <v>313</v>
      </c>
      <c r="D902" s="159" t="s">
        <v>2177</v>
      </c>
      <c r="E902" s="159" t="s">
        <v>86</v>
      </c>
      <c r="F902" s="240" t="s">
        <v>2089</v>
      </c>
      <c r="G902" s="241" t="s">
        <v>3883</v>
      </c>
      <c r="H902" s="151">
        <v>56.0</v>
      </c>
    </row>
    <row r="903">
      <c r="A903" s="144">
        <v>902.0</v>
      </c>
      <c r="B903" s="242" t="s">
        <v>314</v>
      </c>
      <c r="C903" s="160" t="s">
        <v>313</v>
      </c>
      <c r="D903" s="160" t="s">
        <v>2177</v>
      </c>
      <c r="E903" s="160" t="s">
        <v>86</v>
      </c>
      <c r="F903" s="243" t="s">
        <v>2091</v>
      </c>
      <c r="G903" s="244" t="s">
        <v>3884</v>
      </c>
      <c r="H903" s="154">
        <v>57.0</v>
      </c>
    </row>
    <row r="904">
      <c r="A904" s="139">
        <v>903.0</v>
      </c>
      <c r="B904" s="239" t="s">
        <v>314</v>
      </c>
      <c r="C904" s="159" t="s">
        <v>313</v>
      </c>
      <c r="D904" s="159" t="s">
        <v>2177</v>
      </c>
      <c r="E904" s="159" t="s">
        <v>86</v>
      </c>
      <c r="F904" s="240" t="s">
        <v>2093</v>
      </c>
      <c r="G904" s="241" t="s">
        <v>3885</v>
      </c>
      <c r="H904" s="151">
        <v>59.0</v>
      </c>
    </row>
    <row r="905">
      <c r="A905" s="144">
        <v>904.0</v>
      </c>
      <c r="B905" s="242" t="s">
        <v>314</v>
      </c>
      <c r="C905" s="160" t="s">
        <v>313</v>
      </c>
      <c r="D905" s="160" t="s">
        <v>2177</v>
      </c>
      <c r="E905" s="160" t="s">
        <v>86</v>
      </c>
      <c r="F905" s="243" t="s">
        <v>2100</v>
      </c>
      <c r="G905" s="244" t="s">
        <v>3886</v>
      </c>
      <c r="H905" s="154">
        <v>60.0</v>
      </c>
    </row>
    <row r="906">
      <c r="A906" s="139">
        <v>905.0</v>
      </c>
      <c r="B906" s="239" t="s">
        <v>314</v>
      </c>
      <c r="C906" s="159" t="s">
        <v>313</v>
      </c>
      <c r="D906" s="159" t="s">
        <v>2177</v>
      </c>
      <c r="E906" s="159" t="s">
        <v>86</v>
      </c>
      <c r="F906" s="240" t="s">
        <v>2102</v>
      </c>
      <c r="G906" s="241" t="s">
        <v>3887</v>
      </c>
      <c r="H906" s="151">
        <v>61.0</v>
      </c>
    </row>
    <row r="907">
      <c r="A907" s="144">
        <v>906.0</v>
      </c>
      <c r="B907" s="242" t="s">
        <v>314</v>
      </c>
      <c r="C907" s="160" t="s">
        <v>313</v>
      </c>
      <c r="D907" s="160" t="s">
        <v>2177</v>
      </c>
      <c r="E907" s="160" t="s">
        <v>86</v>
      </c>
      <c r="F907" s="243" t="s">
        <v>2104</v>
      </c>
      <c r="G907" s="244" t="s">
        <v>3888</v>
      </c>
      <c r="H907" s="154">
        <v>62.0</v>
      </c>
    </row>
    <row r="908">
      <c r="A908" s="139">
        <v>907.0</v>
      </c>
      <c r="B908" s="239" t="s">
        <v>314</v>
      </c>
      <c r="C908" s="159" t="s">
        <v>313</v>
      </c>
      <c r="D908" s="159" t="s">
        <v>2149</v>
      </c>
      <c r="E908" s="159" t="s">
        <v>2142</v>
      </c>
      <c r="F908" s="240" t="s">
        <v>2089</v>
      </c>
      <c r="G908" s="241" t="s">
        <v>3943</v>
      </c>
      <c r="H908" s="151">
        <v>666.0</v>
      </c>
    </row>
    <row r="909">
      <c r="A909" s="144">
        <v>908.0</v>
      </c>
      <c r="B909" s="242" t="s">
        <v>314</v>
      </c>
      <c r="C909" s="160" t="s">
        <v>313</v>
      </c>
      <c r="D909" s="160" t="s">
        <v>2149</v>
      </c>
      <c r="E909" s="160" t="s">
        <v>2142</v>
      </c>
      <c r="F909" s="243" t="s">
        <v>2091</v>
      </c>
      <c r="G909" s="244" t="s">
        <v>3944</v>
      </c>
      <c r="H909" s="154">
        <v>667.0</v>
      </c>
    </row>
    <row r="910">
      <c r="A910" s="139">
        <v>909.0</v>
      </c>
      <c r="B910" s="239" t="s">
        <v>314</v>
      </c>
      <c r="C910" s="159" t="s">
        <v>313</v>
      </c>
      <c r="D910" s="159" t="s">
        <v>2149</v>
      </c>
      <c r="E910" s="159" t="s">
        <v>2142</v>
      </c>
      <c r="F910" s="240" t="s">
        <v>2093</v>
      </c>
      <c r="G910" s="241" t="s">
        <v>3945</v>
      </c>
      <c r="H910" s="151">
        <v>668.0</v>
      </c>
    </row>
    <row r="911">
      <c r="A911" s="144">
        <v>910.0</v>
      </c>
      <c r="B911" s="242" t="s">
        <v>314</v>
      </c>
      <c r="C911" s="160" t="s">
        <v>313</v>
      </c>
      <c r="D911" s="160" t="s">
        <v>2149</v>
      </c>
      <c r="E911" s="160" t="s">
        <v>2142</v>
      </c>
      <c r="F911" s="243" t="s">
        <v>2100</v>
      </c>
      <c r="G911" s="244" t="s">
        <v>3946</v>
      </c>
      <c r="H911" s="154">
        <v>669.0</v>
      </c>
    </row>
    <row r="912">
      <c r="A912" s="139">
        <v>911.0</v>
      </c>
      <c r="B912" s="239" t="s">
        <v>314</v>
      </c>
      <c r="C912" s="159" t="s">
        <v>313</v>
      </c>
      <c r="D912" s="159" t="s">
        <v>2149</v>
      </c>
      <c r="E912" s="159" t="s">
        <v>2142</v>
      </c>
      <c r="F912" s="240" t="s">
        <v>2102</v>
      </c>
      <c r="G912" s="241" t="s">
        <v>3927</v>
      </c>
      <c r="H912" s="151">
        <v>640.0</v>
      </c>
    </row>
    <row r="913">
      <c r="A913" s="144">
        <v>912.0</v>
      </c>
      <c r="B913" s="242" t="s">
        <v>314</v>
      </c>
      <c r="C913" s="160" t="s">
        <v>313</v>
      </c>
      <c r="D913" s="160" t="s">
        <v>2149</v>
      </c>
      <c r="E913" s="160" t="s">
        <v>2142</v>
      </c>
      <c r="F913" s="243" t="s">
        <v>2104</v>
      </c>
      <c r="G913" s="244" t="s">
        <v>3928</v>
      </c>
      <c r="H913" s="154">
        <v>641.0</v>
      </c>
    </row>
    <row r="914">
      <c r="A914" s="139">
        <v>913.0</v>
      </c>
      <c r="B914" s="239" t="s">
        <v>318</v>
      </c>
      <c r="C914" s="159" t="s">
        <v>317</v>
      </c>
      <c r="D914" s="159" t="s">
        <v>2980</v>
      </c>
      <c r="E914" s="159" t="s">
        <v>2705</v>
      </c>
      <c r="F914" s="240" t="s">
        <v>2089</v>
      </c>
      <c r="G914" s="241" t="s">
        <v>3947</v>
      </c>
      <c r="H914" s="151">
        <v>672.0</v>
      </c>
    </row>
    <row r="915">
      <c r="A915" s="144">
        <v>914.0</v>
      </c>
      <c r="B915" s="242" t="s">
        <v>318</v>
      </c>
      <c r="C915" s="160" t="s">
        <v>317</v>
      </c>
      <c r="D915" s="160" t="s">
        <v>2990</v>
      </c>
      <c r="E915" s="160" t="s">
        <v>2707</v>
      </c>
      <c r="F915" s="243" t="s">
        <v>2089</v>
      </c>
      <c r="G915" s="244" t="s">
        <v>3948</v>
      </c>
      <c r="H915" s="154">
        <v>673.0</v>
      </c>
    </row>
    <row r="916">
      <c r="A916" s="139">
        <v>915.0</v>
      </c>
      <c r="B916" s="239" t="s">
        <v>318</v>
      </c>
      <c r="C916" s="159" t="s">
        <v>317</v>
      </c>
      <c r="D916" s="159" t="s">
        <v>2990</v>
      </c>
      <c r="E916" s="159" t="s">
        <v>2707</v>
      </c>
      <c r="F916" s="240" t="s">
        <v>2091</v>
      </c>
      <c r="G916" s="241" t="s">
        <v>3949</v>
      </c>
      <c r="H916" s="151">
        <v>674.0</v>
      </c>
    </row>
    <row r="917">
      <c r="A917" s="144">
        <v>916.0</v>
      </c>
      <c r="B917" s="242" t="s">
        <v>318</v>
      </c>
      <c r="C917" s="160" t="s">
        <v>317</v>
      </c>
      <c r="D917" s="160" t="s">
        <v>2990</v>
      </c>
      <c r="E917" s="160" t="s">
        <v>2707</v>
      </c>
      <c r="F917" s="243" t="s">
        <v>2093</v>
      </c>
      <c r="G917" s="244" t="s">
        <v>3950</v>
      </c>
      <c r="H917" s="154">
        <v>675.0</v>
      </c>
    </row>
    <row r="918">
      <c r="A918" s="139">
        <v>917.0</v>
      </c>
      <c r="B918" s="239" t="s">
        <v>318</v>
      </c>
      <c r="C918" s="159" t="s">
        <v>317</v>
      </c>
      <c r="D918" s="159" t="s">
        <v>2990</v>
      </c>
      <c r="E918" s="159" t="s">
        <v>2707</v>
      </c>
      <c r="F918" s="240" t="s">
        <v>2100</v>
      </c>
      <c r="G918" s="241" t="s">
        <v>3951</v>
      </c>
      <c r="H918" s="151">
        <v>676.0</v>
      </c>
    </row>
    <row r="919">
      <c r="A919" s="144">
        <v>918.0</v>
      </c>
      <c r="B919" s="242" t="s">
        <v>318</v>
      </c>
      <c r="C919" s="160" t="s">
        <v>317</v>
      </c>
      <c r="D919" s="160" t="s">
        <v>2990</v>
      </c>
      <c r="E919" s="160" t="s">
        <v>2707</v>
      </c>
      <c r="F919" s="243" t="s">
        <v>2102</v>
      </c>
      <c r="G919" s="244" t="s">
        <v>3952</v>
      </c>
      <c r="H919" s="154">
        <v>677.0</v>
      </c>
    </row>
    <row r="920">
      <c r="A920" s="139">
        <v>919.0</v>
      </c>
      <c r="B920" s="239" t="s">
        <v>318</v>
      </c>
      <c r="C920" s="159" t="s">
        <v>317</v>
      </c>
      <c r="D920" s="159" t="s">
        <v>2990</v>
      </c>
      <c r="E920" s="159" t="s">
        <v>2707</v>
      </c>
      <c r="F920" s="240" t="s">
        <v>2104</v>
      </c>
      <c r="G920" s="241" t="s">
        <v>3953</v>
      </c>
      <c r="H920" s="151">
        <v>678.0</v>
      </c>
    </row>
    <row r="921">
      <c r="A921" s="144">
        <v>920.0</v>
      </c>
      <c r="B921" s="242" t="s">
        <v>318</v>
      </c>
      <c r="C921" s="160" t="s">
        <v>317</v>
      </c>
      <c r="D921" s="160" t="s">
        <v>2990</v>
      </c>
      <c r="E921" s="160" t="s">
        <v>2707</v>
      </c>
      <c r="F921" s="243" t="s">
        <v>2106</v>
      </c>
      <c r="G921" s="244" t="s">
        <v>3954</v>
      </c>
      <c r="H921" s="154">
        <v>679.0</v>
      </c>
    </row>
    <row r="922">
      <c r="A922" s="139">
        <v>921.0</v>
      </c>
      <c r="B922" s="239" t="s">
        <v>318</v>
      </c>
      <c r="C922" s="159" t="s">
        <v>317</v>
      </c>
      <c r="D922" s="159" t="s">
        <v>2997</v>
      </c>
      <c r="E922" s="159" t="s">
        <v>2711</v>
      </c>
      <c r="F922" s="240" t="s">
        <v>2089</v>
      </c>
      <c r="G922" s="241" t="s">
        <v>3955</v>
      </c>
      <c r="H922" s="151">
        <v>680.0</v>
      </c>
    </row>
    <row r="923">
      <c r="A923" s="144">
        <v>922.0</v>
      </c>
      <c r="B923" s="242" t="s">
        <v>318</v>
      </c>
      <c r="C923" s="160" t="s">
        <v>317</v>
      </c>
      <c r="D923" s="160" t="s">
        <v>2997</v>
      </c>
      <c r="E923" s="160" t="s">
        <v>2711</v>
      </c>
      <c r="F923" s="243" t="s">
        <v>2091</v>
      </c>
      <c r="G923" s="244" t="s">
        <v>3956</v>
      </c>
      <c r="H923" s="154">
        <v>681.0</v>
      </c>
    </row>
    <row r="924">
      <c r="A924" s="139">
        <v>923.0</v>
      </c>
      <c r="B924" s="239" t="s">
        <v>318</v>
      </c>
      <c r="C924" s="159" t="s">
        <v>317</v>
      </c>
      <c r="D924" s="159" t="s">
        <v>2997</v>
      </c>
      <c r="E924" s="159" t="s">
        <v>2711</v>
      </c>
      <c r="F924" s="240" t="s">
        <v>2093</v>
      </c>
      <c r="G924" s="241" t="s">
        <v>3957</v>
      </c>
      <c r="H924" s="151">
        <v>682.0</v>
      </c>
    </row>
    <row r="925">
      <c r="A925" s="144">
        <v>924.0</v>
      </c>
      <c r="B925" s="242" t="s">
        <v>318</v>
      </c>
      <c r="C925" s="160" t="s">
        <v>317</v>
      </c>
      <c r="D925" s="160" t="s">
        <v>2997</v>
      </c>
      <c r="E925" s="160" t="s">
        <v>2711</v>
      </c>
      <c r="F925" s="243" t="s">
        <v>2100</v>
      </c>
      <c r="G925" s="244" t="s">
        <v>3958</v>
      </c>
      <c r="H925" s="154">
        <v>683.0</v>
      </c>
    </row>
    <row r="926">
      <c r="A926" s="139">
        <v>925.0</v>
      </c>
      <c r="B926" s="239" t="s">
        <v>318</v>
      </c>
      <c r="C926" s="159" t="s">
        <v>317</v>
      </c>
      <c r="D926" s="159" t="s">
        <v>2997</v>
      </c>
      <c r="E926" s="159" t="s">
        <v>2711</v>
      </c>
      <c r="F926" s="240" t="s">
        <v>2102</v>
      </c>
      <c r="G926" s="241" t="s">
        <v>3959</v>
      </c>
      <c r="H926" s="151">
        <v>684.0</v>
      </c>
    </row>
    <row r="927">
      <c r="A927" s="144">
        <v>926.0</v>
      </c>
      <c r="B927" s="242" t="s">
        <v>318</v>
      </c>
      <c r="C927" s="160" t="s">
        <v>317</v>
      </c>
      <c r="D927" s="160" t="s">
        <v>3004</v>
      </c>
      <c r="E927" s="160" t="s">
        <v>2714</v>
      </c>
      <c r="F927" s="243" t="s">
        <v>2089</v>
      </c>
      <c r="G927" s="244" t="s">
        <v>3960</v>
      </c>
      <c r="H927" s="154">
        <v>685.0</v>
      </c>
    </row>
    <row r="928">
      <c r="A928" s="139">
        <v>927.0</v>
      </c>
      <c r="B928" s="239" t="s">
        <v>318</v>
      </c>
      <c r="C928" s="159" t="s">
        <v>317</v>
      </c>
      <c r="D928" s="159" t="s">
        <v>3004</v>
      </c>
      <c r="E928" s="159" t="s">
        <v>2714</v>
      </c>
      <c r="F928" s="240" t="s">
        <v>2091</v>
      </c>
      <c r="G928" s="241" t="s">
        <v>3961</v>
      </c>
      <c r="H928" s="151">
        <v>686.0</v>
      </c>
    </row>
    <row r="929">
      <c r="A929" s="144">
        <v>928.0</v>
      </c>
      <c r="B929" s="242" t="s">
        <v>318</v>
      </c>
      <c r="C929" s="160" t="s">
        <v>317</v>
      </c>
      <c r="D929" s="160" t="s">
        <v>3008</v>
      </c>
      <c r="E929" s="160" t="s">
        <v>2870</v>
      </c>
      <c r="F929" s="243" t="s">
        <v>2089</v>
      </c>
      <c r="G929" s="244" t="s">
        <v>3962</v>
      </c>
      <c r="H929" s="154">
        <v>687.0</v>
      </c>
    </row>
    <row r="930">
      <c r="A930" s="139">
        <v>929.0</v>
      </c>
      <c r="B930" s="239" t="s">
        <v>318</v>
      </c>
      <c r="C930" s="159" t="s">
        <v>317</v>
      </c>
      <c r="D930" s="159" t="s">
        <v>3008</v>
      </c>
      <c r="E930" s="159" t="s">
        <v>2870</v>
      </c>
      <c r="F930" s="240" t="s">
        <v>2091</v>
      </c>
      <c r="G930" s="241" t="s">
        <v>3963</v>
      </c>
      <c r="H930" s="151">
        <v>688.0</v>
      </c>
    </row>
    <row r="931">
      <c r="A931" s="144">
        <v>930.0</v>
      </c>
      <c r="B931" s="242" t="s">
        <v>318</v>
      </c>
      <c r="C931" s="160" t="s">
        <v>317</v>
      </c>
      <c r="D931" s="160" t="s">
        <v>3008</v>
      </c>
      <c r="E931" s="160" t="s">
        <v>2870</v>
      </c>
      <c r="F931" s="243" t="s">
        <v>2093</v>
      </c>
      <c r="G931" s="244" t="s">
        <v>3964</v>
      </c>
      <c r="H931" s="154">
        <v>689.0</v>
      </c>
    </row>
    <row r="932">
      <c r="A932" s="139">
        <v>931.0</v>
      </c>
      <c r="B932" s="239" t="s">
        <v>318</v>
      </c>
      <c r="C932" s="159" t="s">
        <v>317</v>
      </c>
      <c r="D932" s="159" t="s">
        <v>3016</v>
      </c>
      <c r="E932" s="159" t="s">
        <v>2718</v>
      </c>
      <c r="F932" s="240" t="s">
        <v>2089</v>
      </c>
      <c r="G932" s="241" t="s">
        <v>3965</v>
      </c>
      <c r="H932" s="151">
        <v>690.0</v>
      </c>
    </row>
    <row r="933">
      <c r="A933" s="144">
        <v>932.0</v>
      </c>
      <c r="B933" s="242" t="s">
        <v>318</v>
      </c>
      <c r="C933" s="160" t="s">
        <v>317</v>
      </c>
      <c r="D933" s="160" t="s">
        <v>3016</v>
      </c>
      <c r="E933" s="160" t="s">
        <v>2718</v>
      </c>
      <c r="F933" s="243" t="s">
        <v>2091</v>
      </c>
      <c r="G933" s="244" t="s">
        <v>3966</v>
      </c>
      <c r="H933" s="154">
        <v>691.0</v>
      </c>
    </row>
    <row r="934">
      <c r="A934" s="139">
        <v>933.0</v>
      </c>
      <c r="B934" s="239" t="s">
        <v>318</v>
      </c>
      <c r="C934" s="159" t="s">
        <v>317</v>
      </c>
      <c r="D934" s="159" t="s">
        <v>3021</v>
      </c>
      <c r="E934" s="159" t="s">
        <v>2720</v>
      </c>
      <c r="F934" s="240" t="s">
        <v>2089</v>
      </c>
      <c r="G934" s="241" t="s">
        <v>3967</v>
      </c>
      <c r="H934" s="151">
        <v>692.0</v>
      </c>
    </row>
    <row r="935">
      <c r="A935" s="144">
        <v>934.0</v>
      </c>
      <c r="B935" s="242" t="s">
        <v>318</v>
      </c>
      <c r="C935" s="160" t="s">
        <v>317</v>
      </c>
      <c r="D935" s="160" t="s">
        <v>3021</v>
      </c>
      <c r="E935" s="160" t="s">
        <v>2720</v>
      </c>
      <c r="F935" s="243" t="s">
        <v>2091</v>
      </c>
      <c r="G935" s="244" t="s">
        <v>3968</v>
      </c>
      <c r="H935" s="154">
        <v>693.0</v>
      </c>
    </row>
    <row r="936">
      <c r="A936" s="139">
        <v>935.0</v>
      </c>
      <c r="B936" s="239" t="s">
        <v>318</v>
      </c>
      <c r="C936" s="159" t="s">
        <v>317</v>
      </c>
      <c r="D936" s="159" t="s">
        <v>3021</v>
      </c>
      <c r="E936" s="159" t="s">
        <v>2720</v>
      </c>
      <c r="F936" s="240" t="s">
        <v>2093</v>
      </c>
      <c r="G936" s="241" t="s">
        <v>3969</v>
      </c>
      <c r="H936" s="151">
        <v>694.0</v>
      </c>
    </row>
    <row r="937">
      <c r="A937" s="144">
        <v>936.0</v>
      </c>
      <c r="B937" s="242" t="s">
        <v>318</v>
      </c>
      <c r="C937" s="160" t="s">
        <v>317</v>
      </c>
      <c r="D937" s="160" t="s">
        <v>3021</v>
      </c>
      <c r="E937" s="160" t="s">
        <v>2720</v>
      </c>
      <c r="F937" s="243" t="s">
        <v>2100</v>
      </c>
      <c r="G937" s="244" t="s">
        <v>3970</v>
      </c>
      <c r="H937" s="154">
        <v>695.0</v>
      </c>
    </row>
    <row r="938">
      <c r="A938" s="139">
        <v>937.0</v>
      </c>
      <c r="B938" s="239" t="s">
        <v>318</v>
      </c>
      <c r="C938" s="159" t="s">
        <v>317</v>
      </c>
      <c r="D938" s="159" t="s">
        <v>3029</v>
      </c>
      <c r="E938" s="159" t="s">
        <v>3971</v>
      </c>
      <c r="F938" s="240" t="s">
        <v>2089</v>
      </c>
      <c r="G938" s="241" t="s">
        <v>3972</v>
      </c>
      <c r="H938" s="151">
        <v>696.0</v>
      </c>
    </row>
    <row r="939">
      <c r="A939" s="144">
        <v>938.0</v>
      </c>
      <c r="B939" s="242" t="s">
        <v>318</v>
      </c>
      <c r="C939" s="160" t="s">
        <v>317</v>
      </c>
      <c r="D939" s="160" t="s">
        <v>3029</v>
      </c>
      <c r="E939" s="160" t="s">
        <v>3971</v>
      </c>
      <c r="F939" s="243" t="s">
        <v>2091</v>
      </c>
      <c r="G939" s="244" t="s">
        <v>3973</v>
      </c>
      <c r="H939" s="154">
        <v>697.0</v>
      </c>
    </row>
    <row r="940">
      <c r="A940" s="139">
        <v>939.0</v>
      </c>
      <c r="B940" s="239" t="s">
        <v>318</v>
      </c>
      <c r="C940" s="159" t="s">
        <v>317</v>
      </c>
      <c r="D940" s="159" t="s">
        <v>3029</v>
      </c>
      <c r="E940" s="159" t="s">
        <v>3971</v>
      </c>
      <c r="F940" s="240" t="s">
        <v>2093</v>
      </c>
      <c r="G940" s="241" t="s">
        <v>3974</v>
      </c>
      <c r="H940" s="151">
        <v>698.0</v>
      </c>
    </row>
    <row r="941">
      <c r="A941" s="144">
        <v>940.0</v>
      </c>
      <c r="B941" s="242" t="s">
        <v>318</v>
      </c>
      <c r="C941" s="160" t="s">
        <v>317</v>
      </c>
      <c r="D941" s="160" t="s">
        <v>3029</v>
      </c>
      <c r="E941" s="160" t="s">
        <v>3971</v>
      </c>
      <c r="F941" s="243" t="s">
        <v>2100</v>
      </c>
      <c r="G941" s="244" t="s">
        <v>3975</v>
      </c>
      <c r="H941" s="154">
        <v>699.0</v>
      </c>
    </row>
    <row r="942">
      <c r="A942" s="139">
        <v>941.0</v>
      </c>
      <c r="B942" s="239" t="s">
        <v>318</v>
      </c>
      <c r="C942" s="159" t="s">
        <v>317</v>
      </c>
      <c r="D942" s="159" t="s">
        <v>3029</v>
      </c>
      <c r="E942" s="159" t="s">
        <v>3971</v>
      </c>
      <c r="F942" s="240" t="s">
        <v>2102</v>
      </c>
      <c r="G942" s="241" t="s">
        <v>3976</v>
      </c>
      <c r="H942" s="151">
        <v>700.0</v>
      </c>
    </row>
    <row r="943">
      <c r="A943" s="144">
        <v>942.0</v>
      </c>
      <c r="B943" s="242" t="s">
        <v>318</v>
      </c>
      <c r="C943" s="160" t="s">
        <v>317</v>
      </c>
      <c r="D943" s="160" t="s">
        <v>3977</v>
      </c>
      <c r="E943" s="160" t="s">
        <v>2727</v>
      </c>
      <c r="F943" s="243" t="s">
        <v>2089</v>
      </c>
      <c r="G943" s="244" t="s">
        <v>3978</v>
      </c>
      <c r="H943" s="154">
        <v>701.0</v>
      </c>
    </row>
    <row r="944">
      <c r="A944" s="139">
        <v>943.0</v>
      </c>
      <c r="B944" s="239" t="s">
        <v>318</v>
      </c>
      <c r="C944" s="159" t="s">
        <v>317</v>
      </c>
      <c r="D944" s="159" t="s">
        <v>3977</v>
      </c>
      <c r="E944" s="159" t="s">
        <v>2727</v>
      </c>
      <c r="F944" s="240" t="s">
        <v>2091</v>
      </c>
      <c r="G944" s="241" t="s">
        <v>3979</v>
      </c>
      <c r="H944" s="151">
        <v>702.0</v>
      </c>
    </row>
    <row r="945">
      <c r="A945" s="144">
        <v>944.0</v>
      </c>
      <c r="B945" s="242" t="s">
        <v>318</v>
      </c>
      <c r="C945" s="160" t="s">
        <v>317</v>
      </c>
      <c r="D945" s="160" t="s">
        <v>3977</v>
      </c>
      <c r="E945" s="160" t="s">
        <v>2727</v>
      </c>
      <c r="F945" s="243" t="s">
        <v>2093</v>
      </c>
      <c r="G945" s="244" t="s">
        <v>3980</v>
      </c>
      <c r="H945" s="154">
        <v>703.0</v>
      </c>
    </row>
    <row r="946">
      <c r="A946" s="139">
        <v>945.0</v>
      </c>
      <c r="B946" s="239" t="s">
        <v>318</v>
      </c>
      <c r="C946" s="159" t="s">
        <v>317</v>
      </c>
      <c r="D946" s="159" t="s">
        <v>3981</v>
      </c>
      <c r="E946" s="159" t="s">
        <v>3982</v>
      </c>
      <c r="F946" s="240" t="s">
        <v>2089</v>
      </c>
      <c r="G946" s="241" t="s">
        <v>3983</v>
      </c>
      <c r="H946" s="151">
        <v>704.0</v>
      </c>
    </row>
    <row r="947">
      <c r="A947" s="144">
        <v>946.0</v>
      </c>
      <c r="B947" s="242" t="s">
        <v>318</v>
      </c>
      <c r="C947" s="160" t="s">
        <v>317</v>
      </c>
      <c r="D947" s="160" t="s">
        <v>3981</v>
      </c>
      <c r="E947" s="160" t="s">
        <v>3982</v>
      </c>
      <c r="F947" s="243" t="s">
        <v>2091</v>
      </c>
      <c r="G947" s="244" t="s">
        <v>3984</v>
      </c>
      <c r="H947" s="154">
        <v>705.0</v>
      </c>
    </row>
    <row r="948">
      <c r="A948" s="139">
        <v>947.0</v>
      </c>
      <c r="B948" s="239" t="s">
        <v>318</v>
      </c>
      <c r="C948" s="159" t="s">
        <v>317</v>
      </c>
      <c r="D948" s="159" t="s">
        <v>3981</v>
      </c>
      <c r="E948" s="159" t="s">
        <v>3982</v>
      </c>
      <c r="F948" s="240" t="s">
        <v>2093</v>
      </c>
      <c r="G948" s="241" t="s">
        <v>3985</v>
      </c>
      <c r="H948" s="151">
        <v>706.0</v>
      </c>
    </row>
    <row r="949">
      <c r="A949" s="144">
        <v>948.0</v>
      </c>
      <c r="B949" s="242" t="s">
        <v>318</v>
      </c>
      <c r="C949" s="160" t="s">
        <v>317</v>
      </c>
      <c r="D949" s="160" t="s">
        <v>3981</v>
      </c>
      <c r="E949" s="160" t="s">
        <v>3982</v>
      </c>
      <c r="F949" s="243" t="s">
        <v>2100</v>
      </c>
      <c r="G949" s="244" t="s">
        <v>3986</v>
      </c>
      <c r="H949" s="154">
        <v>707.0</v>
      </c>
    </row>
    <row r="950">
      <c r="A950" s="139">
        <v>949.0</v>
      </c>
      <c r="B950" s="239" t="s">
        <v>318</v>
      </c>
      <c r="C950" s="159" t="s">
        <v>317</v>
      </c>
      <c r="D950" s="159" t="s">
        <v>3987</v>
      </c>
      <c r="E950" s="159" t="s">
        <v>2735</v>
      </c>
      <c r="F950" s="240" t="s">
        <v>2089</v>
      </c>
      <c r="G950" s="241" t="s">
        <v>3988</v>
      </c>
      <c r="H950" s="151">
        <v>708.0</v>
      </c>
    </row>
    <row r="951">
      <c r="A951" s="144">
        <v>950.0</v>
      </c>
      <c r="B951" s="242" t="s">
        <v>318</v>
      </c>
      <c r="C951" s="160" t="s">
        <v>317</v>
      </c>
      <c r="D951" s="160" t="s">
        <v>3989</v>
      </c>
      <c r="E951" s="160" t="s">
        <v>2739</v>
      </c>
      <c r="F951" s="243" t="s">
        <v>2089</v>
      </c>
      <c r="G951" s="244" t="s">
        <v>3990</v>
      </c>
      <c r="H951" s="154">
        <v>709.0</v>
      </c>
    </row>
    <row r="952">
      <c r="A952" s="139">
        <v>951.0</v>
      </c>
      <c r="B952" s="239" t="s">
        <v>318</v>
      </c>
      <c r="C952" s="159" t="s">
        <v>317</v>
      </c>
      <c r="D952" s="159" t="s">
        <v>3991</v>
      </c>
      <c r="E952" s="159" t="s">
        <v>3992</v>
      </c>
      <c r="F952" s="240" t="s">
        <v>2089</v>
      </c>
      <c r="G952" s="241" t="s">
        <v>3993</v>
      </c>
      <c r="H952" s="151">
        <v>710.0</v>
      </c>
    </row>
    <row r="953">
      <c r="A953" s="144">
        <v>952.0</v>
      </c>
      <c r="B953" s="242" t="s">
        <v>318</v>
      </c>
      <c r="C953" s="160" t="s">
        <v>317</v>
      </c>
      <c r="D953" s="160" t="s">
        <v>3991</v>
      </c>
      <c r="E953" s="160" t="s">
        <v>3992</v>
      </c>
      <c r="F953" s="243" t="s">
        <v>2091</v>
      </c>
      <c r="G953" s="244" t="s">
        <v>3994</v>
      </c>
      <c r="H953" s="154">
        <v>711.0</v>
      </c>
    </row>
    <row r="954">
      <c r="A954" s="139">
        <v>953.0</v>
      </c>
      <c r="B954" s="239" t="s">
        <v>318</v>
      </c>
      <c r="C954" s="159" t="s">
        <v>317</v>
      </c>
      <c r="D954" s="159" t="s">
        <v>3995</v>
      </c>
      <c r="E954" s="159" t="s">
        <v>2750</v>
      </c>
      <c r="F954" s="240" t="s">
        <v>2089</v>
      </c>
      <c r="G954" s="241" t="s">
        <v>3996</v>
      </c>
      <c r="H954" s="151">
        <v>712.0</v>
      </c>
    </row>
    <row r="955">
      <c r="A955" s="144">
        <v>954.0</v>
      </c>
      <c r="B955" s="242" t="s">
        <v>318</v>
      </c>
      <c r="C955" s="160" t="s">
        <v>317</v>
      </c>
      <c r="D955" s="160" t="s">
        <v>3995</v>
      </c>
      <c r="E955" s="160" t="s">
        <v>2750</v>
      </c>
      <c r="F955" s="243" t="s">
        <v>2091</v>
      </c>
      <c r="G955" s="244" t="s">
        <v>3997</v>
      </c>
      <c r="H955" s="154">
        <v>713.0</v>
      </c>
    </row>
    <row r="956">
      <c r="A956" s="139">
        <v>955.0</v>
      </c>
      <c r="B956" s="239" t="s">
        <v>318</v>
      </c>
      <c r="C956" s="159" t="s">
        <v>317</v>
      </c>
      <c r="D956" s="159" t="s">
        <v>3995</v>
      </c>
      <c r="E956" s="159" t="s">
        <v>2750</v>
      </c>
      <c r="F956" s="240" t="s">
        <v>2093</v>
      </c>
      <c r="G956" s="241" t="s">
        <v>3998</v>
      </c>
      <c r="H956" s="151">
        <v>714.0</v>
      </c>
    </row>
    <row r="957">
      <c r="A957" s="144">
        <v>956.0</v>
      </c>
      <c r="B957" s="242" t="s">
        <v>318</v>
      </c>
      <c r="C957" s="160" t="s">
        <v>317</v>
      </c>
      <c r="D957" s="160" t="s">
        <v>3999</v>
      </c>
      <c r="E957" s="160" t="s">
        <v>2754</v>
      </c>
      <c r="F957" s="243" t="s">
        <v>2089</v>
      </c>
      <c r="G957" s="244" t="s">
        <v>4000</v>
      </c>
      <c r="H957" s="154">
        <v>715.0</v>
      </c>
    </row>
    <row r="958">
      <c r="A958" s="139">
        <v>957.0</v>
      </c>
      <c r="B958" s="239" t="s">
        <v>318</v>
      </c>
      <c r="C958" s="159" t="s">
        <v>317</v>
      </c>
      <c r="D958" s="159" t="s">
        <v>3999</v>
      </c>
      <c r="E958" s="159" t="s">
        <v>2754</v>
      </c>
      <c r="F958" s="240" t="s">
        <v>2091</v>
      </c>
      <c r="G958" s="241" t="s">
        <v>4001</v>
      </c>
      <c r="H958" s="151">
        <v>716.0</v>
      </c>
    </row>
    <row r="959">
      <c r="A959" s="144">
        <v>958.0</v>
      </c>
      <c r="B959" s="242" t="s">
        <v>318</v>
      </c>
      <c r="C959" s="160" t="s">
        <v>317</v>
      </c>
      <c r="D959" s="160" t="s">
        <v>4002</v>
      </c>
      <c r="E959" s="160" t="s">
        <v>4003</v>
      </c>
      <c r="F959" s="243" t="s">
        <v>2089</v>
      </c>
      <c r="G959" s="244" t="s">
        <v>4004</v>
      </c>
      <c r="H959" s="154">
        <v>717.0</v>
      </c>
    </row>
    <row r="960">
      <c r="A960" s="139">
        <v>959.0</v>
      </c>
      <c r="B960" s="239" t="s">
        <v>318</v>
      </c>
      <c r="C960" s="159" t="s">
        <v>317</v>
      </c>
      <c r="D960" s="159" t="s">
        <v>4005</v>
      </c>
      <c r="E960" s="159" t="s">
        <v>4006</v>
      </c>
      <c r="F960" s="240" t="s">
        <v>2089</v>
      </c>
      <c r="G960" s="241" t="s">
        <v>4007</v>
      </c>
      <c r="H960" s="151">
        <v>718.0</v>
      </c>
    </row>
    <row r="961">
      <c r="A961" s="144">
        <v>960.0</v>
      </c>
      <c r="B961" s="242" t="s">
        <v>318</v>
      </c>
      <c r="C961" s="160" t="s">
        <v>317</v>
      </c>
      <c r="D961" s="160" t="s">
        <v>4005</v>
      </c>
      <c r="E961" s="160" t="s">
        <v>4006</v>
      </c>
      <c r="F961" s="243" t="s">
        <v>2091</v>
      </c>
      <c r="G961" s="244" t="s">
        <v>4008</v>
      </c>
      <c r="H961" s="154">
        <v>719.0</v>
      </c>
    </row>
    <row r="962">
      <c r="A962" s="139">
        <v>961.0</v>
      </c>
      <c r="B962" s="239" t="s">
        <v>318</v>
      </c>
      <c r="C962" s="159" t="s">
        <v>317</v>
      </c>
      <c r="D962" s="159" t="s">
        <v>4005</v>
      </c>
      <c r="E962" s="159" t="s">
        <v>4006</v>
      </c>
      <c r="F962" s="240" t="s">
        <v>2093</v>
      </c>
      <c r="G962" s="241" t="s">
        <v>4009</v>
      </c>
      <c r="H962" s="151">
        <v>720.0</v>
      </c>
    </row>
    <row r="963">
      <c r="A963" s="144">
        <v>962.0</v>
      </c>
      <c r="B963" s="242" t="s">
        <v>318</v>
      </c>
      <c r="C963" s="160" t="s">
        <v>317</v>
      </c>
      <c r="D963" s="160" t="s">
        <v>4005</v>
      </c>
      <c r="E963" s="160" t="s">
        <v>4006</v>
      </c>
      <c r="F963" s="243" t="s">
        <v>2100</v>
      </c>
      <c r="G963" s="244" t="s">
        <v>4010</v>
      </c>
      <c r="H963" s="154">
        <v>721.0</v>
      </c>
    </row>
    <row r="964">
      <c r="A964" s="139">
        <v>963.0</v>
      </c>
      <c r="B964" s="239" t="s">
        <v>318</v>
      </c>
      <c r="C964" s="159" t="s">
        <v>317</v>
      </c>
      <c r="D964" s="159" t="s">
        <v>4011</v>
      </c>
      <c r="E964" s="159" t="s">
        <v>2757</v>
      </c>
      <c r="F964" s="240" t="s">
        <v>2089</v>
      </c>
      <c r="G964" s="241" t="s">
        <v>4012</v>
      </c>
      <c r="H964" s="151">
        <v>722.0</v>
      </c>
    </row>
    <row r="965">
      <c r="A965" s="144">
        <v>964.0</v>
      </c>
      <c r="B965" s="242" t="s">
        <v>318</v>
      </c>
      <c r="C965" s="160" t="s">
        <v>317</v>
      </c>
      <c r="D965" s="160" t="s">
        <v>4011</v>
      </c>
      <c r="E965" s="160" t="s">
        <v>2757</v>
      </c>
      <c r="F965" s="243" t="s">
        <v>2091</v>
      </c>
      <c r="G965" s="244" t="s">
        <v>4013</v>
      </c>
      <c r="H965" s="154">
        <v>723.0</v>
      </c>
    </row>
    <row r="966">
      <c r="A966" s="139">
        <v>965.0</v>
      </c>
      <c r="B966" s="239" t="s">
        <v>318</v>
      </c>
      <c r="C966" s="159" t="s">
        <v>317</v>
      </c>
      <c r="D966" s="159" t="s">
        <v>4011</v>
      </c>
      <c r="E966" s="159" t="s">
        <v>2757</v>
      </c>
      <c r="F966" s="240" t="s">
        <v>2093</v>
      </c>
      <c r="G966" s="241" t="s">
        <v>4014</v>
      </c>
      <c r="H966" s="151">
        <v>724.0</v>
      </c>
    </row>
    <row r="967">
      <c r="A967" s="144">
        <v>966.0</v>
      </c>
      <c r="B967" s="242" t="s">
        <v>318</v>
      </c>
      <c r="C967" s="160" t="s">
        <v>317</v>
      </c>
      <c r="D967" s="160" t="s">
        <v>4011</v>
      </c>
      <c r="E967" s="160" t="s">
        <v>2757</v>
      </c>
      <c r="F967" s="243" t="s">
        <v>2100</v>
      </c>
      <c r="G967" s="244" t="s">
        <v>4015</v>
      </c>
      <c r="H967" s="154">
        <v>725.0</v>
      </c>
    </row>
    <row r="968">
      <c r="A968" s="139">
        <v>967.0</v>
      </c>
      <c r="B968" s="239" t="s">
        <v>318</v>
      </c>
      <c r="C968" s="159" t="s">
        <v>317</v>
      </c>
      <c r="D968" s="159" t="s">
        <v>4016</v>
      </c>
      <c r="E968" s="159" t="s">
        <v>2762</v>
      </c>
      <c r="F968" s="240" t="s">
        <v>2089</v>
      </c>
      <c r="G968" s="241" t="s">
        <v>4017</v>
      </c>
      <c r="H968" s="151">
        <v>726.0</v>
      </c>
    </row>
    <row r="969">
      <c r="A969" s="144">
        <v>968.0</v>
      </c>
      <c r="B969" s="242" t="s">
        <v>318</v>
      </c>
      <c r="C969" s="160" t="s">
        <v>317</v>
      </c>
      <c r="D969" s="160" t="s">
        <v>4016</v>
      </c>
      <c r="E969" s="160" t="s">
        <v>2762</v>
      </c>
      <c r="F969" s="243" t="s">
        <v>2091</v>
      </c>
      <c r="G969" s="244" t="s">
        <v>4018</v>
      </c>
      <c r="H969" s="154">
        <v>727.0</v>
      </c>
    </row>
    <row r="970">
      <c r="A970" s="139">
        <v>969.0</v>
      </c>
      <c r="B970" s="239" t="s">
        <v>318</v>
      </c>
      <c r="C970" s="159" t="s">
        <v>317</v>
      </c>
      <c r="D970" s="159" t="s">
        <v>4019</v>
      </c>
      <c r="E970" s="159" t="s">
        <v>4020</v>
      </c>
      <c r="F970" s="240" t="s">
        <v>2089</v>
      </c>
      <c r="G970" s="241" t="s">
        <v>4021</v>
      </c>
      <c r="H970" s="151">
        <v>728.0</v>
      </c>
    </row>
    <row r="971">
      <c r="A971" s="144">
        <v>970.0</v>
      </c>
      <c r="B971" s="242" t="s">
        <v>318</v>
      </c>
      <c r="C971" s="160" t="s">
        <v>317</v>
      </c>
      <c r="D971" s="160" t="s">
        <v>4019</v>
      </c>
      <c r="E971" s="160" t="s">
        <v>4020</v>
      </c>
      <c r="F971" s="243" t="s">
        <v>2091</v>
      </c>
      <c r="G971" s="244" t="s">
        <v>4022</v>
      </c>
      <c r="H971" s="154">
        <v>729.0</v>
      </c>
    </row>
    <row r="972">
      <c r="A972" s="139">
        <v>971.0</v>
      </c>
      <c r="B972" s="239" t="s">
        <v>318</v>
      </c>
      <c r="C972" s="159" t="s">
        <v>317</v>
      </c>
      <c r="D972" s="159" t="s">
        <v>4019</v>
      </c>
      <c r="E972" s="159" t="s">
        <v>4020</v>
      </c>
      <c r="F972" s="240" t="s">
        <v>2093</v>
      </c>
      <c r="G972" s="241" t="s">
        <v>4023</v>
      </c>
      <c r="H972" s="151">
        <v>730.0</v>
      </c>
    </row>
    <row r="973">
      <c r="A973" s="144">
        <v>972.0</v>
      </c>
      <c r="B973" s="242" t="s">
        <v>318</v>
      </c>
      <c r="C973" s="160" t="s">
        <v>317</v>
      </c>
      <c r="D973" s="160" t="s">
        <v>4019</v>
      </c>
      <c r="E973" s="160" t="s">
        <v>4020</v>
      </c>
      <c r="F973" s="243" t="s">
        <v>2100</v>
      </c>
      <c r="G973" s="244" t="s">
        <v>4024</v>
      </c>
      <c r="H973" s="154">
        <v>731.0</v>
      </c>
    </row>
    <row r="974">
      <c r="A974" s="139">
        <v>973.0</v>
      </c>
      <c r="B974" s="239" t="s">
        <v>318</v>
      </c>
      <c r="C974" s="159" t="s">
        <v>317</v>
      </c>
      <c r="D974" s="159" t="s">
        <v>4019</v>
      </c>
      <c r="E974" s="159" t="s">
        <v>4020</v>
      </c>
      <c r="F974" s="240" t="s">
        <v>2102</v>
      </c>
      <c r="G974" s="241" t="s">
        <v>4025</v>
      </c>
      <c r="H974" s="151">
        <v>732.0</v>
      </c>
    </row>
    <row r="975">
      <c r="A975" s="144">
        <v>974.0</v>
      </c>
      <c r="B975" s="242" t="s">
        <v>318</v>
      </c>
      <c r="C975" s="160" t="s">
        <v>317</v>
      </c>
      <c r="D975" s="160" t="s">
        <v>4019</v>
      </c>
      <c r="E975" s="160" t="s">
        <v>4020</v>
      </c>
      <c r="F975" s="243" t="s">
        <v>2104</v>
      </c>
      <c r="G975" s="244" t="s">
        <v>4026</v>
      </c>
      <c r="H975" s="154">
        <v>733.0</v>
      </c>
    </row>
    <row r="976">
      <c r="A976" s="139">
        <v>975.0</v>
      </c>
      <c r="B976" s="239" t="s">
        <v>318</v>
      </c>
      <c r="C976" s="159" t="s">
        <v>317</v>
      </c>
      <c r="D976" s="159" t="s">
        <v>4019</v>
      </c>
      <c r="E976" s="159" t="s">
        <v>4020</v>
      </c>
      <c r="F976" s="240" t="s">
        <v>2106</v>
      </c>
      <c r="G976" s="241" t="s">
        <v>4027</v>
      </c>
      <c r="H976" s="151">
        <v>734.0</v>
      </c>
    </row>
    <row r="977">
      <c r="A977" s="144">
        <v>976.0</v>
      </c>
      <c r="B977" s="242" t="s">
        <v>318</v>
      </c>
      <c r="C977" s="160" t="s">
        <v>317</v>
      </c>
      <c r="D977" s="160" t="s">
        <v>4028</v>
      </c>
      <c r="E977" s="160" t="s">
        <v>4029</v>
      </c>
      <c r="F977" s="243" t="s">
        <v>2089</v>
      </c>
      <c r="G977" s="244" t="s">
        <v>4030</v>
      </c>
      <c r="H977" s="154">
        <v>735.0</v>
      </c>
    </row>
    <row r="978">
      <c r="A978" s="139">
        <v>977.0</v>
      </c>
      <c r="B978" s="239" t="s">
        <v>318</v>
      </c>
      <c r="C978" s="159" t="s">
        <v>317</v>
      </c>
      <c r="D978" s="159" t="s">
        <v>4028</v>
      </c>
      <c r="E978" s="159" t="s">
        <v>4029</v>
      </c>
      <c r="F978" s="240" t="s">
        <v>2091</v>
      </c>
      <c r="G978" s="241" t="s">
        <v>4031</v>
      </c>
      <c r="H978" s="151">
        <v>736.0</v>
      </c>
    </row>
    <row r="979">
      <c r="A979" s="144">
        <v>978.0</v>
      </c>
      <c r="B979" s="242" t="s">
        <v>318</v>
      </c>
      <c r="C979" s="160" t="s">
        <v>317</v>
      </c>
      <c r="D979" s="160" t="s">
        <v>4028</v>
      </c>
      <c r="E979" s="160" t="s">
        <v>4029</v>
      </c>
      <c r="F979" s="243" t="s">
        <v>2093</v>
      </c>
      <c r="G979" s="244" t="s">
        <v>4032</v>
      </c>
      <c r="H979" s="154">
        <v>737.0</v>
      </c>
    </row>
    <row r="980">
      <c r="A980" s="139">
        <v>979.0</v>
      </c>
      <c r="B980" s="239" t="s">
        <v>318</v>
      </c>
      <c r="C980" s="159" t="s">
        <v>317</v>
      </c>
      <c r="D980" s="159" t="s">
        <v>4028</v>
      </c>
      <c r="E980" s="159" t="s">
        <v>4029</v>
      </c>
      <c r="F980" s="240" t="s">
        <v>2100</v>
      </c>
      <c r="G980" s="241" t="s">
        <v>4033</v>
      </c>
      <c r="H980" s="151">
        <v>738.0</v>
      </c>
    </row>
    <row r="981">
      <c r="A981" s="144">
        <v>980.0</v>
      </c>
      <c r="B981" s="242" t="s">
        <v>318</v>
      </c>
      <c r="C981" s="160" t="s">
        <v>317</v>
      </c>
      <c r="D981" s="160" t="s">
        <v>4028</v>
      </c>
      <c r="E981" s="160" t="s">
        <v>4029</v>
      </c>
      <c r="F981" s="243" t="s">
        <v>2102</v>
      </c>
      <c r="G981" s="244" t="s">
        <v>4034</v>
      </c>
      <c r="H981" s="154">
        <v>739.0</v>
      </c>
    </row>
    <row r="982">
      <c r="A982" s="139">
        <v>981.0</v>
      </c>
      <c r="B982" s="239" t="s">
        <v>318</v>
      </c>
      <c r="C982" s="159" t="s">
        <v>317</v>
      </c>
      <c r="D982" s="159" t="s">
        <v>4035</v>
      </c>
      <c r="E982" s="159" t="s">
        <v>4036</v>
      </c>
      <c r="F982" s="240" t="s">
        <v>2089</v>
      </c>
      <c r="G982" s="241" t="s">
        <v>4037</v>
      </c>
      <c r="H982" s="151">
        <v>740.0</v>
      </c>
    </row>
    <row r="983">
      <c r="A983" s="144">
        <v>982.0</v>
      </c>
      <c r="B983" s="242" t="s">
        <v>318</v>
      </c>
      <c r="C983" s="160" t="s">
        <v>317</v>
      </c>
      <c r="D983" s="160" t="s">
        <v>4035</v>
      </c>
      <c r="E983" s="160" t="s">
        <v>4036</v>
      </c>
      <c r="F983" s="243" t="s">
        <v>2091</v>
      </c>
      <c r="G983" s="244" t="s">
        <v>4038</v>
      </c>
      <c r="H983" s="154">
        <v>741.0</v>
      </c>
    </row>
    <row r="984">
      <c r="A984" s="139">
        <v>983.0</v>
      </c>
      <c r="B984" s="239" t="s">
        <v>318</v>
      </c>
      <c r="C984" s="159" t="s">
        <v>317</v>
      </c>
      <c r="D984" s="159" t="s">
        <v>4035</v>
      </c>
      <c r="E984" s="159" t="s">
        <v>4036</v>
      </c>
      <c r="F984" s="240" t="s">
        <v>2093</v>
      </c>
      <c r="G984" s="241" t="s">
        <v>4039</v>
      </c>
      <c r="H984" s="151">
        <v>742.0</v>
      </c>
    </row>
    <row r="985">
      <c r="A985" s="144">
        <v>984.0</v>
      </c>
      <c r="B985" s="242" t="s">
        <v>318</v>
      </c>
      <c r="C985" s="160" t="s">
        <v>317</v>
      </c>
      <c r="D985" s="160" t="s">
        <v>4035</v>
      </c>
      <c r="E985" s="160" t="s">
        <v>4036</v>
      </c>
      <c r="F985" s="243" t="s">
        <v>2100</v>
      </c>
      <c r="G985" s="244" t="s">
        <v>4040</v>
      </c>
      <c r="H985" s="154">
        <v>743.0</v>
      </c>
    </row>
    <row r="986">
      <c r="A986" s="139">
        <v>985.0</v>
      </c>
      <c r="B986" s="239" t="s">
        <v>318</v>
      </c>
      <c r="C986" s="159" t="s">
        <v>317</v>
      </c>
      <c r="D986" s="159" t="s">
        <v>4035</v>
      </c>
      <c r="E986" s="159" t="s">
        <v>4036</v>
      </c>
      <c r="F986" s="240" t="s">
        <v>2102</v>
      </c>
      <c r="G986" s="241" t="s">
        <v>4041</v>
      </c>
      <c r="H986" s="151">
        <v>744.0</v>
      </c>
    </row>
    <row r="987">
      <c r="A987" s="144">
        <v>986.0</v>
      </c>
      <c r="B987" s="242" t="s">
        <v>318</v>
      </c>
      <c r="C987" s="160" t="s">
        <v>317</v>
      </c>
      <c r="D987" s="160" t="s">
        <v>4035</v>
      </c>
      <c r="E987" s="160" t="s">
        <v>4036</v>
      </c>
      <c r="F987" s="243" t="s">
        <v>2104</v>
      </c>
      <c r="G987" s="244" t="s">
        <v>4042</v>
      </c>
      <c r="H987" s="154">
        <v>745.0</v>
      </c>
    </row>
    <row r="988">
      <c r="A988" s="139">
        <v>987.0</v>
      </c>
      <c r="B988" s="239" t="s">
        <v>318</v>
      </c>
      <c r="C988" s="159" t="s">
        <v>317</v>
      </c>
      <c r="D988" s="159" t="s">
        <v>4043</v>
      </c>
      <c r="E988" s="159" t="s">
        <v>4044</v>
      </c>
      <c r="F988" s="240" t="s">
        <v>2089</v>
      </c>
      <c r="G988" s="241" t="s">
        <v>4045</v>
      </c>
      <c r="H988" s="151">
        <v>746.0</v>
      </c>
    </row>
    <row r="989">
      <c r="A989" s="144">
        <v>988.0</v>
      </c>
      <c r="B989" s="242" t="s">
        <v>318</v>
      </c>
      <c r="C989" s="160" t="s">
        <v>317</v>
      </c>
      <c r="D989" s="160" t="s">
        <v>4043</v>
      </c>
      <c r="E989" s="160" t="s">
        <v>4044</v>
      </c>
      <c r="F989" s="243" t="s">
        <v>2091</v>
      </c>
      <c r="G989" s="244" t="s">
        <v>4046</v>
      </c>
      <c r="H989" s="154">
        <v>747.0</v>
      </c>
    </row>
    <row r="990">
      <c r="A990" s="139">
        <v>989.0</v>
      </c>
      <c r="B990" s="239" t="s">
        <v>318</v>
      </c>
      <c r="C990" s="159" t="s">
        <v>317</v>
      </c>
      <c r="D990" s="159" t="s">
        <v>4043</v>
      </c>
      <c r="E990" s="159" t="s">
        <v>4044</v>
      </c>
      <c r="F990" s="240" t="s">
        <v>2093</v>
      </c>
      <c r="G990" s="241" t="s">
        <v>4047</v>
      </c>
      <c r="H990" s="151">
        <v>748.0</v>
      </c>
    </row>
    <row r="991">
      <c r="A991" s="144">
        <v>990.0</v>
      </c>
      <c r="B991" s="242" t="s">
        <v>318</v>
      </c>
      <c r="C991" s="160" t="s">
        <v>317</v>
      </c>
      <c r="D991" s="160" t="s">
        <v>4048</v>
      </c>
      <c r="E991" s="160" t="s">
        <v>4049</v>
      </c>
      <c r="F991" s="243" t="s">
        <v>2089</v>
      </c>
      <c r="G991" s="244" t="s">
        <v>4050</v>
      </c>
      <c r="H991" s="154">
        <v>749.0</v>
      </c>
    </row>
    <row r="992">
      <c r="A992" s="139">
        <v>991.0</v>
      </c>
      <c r="B992" s="239" t="s">
        <v>318</v>
      </c>
      <c r="C992" s="159" t="s">
        <v>317</v>
      </c>
      <c r="D992" s="159" t="s">
        <v>4048</v>
      </c>
      <c r="E992" s="159" t="s">
        <v>4049</v>
      </c>
      <c r="F992" s="240" t="s">
        <v>2091</v>
      </c>
      <c r="G992" s="241" t="s">
        <v>4051</v>
      </c>
      <c r="H992" s="151">
        <v>750.0</v>
      </c>
    </row>
    <row r="993">
      <c r="A993" s="144">
        <v>992.0</v>
      </c>
      <c r="B993" s="242" t="s">
        <v>318</v>
      </c>
      <c r="C993" s="160" t="s">
        <v>317</v>
      </c>
      <c r="D993" s="160" t="s">
        <v>4048</v>
      </c>
      <c r="E993" s="160" t="s">
        <v>4049</v>
      </c>
      <c r="F993" s="243" t="s">
        <v>2093</v>
      </c>
      <c r="G993" s="244" t="s">
        <v>4052</v>
      </c>
      <c r="H993" s="154">
        <v>751.0</v>
      </c>
    </row>
    <row r="994">
      <c r="A994" s="139">
        <v>993.0</v>
      </c>
      <c r="B994" s="239" t="s">
        <v>318</v>
      </c>
      <c r="C994" s="159" t="s">
        <v>317</v>
      </c>
      <c r="D994" s="159" t="s">
        <v>2960</v>
      </c>
      <c r="E994" s="159" t="s">
        <v>2705</v>
      </c>
      <c r="F994" s="240" t="s">
        <v>2089</v>
      </c>
      <c r="G994" s="241" t="s">
        <v>3947</v>
      </c>
      <c r="H994" s="151">
        <v>672.0</v>
      </c>
    </row>
    <row r="995">
      <c r="A995" s="144">
        <v>994.0</v>
      </c>
      <c r="B995" s="242" t="s">
        <v>318</v>
      </c>
      <c r="C995" s="160" t="s">
        <v>317</v>
      </c>
      <c r="D995" s="160" t="s">
        <v>2966</v>
      </c>
      <c r="E995" s="160" t="s">
        <v>2707</v>
      </c>
      <c r="F995" s="243" t="s">
        <v>2089</v>
      </c>
      <c r="G995" s="244" t="s">
        <v>4053</v>
      </c>
      <c r="H995" s="154">
        <v>753.0</v>
      </c>
    </row>
    <row r="996">
      <c r="A996" s="139">
        <v>995.0</v>
      </c>
      <c r="B996" s="239" t="s">
        <v>318</v>
      </c>
      <c r="C996" s="159" t="s">
        <v>317</v>
      </c>
      <c r="D996" s="159" t="s">
        <v>2966</v>
      </c>
      <c r="E996" s="159" t="s">
        <v>2707</v>
      </c>
      <c r="F996" s="240" t="s">
        <v>2091</v>
      </c>
      <c r="G996" s="241" t="s">
        <v>4054</v>
      </c>
      <c r="H996" s="151">
        <v>754.0</v>
      </c>
    </row>
    <row r="997">
      <c r="A997" s="144">
        <v>996.0</v>
      </c>
      <c r="B997" s="242" t="s">
        <v>318</v>
      </c>
      <c r="C997" s="160" t="s">
        <v>317</v>
      </c>
      <c r="D997" s="160" t="s">
        <v>2966</v>
      </c>
      <c r="E997" s="160" t="s">
        <v>2707</v>
      </c>
      <c r="F997" s="243" t="s">
        <v>2093</v>
      </c>
      <c r="G997" s="244" t="s">
        <v>4055</v>
      </c>
      <c r="H997" s="154">
        <v>755.0</v>
      </c>
    </row>
    <row r="998">
      <c r="A998" s="139">
        <v>997.0</v>
      </c>
      <c r="B998" s="239" t="s">
        <v>318</v>
      </c>
      <c r="C998" s="159" t="s">
        <v>317</v>
      </c>
      <c r="D998" s="159" t="s">
        <v>2966</v>
      </c>
      <c r="E998" s="159" t="s">
        <v>2707</v>
      </c>
      <c r="F998" s="240" t="s">
        <v>2100</v>
      </c>
      <c r="G998" s="241" t="s">
        <v>4056</v>
      </c>
      <c r="H998" s="151">
        <v>756.0</v>
      </c>
    </row>
    <row r="999">
      <c r="A999" s="144">
        <v>998.0</v>
      </c>
      <c r="B999" s="242" t="s">
        <v>318</v>
      </c>
      <c r="C999" s="160" t="s">
        <v>317</v>
      </c>
      <c r="D999" s="160" t="s">
        <v>2973</v>
      </c>
      <c r="E999" s="160" t="s">
        <v>2711</v>
      </c>
      <c r="F999" s="243" t="s">
        <v>2089</v>
      </c>
      <c r="G999" s="244" t="s">
        <v>4057</v>
      </c>
      <c r="H999" s="154">
        <v>757.0</v>
      </c>
    </row>
    <row r="1000">
      <c r="A1000" s="139">
        <v>999.0</v>
      </c>
      <c r="B1000" s="239" t="s">
        <v>318</v>
      </c>
      <c r="C1000" s="159" t="s">
        <v>317</v>
      </c>
      <c r="D1000" s="159" t="s">
        <v>2973</v>
      </c>
      <c r="E1000" s="159" t="s">
        <v>2711</v>
      </c>
      <c r="F1000" s="240" t="s">
        <v>2091</v>
      </c>
      <c r="G1000" s="241" t="s">
        <v>4058</v>
      </c>
      <c r="H1000" s="151">
        <v>758.0</v>
      </c>
    </row>
    <row r="1001">
      <c r="A1001" s="144">
        <v>1000.0</v>
      </c>
      <c r="B1001" s="242" t="s">
        <v>318</v>
      </c>
      <c r="C1001" s="160" t="s">
        <v>317</v>
      </c>
      <c r="D1001" s="160" t="s">
        <v>2973</v>
      </c>
      <c r="E1001" s="160" t="s">
        <v>2711</v>
      </c>
      <c r="F1001" s="243" t="s">
        <v>2093</v>
      </c>
      <c r="G1001" s="244" t="s">
        <v>4059</v>
      </c>
      <c r="H1001" s="154">
        <v>759.0</v>
      </c>
    </row>
    <row r="1002">
      <c r="A1002" s="139">
        <v>1001.0</v>
      </c>
      <c r="B1002" s="239" t="s">
        <v>318</v>
      </c>
      <c r="C1002" s="159" t="s">
        <v>317</v>
      </c>
      <c r="D1002" s="159" t="s">
        <v>2973</v>
      </c>
      <c r="E1002" s="159" t="s">
        <v>2711</v>
      </c>
      <c r="F1002" s="240" t="s">
        <v>2100</v>
      </c>
      <c r="G1002" s="241" t="s">
        <v>4060</v>
      </c>
      <c r="H1002" s="151">
        <v>760.0</v>
      </c>
    </row>
    <row r="1003">
      <c r="A1003" s="144">
        <v>1002.0</v>
      </c>
      <c r="B1003" s="242" t="s">
        <v>318</v>
      </c>
      <c r="C1003" s="160" t="s">
        <v>317</v>
      </c>
      <c r="D1003" s="160" t="s">
        <v>2973</v>
      </c>
      <c r="E1003" s="160" t="s">
        <v>2711</v>
      </c>
      <c r="F1003" s="243" t="s">
        <v>2102</v>
      </c>
      <c r="G1003" s="244" t="s">
        <v>4061</v>
      </c>
      <c r="H1003" s="154">
        <v>761.0</v>
      </c>
    </row>
    <row r="1004">
      <c r="A1004" s="139">
        <v>1003.0</v>
      </c>
      <c r="B1004" s="239" t="s">
        <v>318</v>
      </c>
      <c r="C1004" s="159" t="s">
        <v>317</v>
      </c>
      <c r="D1004" s="159" t="s">
        <v>3051</v>
      </c>
      <c r="E1004" s="159" t="s">
        <v>2714</v>
      </c>
      <c r="F1004" s="240" t="s">
        <v>2089</v>
      </c>
      <c r="G1004" s="241" t="s">
        <v>4062</v>
      </c>
      <c r="H1004" s="151">
        <v>762.0</v>
      </c>
    </row>
    <row r="1005">
      <c r="A1005" s="144">
        <v>1004.0</v>
      </c>
      <c r="B1005" s="242" t="s">
        <v>318</v>
      </c>
      <c r="C1005" s="160" t="s">
        <v>317</v>
      </c>
      <c r="D1005" s="160" t="s">
        <v>3051</v>
      </c>
      <c r="E1005" s="160" t="s">
        <v>2714</v>
      </c>
      <c r="F1005" s="243" t="s">
        <v>2091</v>
      </c>
      <c r="G1005" s="244" t="s">
        <v>4063</v>
      </c>
      <c r="H1005" s="154">
        <v>763.0</v>
      </c>
    </row>
    <row r="1006">
      <c r="A1006" s="139">
        <v>1005.0</v>
      </c>
      <c r="B1006" s="239" t="s">
        <v>318</v>
      </c>
      <c r="C1006" s="159" t="s">
        <v>317</v>
      </c>
      <c r="D1006" s="159" t="s">
        <v>3450</v>
      </c>
      <c r="E1006" s="159" t="s">
        <v>2718</v>
      </c>
      <c r="F1006" s="240" t="s">
        <v>2089</v>
      </c>
      <c r="G1006" s="241" t="s">
        <v>4064</v>
      </c>
      <c r="H1006" s="151">
        <v>764.0</v>
      </c>
    </row>
    <row r="1007">
      <c r="A1007" s="144">
        <v>1006.0</v>
      </c>
      <c r="B1007" s="242" t="s">
        <v>318</v>
      </c>
      <c r="C1007" s="160" t="s">
        <v>317</v>
      </c>
      <c r="D1007" s="160" t="s">
        <v>4065</v>
      </c>
      <c r="E1007" s="160" t="s">
        <v>3971</v>
      </c>
      <c r="F1007" s="243" t="s">
        <v>2089</v>
      </c>
      <c r="G1007" s="244" t="s">
        <v>4066</v>
      </c>
      <c r="H1007" s="154">
        <v>765.0</v>
      </c>
    </row>
    <row r="1008">
      <c r="A1008" s="139">
        <v>1007.0</v>
      </c>
      <c r="B1008" s="239" t="s">
        <v>318</v>
      </c>
      <c r="C1008" s="159" t="s">
        <v>317</v>
      </c>
      <c r="D1008" s="159" t="s">
        <v>4065</v>
      </c>
      <c r="E1008" s="159" t="s">
        <v>3971</v>
      </c>
      <c r="F1008" s="240" t="s">
        <v>2091</v>
      </c>
      <c r="G1008" s="241" t="s">
        <v>4067</v>
      </c>
      <c r="H1008" s="151">
        <v>766.0</v>
      </c>
    </row>
    <row r="1009">
      <c r="A1009" s="144">
        <v>1008.0</v>
      </c>
      <c r="B1009" s="242" t="s">
        <v>318</v>
      </c>
      <c r="C1009" s="160" t="s">
        <v>317</v>
      </c>
      <c r="D1009" s="160" t="s">
        <v>4065</v>
      </c>
      <c r="E1009" s="160" t="s">
        <v>3971</v>
      </c>
      <c r="F1009" s="243" t="s">
        <v>2093</v>
      </c>
      <c r="G1009" s="244" t="s">
        <v>4068</v>
      </c>
      <c r="H1009" s="154">
        <v>767.0</v>
      </c>
    </row>
    <row r="1010">
      <c r="A1010" s="139">
        <v>1009.0</v>
      </c>
      <c r="B1010" s="239" t="s">
        <v>318</v>
      </c>
      <c r="C1010" s="159" t="s">
        <v>317</v>
      </c>
      <c r="D1010" s="159" t="s">
        <v>4069</v>
      </c>
      <c r="E1010" s="159" t="s">
        <v>3982</v>
      </c>
      <c r="F1010" s="240" t="s">
        <v>2089</v>
      </c>
      <c r="G1010" s="241" t="s">
        <v>4070</v>
      </c>
      <c r="H1010" s="151">
        <v>768.0</v>
      </c>
    </row>
    <row r="1011">
      <c r="A1011" s="144">
        <v>1010.0</v>
      </c>
      <c r="B1011" s="242" t="s">
        <v>318</v>
      </c>
      <c r="C1011" s="160" t="s">
        <v>317</v>
      </c>
      <c r="D1011" s="160" t="s">
        <v>4069</v>
      </c>
      <c r="E1011" s="160" t="s">
        <v>3982</v>
      </c>
      <c r="F1011" s="243" t="s">
        <v>2091</v>
      </c>
      <c r="G1011" s="244" t="s">
        <v>4071</v>
      </c>
      <c r="H1011" s="154">
        <v>769.0</v>
      </c>
    </row>
    <row r="1012">
      <c r="A1012" s="139">
        <v>1011.0</v>
      </c>
      <c r="B1012" s="239" t="s">
        <v>318</v>
      </c>
      <c r="C1012" s="159" t="s">
        <v>317</v>
      </c>
      <c r="D1012" s="159" t="s">
        <v>4069</v>
      </c>
      <c r="E1012" s="159" t="s">
        <v>3982</v>
      </c>
      <c r="F1012" s="240" t="s">
        <v>2093</v>
      </c>
      <c r="G1012" s="241" t="s">
        <v>4072</v>
      </c>
      <c r="H1012" s="151">
        <v>770.0</v>
      </c>
    </row>
    <row r="1013">
      <c r="A1013" s="144">
        <v>1012.0</v>
      </c>
      <c r="B1013" s="242" t="s">
        <v>318</v>
      </c>
      <c r="C1013" s="160" t="s">
        <v>317</v>
      </c>
      <c r="D1013" s="160" t="s">
        <v>4069</v>
      </c>
      <c r="E1013" s="160" t="s">
        <v>3982</v>
      </c>
      <c r="F1013" s="243" t="s">
        <v>2100</v>
      </c>
      <c r="G1013" s="244" t="s">
        <v>4073</v>
      </c>
      <c r="H1013" s="154">
        <v>771.0</v>
      </c>
    </row>
    <row r="1014">
      <c r="A1014" s="139">
        <v>1013.0</v>
      </c>
      <c r="B1014" s="239" t="s">
        <v>318</v>
      </c>
      <c r="C1014" s="159" t="s">
        <v>317</v>
      </c>
      <c r="D1014" s="159" t="s">
        <v>4069</v>
      </c>
      <c r="E1014" s="159" t="s">
        <v>3982</v>
      </c>
      <c r="F1014" s="240" t="s">
        <v>2102</v>
      </c>
      <c r="G1014" s="241" t="s">
        <v>4074</v>
      </c>
      <c r="H1014" s="151">
        <v>772.0</v>
      </c>
    </row>
    <row r="1015">
      <c r="A1015" s="144">
        <v>1014.0</v>
      </c>
      <c r="B1015" s="242" t="s">
        <v>318</v>
      </c>
      <c r="C1015" s="160" t="s">
        <v>317</v>
      </c>
      <c r="D1015" s="160" t="s">
        <v>4069</v>
      </c>
      <c r="E1015" s="160" t="s">
        <v>3982</v>
      </c>
      <c r="F1015" s="243" t="s">
        <v>2104</v>
      </c>
      <c r="G1015" s="244" t="s">
        <v>4075</v>
      </c>
      <c r="H1015" s="154">
        <v>773.0</v>
      </c>
    </row>
    <row r="1016">
      <c r="A1016" s="139">
        <v>1015.0</v>
      </c>
      <c r="B1016" s="239" t="s">
        <v>318</v>
      </c>
      <c r="C1016" s="159" t="s">
        <v>317</v>
      </c>
      <c r="D1016" s="159" t="s">
        <v>4076</v>
      </c>
      <c r="E1016" s="159" t="s">
        <v>2739</v>
      </c>
      <c r="F1016" s="240" t="s">
        <v>2089</v>
      </c>
      <c r="G1016" s="241" t="s">
        <v>4077</v>
      </c>
      <c r="H1016" s="151">
        <v>774.0</v>
      </c>
    </row>
    <row r="1017">
      <c r="A1017" s="144">
        <v>1016.0</v>
      </c>
      <c r="B1017" s="242" t="s">
        <v>318</v>
      </c>
      <c r="C1017" s="160" t="s">
        <v>317</v>
      </c>
      <c r="D1017" s="160" t="s">
        <v>4078</v>
      </c>
      <c r="E1017" s="160" t="s">
        <v>3992</v>
      </c>
      <c r="F1017" s="243" t="s">
        <v>2089</v>
      </c>
      <c r="G1017" s="244" t="s">
        <v>4079</v>
      </c>
      <c r="H1017" s="154">
        <v>775.0</v>
      </c>
    </row>
    <row r="1018">
      <c r="A1018" s="139">
        <v>1017.0</v>
      </c>
      <c r="B1018" s="239" t="s">
        <v>318</v>
      </c>
      <c r="C1018" s="159" t="s">
        <v>317</v>
      </c>
      <c r="D1018" s="159" t="s">
        <v>4080</v>
      </c>
      <c r="E1018" s="159" t="s">
        <v>2750</v>
      </c>
      <c r="F1018" s="240" t="s">
        <v>2089</v>
      </c>
      <c r="G1018" s="241" t="s">
        <v>4081</v>
      </c>
      <c r="H1018" s="151">
        <v>776.0</v>
      </c>
    </row>
    <row r="1019">
      <c r="A1019" s="144">
        <v>1018.0</v>
      </c>
      <c r="B1019" s="242" t="s">
        <v>318</v>
      </c>
      <c r="C1019" s="160" t="s">
        <v>317</v>
      </c>
      <c r="D1019" s="160" t="s">
        <v>4082</v>
      </c>
      <c r="E1019" s="160" t="s">
        <v>2754</v>
      </c>
      <c r="F1019" s="243" t="s">
        <v>2089</v>
      </c>
      <c r="G1019" s="244" t="s">
        <v>4083</v>
      </c>
      <c r="H1019" s="154">
        <v>777.0</v>
      </c>
    </row>
    <row r="1020">
      <c r="A1020" s="139">
        <v>1019.0</v>
      </c>
      <c r="B1020" s="239" t="s">
        <v>318</v>
      </c>
      <c r="C1020" s="159" t="s">
        <v>317</v>
      </c>
      <c r="D1020" s="159" t="s">
        <v>4082</v>
      </c>
      <c r="E1020" s="159" t="s">
        <v>2754</v>
      </c>
      <c r="F1020" s="240" t="s">
        <v>2091</v>
      </c>
      <c r="G1020" s="241" t="s">
        <v>4084</v>
      </c>
      <c r="H1020" s="151">
        <v>778.0</v>
      </c>
    </row>
    <row r="1021">
      <c r="A1021" s="144">
        <v>1020.0</v>
      </c>
      <c r="B1021" s="242" t="s">
        <v>318</v>
      </c>
      <c r="C1021" s="160" t="s">
        <v>317</v>
      </c>
      <c r="D1021" s="160" t="s">
        <v>4085</v>
      </c>
      <c r="E1021" s="160" t="s">
        <v>4003</v>
      </c>
      <c r="F1021" s="243" t="s">
        <v>2089</v>
      </c>
      <c r="G1021" s="244" t="s">
        <v>4086</v>
      </c>
      <c r="H1021" s="154">
        <v>779.0</v>
      </c>
    </row>
    <row r="1022">
      <c r="A1022" s="139">
        <v>1021.0</v>
      </c>
      <c r="B1022" s="239" t="s">
        <v>318</v>
      </c>
      <c r="C1022" s="159" t="s">
        <v>317</v>
      </c>
      <c r="D1022" s="159" t="s">
        <v>4087</v>
      </c>
      <c r="E1022" s="159" t="s">
        <v>4006</v>
      </c>
      <c r="F1022" s="240" t="s">
        <v>2089</v>
      </c>
      <c r="G1022" s="241" t="s">
        <v>4088</v>
      </c>
      <c r="H1022" s="151">
        <v>780.0</v>
      </c>
    </row>
    <row r="1023">
      <c r="A1023" s="144">
        <v>1022.0</v>
      </c>
      <c r="B1023" s="242" t="s">
        <v>318</v>
      </c>
      <c r="C1023" s="160" t="s">
        <v>317</v>
      </c>
      <c r="D1023" s="160" t="s">
        <v>4087</v>
      </c>
      <c r="E1023" s="160" t="s">
        <v>4006</v>
      </c>
      <c r="F1023" s="243" t="s">
        <v>2091</v>
      </c>
      <c r="G1023" s="244" t="s">
        <v>4089</v>
      </c>
      <c r="H1023" s="154">
        <v>781.0</v>
      </c>
    </row>
    <row r="1024">
      <c r="A1024" s="139">
        <v>1023.0</v>
      </c>
      <c r="B1024" s="239" t="s">
        <v>318</v>
      </c>
      <c r="C1024" s="159" t="s">
        <v>317</v>
      </c>
      <c r="D1024" s="159" t="s">
        <v>4090</v>
      </c>
      <c r="E1024" s="159" t="s">
        <v>2757</v>
      </c>
      <c r="F1024" s="240" t="s">
        <v>2089</v>
      </c>
      <c r="G1024" s="241" t="s">
        <v>4091</v>
      </c>
      <c r="H1024" s="151">
        <v>782.0</v>
      </c>
    </row>
    <row r="1025">
      <c r="A1025" s="144">
        <v>1024.0</v>
      </c>
      <c r="B1025" s="242" t="s">
        <v>318</v>
      </c>
      <c r="C1025" s="160" t="s">
        <v>317</v>
      </c>
      <c r="D1025" s="160" t="s">
        <v>4090</v>
      </c>
      <c r="E1025" s="160" t="s">
        <v>2757</v>
      </c>
      <c r="F1025" s="243" t="s">
        <v>2091</v>
      </c>
      <c r="G1025" s="244" t="s">
        <v>4092</v>
      </c>
      <c r="H1025" s="154">
        <v>783.0</v>
      </c>
    </row>
    <row r="1026">
      <c r="A1026" s="139">
        <v>1025.0</v>
      </c>
      <c r="B1026" s="239" t="s">
        <v>318</v>
      </c>
      <c r="C1026" s="159" t="s">
        <v>317</v>
      </c>
      <c r="D1026" s="159" t="s">
        <v>4090</v>
      </c>
      <c r="E1026" s="159" t="s">
        <v>2757</v>
      </c>
      <c r="F1026" s="240" t="s">
        <v>2093</v>
      </c>
      <c r="G1026" s="241" t="s">
        <v>4093</v>
      </c>
      <c r="H1026" s="151">
        <v>784.0</v>
      </c>
    </row>
    <row r="1027">
      <c r="A1027" s="144">
        <v>1026.0</v>
      </c>
      <c r="B1027" s="242" t="s">
        <v>318</v>
      </c>
      <c r="C1027" s="160" t="s">
        <v>317</v>
      </c>
      <c r="D1027" s="160" t="s">
        <v>4090</v>
      </c>
      <c r="E1027" s="160" t="s">
        <v>2757</v>
      </c>
      <c r="F1027" s="243" t="s">
        <v>2100</v>
      </c>
      <c r="G1027" s="244" t="s">
        <v>4094</v>
      </c>
      <c r="H1027" s="154">
        <v>785.0</v>
      </c>
    </row>
    <row r="1028">
      <c r="A1028" s="139">
        <v>1027.0</v>
      </c>
      <c r="B1028" s="239" t="s">
        <v>318</v>
      </c>
      <c r="C1028" s="159" t="s">
        <v>317</v>
      </c>
      <c r="D1028" s="159" t="s">
        <v>4095</v>
      </c>
      <c r="E1028" s="159" t="s">
        <v>2762</v>
      </c>
      <c r="F1028" s="240" t="s">
        <v>2089</v>
      </c>
      <c r="G1028" s="241" t="s">
        <v>4096</v>
      </c>
      <c r="H1028" s="151">
        <v>786.0</v>
      </c>
    </row>
    <row r="1029">
      <c r="A1029" s="144">
        <v>1028.0</v>
      </c>
      <c r="B1029" s="242" t="s">
        <v>318</v>
      </c>
      <c r="C1029" s="160" t="s">
        <v>317</v>
      </c>
      <c r="D1029" s="160" t="s">
        <v>4095</v>
      </c>
      <c r="E1029" s="160" t="s">
        <v>2762</v>
      </c>
      <c r="F1029" s="243" t="s">
        <v>2091</v>
      </c>
      <c r="G1029" s="244" t="s">
        <v>4097</v>
      </c>
      <c r="H1029" s="154">
        <v>787.0</v>
      </c>
    </row>
    <row r="1030">
      <c r="A1030" s="139">
        <v>1029.0</v>
      </c>
      <c r="B1030" s="239" t="s">
        <v>318</v>
      </c>
      <c r="C1030" s="159" t="s">
        <v>317</v>
      </c>
      <c r="D1030" s="159" t="s">
        <v>4095</v>
      </c>
      <c r="E1030" s="159" t="s">
        <v>2762</v>
      </c>
      <c r="F1030" s="240" t="s">
        <v>2093</v>
      </c>
      <c r="G1030" s="241" t="s">
        <v>4098</v>
      </c>
      <c r="H1030" s="151">
        <v>788.0</v>
      </c>
    </row>
    <row r="1031">
      <c r="A1031" s="144">
        <v>1030.0</v>
      </c>
      <c r="B1031" s="242" t="s">
        <v>318</v>
      </c>
      <c r="C1031" s="160" t="s">
        <v>317</v>
      </c>
      <c r="D1031" s="160" t="s">
        <v>4099</v>
      </c>
      <c r="E1031" s="160" t="s">
        <v>4020</v>
      </c>
      <c r="F1031" s="243" t="s">
        <v>2089</v>
      </c>
      <c r="G1031" s="244" t="s">
        <v>4100</v>
      </c>
      <c r="H1031" s="154">
        <v>789.0</v>
      </c>
    </row>
    <row r="1032">
      <c r="A1032" s="139">
        <v>1031.0</v>
      </c>
      <c r="B1032" s="239" t="s">
        <v>318</v>
      </c>
      <c r="C1032" s="159" t="s">
        <v>317</v>
      </c>
      <c r="D1032" s="159" t="s">
        <v>4099</v>
      </c>
      <c r="E1032" s="159" t="s">
        <v>4020</v>
      </c>
      <c r="F1032" s="240" t="s">
        <v>2091</v>
      </c>
      <c r="G1032" s="241" t="s">
        <v>4101</v>
      </c>
      <c r="H1032" s="151">
        <v>790.0</v>
      </c>
    </row>
    <row r="1033">
      <c r="A1033" s="144">
        <v>1032.0</v>
      </c>
      <c r="B1033" s="242" t="s">
        <v>318</v>
      </c>
      <c r="C1033" s="160" t="s">
        <v>317</v>
      </c>
      <c r="D1033" s="160" t="s">
        <v>4099</v>
      </c>
      <c r="E1033" s="160" t="s">
        <v>4020</v>
      </c>
      <c r="F1033" s="243" t="s">
        <v>2093</v>
      </c>
      <c r="G1033" s="244" t="s">
        <v>4102</v>
      </c>
      <c r="H1033" s="154">
        <v>791.0</v>
      </c>
    </row>
    <row r="1034">
      <c r="A1034" s="139">
        <v>1033.0</v>
      </c>
      <c r="B1034" s="239" t="s">
        <v>318</v>
      </c>
      <c r="C1034" s="159" t="s">
        <v>317</v>
      </c>
      <c r="D1034" s="159" t="s">
        <v>4099</v>
      </c>
      <c r="E1034" s="159" t="s">
        <v>4020</v>
      </c>
      <c r="F1034" s="240" t="s">
        <v>2100</v>
      </c>
      <c r="G1034" s="241" t="s">
        <v>4103</v>
      </c>
      <c r="H1034" s="151">
        <v>792.0</v>
      </c>
    </row>
    <row r="1035">
      <c r="A1035" s="144">
        <v>1034.0</v>
      </c>
      <c r="B1035" s="242" t="s">
        <v>318</v>
      </c>
      <c r="C1035" s="160" t="s">
        <v>317</v>
      </c>
      <c r="D1035" s="160" t="s">
        <v>4104</v>
      </c>
      <c r="E1035" s="160" t="s">
        <v>4029</v>
      </c>
      <c r="F1035" s="243" t="s">
        <v>2089</v>
      </c>
      <c r="G1035" s="244" t="s">
        <v>4105</v>
      </c>
      <c r="H1035" s="154">
        <v>793.0</v>
      </c>
    </row>
    <row r="1036">
      <c r="A1036" s="139">
        <v>1035.0</v>
      </c>
      <c r="B1036" s="239" t="s">
        <v>318</v>
      </c>
      <c r="C1036" s="159" t="s">
        <v>317</v>
      </c>
      <c r="D1036" s="159" t="s">
        <v>4104</v>
      </c>
      <c r="E1036" s="159" t="s">
        <v>4029</v>
      </c>
      <c r="F1036" s="240" t="s">
        <v>2091</v>
      </c>
      <c r="G1036" s="241" t="s">
        <v>4106</v>
      </c>
      <c r="H1036" s="151">
        <v>794.0</v>
      </c>
    </row>
    <row r="1037">
      <c r="A1037" s="144">
        <v>1036.0</v>
      </c>
      <c r="B1037" s="242" t="s">
        <v>318</v>
      </c>
      <c r="C1037" s="160" t="s">
        <v>317</v>
      </c>
      <c r="D1037" s="160" t="s">
        <v>4104</v>
      </c>
      <c r="E1037" s="160" t="s">
        <v>4029</v>
      </c>
      <c r="F1037" s="243" t="s">
        <v>2093</v>
      </c>
      <c r="G1037" s="244" t="s">
        <v>4107</v>
      </c>
      <c r="H1037" s="154">
        <v>795.0</v>
      </c>
    </row>
    <row r="1038">
      <c r="A1038" s="139">
        <v>1037.0</v>
      </c>
      <c r="B1038" s="239" t="s">
        <v>318</v>
      </c>
      <c r="C1038" s="159" t="s">
        <v>317</v>
      </c>
      <c r="D1038" s="159" t="s">
        <v>4104</v>
      </c>
      <c r="E1038" s="159" t="s">
        <v>4029</v>
      </c>
      <c r="F1038" s="240" t="s">
        <v>2100</v>
      </c>
      <c r="G1038" s="241" t="s">
        <v>4108</v>
      </c>
      <c r="H1038" s="151">
        <v>796.0</v>
      </c>
    </row>
    <row r="1039">
      <c r="A1039" s="144">
        <v>1038.0</v>
      </c>
      <c r="B1039" s="242" t="s">
        <v>318</v>
      </c>
      <c r="C1039" s="160" t="s">
        <v>317</v>
      </c>
      <c r="D1039" s="160" t="s">
        <v>4109</v>
      </c>
      <c r="E1039" s="160" t="s">
        <v>4036</v>
      </c>
      <c r="F1039" s="243" t="s">
        <v>2089</v>
      </c>
      <c r="G1039" s="244" t="s">
        <v>4110</v>
      </c>
      <c r="H1039" s="154">
        <v>797.0</v>
      </c>
    </row>
    <row r="1040">
      <c r="A1040" s="139">
        <v>1039.0</v>
      </c>
      <c r="B1040" s="239" t="s">
        <v>318</v>
      </c>
      <c r="C1040" s="159" t="s">
        <v>317</v>
      </c>
      <c r="D1040" s="159" t="s">
        <v>4109</v>
      </c>
      <c r="E1040" s="159" t="s">
        <v>4036</v>
      </c>
      <c r="F1040" s="240" t="s">
        <v>2091</v>
      </c>
      <c r="G1040" s="241" t="s">
        <v>4111</v>
      </c>
      <c r="H1040" s="151">
        <v>798.0</v>
      </c>
    </row>
    <row r="1041">
      <c r="A1041" s="144">
        <v>1040.0</v>
      </c>
      <c r="B1041" s="242" t="s">
        <v>338</v>
      </c>
      <c r="C1041" s="160" t="s">
        <v>337</v>
      </c>
      <c r="D1041" s="160" t="s">
        <v>2980</v>
      </c>
      <c r="E1041" s="160" t="s">
        <v>4112</v>
      </c>
      <c r="F1041" s="243" t="s">
        <v>2089</v>
      </c>
      <c r="G1041" s="244" t="s">
        <v>4113</v>
      </c>
      <c r="H1041" s="154">
        <v>799.0</v>
      </c>
    </row>
    <row r="1042">
      <c r="A1042" s="139">
        <v>1041.0</v>
      </c>
      <c r="B1042" s="239" t="s">
        <v>338</v>
      </c>
      <c r="C1042" s="159" t="s">
        <v>337</v>
      </c>
      <c r="D1042" s="159" t="s">
        <v>2980</v>
      </c>
      <c r="E1042" s="159" t="s">
        <v>4112</v>
      </c>
      <c r="F1042" s="240" t="s">
        <v>2091</v>
      </c>
      <c r="G1042" s="235" t="s">
        <v>4114</v>
      </c>
      <c r="H1042" s="143" t="s">
        <v>362</v>
      </c>
    </row>
    <row r="1043">
      <c r="A1043" s="144">
        <v>1042.0</v>
      </c>
      <c r="B1043" s="242" t="s">
        <v>338</v>
      </c>
      <c r="C1043" s="160" t="s">
        <v>337</v>
      </c>
      <c r="D1043" s="160" t="s">
        <v>2980</v>
      </c>
      <c r="E1043" s="160" t="s">
        <v>4112</v>
      </c>
      <c r="F1043" s="243" t="s">
        <v>2093</v>
      </c>
      <c r="G1043" s="244" t="s">
        <v>4115</v>
      </c>
      <c r="H1043" s="154">
        <v>801.0</v>
      </c>
    </row>
    <row r="1044">
      <c r="A1044" s="139">
        <v>1043.0</v>
      </c>
      <c r="B1044" s="239" t="s">
        <v>338</v>
      </c>
      <c r="C1044" s="159" t="s">
        <v>337</v>
      </c>
      <c r="D1044" s="159" t="s">
        <v>2980</v>
      </c>
      <c r="E1044" s="159" t="s">
        <v>4112</v>
      </c>
      <c r="F1044" s="240" t="s">
        <v>2100</v>
      </c>
      <c r="G1044" s="235" t="s">
        <v>4116</v>
      </c>
      <c r="H1044" s="143" t="s">
        <v>362</v>
      </c>
    </row>
    <row r="1045">
      <c r="A1045" s="144">
        <v>1044.0</v>
      </c>
      <c r="B1045" s="242" t="s">
        <v>338</v>
      </c>
      <c r="C1045" s="160" t="s">
        <v>337</v>
      </c>
      <c r="D1045" s="160" t="s">
        <v>2990</v>
      </c>
      <c r="E1045" s="160" t="s">
        <v>4117</v>
      </c>
      <c r="F1045" s="243" t="s">
        <v>2089</v>
      </c>
      <c r="G1045" s="244" t="s">
        <v>4118</v>
      </c>
      <c r="H1045" s="154">
        <v>803.0</v>
      </c>
    </row>
    <row r="1046">
      <c r="A1046" s="139">
        <v>1045.0</v>
      </c>
      <c r="B1046" s="239" t="s">
        <v>338</v>
      </c>
      <c r="C1046" s="159" t="s">
        <v>337</v>
      </c>
      <c r="D1046" s="159" t="s">
        <v>2990</v>
      </c>
      <c r="E1046" s="159" t="s">
        <v>4117</v>
      </c>
      <c r="F1046" s="240" t="s">
        <v>2091</v>
      </c>
      <c r="G1046" s="241" t="s">
        <v>4119</v>
      </c>
      <c r="H1046" s="151">
        <v>804.0</v>
      </c>
    </row>
    <row r="1047">
      <c r="A1047" s="144">
        <v>1046.0</v>
      </c>
      <c r="B1047" s="242" t="s">
        <v>338</v>
      </c>
      <c r="C1047" s="160" t="s">
        <v>337</v>
      </c>
      <c r="D1047" s="160" t="s">
        <v>2990</v>
      </c>
      <c r="E1047" s="160" t="s">
        <v>4117</v>
      </c>
      <c r="F1047" s="243" t="s">
        <v>2093</v>
      </c>
      <c r="G1047" s="244" t="s">
        <v>4120</v>
      </c>
      <c r="H1047" s="154">
        <v>805.0</v>
      </c>
    </row>
    <row r="1048">
      <c r="A1048" s="139">
        <v>1047.0</v>
      </c>
      <c r="B1048" s="239" t="s">
        <v>338</v>
      </c>
      <c r="C1048" s="159" t="s">
        <v>337</v>
      </c>
      <c r="D1048" s="159" t="s">
        <v>2990</v>
      </c>
      <c r="E1048" s="159" t="s">
        <v>4117</v>
      </c>
      <c r="F1048" s="240" t="s">
        <v>2100</v>
      </c>
      <c r="G1048" s="241" t="s">
        <v>4121</v>
      </c>
      <c r="H1048" s="151">
        <v>806.0</v>
      </c>
    </row>
    <row r="1049">
      <c r="A1049" s="144">
        <v>1048.0</v>
      </c>
      <c r="B1049" s="242" t="s">
        <v>338</v>
      </c>
      <c r="C1049" s="160" t="s">
        <v>337</v>
      </c>
      <c r="D1049" s="160" t="s">
        <v>2990</v>
      </c>
      <c r="E1049" s="160" t="s">
        <v>4117</v>
      </c>
      <c r="F1049" s="243" t="s">
        <v>2102</v>
      </c>
      <c r="G1049" s="244" t="s">
        <v>4122</v>
      </c>
      <c r="H1049" s="154">
        <v>807.0</v>
      </c>
    </row>
    <row r="1050">
      <c r="A1050" s="139">
        <v>1049.0</v>
      </c>
      <c r="B1050" s="239" t="s">
        <v>338</v>
      </c>
      <c r="C1050" s="159" t="s">
        <v>337</v>
      </c>
      <c r="D1050" s="159" t="s">
        <v>2990</v>
      </c>
      <c r="E1050" s="159" t="s">
        <v>4117</v>
      </c>
      <c r="F1050" s="240" t="s">
        <v>2104</v>
      </c>
      <c r="G1050" s="241" t="s">
        <v>4123</v>
      </c>
      <c r="H1050" s="151">
        <v>808.0</v>
      </c>
    </row>
    <row r="1051">
      <c r="A1051" s="144">
        <v>1050.0</v>
      </c>
      <c r="B1051" s="242" t="s">
        <v>338</v>
      </c>
      <c r="C1051" s="160" t="s">
        <v>337</v>
      </c>
      <c r="D1051" s="160" t="s">
        <v>2990</v>
      </c>
      <c r="E1051" s="160" t="s">
        <v>4117</v>
      </c>
      <c r="F1051" s="243" t="s">
        <v>2106</v>
      </c>
      <c r="G1051" s="244" t="s">
        <v>4124</v>
      </c>
      <c r="H1051" s="154">
        <v>809.0</v>
      </c>
    </row>
    <row r="1052">
      <c r="A1052" s="139">
        <v>1051.0</v>
      </c>
      <c r="B1052" s="239" t="s">
        <v>338</v>
      </c>
      <c r="C1052" s="159" t="s">
        <v>337</v>
      </c>
      <c r="D1052" s="159" t="s">
        <v>2990</v>
      </c>
      <c r="E1052" s="159" t="s">
        <v>4117</v>
      </c>
      <c r="F1052" s="240" t="s">
        <v>2108</v>
      </c>
      <c r="G1052" s="241" t="s">
        <v>4125</v>
      </c>
      <c r="H1052" s="151">
        <v>810.0</v>
      </c>
    </row>
    <row r="1053">
      <c r="A1053" s="144">
        <v>1052.0</v>
      </c>
      <c r="B1053" s="242" t="s">
        <v>338</v>
      </c>
      <c r="C1053" s="160" t="s">
        <v>337</v>
      </c>
      <c r="D1053" s="160" t="s">
        <v>2997</v>
      </c>
      <c r="E1053" s="160" t="s">
        <v>4126</v>
      </c>
      <c r="F1053" s="243" t="s">
        <v>2089</v>
      </c>
      <c r="G1053" s="244" t="s">
        <v>4127</v>
      </c>
      <c r="H1053" s="154">
        <v>811.0</v>
      </c>
    </row>
    <row r="1054">
      <c r="A1054" s="139">
        <v>1053.0</v>
      </c>
      <c r="B1054" s="239" t="s">
        <v>338</v>
      </c>
      <c r="C1054" s="159" t="s">
        <v>337</v>
      </c>
      <c r="D1054" s="159" t="s">
        <v>2997</v>
      </c>
      <c r="E1054" s="159" t="s">
        <v>4126</v>
      </c>
      <c r="F1054" s="240" t="s">
        <v>2091</v>
      </c>
      <c r="G1054" s="241" t="s">
        <v>4128</v>
      </c>
      <c r="H1054" s="151">
        <v>812.0</v>
      </c>
    </row>
    <row r="1055">
      <c r="A1055" s="144">
        <v>1054.0</v>
      </c>
      <c r="B1055" s="242" t="s">
        <v>338</v>
      </c>
      <c r="C1055" s="160" t="s">
        <v>337</v>
      </c>
      <c r="D1055" s="160" t="s">
        <v>2997</v>
      </c>
      <c r="E1055" s="160" t="s">
        <v>4126</v>
      </c>
      <c r="F1055" s="243" t="s">
        <v>2093</v>
      </c>
      <c r="G1055" s="244" t="s">
        <v>4129</v>
      </c>
      <c r="H1055" s="154">
        <v>813.0</v>
      </c>
    </row>
    <row r="1056">
      <c r="A1056" s="139">
        <v>1055.0</v>
      </c>
      <c r="B1056" s="239" t="s">
        <v>338</v>
      </c>
      <c r="C1056" s="159" t="s">
        <v>337</v>
      </c>
      <c r="D1056" s="159" t="s">
        <v>2997</v>
      </c>
      <c r="E1056" s="159" t="s">
        <v>4126</v>
      </c>
      <c r="F1056" s="240" t="s">
        <v>2100</v>
      </c>
      <c r="G1056" s="241" t="s">
        <v>3613</v>
      </c>
      <c r="H1056" s="151">
        <v>576.0</v>
      </c>
    </row>
    <row r="1057">
      <c r="A1057" s="144">
        <v>1056.0</v>
      </c>
      <c r="B1057" s="242" t="s">
        <v>338</v>
      </c>
      <c r="C1057" s="160" t="s">
        <v>337</v>
      </c>
      <c r="D1057" s="160" t="s">
        <v>2997</v>
      </c>
      <c r="E1057" s="160" t="s">
        <v>4126</v>
      </c>
      <c r="F1057" s="243" t="s">
        <v>2102</v>
      </c>
      <c r="G1057" s="244" t="s">
        <v>4130</v>
      </c>
      <c r="H1057" s="154">
        <v>815.0</v>
      </c>
    </row>
    <row r="1058">
      <c r="A1058" s="139">
        <v>1057.0</v>
      </c>
      <c r="B1058" s="239" t="s">
        <v>338</v>
      </c>
      <c r="C1058" s="159" t="s">
        <v>337</v>
      </c>
      <c r="D1058" s="159" t="s">
        <v>2997</v>
      </c>
      <c r="E1058" s="159" t="s">
        <v>4126</v>
      </c>
      <c r="F1058" s="240" t="s">
        <v>2104</v>
      </c>
      <c r="G1058" s="241" t="s">
        <v>4131</v>
      </c>
      <c r="H1058" s="151">
        <v>816.0</v>
      </c>
    </row>
    <row r="1059">
      <c r="A1059" s="144">
        <v>1058.0</v>
      </c>
      <c r="B1059" s="236" t="s">
        <v>340</v>
      </c>
      <c r="C1059" s="160" t="s">
        <v>339</v>
      </c>
      <c r="D1059" s="152"/>
      <c r="E1059" s="152"/>
      <c r="F1059" s="152"/>
      <c r="G1059" s="152"/>
      <c r="H1059" s="148" t="s">
        <v>362</v>
      </c>
    </row>
    <row r="1060">
      <c r="A1060" s="139">
        <v>1059.0</v>
      </c>
      <c r="B1060" s="249" t="s">
        <v>1163</v>
      </c>
      <c r="C1060" s="250" t="s">
        <v>4132</v>
      </c>
      <c r="D1060" s="251" t="s">
        <v>2087</v>
      </c>
      <c r="E1060" s="251" t="s">
        <v>4133</v>
      </c>
      <c r="F1060" s="252" t="s">
        <v>2089</v>
      </c>
      <c r="G1060" s="235" t="s">
        <v>4134</v>
      </c>
      <c r="H1060" s="143" t="s">
        <v>362</v>
      </c>
    </row>
    <row r="1061">
      <c r="A1061" s="144">
        <v>1060.0</v>
      </c>
      <c r="B1061" s="253" t="s">
        <v>1163</v>
      </c>
      <c r="C1061" s="254" t="s">
        <v>4132</v>
      </c>
      <c r="D1061" s="255" t="s">
        <v>2087</v>
      </c>
      <c r="E1061" s="255" t="s">
        <v>4133</v>
      </c>
      <c r="F1061" s="256" t="s">
        <v>2091</v>
      </c>
      <c r="G1061" s="238" t="s">
        <v>4135</v>
      </c>
      <c r="H1061" s="148" t="s">
        <v>362</v>
      </c>
    </row>
    <row r="1062">
      <c r="A1062" s="139">
        <v>1061.0</v>
      </c>
      <c r="B1062" s="249" t="s">
        <v>1163</v>
      </c>
      <c r="C1062" s="250" t="s">
        <v>4132</v>
      </c>
      <c r="D1062" s="251" t="s">
        <v>2087</v>
      </c>
      <c r="E1062" s="251" t="s">
        <v>4133</v>
      </c>
      <c r="F1062" s="252" t="s">
        <v>2093</v>
      </c>
      <c r="G1062" s="235" t="s">
        <v>4136</v>
      </c>
      <c r="H1062" s="143" t="s">
        <v>362</v>
      </c>
    </row>
    <row r="1063">
      <c r="A1063" s="144">
        <v>1062.0</v>
      </c>
      <c r="B1063" s="253" t="s">
        <v>1163</v>
      </c>
      <c r="C1063" s="254" t="s">
        <v>4132</v>
      </c>
      <c r="D1063" s="255" t="s">
        <v>2087</v>
      </c>
      <c r="E1063" s="255" t="s">
        <v>4133</v>
      </c>
      <c r="F1063" s="256" t="s">
        <v>2100</v>
      </c>
      <c r="G1063" s="238" t="s">
        <v>4137</v>
      </c>
      <c r="H1063" s="148" t="s">
        <v>362</v>
      </c>
    </row>
    <row r="1064">
      <c r="A1064" s="139">
        <v>1063.0</v>
      </c>
      <c r="B1064" s="249" t="s">
        <v>1163</v>
      </c>
      <c r="C1064" s="250" t="s">
        <v>4132</v>
      </c>
      <c r="D1064" s="251" t="s">
        <v>2087</v>
      </c>
      <c r="E1064" s="251" t="s">
        <v>4133</v>
      </c>
      <c r="F1064" s="252" t="s">
        <v>2102</v>
      </c>
      <c r="G1064" s="235" t="s">
        <v>4138</v>
      </c>
      <c r="H1064" s="143" t="s">
        <v>362</v>
      </c>
    </row>
    <row r="1065">
      <c r="A1065" s="144">
        <v>1064.0</v>
      </c>
      <c r="B1065" s="253" t="s">
        <v>1163</v>
      </c>
      <c r="C1065" s="254" t="s">
        <v>4132</v>
      </c>
      <c r="D1065" s="255" t="s">
        <v>2087</v>
      </c>
      <c r="E1065" s="255" t="s">
        <v>4133</v>
      </c>
      <c r="F1065" s="256" t="s">
        <v>2104</v>
      </c>
      <c r="G1065" s="238" t="s">
        <v>4139</v>
      </c>
      <c r="H1065" s="148" t="s">
        <v>362</v>
      </c>
    </row>
    <row r="1066">
      <c r="A1066" s="139">
        <v>1065.0</v>
      </c>
      <c r="B1066" s="249" t="s">
        <v>1163</v>
      </c>
      <c r="C1066" s="250" t="s">
        <v>4132</v>
      </c>
      <c r="D1066" s="251" t="s">
        <v>2095</v>
      </c>
      <c r="E1066" s="251" t="s">
        <v>4140</v>
      </c>
      <c r="F1066" s="252" t="s">
        <v>2089</v>
      </c>
      <c r="G1066" s="235" t="s">
        <v>4141</v>
      </c>
      <c r="H1066" s="143" t="s">
        <v>362</v>
      </c>
    </row>
    <row r="1067">
      <c r="A1067" s="144">
        <v>1066.0</v>
      </c>
      <c r="B1067" s="253" t="s">
        <v>1163</v>
      </c>
      <c r="C1067" s="254" t="s">
        <v>4132</v>
      </c>
      <c r="D1067" s="255" t="s">
        <v>2095</v>
      </c>
      <c r="E1067" s="255" t="s">
        <v>4140</v>
      </c>
      <c r="F1067" s="256" t="s">
        <v>2091</v>
      </c>
      <c r="G1067" s="238" t="s">
        <v>4142</v>
      </c>
      <c r="H1067" s="148" t="s">
        <v>362</v>
      </c>
    </row>
    <row r="1068">
      <c r="A1068" s="139">
        <v>1067.0</v>
      </c>
      <c r="B1068" s="249" t="s">
        <v>1163</v>
      </c>
      <c r="C1068" s="250" t="s">
        <v>4132</v>
      </c>
      <c r="D1068" s="251" t="s">
        <v>2095</v>
      </c>
      <c r="E1068" s="251" t="s">
        <v>4140</v>
      </c>
      <c r="F1068" s="252" t="s">
        <v>2093</v>
      </c>
      <c r="G1068" s="235" t="s">
        <v>4143</v>
      </c>
      <c r="H1068" s="143" t="s">
        <v>362</v>
      </c>
    </row>
    <row r="1069">
      <c r="A1069" s="144">
        <v>1068.0</v>
      </c>
      <c r="B1069" s="253" t="s">
        <v>1163</v>
      </c>
      <c r="C1069" s="254" t="s">
        <v>4132</v>
      </c>
      <c r="D1069" s="255" t="s">
        <v>2095</v>
      </c>
      <c r="E1069" s="255" t="s">
        <v>4140</v>
      </c>
      <c r="F1069" s="256" t="s">
        <v>2100</v>
      </c>
      <c r="G1069" s="238" t="s">
        <v>4144</v>
      </c>
      <c r="H1069" s="148" t="s">
        <v>362</v>
      </c>
    </row>
    <row r="1070">
      <c r="A1070" s="139">
        <v>1069.0</v>
      </c>
      <c r="B1070" s="249" t="s">
        <v>1163</v>
      </c>
      <c r="C1070" s="250" t="s">
        <v>4132</v>
      </c>
      <c r="D1070" s="251" t="s">
        <v>2095</v>
      </c>
      <c r="E1070" s="251" t="s">
        <v>4140</v>
      </c>
      <c r="F1070" s="252" t="s">
        <v>2102</v>
      </c>
      <c r="G1070" s="235" t="s">
        <v>4145</v>
      </c>
      <c r="H1070" s="143" t="s">
        <v>362</v>
      </c>
    </row>
    <row r="1071">
      <c r="A1071" s="144">
        <v>1070.0</v>
      </c>
      <c r="B1071" s="253" t="s">
        <v>1163</v>
      </c>
      <c r="C1071" s="254" t="s">
        <v>4132</v>
      </c>
      <c r="D1071" s="255" t="s">
        <v>2095</v>
      </c>
      <c r="E1071" s="255" t="s">
        <v>4140</v>
      </c>
      <c r="F1071" s="256" t="s">
        <v>2104</v>
      </c>
      <c r="G1071" s="238" t="s">
        <v>4146</v>
      </c>
      <c r="H1071" s="148" t="s">
        <v>362</v>
      </c>
    </row>
    <row r="1072">
      <c r="A1072" s="139">
        <v>1071.0</v>
      </c>
      <c r="B1072" s="249" t="s">
        <v>1163</v>
      </c>
      <c r="C1072" s="250" t="s">
        <v>4132</v>
      </c>
      <c r="D1072" s="251" t="s">
        <v>2095</v>
      </c>
      <c r="E1072" s="251" t="s">
        <v>4140</v>
      </c>
      <c r="F1072" s="252" t="s">
        <v>2106</v>
      </c>
      <c r="G1072" s="235" t="s">
        <v>4147</v>
      </c>
      <c r="H1072" s="143" t="s">
        <v>362</v>
      </c>
    </row>
    <row r="1073">
      <c r="A1073" s="144">
        <v>1072.0</v>
      </c>
      <c r="B1073" s="253" t="s">
        <v>1163</v>
      </c>
      <c r="C1073" s="254" t="s">
        <v>4132</v>
      </c>
      <c r="D1073" s="255" t="s">
        <v>2095</v>
      </c>
      <c r="E1073" s="255" t="s">
        <v>4140</v>
      </c>
      <c r="F1073" s="256" t="s">
        <v>2108</v>
      </c>
      <c r="G1073" s="238" t="s">
        <v>4148</v>
      </c>
      <c r="H1073" s="148" t="s">
        <v>362</v>
      </c>
    </row>
    <row r="1074">
      <c r="A1074" s="139">
        <v>1073.0</v>
      </c>
      <c r="B1074" s="249" t="s">
        <v>1163</v>
      </c>
      <c r="C1074" s="250" t="s">
        <v>4132</v>
      </c>
      <c r="D1074" s="251" t="s">
        <v>2112</v>
      </c>
      <c r="E1074" s="251" t="s">
        <v>4149</v>
      </c>
      <c r="F1074" s="252" t="s">
        <v>2089</v>
      </c>
      <c r="G1074" s="235" t="s">
        <v>4150</v>
      </c>
      <c r="H1074" s="143" t="s">
        <v>362</v>
      </c>
    </row>
    <row r="1075">
      <c r="A1075" s="144">
        <v>1074.0</v>
      </c>
      <c r="B1075" s="253" t="s">
        <v>1163</v>
      </c>
      <c r="C1075" s="254" t="s">
        <v>4132</v>
      </c>
      <c r="D1075" s="255" t="s">
        <v>2112</v>
      </c>
      <c r="E1075" s="255" t="s">
        <v>4149</v>
      </c>
      <c r="F1075" s="256" t="s">
        <v>2091</v>
      </c>
      <c r="G1075" s="238" t="s">
        <v>4151</v>
      </c>
      <c r="H1075" s="148" t="s">
        <v>362</v>
      </c>
    </row>
    <row r="1076">
      <c r="A1076" s="139">
        <v>1075.0</v>
      </c>
      <c r="B1076" s="249" t="s">
        <v>1163</v>
      </c>
      <c r="C1076" s="250" t="s">
        <v>4132</v>
      </c>
      <c r="D1076" s="251" t="s">
        <v>2112</v>
      </c>
      <c r="E1076" s="251" t="s">
        <v>4149</v>
      </c>
      <c r="F1076" s="252" t="s">
        <v>2093</v>
      </c>
      <c r="G1076" s="235" t="s">
        <v>4152</v>
      </c>
      <c r="H1076" s="143" t="s">
        <v>362</v>
      </c>
    </row>
    <row r="1077">
      <c r="A1077" s="144">
        <v>1076.0</v>
      </c>
      <c r="B1077" s="253" t="s">
        <v>1163</v>
      </c>
      <c r="C1077" s="254" t="s">
        <v>4132</v>
      </c>
      <c r="D1077" s="255" t="s">
        <v>2112</v>
      </c>
      <c r="E1077" s="255" t="s">
        <v>4149</v>
      </c>
      <c r="F1077" s="256" t="s">
        <v>2100</v>
      </c>
      <c r="G1077" s="238" t="s">
        <v>4153</v>
      </c>
      <c r="H1077" s="148" t="s">
        <v>362</v>
      </c>
    </row>
    <row r="1078">
      <c r="A1078" s="139">
        <v>1077.0</v>
      </c>
      <c r="B1078" s="249" t="s">
        <v>1163</v>
      </c>
      <c r="C1078" s="250" t="s">
        <v>4132</v>
      </c>
      <c r="D1078" s="251" t="s">
        <v>2112</v>
      </c>
      <c r="E1078" s="251" t="s">
        <v>4149</v>
      </c>
      <c r="F1078" s="252" t="s">
        <v>2102</v>
      </c>
      <c r="G1078" s="235" t="s">
        <v>4154</v>
      </c>
      <c r="H1078" s="143" t="s">
        <v>362</v>
      </c>
    </row>
    <row r="1079">
      <c r="A1079" s="144">
        <v>1078.0</v>
      </c>
      <c r="B1079" s="253" t="s">
        <v>1163</v>
      </c>
      <c r="C1079" s="254" t="s">
        <v>4132</v>
      </c>
      <c r="D1079" s="255" t="s">
        <v>2119</v>
      </c>
      <c r="E1079" s="255" t="s">
        <v>4149</v>
      </c>
      <c r="F1079" s="256" t="s">
        <v>2104</v>
      </c>
      <c r="G1079" s="238" t="s">
        <v>4155</v>
      </c>
      <c r="H1079" s="148" t="s">
        <v>362</v>
      </c>
    </row>
    <row r="1080">
      <c r="A1080" s="139">
        <v>1079.0</v>
      </c>
      <c r="B1080" s="249" t="s">
        <v>1163</v>
      </c>
      <c r="C1080" s="250" t="s">
        <v>4132</v>
      </c>
      <c r="D1080" s="251" t="s">
        <v>2145</v>
      </c>
      <c r="E1080" s="251" t="s">
        <v>4133</v>
      </c>
      <c r="F1080" s="252" t="s">
        <v>2089</v>
      </c>
      <c r="G1080" s="235" t="s">
        <v>4156</v>
      </c>
      <c r="H1080" s="143" t="s">
        <v>362</v>
      </c>
    </row>
    <row r="1081">
      <c r="A1081" s="144">
        <v>1080.0</v>
      </c>
      <c r="B1081" s="253" t="s">
        <v>1163</v>
      </c>
      <c r="C1081" s="254" t="s">
        <v>4132</v>
      </c>
      <c r="D1081" s="255" t="s">
        <v>2145</v>
      </c>
      <c r="E1081" s="255" t="s">
        <v>4133</v>
      </c>
      <c r="F1081" s="256" t="s">
        <v>2091</v>
      </c>
      <c r="G1081" s="238" t="s">
        <v>4157</v>
      </c>
      <c r="H1081" s="148" t="s">
        <v>362</v>
      </c>
    </row>
    <row r="1082">
      <c r="A1082" s="139">
        <v>1081.0</v>
      </c>
      <c r="B1082" s="249" t="s">
        <v>1163</v>
      </c>
      <c r="C1082" s="250" t="s">
        <v>4132</v>
      </c>
      <c r="D1082" s="251" t="s">
        <v>2145</v>
      </c>
      <c r="E1082" s="251" t="s">
        <v>4133</v>
      </c>
      <c r="F1082" s="252" t="s">
        <v>2093</v>
      </c>
      <c r="G1082" s="235" t="s">
        <v>4158</v>
      </c>
      <c r="H1082" s="143" t="s">
        <v>362</v>
      </c>
    </row>
    <row r="1083">
      <c r="A1083" s="144">
        <v>1082.0</v>
      </c>
      <c r="B1083" s="253" t="s">
        <v>1163</v>
      </c>
      <c r="C1083" s="254" t="s">
        <v>4132</v>
      </c>
      <c r="D1083" s="255" t="s">
        <v>2145</v>
      </c>
      <c r="E1083" s="255" t="s">
        <v>4133</v>
      </c>
      <c r="F1083" s="256" t="s">
        <v>2100</v>
      </c>
      <c r="G1083" s="238" t="s">
        <v>4159</v>
      </c>
      <c r="H1083" s="148" t="s">
        <v>362</v>
      </c>
    </row>
    <row r="1084">
      <c r="A1084" s="139">
        <v>1083.0</v>
      </c>
      <c r="B1084" s="249" t="s">
        <v>1163</v>
      </c>
      <c r="C1084" s="250" t="s">
        <v>4132</v>
      </c>
      <c r="D1084" s="251" t="s">
        <v>2145</v>
      </c>
      <c r="E1084" s="251" t="s">
        <v>4133</v>
      </c>
      <c r="F1084" s="252" t="s">
        <v>2102</v>
      </c>
      <c r="G1084" s="235" t="s">
        <v>4160</v>
      </c>
      <c r="H1084" s="143" t="s">
        <v>362</v>
      </c>
    </row>
    <row r="1085">
      <c r="A1085" s="144">
        <v>1084.0</v>
      </c>
      <c r="B1085" s="253" t="s">
        <v>1163</v>
      </c>
      <c r="C1085" s="254" t="s">
        <v>4132</v>
      </c>
      <c r="D1085" s="255" t="s">
        <v>2145</v>
      </c>
      <c r="E1085" s="255" t="s">
        <v>4133</v>
      </c>
      <c r="F1085" s="256" t="s">
        <v>2104</v>
      </c>
      <c r="G1085" s="238" t="s">
        <v>4161</v>
      </c>
      <c r="H1085" s="148" t="s">
        <v>362</v>
      </c>
    </row>
    <row r="1086">
      <c r="A1086" s="139">
        <v>1085.0</v>
      </c>
      <c r="B1086" s="249" t="s">
        <v>1163</v>
      </c>
      <c r="C1086" s="250" t="s">
        <v>4132</v>
      </c>
      <c r="D1086" s="251" t="s">
        <v>2145</v>
      </c>
      <c r="E1086" s="251" t="s">
        <v>4133</v>
      </c>
      <c r="F1086" s="252" t="s">
        <v>2106</v>
      </c>
      <c r="G1086" s="235" t="s">
        <v>4162</v>
      </c>
      <c r="H1086" s="143" t="s">
        <v>362</v>
      </c>
    </row>
    <row r="1087">
      <c r="A1087" s="144">
        <v>1086.0</v>
      </c>
      <c r="B1087" s="253" t="s">
        <v>1163</v>
      </c>
      <c r="C1087" s="254" t="s">
        <v>4132</v>
      </c>
      <c r="D1087" s="255" t="s">
        <v>2149</v>
      </c>
      <c r="E1087" s="255" t="s">
        <v>4140</v>
      </c>
      <c r="F1087" s="256" t="s">
        <v>2089</v>
      </c>
      <c r="G1087" s="238" t="s">
        <v>4163</v>
      </c>
      <c r="H1087" s="148" t="s">
        <v>362</v>
      </c>
    </row>
    <row r="1088">
      <c r="A1088" s="139">
        <v>1087.0</v>
      </c>
      <c r="B1088" s="249" t="s">
        <v>1163</v>
      </c>
      <c r="C1088" s="250" t="s">
        <v>4132</v>
      </c>
      <c r="D1088" s="251" t="s">
        <v>2149</v>
      </c>
      <c r="E1088" s="251" t="s">
        <v>4140</v>
      </c>
      <c r="F1088" s="252" t="s">
        <v>2091</v>
      </c>
      <c r="G1088" s="235" t="s">
        <v>4164</v>
      </c>
      <c r="H1088" s="143" t="s">
        <v>362</v>
      </c>
    </row>
    <row r="1089">
      <c r="A1089" s="144">
        <v>1088.0</v>
      </c>
      <c r="B1089" s="253" t="s">
        <v>1163</v>
      </c>
      <c r="C1089" s="254" t="s">
        <v>4132</v>
      </c>
      <c r="D1089" s="255" t="s">
        <v>2149</v>
      </c>
      <c r="E1089" s="255" t="s">
        <v>4140</v>
      </c>
      <c r="F1089" s="256" t="s">
        <v>2093</v>
      </c>
      <c r="G1089" s="238" t="s">
        <v>4165</v>
      </c>
      <c r="H1089" s="148" t="s">
        <v>362</v>
      </c>
    </row>
    <row r="1090">
      <c r="A1090" s="139">
        <v>1089.0</v>
      </c>
      <c r="B1090" s="249" t="s">
        <v>1163</v>
      </c>
      <c r="C1090" s="250" t="s">
        <v>4132</v>
      </c>
      <c r="D1090" s="251" t="s">
        <v>2149</v>
      </c>
      <c r="E1090" s="251" t="s">
        <v>4140</v>
      </c>
      <c r="F1090" s="252" t="s">
        <v>2100</v>
      </c>
      <c r="G1090" s="235" t="s">
        <v>4166</v>
      </c>
      <c r="H1090" s="143" t="s">
        <v>362</v>
      </c>
    </row>
    <row r="1091">
      <c r="A1091" s="144">
        <v>1090.0</v>
      </c>
      <c r="B1091" s="253" t="s">
        <v>1163</v>
      </c>
      <c r="C1091" s="254" t="s">
        <v>4132</v>
      </c>
      <c r="D1091" s="255" t="s">
        <v>2149</v>
      </c>
      <c r="E1091" s="255" t="s">
        <v>4140</v>
      </c>
      <c r="F1091" s="256" t="s">
        <v>2102</v>
      </c>
      <c r="G1091" s="238" t="s">
        <v>4167</v>
      </c>
      <c r="H1091" s="148" t="s">
        <v>362</v>
      </c>
    </row>
    <row r="1092">
      <c r="A1092" s="139">
        <v>1091.0</v>
      </c>
      <c r="B1092" s="249" t="s">
        <v>1163</v>
      </c>
      <c r="C1092" s="250" t="s">
        <v>4132</v>
      </c>
      <c r="D1092" s="251" t="s">
        <v>2149</v>
      </c>
      <c r="E1092" s="251" t="s">
        <v>4140</v>
      </c>
      <c r="F1092" s="252" t="s">
        <v>2104</v>
      </c>
      <c r="G1092" s="235" t="s">
        <v>4168</v>
      </c>
      <c r="H1092" s="143" t="s">
        <v>362</v>
      </c>
    </row>
    <row r="1093">
      <c r="A1093" s="144">
        <v>1092.0</v>
      </c>
      <c r="B1093" s="253" t="s">
        <v>1163</v>
      </c>
      <c r="C1093" s="254" t="s">
        <v>4132</v>
      </c>
      <c r="D1093" s="255" t="s">
        <v>2149</v>
      </c>
      <c r="E1093" s="255" t="s">
        <v>4140</v>
      </c>
      <c r="F1093" s="256" t="s">
        <v>2106</v>
      </c>
      <c r="G1093" s="238" t="s">
        <v>4169</v>
      </c>
      <c r="H1093" s="148" t="s">
        <v>362</v>
      </c>
    </row>
    <row r="1094">
      <c r="A1094" s="139">
        <v>1093.0</v>
      </c>
      <c r="B1094" s="249" t="s">
        <v>1163</v>
      </c>
      <c r="C1094" s="250" t="s">
        <v>4132</v>
      </c>
      <c r="D1094" s="251" t="s">
        <v>2149</v>
      </c>
      <c r="E1094" s="251" t="s">
        <v>4140</v>
      </c>
      <c r="F1094" s="252" t="s">
        <v>2108</v>
      </c>
      <c r="G1094" s="235" t="s">
        <v>4170</v>
      </c>
      <c r="H1094" s="143" t="s">
        <v>362</v>
      </c>
    </row>
    <row r="1095">
      <c r="A1095" s="144">
        <v>1094.0</v>
      </c>
      <c r="B1095" s="253" t="s">
        <v>1163</v>
      </c>
      <c r="C1095" s="254" t="s">
        <v>4132</v>
      </c>
      <c r="D1095" s="255" t="s">
        <v>2166</v>
      </c>
      <c r="E1095" s="255" t="s">
        <v>4149</v>
      </c>
      <c r="F1095" s="256" t="s">
        <v>2089</v>
      </c>
      <c r="G1095" s="238" t="s">
        <v>4171</v>
      </c>
      <c r="H1095" s="148" t="s">
        <v>362</v>
      </c>
    </row>
    <row r="1096">
      <c r="A1096" s="139">
        <v>1095.0</v>
      </c>
      <c r="B1096" s="249" t="s">
        <v>1163</v>
      </c>
      <c r="C1096" s="250" t="s">
        <v>4132</v>
      </c>
      <c r="D1096" s="251" t="s">
        <v>2166</v>
      </c>
      <c r="E1096" s="251" t="s">
        <v>4149</v>
      </c>
      <c r="F1096" s="252" t="s">
        <v>2091</v>
      </c>
      <c r="G1096" s="235" t="s">
        <v>4172</v>
      </c>
      <c r="H1096" s="143" t="s">
        <v>362</v>
      </c>
    </row>
    <row r="1097">
      <c r="A1097" s="144">
        <v>1096.0</v>
      </c>
      <c r="B1097" s="253" t="s">
        <v>1163</v>
      </c>
      <c r="C1097" s="254" t="s">
        <v>4132</v>
      </c>
      <c r="D1097" s="254" t="s">
        <v>2166</v>
      </c>
      <c r="E1097" s="255" t="s">
        <v>4149</v>
      </c>
      <c r="F1097" s="256" t="s">
        <v>2093</v>
      </c>
      <c r="G1097" s="238" t="s">
        <v>4173</v>
      </c>
      <c r="H1097" s="148" t="s">
        <v>362</v>
      </c>
    </row>
    <row r="1098">
      <c r="A1098" s="139">
        <v>1097.0</v>
      </c>
      <c r="B1098" s="249" t="s">
        <v>1163</v>
      </c>
      <c r="C1098" s="250" t="s">
        <v>4132</v>
      </c>
      <c r="D1098" s="250" t="s">
        <v>2166</v>
      </c>
      <c r="E1098" s="251" t="s">
        <v>4149</v>
      </c>
      <c r="F1098" s="252" t="s">
        <v>2100</v>
      </c>
      <c r="G1098" s="235" t="s">
        <v>4174</v>
      </c>
      <c r="H1098" s="143" t="s">
        <v>362</v>
      </c>
    </row>
    <row r="1099">
      <c r="A1099" s="144">
        <v>1098.0</v>
      </c>
      <c r="B1099" s="253" t="s">
        <v>1163</v>
      </c>
      <c r="C1099" s="254" t="s">
        <v>4132</v>
      </c>
      <c r="D1099" s="255" t="s">
        <v>2166</v>
      </c>
      <c r="E1099" s="255" t="s">
        <v>4149</v>
      </c>
      <c r="F1099" s="256" t="s">
        <v>2102</v>
      </c>
      <c r="G1099" s="238" t="s">
        <v>4175</v>
      </c>
      <c r="H1099" s="148" t="s">
        <v>362</v>
      </c>
    </row>
    <row r="1100">
      <c r="A1100" s="139">
        <v>1099.0</v>
      </c>
      <c r="B1100" s="249" t="s">
        <v>1163</v>
      </c>
      <c r="C1100" s="250" t="s">
        <v>4132</v>
      </c>
      <c r="D1100" s="251" t="s">
        <v>2166</v>
      </c>
      <c r="E1100" s="251" t="s">
        <v>4149</v>
      </c>
      <c r="F1100" s="252" t="s">
        <v>2104</v>
      </c>
      <c r="G1100" s="235" t="s">
        <v>4176</v>
      </c>
      <c r="H1100" s="143" t="s">
        <v>362</v>
      </c>
    </row>
    <row r="1101">
      <c r="A1101" s="144">
        <v>1100.0</v>
      </c>
      <c r="B1101" s="236" t="s">
        <v>342</v>
      </c>
      <c r="C1101" s="160" t="s">
        <v>341</v>
      </c>
      <c r="D1101" s="146" t="s">
        <v>2980</v>
      </c>
      <c r="E1101" s="146" t="s">
        <v>4177</v>
      </c>
      <c r="F1101" s="237" t="s">
        <v>2089</v>
      </c>
      <c r="G1101" s="238" t="s">
        <v>4178</v>
      </c>
      <c r="H1101" s="148" t="s">
        <v>362</v>
      </c>
    </row>
    <row r="1102">
      <c r="A1102" s="139">
        <v>1101.0</v>
      </c>
      <c r="B1102" s="233" t="s">
        <v>342</v>
      </c>
      <c r="C1102" s="159" t="s">
        <v>341</v>
      </c>
      <c r="D1102" s="141" t="s">
        <v>2990</v>
      </c>
      <c r="E1102" s="141" t="s">
        <v>4177</v>
      </c>
      <c r="F1102" s="234" t="s">
        <v>2091</v>
      </c>
      <c r="G1102" s="235" t="s">
        <v>4179</v>
      </c>
      <c r="H1102" s="143" t="s">
        <v>362</v>
      </c>
    </row>
    <row r="1103">
      <c r="A1103" s="144">
        <v>1102.0</v>
      </c>
      <c r="B1103" s="236" t="s">
        <v>342</v>
      </c>
      <c r="C1103" s="160" t="s">
        <v>341</v>
      </c>
      <c r="D1103" s="146" t="s">
        <v>2990</v>
      </c>
      <c r="E1103" s="146" t="s">
        <v>4180</v>
      </c>
      <c r="F1103" s="237" t="s">
        <v>2089</v>
      </c>
      <c r="G1103" s="238" t="s">
        <v>4181</v>
      </c>
      <c r="H1103" s="148" t="s">
        <v>362</v>
      </c>
    </row>
    <row r="1104">
      <c r="A1104" s="139">
        <v>1103.0</v>
      </c>
      <c r="B1104" s="233" t="s">
        <v>342</v>
      </c>
      <c r="C1104" s="159" t="s">
        <v>341</v>
      </c>
      <c r="D1104" s="141" t="s">
        <v>2990</v>
      </c>
      <c r="E1104" s="141" t="s">
        <v>4180</v>
      </c>
      <c r="F1104" s="234" t="s">
        <v>2091</v>
      </c>
      <c r="G1104" s="235" t="s">
        <v>4182</v>
      </c>
      <c r="H1104" s="143" t="s">
        <v>362</v>
      </c>
    </row>
    <row r="1105">
      <c r="A1105" s="144">
        <v>1104.0</v>
      </c>
      <c r="B1105" s="236" t="s">
        <v>342</v>
      </c>
      <c r="C1105" s="160" t="s">
        <v>341</v>
      </c>
      <c r="D1105" s="146" t="s">
        <v>2990</v>
      </c>
      <c r="E1105" s="146" t="s">
        <v>4180</v>
      </c>
      <c r="F1105" s="237" t="s">
        <v>2093</v>
      </c>
      <c r="G1105" s="238" t="s">
        <v>4183</v>
      </c>
      <c r="H1105" s="148" t="s">
        <v>362</v>
      </c>
    </row>
    <row r="1106">
      <c r="A1106" s="139">
        <v>1105.0</v>
      </c>
      <c r="B1106" s="233" t="s">
        <v>342</v>
      </c>
      <c r="C1106" s="159" t="s">
        <v>341</v>
      </c>
      <c r="D1106" s="141" t="s">
        <v>2990</v>
      </c>
      <c r="E1106" s="141" t="s">
        <v>4180</v>
      </c>
      <c r="F1106" s="234" t="s">
        <v>2100</v>
      </c>
      <c r="G1106" s="235" t="s">
        <v>4184</v>
      </c>
      <c r="H1106" s="143" t="s">
        <v>362</v>
      </c>
    </row>
    <row r="1107">
      <c r="A1107" s="144">
        <v>1106.0</v>
      </c>
      <c r="B1107" s="236" t="s">
        <v>342</v>
      </c>
      <c r="C1107" s="160" t="s">
        <v>341</v>
      </c>
      <c r="D1107" s="146" t="s">
        <v>2990</v>
      </c>
      <c r="E1107" s="146" t="s">
        <v>4180</v>
      </c>
      <c r="F1107" s="237" t="s">
        <v>2102</v>
      </c>
      <c r="G1107" s="238" t="s">
        <v>4185</v>
      </c>
      <c r="H1107" s="148" t="s">
        <v>362</v>
      </c>
    </row>
    <row r="1108">
      <c r="A1108" s="139">
        <v>1107.0</v>
      </c>
      <c r="B1108" s="233" t="s">
        <v>342</v>
      </c>
      <c r="C1108" s="159" t="s">
        <v>341</v>
      </c>
      <c r="D1108" s="141" t="s">
        <v>2997</v>
      </c>
      <c r="E1108" s="141" t="s">
        <v>4186</v>
      </c>
      <c r="F1108" s="234" t="s">
        <v>2089</v>
      </c>
      <c r="G1108" s="235" t="s">
        <v>4187</v>
      </c>
      <c r="H1108" s="143" t="s">
        <v>362</v>
      </c>
    </row>
    <row r="1109">
      <c r="A1109" s="144">
        <v>1108.0</v>
      </c>
      <c r="B1109" s="236" t="s">
        <v>342</v>
      </c>
      <c r="C1109" s="160" t="s">
        <v>341</v>
      </c>
      <c r="D1109" s="146" t="s">
        <v>2997</v>
      </c>
      <c r="E1109" s="146" t="s">
        <v>4186</v>
      </c>
      <c r="F1109" s="237" t="s">
        <v>2091</v>
      </c>
      <c r="G1109" s="238" t="s">
        <v>4188</v>
      </c>
      <c r="H1109" s="148" t="s">
        <v>362</v>
      </c>
    </row>
    <row r="1110">
      <c r="A1110" s="139">
        <v>1109.0</v>
      </c>
      <c r="B1110" s="233" t="s">
        <v>342</v>
      </c>
      <c r="C1110" s="159" t="s">
        <v>341</v>
      </c>
      <c r="D1110" s="141" t="s">
        <v>2997</v>
      </c>
      <c r="E1110" s="141" t="s">
        <v>4186</v>
      </c>
      <c r="F1110" s="234" t="s">
        <v>2093</v>
      </c>
      <c r="G1110" s="235" t="s">
        <v>4189</v>
      </c>
      <c r="H1110" s="143" t="s">
        <v>362</v>
      </c>
    </row>
    <row r="1111">
      <c r="A1111" s="144">
        <v>1110.0</v>
      </c>
      <c r="B1111" s="236" t="s">
        <v>342</v>
      </c>
      <c r="C1111" s="160" t="s">
        <v>341</v>
      </c>
      <c r="D1111" s="146" t="s">
        <v>2997</v>
      </c>
      <c r="E1111" s="146" t="s">
        <v>4186</v>
      </c>
      <c r="F1111" s="237" t="s">
        <v>2100</v>
      </c>
      <c r="G1111" s="238" t="s">
        <v>4190</v>
      </c>
      <c r="H1111" s="148" t="s">
        <v>362</v>
      </c>
    </row>
    <row r="1112">
      <c r="A1112" s="139">
        <v>1111.0</v>
      </c>
      <c r="B1112" s="233" t="s">
        <v>342</v>
      </c>
      <c r="C1112" s="159" t="s">
        <v>341</v>
      </c>
      <c r="D1112" s="141" t="s">
        <v>2997</v>
      </c>
      <c r="E1112" s="141" t="s">
        <v>4186</v>
      </c>
      <c r="F1112" s="234" t="s">
        <v>2102</v>
      </c>
      <c r="G1112" s="235" t="s">
        <v>4191</v>
      </c>
      <c r="H1112" s="143" t="s">
        <v>362</v>
      </c>
    </row>
    <row r="1113">
      <c r="A1113" s="144">
        <v>1112.0</v>
      </c>
      <c r="B1113" s="236" t="s">
        <v>342</v>
      </c>
      <c r="C1113" s="160" t="s">
        <v>341</v>
      </c>
      <c r="D1113" s="146" t="s">
        <v>2997</v>
      </c>
      <c r="E1113" s="146" t="s">
        <v>4186</v>
      </c>
      <c r="F1113" s="237" t="s">
        <v>2104</v>
      </c>
      <c r="G1113" s="238" t="s">
        <v>4192</v>
      </c>
      <c r="H1113" s="148" t="s">
        <v>362</v>
      </c>
    </row>
    <row r="1114">
      <c r="A1114" s="139">
        <v>1113.0</v>
      </c>
      <c r="B1114" s="233" t="s">
        <v>344</v>
      </c>
      <c r="C1114" s="159" t="s">
        <v>343</v>
      </c>
      <c r="D1114" s="141" t="s">
        <v>4193</v>
      </c>
      <c r="E1114" s="141" t="s">
        <v>2088</v>
      </c>
      <c r="F1114" s="234" t="s">
        <v>2089</v>
      </c>
      <c r="G1114" s="235" t="s">
        <v>4194</v>
      </c>
      <c r="H1114" s="143" t="s">
        <v>362</v>
      </c>
    </row>
    <row r="1115">
      <c r="A1115" s="144">
        <v>1114.0</v>
      </c>
      <c r="B1115" s="236" t="s">
        <v>344</v>
      </c>
      <c r="C1115" s="160" t="s">
        <v>343</v>
      </c>
      <c r="D1115" s="146" t="s">
        <v>4193</v>
      </c>
      <c r="E1115" s="146" t="s">
        <v>2088</v>
      </c>
      <c r="F1115" s="237" t="s">
        <v>2091</v>
      </c>
      <c r="G1115" s="238" t="s">
        <v>4195</v>
      </c>
      <c r="H1115" s="148" t="s">
        <v>362</v>
      </c>
    </row>
    <row r="1116">
      <c r="A1116" s="139">
        <v>1115.0</v>
      </c>
      <c r="B1116" s="233" t="s">
        <v>344</v>
      </c>
      <c r="C1116" s="159" t="s">
        <v>343</v>
      </c>
      <c r="D1116" s="141" t="s">
        <v>4193</v>
      </c>
      <c r="E1116" s="141" t="s">
        <v>2088</v>
      </c>
      <c r="F1116" s="234" t="s">
        <v>2093</v>
      </c>
      <c r="G1116" s="235" t="s">
        <v>2682</v>
      </c>
      <c r="H1116" s="143" t="s">
        <v>362</v>
      </c>
    </row>
    <row r="1117">
      <c r="A1117" s="144">
        <v>1116.0</v>
      </c>
      <c r="B1117" s="236" t="s">
        <v>344</v>
      </c>
      <c r="C1117" s="160" t="s">
        <v>343</v>
      </c>
      <c r="D1117" s="146" t="s">
        <v>4193</v>
      </c>
      <c r="E1117" s="146" t="s">
        <v>2088</v>
      </c>
      <c r="F1117" s="237" t="s">
        <v>2100</v>
      </c>
      <c r="G1117" s="238" t="s">
        <v>4196</v>
      </c>
      <c r="H1117" s="148" t="s">
        <v>362</v>
      </c>
    </row>
    <row r="1118">
      <c r="A1118" s="139">
        <v>1117.0</v>
      </c>
      <c r="B1118" s="233" t="s">
        <v>344</v>
      </c>
      <c r="C1118" s="159" t="s">
        <v>343</v>
      </c>
      <c r="D1118" s="141" t="s">
        <v>4193</v>
      </c>
      <c r="E1118" s="141" t="s">
        <v>2088</v>
      </c>
      <c r="F1118" s="234" t="s">
        <v>2102</v>
      </c>
      <c r="G1118" s="235" t="s">
        <v>4197</v>
      </c>
      <c r="H1118" s="143" t="s">
        <v>362</v>
      </c>
    </row>
    <row r="1119">
      <c r="A1119" s="144">
        <v>1118.0</v>
      </c>
      <c r="B1119" s="236" t="s">
        <v>344</v>
      </c>
      <c r="C1119" s="160" t="s">
        <v>343</v>
      </c>
      <c r="D1119" s="146" t="s">
        <v>4198</v>
      </c>
      <c r="E1119" s="146" t="s">
        <v>2096</v>
      </c>
      <c r="F1119" s="237" t="s">
        <v>2089</v>
      </c>
      <c r="G1119" s="238" t="s">
        <v>4199</v>
      </c>
      <c r="H1119" s="148" t="s">
        <v>362</v>
      </c>
    </row>
    <row r="1120">
      <c r="A1120" s="139">
        <v>1119.0</v>
      </c>
      <c r="B1120" s="233" t="s">
        <v>344</v>
      </c>
      <c r="C1120" s="159" t="s">
        <v>343</v>
      </c>
      <c r="D1120" s="141" t="s">
        <v>4198</v>
      </c>
      <c r="E1120" s="141" t="s">
        <v>2096</v>
      </c>
      <c r="F1120" s="234" t="s">
        <v>2091</v>
      </c>
      <c r="G1120" s="235" t="s">
        <v>4200</v>
      </c>
      <c r="H1120" s="143" t="s">
        <v>362</v>
      </c>
    </row>
    <row r="1121">
      <c r="A1121" s="144">
        <v>1120.0</v>
      </c>
      <c r="B1121" s="236" t="s">
        <v>344</v>
      </c>
      <c r="C1121" s="160" t="s">
        <v>343</v>
      </c>
      <c r="D1121" s="146" t="s">
        <v>4198</v>
      </c>
      <c r="E1121" s="146" t="s">
        <v>2096</v>
      </c>
      <c r="F1121" s="237" t="s">
        <v>2093</v>
      </c>
      <c r="G1121" s="238" t="s">
        <v>4201</v>
      </c>
      <c r="H1121" s="148" t="s">
        <v>362</v>
      </c>
    </row>
    <row r="1122">
      <c r="A1122" s="139">
        <v>1121.0</v>
      </c>
      <c r="B1122" s="233" t="s">
        <v>344</v>
      </c>
      <c r="C1122" s="159" t="s">
        <v>343</v>
      </c>
      <c r="D1122" s="141" t="s">
        <v>4198</v>
      </c>
      <c r="E1122" s="141" t="s">
        <v>2096</v>
      </c>
      <c r="F1122" s="234" t="s">
        <v>2100</v>
      </c>
      <c r="G1122" s="235" t="s">
        <v>2153</v>
      </c>
      <c r="H1122" s="143" t="s">
        <v>362</v>
      </c>
    </row>
    <row r="1123">
      <c r="A1123" s="144">
        <v>1122.0</v>
      </c>
      <c r="B1123" s="236" t="s">
        <v>344</v>
      </c>
      <c r="C1123" s="160" t="s">
        <v>343</v>
      </c>
      <c r="D1123" s="146" t="s">
        <v>4198</v>
      </c>
      <c r="E1123" s="146" t="s">
        <v>2096</v>
      </c>
      <c r="F1123" s="237" t="s">
        <v>2102</v>
      </c>
      <c r="G1123" s="238" t="s">
        <v>4202</v>
      </c>
      <c r="H1123" s="148" t="s">
        <v>362</v>
      </c>
    </row>
    <row r="1124">
      <c r="A1124" s="139">
        <v>1123.0</v>
      </c>
      <c r="B1124" s="233" t="s">
        <v>344</v>
      </c>
      <c r="C1124" s="159" t="s">
        <v>343</v>
      </c>
      <c r="D1124" s="141" t="s">
        <v>4198</v>
      </c>
      <c r="E1124" s="141" t="s">
        <v>2096</v>
      </c>
      <c r="F1124" s="234" t="s">
        <v>2104</v>
      </c>
      <c r="G1124" s="235" t="s">
        <v>4203</v>
      </c>
      <c r="H1124" s="143" t="s">
        <v>362</v>
      </c>
    </row>
    <row r="1125">
      <c r="A1125" s="144">
        <v>1124.0</v>
      </c>
      <c r="B1125" s="236" t="s">
        <v>344</v>
      </c>
      <c r="C1125" s="160" t="s">
        <v>343</v>
      </c>
      <c r="D1125" s="146" t="s">
        <v>4198</v>
      </c>
      <c r="E1125" s="146" t="s">
        <v>2096</v>
      </c>
      <c r="F1125" s="237" t="s">
        <v>2106</v>
      </c>
      <c r="G1125" s="238" t="s">
        <v>4204</v>
      </c>
      <c r="H1125" s="148" t="s">
        <v>362</v>
      </c>
    </row>
    <row r="1126">
      <c r="A1126" s="139">
        <v>1125.0</v>
      </c>
      <c r="B1126" s="233" t="s">
        <v>344</v>
      </c>
      <c r="C1126" s="159" t="s">
        <v>343</v>
      </c>
      <c r="D1126" s="141" t="s">
        <v>4198</v>
      </c>
      <c r="E1126" s="141" t="s">
        <v>2096</v>
      </c>
      <c r="F1126" s="234" t="s">
        <v>2108</v>
      </c>
      <c r="G1126" s="235" t="s">
        <v>4205</v>
      </c>
      <c r="H1126" s="143" t="s">
        <v>362</v>
      </c>
    </row>
    <row r="1127">
      <c r="A1127" s="144">
        <v>1126.0</v>
      </c>
      <c r="B1127" s="236" t="s">
        <v>344</v>
      </c>
      <c r="C1127" s="160" t="s">
        <v>343</v>
      </c>
      <c r="D1127" s="146" t="s">
        <v>4198</v>
      </c>
      <c r="E1127" s="146" t="s">
        <v>2096</v>
      </c>
      <c r="F1127" s="237" t="s">
        <v>2110</v>
      </c>
      <c r="G1127" s="238" t="s">
        <v>4206</v>
      </c>
      <c r="H1127" s="148" t="s">
        <v>362</v>
      </c>
    </row>
    <row r="1128">
      <c r="A1128" s="139">
        <v>1127.0</v>
      </c>
      <c r="B1128" s="233" t="s">
        <v>344</v>
      </c>
      <c r="C1128" s="159" t="s">
        <v>343</v>
      </c>
      <c r="D1128" s="141" t="s">
        <v>4198</v>
      </c>
      <c r="E1128" s="141" t="s">
        <v>2096</v>
      </c>
      <c r="F1128" s="234" t="s">
        <v>2158</v>
      </c>
      <c r="G1128" s="235" t="s">
        <v>4207</v>
      </c>
      <c r="H1128" s="143" t="s">
        <v>362</v>
      </c>
    </row>
    <row r="1129">
      <c r="A1129" s="144">
        <v>1128.0</v>
      </c>
      <c r="B1129" s="236" t="s">
        <v>344</v>
      </c>
      <c r="C1129" s="160" t="s">
        <v>343</v>
      </c>
      <c r="D1129" s="160" t="s">
        <v>4208</v>
      </c>
      <c r="E1129" s="160" t="s">
        <v>2113</v>
      </c>
      <c r="F1129" s="243" t="s">
        <v>2089</v>
      </c>
      <c r="G1129" s="244" t="s">
        <v>2167</v>
      </c>
      <c r="H1129" s="148" t="s">
        <v>362</v>
      </c>
    </row>
    <row r="1130">
      <c r="A1130" s="139">
        <v>1129.0</v>
      </c>
      <c r="B1130" s="233" t="s">
        <v>344</v>
      </c>
      <c r="C1130" s="159" t="s">
        <v>343</v>
      </c>
      <c r="D1130" s="159" t="s">
        <v>4208</v>
      </c>
      <c r="E1130" s="159" t="s">
        <v>2113</v>
      </c>
      <c r="F1130" s="240" t="s">
        <v>2091</v>
      </c>
      <c r="G1130" s="241" t="s">
        <v>4209</v>
      </c>
      <c r="H1130" s="143" t="s">
        <v>362</v>
      </c>
    </row>
    <row r="1131">
      <c r="A1131" s="144">
        <v>1130.0</v>
      </c>
      <c r="B1131" s="236" t="s">
        <v>344</v>
      </c>
      <c r="C1131" s="160" t="s">
        <v>343</v>
      </c>
      <c r="D1131" s="160" t="s">
        <v>4208</v>
      </c>
      <c r="E1131" s="160" t="s">
        <v>2113</v>
      </c>
      <c r="F1131" s="243" t="s">
        <v>2093</v>
      </c>
      <c r="G1131" s="244" t="s">
        <v>4210</v>
      </c>
      <c r="H1131" s="148" t="s">
        <v>362</v>
      </c>
    </row>
    <row r="1132">
      <c r="A1132" s="139">
        <v>1131.0</v>
      </c>
      <c r="B1132" s="233" t="s">
        <v>344</v>
      </c>
      <c r="C1132" s="159" t="s">
        <v>343</v>
      </c>
      <c r="D1132" s="159" t="s">
        <v>4208</v>
      </c>
      <c r="E1132" s="159" t="s">
        <v>2113</v>
      </c>
      <c r="F1132" s="240" t="s">
        <v>2100</v>
      </c>
      <c r="G1132" s="241" t="s">
        <v>4211</v>
      </c>
      <c r="H1132" s="143" t="s">
        <v>362</v>
      </c>
    </row>
    <row r="1133">
      <c r="A1133" s="144">
        <v>1132.0</v>
      </c>
      <c r="B1133" s="236" t="s">
        <v>344</v>
      </c>
      <c r="C1133" s="160" t="s">
        <v>343</v>
      </c>
      <c r="D1133" s="160" t="s">
        <v>4212</v>
      </c>
      <c r="E1133" s="160" t="s">
        <v>2120</v>
      </c>
      <c r="F1133" s="243" t="s">
        <v>2089</v>
      </c>
      <c r="G1133" s="244" t="s">
        <v>4213</v>
      </c>
      <c r="H1133" s="148" t="s">
        <v>362</v>
      </c>
    </row>
    <row r="1134">
      <c r="A1134" s="139">
        <v>1133.0</v>
      </c>
      <c r="B1134" s="233" t="s">
        <v>344</v>
      </c>
      <c r="C1134" s="159" t="s">
        <v>343</v>
      </c>
      <c r="D1134" s="159" t="s">
        <v>4212</v>
      </c>
      <c r="E1134" s="159" t="s">
        <v>2120</v>
      </c>
      <c r="F1134" s="240" t="s">
        <v>2091</v>
      </c>
      <c r="G1134" s="241" t="s">
        <v>4214</v>
      </c>
      <c r="H1134" s="143" t="s">
        <v>362</v>
      </c>
    </row>
    <row r="1135">
      <c r="A1135" s="144">
        <v>1134.0</v>
      </c>
      <c r="B1135" s="236" t="s">
        <v>344</v>
      </c>
      <c r="C1135" s="160" t="s">
        <v>343</v>
      </c>
      <c r="D1135" s="160" t="s">
        <v>4212</v>
      </c>
      <c r="E1135" s="160" t="s">
        <v>2120</v>
      </c>
      <c r="F1135" s="243" t="s">
        <v>2093</v>
      </c>
      <c r="G1135" s="244" t="s">
        <v>4215</v>
      </c>
      <c r="H1135" s="148" t="s">
        <v>362</v>
      </c>
    </row>
    <row r="1136">
      <c r="A1136" s="139">
        <v>1135.0</v>
      </c>
      <c r="B1136" s="233" t="s">
        <v>344</v>
      </c>
      <c r="C1136" s="159" t="s">
        <v>343</v>
      </c>
      <c r="D1136" s="159" t="s">
        <v>4212</v>
      </c>
      <c r="E1136" s="159" t="s">
        <v>2120</v>
      </c>
      <c r="F1136" s="240" t="s">
        <v>2100</v>
      </c>
      <c r="G1136" s="241" t="s">
        <v>4216</v>
      </c>
      <c r="H1136" s="143" t="s">
        <v>362</v>
      </c>
    </row>
    <row r="1137">
      <c r="A1137" s="144">
        <v>1136.0</v>
      </c>
      <c r="B1137" s="236" t="s">
        <v>344</v>
      </c>
      <c r="C1137" s="160" t="s">
        <v>343</v>
      </c>
      <c r="D1137" s="160" t="s">
        <v>4217</v>
      </c>
      <c r="E1137" s="160" t="s">
        <v>4218</v>
      </c>
      <c r="F1137" s="243" t="s">
        <v>2089</v>
      </c>
      <c r="G1137" s="244" t="s">
        <v>2178</v>
      </c>
      <c r="H1137" s="148" t="s">
        <v>362</v>
      </c>
    </row>
    <row r="1138">
      <c r="A1138" s="139">
        <v>1137.0</v>
      </c>
      <c r="B1138" s="233" t="s">
        <v>344</v>
      </c>
      <c r="C1138" s="159" t="s">
        <v>343</v>
      </c>
      <c r="D1138" s="159" t="s">
        <v>4217</v>
      </c>
      <c r="E1138" s="159" t="s">
        <v>4218</v>
      </c>
      <c r="F1138" s="240" t="s">
        <v>2091</v>
      </c>
      <c r="G1138" s="241" t="s">
        <v>4219</v>
      </c>
      <c r="H1138" s="143" t="s">
        <v>362</v>
      </c>
    </row>
    <row r="1139">
      <c r="A1139" s="144">
        <v>1138.0</v>
      </c>
      <c r="B1139" s="236" t="s">
        <v>344</v>
      </c>
      <c r="C1139" s="160" t="s">
        <v>343</v>
      </c>
      <c r="D1139" s="160" t="s">
        <v>4217</v>
      </c>
      <c r="E1139" s="160" t="s">
        <v>4218</v>
      </c>
      <c r="F1139" s="243" t="s">
        <v>2093</v>
      </c>
      <c r="G1139" s="244" t="s">
        <v>4220</v>
      </c>
      <c r="H1139" s="148" t="s">
        <v>362</v>
      </c>
    </row>
    <row r="1140">
      <c r="A1140" s="139">
        <v>1139.0</v>
      </c>
      <c r="B1140" s="233" t="s">
        <v>344</v>
      </c>
      <c r="C1140" s="159" t="s">
        <v>343</v>
      </c>
      <c r="D1140" s="159" t="s">
        <v>4221</v>
      </c>
      <c r="E1140" s="159" t="s">
        <v>86</v>
      </c>
      <c r="F1140" s="240" t="s">
        <v>2089</v>
      </c>
      <c r="G1140" s="241" t="s">
        <v>4222</v>
      </c>
      <c r="H1140" s="143" t="s">
        <v>362</v>
      </c>
    </row>
    <row r="1141">
      <c r="A1141" s="144">
        <v>1140.0</v>
      </c>
      <c r="B1141" s="236" t="s">
        <v>344</v>
      </c>
      <c r="C1141" s="160" t="s">
        <v>343</v>
      </c>
      <c r="D1141" s="160" t="s">
        <v>4221</v>
      </c>
      <c r="E1141" s="160" t="s">
        <v>86</v>
      </c>
      <c r="F1141" s="243" t="s">
        <v>2091</v>
      </c>
      <c r="G1141" s="244" t="s">
        <v>4223</v>
      </c>
      <c r="H1141" s="148" t="s">
        <v>362</v>
      </c>
    </row>
    <row r="1142">
      <c r="A1142" s="139">
        <v>1141.0</v>
      </c>
      <c r="B1142" s="233" t="s">
        <v>344</v>
      </c>
      <c r="C1142" s="159" t="s">
        <v>343</v>
      </c>
      <c r="D1142" s="159" t="s">
        <v>4221</v>
      </c>
      <c r="E1142" s="159" t="s">
        <v>86</v>
      </c>
      <c r="F1142" s="240" t="s">
        <v>2093</v>
      </c>
      <c r="G1142" s="241" t="s">
        <v>4224</v>
      </c>
      <c r="H1142" s="143" t="s">
        <v>362</v>
      </c>
    </row>
    <row r="1143">
      <c r="A1143" s="144">
        <v>1142.0</v>
      </c>
      <c r="B1143" s="236" t="s">
        <v>344</v>
      </c>
      <c r="C1143" s="160" t="s">
        <v>343</v>
      </c>
      <c r="D1143" s="160" t="s">
        <v>4221</v>
      </c>
      <c r="E1143" s="160" t="s">
        <v>86</v>
      </c>
      <c r="F1143" s="243" t="s">
        <v>2100</v>
      </c>
      <c r="G1143" s="244" t="s">
        <v>4225</v>
      </c>
      <c r="H1143" s="148" t="s">
        <v>362</v>
      </c>
    </row>
    <row r="1144">
      <c r="A1144" s="139">
        <v>1143.0</v>
      </c>
      <c r="B1144" s="233" t="s">
        <v>344</v>
      </c>
      <c r="C1144" s="159" t="s">
        <v>343</v>
      </c>
      <c r="D1144" s="159" t="s">
        <v>4221</v>
      </c>
      <c r="E1144" s="159" t="s">
        <v>86</v>
      </c>
      <c r="F1144" s="240" t="s">
        <v>2102</v>
      </c>
      <c r="G1144" s="241" t="s">
        <v>4226</v>
      </c>
      <c r="H1144" s="143" t="s">
        <v>362</v>
      </c>
    </row>
    <row r="1145">
      <c r="A1145" s="144">
        <v>1144.0</v>
      </c>
      <c r="B1145" s="236" t="s">
        <v>344</v>
      </c>
      <c r="C1145" s="160" t="s">
        <v>343</v>
      </c>
      <c r="D1145" s="160" t="s">
        <v>4221</v>
      </c>
      <c r="E1145" s="160" t="s">
        <v>86</v>
      </c>
      <c r="F1145" s="243" t="s">
        <v>2104</v>
      </c>
      <c r="G1145" s="244" t="s">
        <v>4227</v>
      </c>
      <c r="H1145" s="148" t="s">
        <v>362</v>
      </c>
    </row>
    <row r="1146">
      <c r="A1146" s="139">
        <v>1145.0</v>
      </c>
      <c r="B1146" s="233" t="s">
        <v>344</v>
      </c>
      <c r="C1146" s="159" t="s">
        <v>343</v>
      </c>
      <c r="D1146" s="159" t="s">
        <v>4221</v>
      </c>
      <c r="E1146" s="159" t="s">
        <v>86</v>
      </c>
      <c r="F1146" s="240" t="s">
        <v>2106</v>
      </c>
      <c r="G1146" s="241" t="s">
        <v>4228</v>
      </c>
      <c r="H1146" s="143" t="s">
        <v>362</v>
      </c>
    </row>
    <row r="1147">
      <c r="A1147" s="144">
        <v>1146.0</v>
      </c>
      <c r="B1147" s="236" t="s">
        <v>344</v>
      </c>
      <c r="C1147" s="160" t="s">
        <v>343</v>
      </c>
      <c r="D1147" s="160" t="s">
        <v>4221</v>
      </c>
      <c r="E1147" s="160" t="s">
        <v>86</v>
      </c>
      <c r="F1147" s="243" t="s">
        <v>2108</v>
      </c>
      <c r="G1147" s="244" t="s">
        <v>2190</v>
      </c>
      <c r="H1147" s="148" t="s">
        <v>362</v>
      </c>
    </row>
    <row r="1148">
      <c r="A1148" s="139">
        <v>1147.0</v>
      </c>
      <c r="B1148" s="233" t="s">
        <v>344</v>
      </c>
      <c r="C1148" s="159" t="s">
        <v>343</v>
      </c>
      <c r="D1148" s="159" t="s">
        <v>4229</v>
      </c>
      <c r="E1148" s="159" t="s">
        <v>2142</v>
      </c>
      <c r="F1148" s="240" t="s">
        <v>2089</v>
      </c>
      <c r="G1148" s="241" t="s">
        <v>4230</v>
      </c>
      <c r="H1148" s="143" t="s">
        <v>362</v>
      </c>
    </row>
    <row r="1149">
      <c r="A1149" s="144">
        <v>1148.0</v>
      </c>
      <c r="B1149" s="236" t="s">
        <v>344</v>
      </c>
      <c r="C1149" s="160" t="s">
        <v>343</v>
      </c>
      <c r="D1149" s="160" t="s">
        <v>4229</v>
      </c>
      <c r="E1149" s="160" t="s">
        <v>2142</v>
      </c>
      <c r="F1149" s="243" t="s">
        <v>2091</v>
      </c>
      <c r="G1149" s="244" t="s">
        <v>4231</v>
      </c>
      <c r="H1149" s="148" t="s">
        <v>362</v>
      </c>
    </row>
    <row r="1150">
      <c r="A1150" s="139">
        <v>1149.0</v>
      </c>
      <c r="B1150" s="233" t="s">
        <v>344</v>
      </c>
      <c r="C1150" s="159" t="s">
        <v>343</v>
      </c>
      <c r="D1150" s="159" t="s">
        <v>4229</v>
      </c>
      <c r="E1150" s="159" t="s">
        <v>2142</v>
      </c>
      <c r="F1150" s="240" t="s">
        <v>2093</v>
      </c>
      <c r="G1150" s="241" t="s">
        <v>4232</v>
      </c>
      <c r="H1150" s="143" t="s">
        <v>362</v>
      </c>
    </row>
    <row r="1151">
      <c r="A1151" s="144">
        <v>1150.0</v>
      </c>
      <c r="B1151" s="236" t="s">
        <v>344</v>
      </c>
      <c r="C1151" s="160" t="s">
        <v>343</v>
      </c>
      <c r="D1151" s="160" t="s">
        <v>4229</v>
      </c>
      <c r="E1151" s="160" t="s">
        <v>2142</v>
      </c>
      <c r="F1151" s="243" t="s">
        <v>2100</v>
      </c>
      <c r="G1151" s="244" t="s">
        <v>4233</v>
      </c>
      <c r="H1151" s="148" t="s">
        <v>362</v>
      </c>
    </row>
    <row r="1152">
      <c r="A1152" s="139">
        <v>1151.0</v>
      </c>
      <c r="B1152" s="233" t="s">
        <v>344</v>
      </c>
      <c r="C1152" s="159" t="s">
        <v>343</v>
      </c>
      <c r="D1152" s="159" t="s">
        <v>4229</v>
      </c>
      <c r="E1152" s="159" t="s">
        <v>2142</v>
      </c>
      <c r="F1152" s="240" t="s">
        <v>2102</v>
      </c>
      <c r="G1152" s="241" t="s">
        <v>4234</v>
      </c>
      <c r="H1152" s="143" t="s">
        <v>362</v>
      </c>
    </row>
    <row r="1153">
      <c r="A1153" s="144">
        <v>1152.0</v>
      </c>
      <c r="B1153" s="236" t="s">
        <v>346</v>
      </c>
      <c r="C1153" s="160" t="s">
        <v>345</v>
      </c>
      <c r="D1153" s="160" t="s">
        <v>2960</v>
      </c>
      <c r="E1153" s="160" t="s">
        <v>4235</v>
      </c>
      <c r="F1153" s="243" t="s">
        <v>2089</v>
      </c>
      <c r="G1153" s="244" t="s">
        <v>4236</v>
      </c>
      <c r="H1153" s="148" t="s">
        <v>362</v>
      </c>
    </row>
    <row r="1154">
      <c r="A1154" s="139">
        <v>1153.0</v>
      </c>
      <c r="B1154" s="233" t="s">
        <v>346</v>
      </c>
      <c r="C1154" s="159" t="s">
        <v>345</v>
      </c>
      <c r="D1154" s="159" t="s">
        <v>2960</v>
      </c>
      <c r="E1154" s="159" t="s">
        <v>4235</v>
      </c>
      <c r="F1154" s="240" t="s">
        <v>2091</v>
      </c>
      <c r="G1154" s="241" t="s">
        <v>4237</v>
      </c>
      <c r="H1154" s="143" t="s">
        <v>362</v>
      </c>
    </row>
    <row r="1155">
      <c r="A1155" s="144">
        <v>1154.0</v>
      </c>
      <c r="B1155" s="236" t="s">
        <v>346</v>
      </c>
      <c r="C1155" s="160" t="s">
        <v>345</v>
      </c>
      <c r="D1155" s="160" t="s">
        <v>2960</v>
      </c>
      <c r="E1155" s="160" t="s">
        <v>4235</v>
      </c>
      <c r="F1155" s="243" t="s">
        <v>2093</v>
      </c>
      <c r="G1155" s="244" t="s">
        <v>4238</v>
      </c>
      <c r="H1155" s="148" t="s">
        <v>362</v>
      </c>
    </row>
    <row r="1156">
      <c r="A1156" s="139">
        <v>1155.0</v>
      </c>
      <c r="B1156" s="233" t="s">
        <v>346</v>
      </c>
      <c r="C1156" s="159" t="s">
        <v>345</v>
      </c>
      <c r="D1156" s="159" t="s">
        <v>2960</v>
      </c>
      <c r="E1156" s="159" t="s">
        <v>4235</v>
      </c>
      <c r="F1156" s="240" t="s">
        <v>2100</v>
      </c>
      <c r="G1156" s="241" t="s">
        <v>4239</v>
      </c>
      <c r="H1156" s="143" t="s">
        <v>362</v>
      </c>
    </row>
    <row r="1157">
      <c r="A1157" s="144">
        <v>1156.0</v>
      </c>
      <c r="B1157" s="236" t="s">
        <v>346</v>
      </c>
      <c r="C1157" s="160" t="s">
        <v>345</v>
      </c>
      <c r="D1157" s="160" t="s">
        <v>2966</v>
      </c>
      <c r="E1157" s="160" t="s">
        <v>4240</v>
      </c>
      <c r="F1157" s="243" t="s">
        <v>2089</v>
      </c>
      <c r="G1157" s="244" t="s">
        <v>4241</v>
      </c>
      <c r="H1157" s="148" t="s">
        <v>362</v>
      </c>
    </row>
    <row r="1158">
      <c r="A1158" s="139">
        <v>1157.0</v>
      </c>
      <c r="B1158" s="233" t="s">
        <v>346</v>
      </c>
      <c r="C1158" s="159" t="s">
        <v>345</v>
      </c>
      <c r="D1158" s="159" t="s">
        <v>2966</v>
      </c>
      <c r="E1158" s="159" t="s">
        <v>4240</v>
      </c>
      <c r="F1158" s="240" t="s">
        <v>2091</v>
      </c>
      <c r="G1158" s="241" t="s">
        <v>4242</v>
      </c>
      <c r="H1158" s="143" t="s">
        <v>362</v>
      </c>
    </row>
    <row r="1159">
      <c r="A1159" s="144">
        <v>1158.0</v>
      </c>
      <c r="B1159" s="236" t="s">
        <v>346</v>
      </c>
      <c r="C1159" s="160" t="s">
        <v>345</v>
      </c>
      <c r="D1159" s="160" t="s">
        <v>2966</v>
      </c>
      <c r="E1159" s="160" t="s">
        <v>4240</v>
      </c>
      <c r="F1159" s="243" t="s">
        <v>2093</v>
      </c>
      <c r="G1159" s="244" t="s">
        <v>4243</v>
      </c>
      <c r="H1159" s="148" t="s">
        <v>362</v>
      </c>
    </row>
    <row r="1160">
      <c r="A1160" s="139">
        <v>1159.0</v>
      </c>
      <c r="B1160" s="233" t="s">
        <v>346</v>
      </c>
      <c r="C1160" s="159" t="s">
        <v>345</v>
      </c>
      <c r="D1160" s="159" t="s">
        <v>2966</v>
      </c>
      <c r="E1160" s="159" t="s">
        <v>4240</v>
      </c>
      <c r="F1160" s="240" t="s">
        <v>2100</v>
      </c>
      <c r="G1160" s="241" t="s">
        <v>4244</v>
      </c>
      <c r="H1160" s="143" t="s">
        <v>362</v>
      </c>
    </row>
    <row r="1161">
      <c r="A1161" s="144">
        <v>1160.0</v>
      </c>
      <c r="B1161" s="236" t="s">
        <v>346</v>
      </c>
      <c r="C1161" s="160" t="s">
        <v>345</v>
      </c>
      <c r="D1161" s="160" t="s">
        <v>2973</v>
      </c>
      <c r="E1161" s="160" t="s">
        <v>4245</v>
      </c>
      <c r="F1161" s="243" t="s">
        <v>2089</v>
      </c>
      <c r="G1161" s="244" t="s">
        <v>4246</v>
      </c>
      <c r="H1161" s="148" t="s">
        <v>362</v>
      </c>
    </row>
    <row r="1162">
      <c r="A1162" s="139">
        <v>1161.0</v>
      </c>
      <c r="B1162" s="233" t="s">
        <v>346</v>
      </c>
      <c r="C1162" s="159" t="s">
        <v>345</v>
      </c>
      <c r="D1162" s="159" t="s">
        <v>2973</v>
      </c>
      <c r="E1162" s="159" t="s">
        <v>4245</v>
      </c>
      <c r="F1162" s="240" t="s">
        <v>2091</v>
      </c>
      <c r="G1162" s="241" t="s">
        <v>4247</v>
      </c>
      <c r="H1162" s="143" t="s">
        <v>362</v>
      </c>
    </row>
    <row r="1163">
      <c r="A1163" s="144">
        <v>1162.0</v>
      </c>
      <c r="B1163" s="236" t="s">
        <v>346</v>
      </c>
      <c r="C1163" s="160" t="s">
        <v>345</v>
      </c>
      <c r="D1163" s="160" t="s">
        <v>2973</v>
      </c>
      <c r="E1163" s="160" t="s">
        <v>4245</v>
      </c>
      <c r="F1163" s="243" t="s">
        <v>2093</v>
      </c>
      <c r="G1163" s="244" t="s">
        <v>4248</v>
      </c>
      <c r="H1163" s="148" t="s">
        <v>362</v>
      </c>
    </row>
    <row r="1164">
      <c r="A1164" s="139">
        <v>1163.0</v>
      </c>
      <c r="B1164" s="233" t="s">
        <v>346</v>
      </c>
      <c r="C1164" s="159" t="s">
        <v>345</v>
      </c>
      <c r="D1164" s="159" t="s">
        <v>2973</v>
      </c>
      <c r="E1164" s="159" t="s">
        <v>4245</v>
      </c>
      <c r="F1164" s="240" t="s">
        <v>2100</v>
      </c>
      <c r="G1164" s="241" t="s">
        <v>4249</v>
      </c>
      <c r="H1164" s="143" t="s">
        <v>362</v>
      </c>
    </row>
    <row r="1165">
      <c r="A1165" s="144">
        <v>1164.0</v>
      </c>
      <c r="B1165" s="236" t="s">
        <v>346</v>
      </c>
      <c r="C1165" s="160" t="s">
        <v>345</v>
      </c>
      <c r="D1165" s="160" t="s">
        <v>3051</v>
      </c>
      <c r="E1165" s="160" t="s">
        <v>4250</v>
      </c>
      <c r="F1165" s="243" t="s">
        <v>2089</v>
      </c>
      <c r="G1165" s="244" t="s">
        <v>4251</v>
      </c>
      <c r="H1165" s="148" t="s">
        <v>362</v>
      </c>
    </row>
    <row r="1166">
      <c r="A1166" s="139">
        <v>1165.0</v>
      </c>
      <c r="B1166" s="233" t="s">
        <v>346</v>
      </c>
      <c r="C1166" s="159" t="s">
        <v>345</v>
      </c>
      <c r="D1166" s="159" t="s">
        <v>3051</v>
      </c>
      <c r="E1166" s="159" t="s">
        <v>4250</v>
      </c>
      <c r="F1166" s="240" t="s">
        <v>2091</v>
      </c>
      <c r="G1166" s="241" t="s">
        <v>4252</v>
      </c>
      <c r="H1166" s="143" t="s">
        <v>362</v>
      </c>
    </row>
    <row r="1167">
      <c r="A1167" s="144">
        <v>1166.0</v>
      </c>
      <c r="B1167" s="236" t="s">
        <v>346</v>
      </c>
      <c r="C1167" s="160" t="s">
        <v>345</v>
      </c>
      <c r="D1167" s="160" t="s">
        <v>3051</v>
      </c>
      <c r="E1167" s="160" t="s">
        <v>4250</v>
      </c>
      <c r="F1167" s="243" t="s">
        <v>2093</v>
      </c>
      <c r="G1167" s="244" t="s">
        <v>4253</v>
      </c>
      <c r="H1167" s="148" t="s">
        <v>362</v>
      </c>
    </row>
    <row r="1168">
      <c r="A1168" s="139">
        <v>1167.0</v>
      </c>
      <c r="B1168" s="233" t="s">
        <v>346</v>
      </c>
      <c r="C1168" s="159" t="s">
        <v>345</v>
      </c>
      <c r="D1168" s="159" t="s">
        <v>3051</v>
      </c>
      <c r="E1168" s="159" t="s">
        <v>4250</v>
      </c>
      <c r="F1168" s="240" t="s">
        <v>2100</v>
      </c>
      <c r="G1168" s="241" t="s">
        <v>4254</v>
      </c>
      <c r="H1168" s="143" t="s">
        <v>362</v>
      </c>
    </row>
    <row r="1169">
      <c r="A1169" s="144">
        <v>1168.0</v>
      </c>
      <c r="B1169" s="236" t="s">
        <v>346</v>
      </c>
      <c r="C1169" s="160" t="s">
        <v>345</v>
      </c>
      <c r="D1169" s="160" t="s">
        <v>3051</v>
      </c>
      <c r="E1169" s="160" t="s">
        <v>4250</v>
      </c>
      <c r="F1169" s="243" t="s">
        <v>2102</v>
      </c>
      <c r="G1169" s="244" t="s">
        <v>4255</v>
      </c>
      <c r="H1169" s="148" t="s">
        <v>362</v>
      </c>
    </row>
    <row r="1170">
      <c r="A1170" s="139">
        <v>1169.0</v>
      </c>
      <c r="B1170" s="239" t="s">
        <v>348</v>
      </c>
      <c r="C1170" s="159" t="s">
        <v>347</v>
      </c>
      <c r="D1170" s="159" t="s">
        <v>2980</v>
      </c>
      <c r="E1170" s="159" t="s">
        <v>4256</v>
      </c>
      <c r="F1170" s="240" t="s">
        <v>2089</v>
      </c>
      <c r="G1170" s="241" t="s">
        <v>4257</v>
      </c>
      <c r="H1170" s="151">
        <v>817.0</v>
      </c>
    </row>
    <row r="1171">
      <c r="A1171" s="144">
        <v>1170.0</v>
      </c>
      <c r="B1171" s="242" t="s">
        <v>348</v>
      </c>
      <c r="C1171" s="160" t="s">
        <v>347</v>
      </c>
      <c r="D1171" s="160" t="s">
        <v>2980</v>
      </c>
      <c r="E1171" s="160" t="s">
        <v>4256</v>
      </c>
      <c r="F1171" s="243" t="s">
        <v>2091</v>
      </c>
      <c r="G1171" s="244" t="s">
        <v>4258</v>
      </c>
      <c r="H1171" s="154">
        <v>818.0</v>
      </c>
    </row>
    <row r="1172">
      <c r="A1172" s="139">
        <v>1171.0</v>
      </c>
      <c r="B1172" s="239" t="s">
        <v>348</v>
      </c>
      <c r="C1172" s="159" t="s">
        <v>347</v>
      </c>
      <c r="D1172" s="159" t="s">
        <v>2980</v>
      </c>
      <c r="E1172" s="159" t="s">
        <v>4256</v>
      </c>
      <c r="F1172" s="240" t="s">
        <v>2093</v>
      </c>
      <c r="G1172" s="241" t="s">
        <v>4259</v>
      </c>
      <c r="H1172" s="151">
        <v>819.0</v>
      </c>
    </row>
    <row r="1173">
      <c r="A1173" s="144">
        <v>1172.0</v>
      </c>
      <c r="B1173" s="242" t="s">
        <v>348</v>
      </c>
      <c r="C1173" s="160" t="s">
        <v>347</v>
      </c>
      <c r="D1173" s="160" t="s">
        <v>2980</v>
      </c>
      <c r="E1173" s="160" t="s">
        <v>4256</v>
      </c>
      <c r="F1173" s="243" t="s">
        <v>2100</v>
      </c>
      <c r="G1173" s="244" t="s">
        <v>4260</v>
      </c>
      <c r="H1173" s="154">
        <v>820.0</v>
      </c>
    </row>
    <row r="1174">
      <c r="A1174" s="139">
        <v>1173.0</v>
      </c>
      <c r="B1174" s="239" t="s">
        <v>348</v>
      </c>
      <c r="C1174" s="159" t="s">
        <v>347</v>
      </c>
      <c r="D1174" s="159" t="s">
        <v>2980</v>
      </c>
      <c r="E1174" s="159" t="s">
        <v>4256</v>
      </c>
      <c r="F1174" s="240" t="s">
        <v>2102</v>
      </c>
      <c r="G1174" s="241" t="s">
        <v>4261</v>
      </c>
      <c r="H1174" s="151">
        <v>821.0</v>
      </c>
    </row>
    <row r="1175">
      <c r="A1175" s="144">
        <v>1174.0</v>
      </c>
      <c r="B1175" s="242" t="s">
        <v>348</v>
      </c>
      <c r="C1175" s="160" t="s">
        <v>347</v>
      </c>
      <c r="D1175" s="160" t="s">
        <v>2980</v>
      </c>
      <c r="E1175" s="160" t="s">
        <v>4256</v>
      </c>
      <c r="F1175" s="243" t="s">
        <v>2104</v>
      </c>
      <c r="G1175" s="244" t="s">
        <v>4262</v>
      </c>
      <c r="H1175" s="154">
        <v>822.0</v>
      </c>
    </row>
    <row r="1176">
      <c r="A1176" s="139">
        <v>1175.0</v>
      </c>
      <c r="B1176" s="239" t="s">
        <v>348</v>
      </c>
      <c r="C1176" s="159" t="s">
        <v>347</v>
      </c>
      <c r="D1176" s="159" t="s">
        <v>2980</v>
      </c>
      <c r="E1176" s="159" t="s">
        <v>4256</v>
      </c>
      <c r="F1176" s="240" t="s">
        <v>2106</v>
      </c>
      <c r="G1176" s="241" t="s">
        <v>4263</v>
      </c>
      <c r="H1176" s="151">
        <v>823.0</v>
      </c>
    </row>
    <row r="1177">
      <c r="A1177" s="144">
        <v>1176.0</v>
      </c>
      <c r="B1177" s="242" t="s">
        <v>348</v>
      </c>
      <c r="C1177" s="160" t="s">
        <v>347</v>
      </c>
      <c r="D1177" s="160" t="s">
        <v>2980</v>
      </c>
      <c r="E1177" s="160" t="s">
        <v>4256</v>
      </c>
      <c r="F1177" s="243" t="s">
        <v>2108</v>
      </c>
      <c r="G1177" s="244" t="s">
        <v>4264</v>
      </c>
      <c r="H1177" s="154">
        <v>824.0</v>
      </c>
    </row>
    <row r="1178">
      <c r="A1178" s="139">
        <v>1177.0</v>
      </c>
      <c r="B1178" s="239" t="s">
        <v>348</v>
      </c>
      <c r="C1178" s="159" t="s">
        <v>347</v>
      </c>
      <c r="D1178" s="159" t="s">
        <v>2980</v>
      </c>
      <c r="E1178" s="159" t="s">
        <v>4256</v>
      </c>
      <c r="F1178" s="240" t="s">
        <v>2110</v>
      </c>
      <c r="G1178" s="241" t="s">
        <v>4265</v>
      </c>
      <c r="H1178" s="151">
        <v>825.0</v>
      </c>
    </row>
    <row r="1179">
      <c r="A1179" s="144">
        <v>1178.0</v>
      </c>
      <c r="B1179" s="242" t="s">
        <v>348</v>
      </c>
      <c r="C1179" s="160" t="s">
        <v>347</v>
      </c>
      <c r="D1179" s="160" t="s">
        <v>2990</v>
      </c>
      <c r="E1179" s="160" t="s">
        <v>4266</v>
      </c>
      <c r="F1179" s="243" t="s">
        <v>2089</v>
      </c>
      <c r="G1179" s="244" t="s">
        <v>4267</v>
      </c>
      <c r="H1179" s="154">
        <v>826.0</v>
      </c>
    </row>
    <row r="1180">
      <c r="A1180" s="139">
        <v>1179.0</v>
      </c>
      <c r="B1180" s="239" t="s">
        <v>348</v>
      </c>
      <c r="C1180" s="159" t="s">
        <v>347</v>
      </c>
      <c r="D1180" s="159" t="s">
        <v>2990</v>
      </c>
      <c r="E1180" s="159" t="s">
        <v>4266</v>
      </c>
      <c r="F1180" s="240" t="s">
        <v>2091</v>
      </c>
      <c r="G1180" s="241" t="s">
        <v>4268</v>
      </c>
      <c r="H1180" s="151">
        <v>827.0</v>
      </c>
    </row>
    <row r="1181">
      <c r="A1181" s="144">
        <v>1180.0</v>
      </c>
      <c r="B1181" s="242" t="s">
        <v>348</v>
      </c>
      <c r="C1181" s="160" t="s">
        <v>347</v>
      </c>
      <c r="D1181" s="160" t="s">
        <v>2990</v>
      </c>
      <c r="E1181" s="160" t="s">
        <v>4266</v>
      </c>
      <c r="F1181" s="243" t="s">
        <v>2093</v>
      </c>
      <c r="G1181" s="244" t="s">
        <v>4269</v>
      </c>
      <c r="H1181" s="154">
        <v>828.0</v>
      </c>
    </row>
    <row r="1182">
      <c r="A1182" s="139">
        <v>1181.0</v>
      </c>
      <c r="B1182" s="239" t="s">
        <v>348</v>
      </c>
      <c r="C1182" s="159" t="s">
        <v>347</v>
      </c>
      <c r="D1182" s="159" t="s">
        <v>2990</v>
      </c>
      <c r="E1182" s="159" t="s">
        <v>4266</v>
      </c>
      <c r="F1182" s="240" t="s">
        <v>2100</v>
      </c>
      <c r="G1182" s="241" t="s">
        <v>4270</v>
      </c>
      <c r="H1182" s="151">
        <v>829.0</v>
      </c>
    </row>
    <row r="1183">
      <c r="A1183" s="144">
        <v>1182.0</v>
      </c>
      <c r="B1183" s="242" t="s">
        <v>348</v>
      </c>
      <c r="C1183" s="160" t="s">
        <v>347</v>
      </c>
      <c r="D1183" s="160" t="s">
        <v>2997</v>
      </c>
      <c r="E1183" s="160" t="s">
        <v>4271</v>
      </c>
      <c r="F1183" s="243" t="s">
        <v>2089</v>
      </c>
      <c r="G1183" s="244" t="s">
        <v>4272</v>
      </c>
      <c r="H1183" s="154">
        <v>830.0</v>
      </c>
    </row>
    <row r="1184">
      <c r="A1184" s="139">
        <v>1183.0</v>
      </c>
      <c r="B1184" s="239" t="s">
        <v>348</v>
      </c>
      <c r="C1184" s="159" t="s">
        <v>347</v>
      </c>
      <c r="D1184" s="159" t="s">
        <v>2997</v>
      </c>
      <c r="E1184" s="159" t="s">
        <v>4271</v>
      </c>
      <c r="F1184" s="240" t="s">
        <v>2091</v>
      </c>
      <c r="G1184" s="241" t="s">
        <v>4273</v>
      </c>
      <c r="H1184" s="151">
        <v>831.0</v>
      </c>
    </row>
    <row r="1185">
      <c r="A1185" s="144">
        <v>1184.0</v>
      </c>
      <c r="B1185" s="242" t="s">
        <v>348</v>
      </c>
      <c r="C1185" s="160" t="s">
        <v>347</v>
      </c>
      <c r="D1185" s="160" t="s">
        <v>2997</v>
      </c>
      <c r="E1185" s="160" t="s">
        <v>4271</v>
      </c>
      <c r="F1185" s="243" t="s">
        <v>2093</v>
      </c>
      <c r="G1185" s="244" t="s">
        <v>4274</v>
      </c>
      <c r="H1185" s="154">
        <v>832.0</v>
      </c>
    </row>
    <row r="1186">
      <c r="A1186" s="139">
        <v>1185.0</v>
      </c>
      <c r="B1186" s="239" t="s">
        <v>348</v>
      </c>
      <c r="C1186" s="159" t="s">
        <v>347</v>
      </c>
      <c r="D1186" s="159" t="s">
        <v>2997</v>
      </c>
      <c r="E1186" s="159" t="s">
        <v>4271</v>
      </c>
      <c r="F1186" s="240" t="s">
        <v>2100</v>
      </c>
      <c r="G1186" s="241" t="s">
        <v>4275</v>
      </c>
      <c r="H1186" s="151">
        <v>833.0</v>
      </c>
    </row>
    <row r="1187">
      <c r="A1187" s="144">
        <v>1186.0</v>
      </c>
      <c r="B1187" s="242" t="s">
        <v>348</v>
      </c>
      <c r="C1187" s="160" t="s">
        <v>347</v>
      </c>
      <c r="D1187" s="160" t="s">
        <v>2997</v>
      </c>
      <c r="E1187" s="160" t="s">
        <v>4271</v>
      </c>
      <c r="F1187" s="243" t="s">
        <v>2102</v>
      </c>
      <c r="G1187" s="244" t="s">
        <v>4276</v>
      </c>
      <c r="H1187" s="154">
        <v>834.0</v>
      </c>
    </row>
    <row r="1188">
      <c r="A1188" s="139">
        <v>1187.0</v>
      </c>
      <c r="B1188" s="239" t="s">
        <v>348</v>
      </c>
      <c r="C1188" s="159" t="s">
        <v>347</v>
      </c>
      <c r="D1188" s="159" t="s">
        <v>3004</v>
      </c>
      <c r="E1188" s="159" t="s">
        <v>4277</v>
      </c>
      <c r="F1188" s="240" t="s">
        <v>2089</v>
      </c>
      <c r="G1188" s="241" t="s">
        <v>4278</v>
      </c>
      <c r="H1188" s="151">
        <v>835.0</v>
      </c>
    </row>
    <row r="1189">
      <c r="A1189" s="144">
        <v>1188.0</v>
      </c>
      <c r="B1189" s="242" t="s">
        <v>348</v>
      </c>
      <c r="C1189" s="160" t="s">
        <v>347</v>
      </c>
      <c r="D1189" s="160" t="s">
        <v>3004</v>
      </c>
      <c r="E1189" s="160" t="s">
        <v>4277</v>
      </c>
      <c r="F1189" s="243" t="s">
        <v>2091</v>
      </c>
      <c r="G1189" s="244" t="s">
        <v>4279</v>
      </c>
      <c r="H1189" s="154">
        <v>836.0</v>
      </c>
    </row>
    <row r="1190">
      <c r="A1190" s="139">
        <v>1189.0</v>
      </c>
      <c r="B1190" s="239" t="s">
        <v>348</v>
      </c>
      <c r="C1190" s="159" t="s">
        <v>347</v>
      </c>
      <c r="D1190" s="159" t="s">
        <v>3004</v>
      </c>
      <c r="E1190" s="159" t="s">
        <v>4277</v>
      </c>
      <c r="F1190" s="240" t="s">
        <v>2093</v>
      </c>
      <c r="G1190" s="241" t="s">
        <v>4280</v>
      </c>
      <c r="H1190" s="151">
        <v>837.0</v>
      </c>
    </row>
    <row r="1191">
      <c r="A1191" s="144">
        <v>1190.0</v>
      </c>
      <c r="B1191" s="242" t="s">
        <v>348</v>
      </c>
      <c r="C1191" s="160" t="s">
        <v>347</v>
      </c>
      <c r="D1191" s="160" t="s">
        <v>3004</v>
      </c>
      <c r="E1191" s="160" t="s">
        <v>4277</v>
      </c>
      <c r="F1191" s="243" t="s">
        <v>2100</v>
      </c>
      <c r="G1191" s="244" t="s">
        <v>4281</v>
      </c>
      <c r="H1191" s="154">
        <v>838.0</v>
      </c>
    </row>
    <row r="1192">
      <c r="A1192" s="139">
        <v>1191.0</v>
      </c>
      <c r="B1192" s="239" t="s">
        <v>348</v>
      </c>
      <c r="C1192" s="159" t="s">
        <v>347</v>
      </c>
      <c r="D1192" s="159" t="s">
        <v>3004</v>
      </c>
      <c r="E1192" s="159" t="s">
        <v>4277</v>
      </c>
      <c r="F1192" s="240" t="s">
        <v>2102</v>
      </c>
      <c r="G1192" s="241" t="s">
        <v>4282</v>
      </c>
      <c r="H1192" s="151">
        <v>839.0</v>
      </c>
    </row>
    <row r="1193">
      <c r="A1193" s="144">
        <v>1192.0</v>
      </c>
      <c r="B1193" s="242" t="s">
        <v>348</v>
      </c>
      <c r="C1193" s="160" t="s">
        <v>347</v>
      </c>
      <c r="D1193" s="160" t="s">
        <v>3004</v>
      </c>
      <c r="E1193" s="160" t="s">
        <v>4277</v>
      </c>
      <c r="F1193" s="243" t="s">
        <v>2104</v>
      </c>
      <c r="G1193" s="244" t="s">
        <v>4283</v>
      </c>
      <c r="H1193" s="154">
        <v>840.0</v>
      </c>
    </row>
    <row r="1194">
      <c r="A1194" s="139">
        <v>1193.0</v>
      </c>
      <c r="B1194" s="239" t="s">
        <v>348</v>
      </c>
      <c r="C1194" s="159" t="s">
        <v>347</v>
      </c>
      <c r="D1194" s="159" t="s">
        <v>3008</v>
      </c>
      <c r="E1194" s="159" t="s">
        <v>4250</v>
      </c>
      <c r="F1194" s="240" t="s">
        <v>2089</v>
      </c>
      <c r="G1194" s="241" t="s">
        <v>4284</v>
      </c>
      <c r="H1194" s="151">
        <v>841.0</v>
      </c>
    </row>
    <row r="1195">
      <c r="A1195" s="144">
        <v>1194.0</v>
      </c>
      <c r="B1195" s="242" t="s">
        <v>348</v>
      </c>
      <c r="C1195" s="160" t="s">
        <v>347</v>
      </c>
      <c r="D1195" s="160" t="s">
        <v>3008</v>
      </c>
      <c r="E1195" s="160" t="s">
        <v>4250</v>
      </c>
      <c r="F1195" s="243" t="s">
        <v>2091</v>
      </c>
      <c r="G1195" s="244" t="s">
        <v>4285</v>
      </c>
      <c r="H1195" s="154">
        <v>842.0</v>
      </c>
    </row>
    <row r="1196">
      <c r="A1196" s="161">
        <v>1195.0</v>
      </c>
      <c r="B1196" s="257" t="s">
        <v>348</v>
      </c>
      <c r="C1196" s="258" t="s">
        <v>347</v>
      </c>
      <c r="D1196" s="258" t="s">
        <v>3008</v>
      </c>
      <c r="E1196" s="258" t="s">
        <v>4250</v>
      </c>
      <c r="F1196" s="259" t="s">
        <v>2093</v>
      </c>
      <c r="G1196" s="260" t="s">
        <v>4286</v>
      </c>
      <c r="H1196" s="165">
        <v>843.0</v>
      </c>
    </row>
  </sheetData>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3.0"/>
    <col customWidth="1" min="2" max="2" width="35.5"/>
    <col customWidth="1" min="3" max="3" width="68.25"/>
    <col customWidth="1" min="4" max="4" width="22.5"/>
    <col customWidth="1" min="5" max="5" width="45.75"/>
    <col customWidth="1" min="6" max="7" width="2.38"/>
  </cols>
  <sheetData>
    <row r="1">
      <c r="A1" s="43"/>
      <c r="B1" s="44" t="s">
        <v>1</v>
      </c>
      <c r="E1" s="45" t="s">
        <v>24</v>
      </c>
      <c r="F1" s="43"/>
      <c r="G1" s="43"/>
    </row>
    <row r="2" ht="18.0" customHeight="1">
      <c r="A2" s="1"/>
      <c r="G2" s="1"/>
    </row>
    <row r="3" ht="32.25" customHeight="1">
      <c r="A3" s="46"/>
      <c r="B3" s="47" t="s">
        <v>25</v>
      </c>
      <c r="C3" s="48" t="s">
        <v>26</v>
      </c>
      <c r="D3" s="49" t="s">
        <v>27</v>
      </c>
      <c r="E3" s="21"/>
      <c r="F3" s="46"/>
      <c r="G3" s="46"/>
    </row>
    <row r="4">
      <c r="A4" s="46"/>
      <c r="B4" s="50" t="s">
        <v>15</v>
      </c>
      <c r="C4" s="51" t="s">
        <v>28</v>
      </c>
      <c r="D4" s="52" t="s">
        <v>29</v>
      </c>
      <c r="E4" s="28"/>
      <c r="F4" s="46"/>
      <c r="G4" s="46"/>
    </row>
    <row r="5">
      <c r="B5" s="53" t="s">
        <v>15</v>
      </c>
      <c r="C5" s="54" t="s">
        <v>28</v>
      </c>
      <c r="D5" s="55" t="s">
        <v>30</v>
      </c>
      <c r="E5" s="33"/>
      <c r="G5" s="46"/>
    </row>
    <row r="6">
      <c r="B6" s="53" t="s">
        <v>15</v>
      </c>
      <c r="C6" s="54" t="s">
        <v>31</v>
      </c>
      <c r="D6" s="55" t="s">
        <v>32</v>
      </c>
      <c r="E6" s="33"/>
      <c r="G6" s="46"/>
    </row>
    <row r="7">
      <c r="B7" s="53" t="s">
        <v>15</v>
      </c>
      <c r="C7" s="54" t="s">
        <v>31</v>
      </c>
      <c r="D7" s="55" t="s">
        <v>33</v>
      </c>
      <c r="E7" s="33"/>
      <c r="G7" s="46"/>
    </row>
    <row r="8">
      <c r="B8" s="53" t="s">
        <v>17</v>
      </c>
      <c r="C8" s="54" t="s">
        <v>34</v>
      </c>
      <c r="D8" s="55" t="s">
        <v>35</v>
      </c>
      <c r="E8" s="33"/>
      <c r="G8" s="46"/>
    </row>
    <row r="9">
      <c r="B9" s="53" t="s">
        <v>17</v>
      </c>
      <c r="C9" s="54" t="s">
        <v>36</v>
      </c>
      <c r="D9" s="55" t="s">
        <v>37</v>
      </c>
      <c r="E9" s="33"/>
      <c r="G9" s="46"/>
    </row>
    <row r="10">
      <c r="B10" s="53" t="s">
        <v>17</v>
      </c>
      <c r="C10" s="54" t="s">
        <v>36</v>
      </c>
      <c r="D10" s="55" t="s">
        <v>38</v>
      </c>
      <c r="E10" s="33"/>
      <c r="G10" s="46"/>
    </row>
    <row r="11">
      <c r="B11" s="53" t="s">
        <v>17</v>
      </c>
      <c r="C11" s="54" t="s">
        <v>39</v>
      </c>
      <c r="D11" s="55" t="s">
        <v>40</v>
      </c>
      <c r="E11" s="33"/>
      <c r="G11" s="46"/>
    </row>
    <row r="12">
      <c r="B12" s="53" t="s">
        <v>17</v>
      </c>
      <c r="C12" s="54" t="s">
        <v>41</v>
      </c>
      <c r="D12" s="55" t="s">
        <v>42</v>
      </c>
      <c r="E12" s="33"/>
      <c r="G12" s="46"/>
    </row>
    <row r="13">
      <c r="B13" s="53" t="s">
        <v>16</v>
      </c>
      <c r="C13" s="54" t="s">
        <v>43</v>
      </c>
      <c r="D13" s="56" t="s">
        <v>44</v>
      </c>
      <c r="E13" s="33"/>
      <c r="G13" s="46"/>
    </row>
    <row r="14">
      <c r="B14" s="53" t="s">
        <v>16</v>
      </c>
      <c r="C14" s="54" t="s">
        <v>43</v>
      </c>
      <c r="D14" s="55" t="s">
        <v>45</v>
      </c>
      <c r="E14" s="33"/>
      <c r="G14" s="46"/>
    </row>
    <row r="15">
      <c r="B15" s="57"/>
      <c r="C15" s="58"/>
      <c r="D15" s="59"/>
      <c r="E15" s="33"/>
      <c r="G15" s="46"/>
    </row>
    <row r="16">
      <c r="B16" s="57"/>
      <c r="C16" s="58"/>
      <c r="D16" s="59"/>
      <c r="E16" s="33"/>
      <c r="G16" s="46"/>
    </row>
    <row r="17">
      <c r="B17" s="57"/>
      <c r="C17" s="58"/>
      <c r="D17" s="59"/>
      <c r="E17" s="33"/>
      <c r="G17" s="46"/>
    </row>
    <row r="18">
      <c r="B18" s="57"/>
      <c r="C18" s="58"/>
      <c r="D18" s="59"/>
      <c r="E18" s="33"/>
      <c r="G18" s="46"/>
    </row>
    <row r="19">
      <c r="B19" s="57"/>
      <c r="C19" s="58"/>
      <c r="D19" s="59"/>
      <c r="E19" s="33"/>
      <c r="G19" s="46"/>
    </row>
    <row r="20">
      <c r="B20" s="57"/>
      <c r="C20" s="58"/>
      <c r="D20" s="59"/>
      <c r="E20" s="33"/>
      <c r="G20" s="46"/>
    </row>
    <row r="21">
      <c r="B21" s="57"/>
      <c r="C21" s="58"/>
      <c r="D21" s="59"/>
      <c r="E21" s="33"/>
      <c r="G21" s="46"/>
    </row>
    <row r="22">
      <c r="B22" s="57"/>
      <c r="C22" s="58"/>
      <c r="D22" s="59"/>
      <c r="E22" s="33"/>
      <c r="G22" s="46"/>
    </row>
    <row r="23">
      <c r="B23" s="57"/>
      <c r="C23" s="58"/>
      <c r="D23" s="59"/>
      <c r="E23" s="33"/>
      <c r="G23" s="46"/>
    </row>
    <row r="24">
      <c r="B24" s="57"/>
      <c r="C24" s="58"/>
      <c r="D24" s="59"/>
      <c r="E24" s="33"/>
      <c r="G24" s="46"/>
    </row>
    <row r="25">
      <c r="B25" s="60"/>
      <c r="C25" s="61"/>
      <c r="D25" s="62"/>
      <c r="E25" s="63"/>
      <c r="G25" s="46"/>
    </row>
    <row r="26" ht="18.0" customHeight="1">
      <c r="A26" s="1"/>
      <c r="G26" s="1"/>
    </row>
    <row r="27" ht="47.25" customHeight="1">
      <c r="A27" s="1"/>
      <c r="B27" s="1"/>
      <c r="C27" s="1"/>
      <c r="E27" s="2"/>
      <c r="G27" s="1"/>
    </row>
  </sheetData>
  <mergeCells count="30">
    <mergeCell ref="D20:E20"/>
    <mergeCell ref="D21:E21"/>
    <mergeCell ref="D22:E22"/>
    <mergeCell ref="D23:E23"/>
    <mergeCell ref="D24:E24"/>
    <mergeCell ref="D25:E25"/>
    <mergeCell ref="A26:F26"/>
    <mergeCell ref="C27:D27"/>
    <mergeCell ref="E27:F27"/>
    <mergeCell ref="B1:D1"/>
    <mergeCell ref="A2:F2"/>
    <mergeCell ref="D3:E3"/>
    <mergeCell ref="A4:A25"/>
    <mergeCell ref="D4:E4"/>
    <mergeCell ref="F4:F25"/>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s>
  <dataValidations>
    <dataValidation type="list" allowBlank="1" showErrorMessage="1" sqref="D4">
      <formula1>Desplegables!$Z$2:$Z$18</formula1>
    </dataValidation>
    <dataValidation type="list" allowBlank="1" showErrorMessage="1" sqref="C15">
      <formula1>Desplegables!$O$2:$O$18</formula1>
    </dataValidation>
    <dataValidation type="list" allowBlank="1" showErrorMessage="1" sqref="D15">
      <formula1>Desplegables!$AK$2:$AK$18</formula1>
    </dataValidation>
    <dataValidation type="list" allowBlank="1" showErrorMessage="1" sqref="D6">
      <formula1>Desplegables!$AB$2:$AB$18</formula1>
    </dataValidation>
    <dataValidation type="list" allowBlank="1" showErrorMessage="1" sqref="C17">
      <formula1>Desplegables!$Q$2:$Q$18</formula1>
    </dataValidation>
    <dataValidation type="list" allowBlank="1" showErrorMessage="1" sqref="D17">
      <formula1>Desplegables!$AM$2:$AM$18</formula1>
    </dataValidation>
    <dataValidation type="list" allowBlank="1" showErrorMessage="1" sqref="B4:B25">
      <formula1>Desplegables!$C$2:$C$9</formula1>
    </dataValidation>
    <dataValidation type="list" allowBlank="1" showErrorMessage="1" sqref="D8">
      <formula1>Desplegables!$AD$2:$AD$18</formula1>
    </dataValidation>
    <dataValidation type="list" allowBlank="1" showErrorMessage="1" sqref="D19">
      <formula1>Desplegables!$AO$2:$AO$18</formula1>
    </dataValidation>
    <dataValidation type="list" allowBlank="1" showErrorMessage="1" sqref="C19">
      <formula1>Desplegables!$S$2:$S$18</formula1>
    </dataValidation>
    <dataValidation type="list" allowBlank="1" showErrorMessage="1" sqref="C5">
      <formula1>Desplegables!$E$2:$E$18</formula1>
    </dataValidation>
    <dataValidation type="list" allowBlank="1" showErrorMessage="1" sqref="C10">
      <formula1>Desplegables!$J$2:$J$18</formula1>
    </dataValidation>
    <dataValidation type="list" allowBlank="1" showErrorMessage="1" sqref="C21">
      <formula1>Desplegables!$U$2:$U$18</formula1>
    </dataValidation>
    <dataValidation type="list" allowBlank="1" showErrorMessage="1" sqref="D10">
      <formula1>Desplegables!$AF$2:$AF$18</formula1>
    </dataValidation>
    <dataValidation type="list" allowBlank="1" showErrorMessage="1" sqref="D21">
      <formula1>Desplegables!$AQ$2:$AQ$18</formula1>
    </dataValidation>
    <dataValidation type="list" allowBlank="1" showErrorMessage="1" sqref="C8">
      <formula1>Desplegables!$H$2:$H$18</formula1>
    </dataValidation>
    <dataValidation type="list" allowBlank="1" showErrorMessage="1" sqref="C12">
      <formula1>Desplegables!$L$2:$L$18</formula1>
    </dataValidation>
    <dataValidation type="list" allowBlank="1" showErrorMessage="1" sqref="C23">
      <formula1>Desplegables!$W$2:$W$18</formula1>
    </dataValidation>
    <dataValidation type="list" allowBlank="1" showErrorMessage="1" sqref="D12">
      <formula1>Desplegables!$AH$2:$AH$18</formula1>
    </dataValidation>
    <dataValidation type="list" allowBlank="1" showErrorMessage="1" sqref="D23">
      <formula1>Desplegables!$AS$2:$AS$18</formula1>
    </dataValidation>
    <dataValidation type="list" allowBlank="1" showErrorMessage="1" sqref="D5">
      <formula1>Desplegables!$AA$2:$AA$18</formula1>
    </dataValidation>
    <dataValidation type="list" allowBlank="1" showErrorMessage="1" sqref="C7">
      <formula1>Desplegables!$G$2:$G$18</formula1>
    </dataValidation>
    <dataValidation type="list" allowBlank="1" showErrorMessage="1" sqref="D18">
      <formula1>Desplegables!$AN$2:$AN$18</formula1>
    </dataValidation>
    <dataValidation type="list" allowBlank="1" showErrorMessage="1" sqref="C14">
      <formula1>Desplegables!$N$2:$N$18</formula1>
    </dataValidation>
    <dataValidation type="list" allowBlank="1" showErrorMessage="1" sqref="C25">
      <formula1>Desplegables!$Y$2:$Y$18</formula1>
    </dataValidation>
    <dataValidation type="list" allowBlank="1" showErrorMessage="1" sqref="D14">
      <formula1>Desplegables!$AJ$2:$AJ$18</formula1>
    </dataValidation>
    <dataValidation type="list" allowBlank="1" showErrorMessage="1" sqref="D25">
      <formula1>Desplegables!$AU$2:$AU$18</formula1>
    </dataValidation>
    <dataValidation type="list" allowBlank="1" showErrorMessage="1" sqref="C4">
      <formula1>Desplegables!$D$2:$D$18</formula1>
    </dataValidation>
    <dataValidation type="list" allowBlank="1" showErrorMessage="1" sqref="C20">
      <formula1>Desplegables!$T$2:$T$18</formula1>
    </dataValidation>
    <dataValidation type="list" allowBlank="1" showErrorMessage="1" sqref="D9">
      <formula1>Desplegables!$AE$2:$AE$18</formula1>
    </dataValidation>
    <dataValidation type="list" allowBlank="1" showErrorMessage="1" sqref="D20">
      <formula1>Desplegables!$AP$2:$AP$18</formula1>
    </dataValidation>
    <dataValidation type="list" allowBlank="1" showErrorMessage="1" sqref="C16">
      <formula1>Desplegables!$P$2:$P$18</formula1>
    </dataValidation>
    <dataValidation type="list" allowBlank="1" showErrorMessage="1" sqref="D16">
      <formula1>Desplegables!$AL$2:$AL$18</formula1>
    </dataValidation>
    <dataValidation type="list" allowBlank="1" showErrorMessage="1" sqref="C11">
      <formula1>Desplegables!$K$2:$K$18</formula1>
    </dataValidation>
    <dataValidation type="list" allowBlank="1" showErrorMessage="1" sqref="C22">
      <formula1>Desplegables!$V$2:$V$18</formula1>
    </dataValidation>
    <dataValidation type="list" allowBlank="1" showErrorMessage="1" sqref="D11">
      <formula1>Desplegables!$AG$2:$AG$18</formula1>
    </dataValidation>
    <dataValidation type="list" allowBlank="1" showErrorMessage="1" sqref="D22">
      <formula1>Desplegables!$AR$2:$AR$18</formula1>
    </dataValidation>
    <dataValidation type="list" allowBlank="1" showErrorMessage="1" sqref="C9">
      <formula1>Desplegables!$I$2:$I$18</formula1>
    </dataValidation>
    <dataValidation type="list" allowBlank="1" showErrorMessage="1" sqref="D7">
      <formula1>Desplegables!$AC$2:$AC$18</formula1>
    </dataValidation>
    <dataValidation type="list" allowBlank="1" showErrorMessage="1" sqref="C18">
      <formula1>Desplegables!$R$2:$R$18</formula1>
    </dataValidation>
    <dataValidation type="list" allowBlank="1" showErrorMessage="1" sqref="C6">
      <formula1>Desplegables!$F$2:$F$18</formula1>
    </dataValidation>
    <dataValidation type="list" allowBlank="1" showErrorMessage="1" sqref="C13">
      <formula1>Desplegables!$M$2:$M$18</formula1>
    </dataValidation>
    <dataValidation type="list" allowBlank="1" showErrorMessage="1" sqref="C24">
      <formula1>Desplegables!$X$2:$X$18</formula1>
    </dataValidation>
    <dataValidation type="list" allowBlank="1" showErrorMessage="1" sqref="D13">
      <formula1>Desplegables!$AI$2:$AI$18</formula1>
    </dataValidation>
    <dataValidation type="list" allowBlank="1" showErrorMessage="1" sqref="D24">
      <formula1>Desplegables!$AT$2:$AT$18</formula1>
    </dataValidation>
  </dataValidations>
  <hyperlinks>
    <hyperlink display="Portada" location="'TítolCurs'!A1" ref="E1"/>
  </hyperlin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3.0"/>
    <col customWidth="1" min="2" max="2" width="32.25"/>
    <col customWidth="1" min="3" max="3" width="69.38"/>
    <col customWidth="1" min="4" max="5" width="35.13"/>
    <col customWidth="1" min="6" max="6" width="2.38"/>
  </cols>
  <sheetData>
    <row r="1">
      <c r="A1" s="43"/>
      <c r="B1" s="64" t="s">
        <v>2</v>
      </c>
      <c r="E1" s="45" t="s">
        <v>24</v>
      </c>
      <c r="F1" s="43"/>
    </row>
    <row r="2" ht="18.0" customHeight="1">
      <c r="A2" s="1"/>
    </row>
    <row r="3" ht="32.25" customHeight="1">
      <c r="A3" s="46"/>
      <c r="B3" s="18" t="s">
        <v>46</v>
      </c>
      <c r="C3" s="65" t="s">
        <v>26</v>
      </c>
      <c r="D3" s="49" t="s">
        <v>27</v>
      </c>
      <c r="E3" s="21"/>
      <c r="F3" s="46"/>
    </row>
    <row r="4">
      <c r="A4" s="46"/>
      <c r="B4" s="66" t="s">
        <v>47</v>
      </c>
      <c r="C4" s="51" t="s">
        <v>48</v>
      </c>
      <c r="D4" s="52" t="s">
        <v>49</v>
      </c>
      <c r="E4" s="28"/>
      <c r="F4" s="46"/>
    </row>
    <row r="5">
      <c r="A5" s="46"/>
      <c r="B5" s="53" t="s">
        <v>47</v>
      </c>
      <c r="C5" s="54" t="s">
        <v>50</v>
      </c>
      <c r="D5" s="55" t="s">
        <v>51</v>
      </c>
      <c r="E5" s="33"/>
      <c r="F5" s="46"/>
    </row>
    <row r="6">
      <c r="B6" s="53" t="s">
        <v>47</v>
      </c>
      <c r="C6" s="54" t="s">
        <v>52</v>
      </c>
      <c r="D6" s="55" t="s">
        <v>53</v>
      </c>
      <c r="E6" s="33"/>
    </row>
    <row r="7">
      <c r="B7" s="53" t="s">
        <v>47</v>
      </c>
      <c r="C7" s="54" t="s">
        <v>52</v>
      </c>
      <c r="D7" s="55" t="s">
        <v>54</v>
      </c>
      <c r="E7" s="33"/>
    </row>
    <row r="8">
      <c r="B8" s="53"/>
      <c r="C8" s="54"/>
      <c r="D8" s="55"/>
      <c r="E8" s="33"/>
    </row>
    <row r="9">
      <c r="B9" s="57"/>
      <c r="C9" s="58"/>
      <c r="D9" s="59"/>
      <c r="E9" s="33"/>
    </row>
    <row r="10">
      <c r="B10" s="57"/>
      <c r="C10" s="58"/>
      <c r="D10" s="59"/>
      <c r="E10" s="33"/>
    </row>
    <row r="11">
      <c r="B11" s="57"/>
      <c r="C11" s="58"/>
      <c r="D11" s="59"/>
      <c r="E11" s="33"/>
    </row>
    <row r="12">
      <c r="B12" s="57"/>
      <c r="C12" s="58"/>
      <c r="D12" s="59"/>
      <c r="E12" s="33"/>
    </row>
    <row r="13">
      <c r="B13" s="57"/>
      <c r="C13" s="58"/>
      <c r="D13" s="59"/>
      <c r="E13" s="33"/>
    </row>
    <row r="14">
      <c r="B14" s="57"/>
      <c r="C14" s="58"/>
      <c r="D14" s="59"/>
      <c r="E14" s="33"/>
    </row>
    <row r="15">
      <c r="B15" s="57"/>
      <c r="C15" s="58"/>
      <c r="D15" s="59"/>
      <c r="E15" s="33"/>
    </row>
    <row r="16">
      <c r="B16" s="57"/>
      <c r="C16" s="58"/>
      <c r="D16" s="59"/>
      <c r="E16" s="33"/>
    </row>
    <row r="17">
      <c r="B17" s="57"/>
      <c r="C17" s="58"/>
      <c r="D17" s="59"/>
      <c r="E17" s="33"/>
    </row>
    <row r="18">
      <c r="B18" s="57"/>
      <c r="C18" s="58"/>
      <c r="D18" s="59"/>
      <c r="E18" s="33"/>
    </row>
    <row r="19">
      <c r="B19" s="57"/>
      <c r="C19" s="58"/>
      <c r="D19" s="59"/>
      <c r="E19" s="33"/>
    </row>
    <row r="20">
      <c r="B20" s="57"/>
      <c r="C20" s="58"/>
      <c r="D20" s="59"/>
      <c r="E20" s="33"/>
    </row>
    <row r="21">
      <c r="B21" s="57"/>
      <c r="C21" s="58"/>
      <c r="D21" s="59"/>
      <c r="E21" s="33"/>
    </row>
    <row r="22">
      <c r="B22" s="57"/>
      <c r="C22" s="58"/>
      <c r="D22" s="59"/>
      <c r="E22" s="33"/>
    </row>
    <row r="23">
      <c r="B23" s="57"/>
      <c r="C23" s="58"/>
      <c r="D23" s="59"/>
      <c r="E23" s="33"/>
    </row>
    <row r="24">
      <c r="B24" s="57"/>
      <c r="C24" s="58"/>
      <c r="D24" s="59"/>
      <c r="E24" s="33"/>
    </row>
    <row r="25">
      <c r="B25" s="67"/>
      <c r="C25" s="68"/>
      <c r="D25" s="69"/>
      <c r="E25" s="63"/>
    </row>
    <row r="26" ht="18.0" customHeight="1">
      <c r="A26" s="1"/>
    </row>
    <row r="27" ht="47.25" customHeight="1">
      <c r="A27" s="1"/>
      <c r="B27" s="1"/>
      <c r="C27" s="1"/>
      <c r="E27" s="2"/>
    </row>
  </sheetData>
  <mergeCells count="30">
    <mergeCell ref="D20:E20"/>
    <mergeCell ref="D21:E21"/>
    <mergeCell ref="D22:E22"/>
    <mergeCell ref="D23:E23"/>
    <mergeCell ref="D24:E24"/>
    <mergeCell ref="D25:E25"/>
    <mergeCell ref="A26:F26"/>
    <mergeCell ref="C27:D27"/>
    <mergeCell ref="E27:F27"/>
    <mergeCell ref="B1:D1"/>
    <mergeCell ref="A2:F2"/>
    <mergeCell ref="D3:E3"/>
    <mergeCell ref="D4:E4"/>
    <mergeCell ref="A5:A25"/>
    <mergeCell ref="D5:E5"/>
    <mergeCell ref="F5:F2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s>
  <dataValidations>
    <dataValidation type="list" allowBlank="1" showErrorMessage="1" sqref="D6">
      <formula1>Desplegables!$BT$2:$BT$18</formula1>
    </dataValidation>
    <dataValidation type="list" allowBlank="1" showErrorMessage="1" sqref="C9">
      <formula1>Desplegables!$BA$2:$BA$17</formula1>
    </dataValidation>
    <dataValidation type="list" allowBlank="1" showErrorMessage="1" sqref="D17">
      <formula1>Desplegables!$CE$2:$CE$18</formula1>
    </dataValidation>
    <dataValidation type="list" allowBlank="1" showErrorMessage="1" sqref="C20">
      <formula1>Desplegables!$BL$2:$BL$17</formula1>
    </dataValidation>
    <dataValidation type="list" allowBlank="1" showErrorMessage="1" sqref="C5">
      <formula1>Desplegables!$AW$2:$AW$17</formula1>
    </dataValidation>
    <dataValidation type="list" allowBlank="1" showErrorMessage="1" sqref="D13">
      <formula1>Desplegables!$CA$2:$CA$18</formula1>
    </dataValidation>
    <dataValidation type="list" allowBlank="1" showErrorMessage="1" sqref="D8">
      <formula1>Desplegables!$BV$2:$BV$18</formula1>
    </dataValidation>
    <dataValidation type="list" allowBlank="1" showErrorMessage="1" sqref="D19">
      <formula1>Desplegables!$CG$2:$CG$18</formula1>
    </dataValidation>
    <dataValidation type="list" allowBlank="1" showErrorMessage="1" sqref="C11">
      <formula1>Desplegables!$BC$2:$BC$17</formula1>
    </dataValidation>
    <dataValidation type="list" allowBlank="1" showErrorMessage="1" sqref="C22">
      <formula1>Desplegables!$BN$2:$BN$17</formula1>
    </dataValidation>
    <dataValidation type="list" allowBlank="1" showErrorMessage="1" sqref="D10">
      <formula1>Desplegables!$BX$2:$BX$18</formula1>
    </dataValidation>
    <dataValidation type="list" allowBlank="1" showErrorMessage="1" sqref="D21">
      <formula1>Desplegables!$CI$2:$CI$18</formula1>
    </dataValidation>
    <dataValidation type="list" allowBlank="1" showErrorMessage="1" sqref="C13">
      <formula1>Desplegables!$BE$2:$BE$17</formula1>
    </dataValidation>
    <dataValidation type="list" allowBlank="1" showErrorMessage="1" sqref="C24">
      <formula1>Desplegables!$BP$2:$BP$17</formula1>
    </dataValidation>
    <dataValidation type="list" allowBlank="1" showErrorMessage="1" sqref="D5">
      <formula1>Desplegables!$BS$2:$BS$18</formula1>
    </dataValidation>
    <dataValidation type="list" allowBlank="1" showErrorMessage="1" sqref="C4">
      <formula1>Desplegables!$AV$2:$AV$17</formula1>
    </dataValidation>
    <dataValidation type="list" allowBlank="1" showErrorMessage="1" sqref="D12">
      <formula1>Desplegables!$BZ$2:$BZ$18</formula1>
    </dataValidation>
    <dataValidation type="list" allowBlank="1" showErrorMessage="1" sqref="B4:B25">
      <formula1>Desplegables!$FD$2:$FD$9</formula1>
    </dataValidation>
    <dataValidation type="list" allowBlank="1" showErrorMessage="1" sqref="D23">
      <formula1>Desplegables!$CK$2:$CK$18</formula1>
    </dataValidation>
    <dataValidation type="list" allowBlank="1" showErrorMessage="1" sqref="C15">
      <formula1>Desplegables!$BG$2:$BG$17</formula1>
    </dataValidation>
    <dataValidation type="list" allowBlank="1" showErrorMessage="1" sqref="C6">
      <formula1>Desplegables!$AX$2:$AX$17</formula1>
    </dataValidation>
    <dataValidation type="list" allowBlank="1" showErrorMessage="1" sqref="D7">
      <formula1>Desplegables!$BU$2:$BU$18</formula1>
    </dataValidation>
    <dataValidation type="list" allowBlank="1" showErrorMessage="1" sqref="D14">
      <formula1>Desplegables!$CB$2:$CB$18</formula1>
    </dataValidation>
    <dataValidation type="list" allowBlank="1" showErrorMessage="1" sqref="D25">
      <formula1>Desplegables!$CM$2:$CM$18</formula1>
    </dataValidation>
    <dataValidation type="list" allowBlank="1" showErrorMessage="1" sqref="C17">
      <formula1>Desplegables!$BI$2:$BI$17</formula1>
    </dataValidation>
    <dataValidation type="list" allowBlank="1" showErrorMessage="1" sqref="C8">
      <formula1>Desplegables!$AZ$2:$AZ$17</formula1>
    </dataValidation>
    <dataValidation type="list" allowBlank="1" showErrorMessage="1" sqref="D16">
      <formula1>Desplegables!$CD$2:$CD$18</formula1>
    </dataValidation>
    <dataValidation type="list" allowBlank="1" showErrorMessage="1" sqref="C19">
      <formula1>Desplegables!$BK$2:$BK$17</formula1>
    </dataValidation>
    <dataValidation type="list" allowBlank="1" showErrorMessage="1" sqref="D18">
      <formula1>Desplegables!$CF$2:$CF$18</formula1>
    </dataValidation>
    <dataValidation type="list" allowBlank="1" showErrorMessage="1" sqref="C10">
      <formula1>Desplegables!$BB$2:$BB$17</formula1>
    </dataValidation>
    <dataValidation type="list" allowBlank="1" showErrorMessage="1" sqref="C21">
      <formula1>Desplegables!$BM$2:$BM$17</formula1>
    </dataValidation>
    <dataValidation type="list" allowBlank="1" showErrorMessage="1" sqref="D24">
      <formula1>Desplegables!$CL$2:$CL$18</formula1>
    </dataValidation>
    <dataValidation type="list" allowBlank="1" showErrorMessage="1" sqref="C16">
      <formula1>Desplegables!$BH$2:$BH$17</formula1>
    </dataValidation>
    <dataValidation type="list" allowBlank="1" showErrorMessage="1" sqref="D9">
      <formula1>Desplegables!$BW$2:$BW$18</formula1>
    </dataValidation>
    <dataValidation type="list" allowBlank="1" showErrorMessage="1" sqref="D20">
      <formula1>Desplegables!$CH$2:$CH$18</formula1>
    </dataValidation>
    <dataValidation type="list" allowBlank="1" showErrorMessage="1" sqref="C12">
      <formula1>Desplegables!$BD$2:$BD$17</formula1>
    </dataValidation>
    <dataValidation type="list" allowBlank="1" showErrorMessage="1" sqref="C23">
      <formula1>Desplegables!$BO$2:$BO$17</formula1>
    </dataValidation>
    <dataValidation type="list" allowBlank="1" showErrorMessage="1" sqref="D4">
      <formula1>Desplegables!$BR$2:$BR$18</formula1>
    </dataValidation>
    <dataValidation type="list" allowBlank="1" showErrorMessage="1" sqref="C7">
      <formula1>Desplegables!$AY$2:$AY$17</formula1>
    </dataValidation>
    <dataValidation type="list" allowBlank="1" showErrorMessage="1" sqref="D15">
      <formula1>Desplegables!$CC$2:$CC$18</formula1>
    </dataValidation>
    <dataValidation type="list" allowBlank="1" showErrorMessage="1" sqref="C18">
      <formula1>Desplegables!$BJ$2:$BJ$17</formula1>
    </dataValidation>
    <dataValidation type="list" allowBlank="1" showErrorMessage="1" sqref="D11">
      <formula1>Desplegables!$BY$2:$BY$18</formula1>
    </dataValidation>
    <dataValidation type="list" allowBlank="1" showErrorMessage="1" sqref="D22">
      <formula1>Desplegables!$CJ$2:$CJ$18</formula1>
    </dataValidation>
    <dataValidation type="list" allowBlank="1" showErrorMessage="1" sqref="C14">
      <formula1>Desplegables!$BF$2:$BF$17</formula1>
    </dataValidation>
    <dataValidation type="list" allowBlank="1" showErrorMessage="1" sqref="C25">
      <formula1>Desplegables!$BQ$2:$BQ$17</formula1>
    </dataValidation>
  </dataValidations>
  <hyperlinks>
    <hyperlink display="Portada" location="'TítolCurs'!A1" ref="E1"/>
  </hyperlink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3.0"/>
    <col customWidth="1" min="2" max="2" width="80.5"/>
    <col customWidth="1" min="3" max="4" width="45.75"/>
    <col customWidth="1" min="5" max="5" width="2.38"/>
  </cols>
  <sheetData>
    <row r="1">
      <c r="A1" s="43"/>
      <c r="B1" s="70" t="s">
        <v>3</v>
      </c>
      <c r="D1" s="45" t="s">
        <v>24</v>
      </c>
      <c r="E1" s="43"/>
    </row>
    <row r="2" ht="18.0" customHeight="1">
      <c r="A2" s="1"/>
    </row>
    <row r="3" ht="69.75" customHeight="1">
      <c r="A3" s="46"/>
      <c r="B3" s="71" t="s">
        <v>55</v>
      </c>
      <c r="C3" s="72" t="s">
        <v>56</v>
      </c>
      <c r="D3" s="21"/>
      <c r="E3" s="46"/>
    </row>
    <row r="4">
      <c r="A4" s="46"/>
      <c r="B4" s="73" t="s">
        <v>57</v>
      </c>
      <c r="C4" s="74" t="s">
        <v>58</v>
      </c>
      <c r="D4" s="28"/>
      <c r="E4" s="46"/>
    </row>
    <row r="5">
      <c r="B5" s="75"/>
      <c r="C5" s="74" t="s">
        <v>59</v>
      </c>
      <c r="D5" s="28"/>
    </row>
    <row r="6">
      <c r="B6" s="75"/>
      <c r="C6" s="74" t="s">
        <v>60</v>
      </c>
      <c r="D6" s="28"/>
    </row>
    <row r="7">
      <c r="B7" s="76"/>
      <c r="C7" s="77"/>
      <c r="D7" s="63"/>
    </row>
    <row r="8">
      <c r="B8" s="73" t="s">
        <v>61</v>
      </c>
      <c r="C8" s="74" t="s">
        <v>62</v>
      </c>
      <c r="D8" s="28"/>
    </row>
    <row r="9">
      <c r="B9" s="75"/>
      <c r="C9" s="74" t="s">
        <v>63</v>
      </c>
      <c r="D9" s="28"/>
    </row>
    <row r="10">
      <c r="B10" s="75"/>
      <c r="C10" s="74" t="s">
        <v>64</v>
      </c>
      <c r="D10" s="28"/>
    </row>
    <row r="11">
      <c r="B11" s="76"/>
      <c r="C11" s="77"/>
      <c r="D11" s="63"/>
    </row>
    <row r="12">
      <c r="B12" s="73" t="s">
        <v>65</v>
      </c>
      <c r="C12" s="74" t="s">
        <v>66</v>
      </c>
      <c r="D12" s="28"/>
    </row>
    <row r="13">
      <c r="B13" s="75"/>
      <c r="C13" s="74" t="s">
        <v>67</v>
      </c>
      <c r="D13" s="28"/>
    </row>
    <row r="14">
      <c r="B14" s="75"/>
      <c r="C14" s="78"/>
      <c r="D14" s="33"/>
    </row>
    <row r="15">
      <c r="B15" s="76"/>
      <c r="C15" s="77"/>
      <c r="D15" s="63"/>
    </row>
    <row r="16">
      <c r="B16" s="73" t="s">
        <v>68</v>
      </c>
      <c r="C16" s="74" t="s">
        <v>69</v>
      </c>
      <c r="D16" s="28"/>
    </row>
    <row r="17">
      <c r="B17" s="75"/>
      <c r="C17" s="78"/>
      <c r="D17" s="33"/>
    </row>
    <row r="18">
      <c r="B18" s="75"/>
      <c r="C18" s="78"/>
      <c r="D18" s="33"/>
    </row>
    <row r="19">
      <c r="B19" s="76"/>
      <c r="C19" s="77"/>
      <c r="D19" s="63"/>
    </row>
    <row r="20">
      <c r="B20" s="73"/>
      <c r="C20" s="74"/>
      <c r="D20" s="28"/>
    </row>
    <row r="21">
      <c r="B21" s="75"/>
      <c r="C21" s="78"/>
      <c r="D21" s="33"/>
    </row>
    <row r="22">
      <c r="B22" s="75"/>
      <c r="C22" s="78"/>
      <c r="D22" s="33"/>
    </row>
    <row r="23">
      <c r="B23" s="76"/>
      <c r="C23" s="77"/>
      <c r="D23" s="63"/>
    </row>
    <row r="24">
      <c r="B24" s="73"/>
      <c r="C24" s="74"/>
      <c r="D24" s="28"/>
    </row>
    <row r="25">
      <c r="B25" s="75"/>
      <c r="C25" s="78"/>
      <c r="D25" s="33"/>
    </row>
    <row r="26">
      <c r="B26" s="75"/>
      <c r="C26" s="78"/>
      <c r="D26" s="33"/>
    </row>
    <row r="27">
      <c r="B27" s="76"/>
      <c r="C27" s="77"/>
      <c r="D27" s="63"/>
    </row>
    <row r="28">
      <c r="A28" s="46"/>
    </row>
    <row r="29">
      <c r="A29" s="42" t="s">
        <v>70</v>
      </c>
    </row>
    <row r="30">
      <c r="A30" s="42" t="s">
        <v>71</v>
      </c>
    </row>
    <row r="31" ht="18.0" customHeight="1">
      <c r="A31" s="1"/>
    </row>
    <row r="32" ht="47.25" customHeight="1">
      <c r="A32" s="79"/>
      <c r="B32" s="79"/>
      <c r="C32" s="2"/>
    </row>
  </sheetData>
  <mergeCells count="40">
    <mergeCell ref="B24:B27"/>
    <mergeCell ref="C24:D24"/>
    <mergeCell ref="C25:D25"/>
    <mergeCell ref="C26:D26"/>
    <mergeCell ref="C27:D27"/>
    <mergeCell ref="A28:E28"/>
    <mergeCell ref="A29:E29"/>
    <mergeCell ref="A30:E30"/>
    <mergeCell ref="A31:E31"/>
    <mergeCell ref="C32:E32"/>
    <mergeCell ref="B1:C1"/>
    <mergeCell ref="A2:E2"/>
    <mergeCell ref="C3:D3"/>
    <mergeCell ref="A4:A27"/>
    <mergeCell ref="C4:D4"/>
    <mergeCell ref="E4:E27"/>
    <mergeCell ref="C7:D7"/>
    <mergeCell ref="C5:D5"/>
    <mergeCell ref="C6:D6"/>
    <mergeCell ref="B4:B7"/>
    <mergeCell ref="B8:B11"/>
    <mergeCell ref="C8:D8"/>
    <mergeCell ref="C9:D9"/>
    <mergeCell ref="C10:D10"/>
    <mergeCell ref="C11:D11"/>
    <mergeCell ref="B12:B15"/>
    <mergeCell ref="C12:D12"/>
    <mergeCell ref="C13:D13"/>
    <mergeCell ref="C14:D14"/>
    <mergeCell ref="C15:D15"/>
    <mergeCell ref="B16:B19"/>
    <mergeCell ref="C16:D16"/>
    <mergeCell ref="C17:D17"/>
    <mergeCell ref="C18:D18"/>
    <mergeCell ref="C19:D19"/>
    <mergeCell ref="B20:B23"/>
    <mergeCell ref="C20:D20"/>
    <mergeCell ref="C21:D21"/>
    <mergeCell ref="C22:D22"/>
    <mergeCell ref="C23:D23"/>
  </mergeCells>
  <hyperlinks>
    <hyperlink display="Portada" location="'TítolCurs'!A1" ref="D1"/>
    <hyperlink r:id="rId1" ref="B3"/>
    <hyperlink r:id="rId2" ref="C3"/>
  </hyperlinks>
  <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3.0"/>
    <col customWidth="1" min="2" max="2" width="35.5"/>
    <col customWidth="1" min="3" max="3" width="34.13"/>
    <col customWidth="1" min="4" max="4" width="56.63"/>
    <col customWidth="1" min="5" max="5" width="45.75"/>
    <col customWidth="1" min="6" max="6" width="2.38"/>
  </cols>
  <sheetData>
    <row r="1">
      <c r="A1" s="43"/>
      <c r="B1" s="44" t="s">
        <v>4</v>
      </c>
      <c r="E1" s="45" t="s">
        <v>24</v>
      </c>
      <c r="F1" s="43"/>
    </row>
    <row r="2" ht="18.0" customHeight="1">
      <c r="A2" s="1"/>
    </row>
    <row r="3" ht="32.25" customHeight="1">
      <c r="A3" s="46"/>
      <c r="B3" s="47" t="s">
        <v>25</v>
      </c>
      <c r="C3" s="49" t="s">
        <v>72</v>
      </c>
      <c r="D3" s="80" t="s">
        <v>73</v>
      </c>
      <c r="E3" s="21"/>
      <c r="F3" s="46"/>
    </row>
    <row r="4">
      <c r="A4" s="46"/>
      <c r="B4" s="81" t="s">
        <v>15</v>
      </c>
      <c r="C4" s="82" t="s">
        <v>74</v>
      </c>
      <c r="D4" s="83" t="s">
        <v>75</v>
      </c>
      <c r="E4" s="84"/>
      <c r="F4" s="46"/>
    </row>
    <row r="5">
      <c r="B5" s="85" t="s">
        <v>15</v>
      </c>
      <c r="C5" s="86" t="s">
        <v>74</v>
      </c>
      <c r="D5" s="78" t="s">
        <v>76</v>
      </c>
      <c r="E5" s="33"/>
    </row>
    <row r="6">
      <c r="B6" s="85" t="s">
        <v>15</v>
      </c>
      <c r="C6" s="86" t="s">
        <v>74</v>
      </c>
      <c r="D6" s="78" t="s">
        <v>77</v>
      </c>
      <c r="E6" s="33"/>
    </row>
    <row r="7">
      <c r="B7" s="85" t="s">
        <v>15</v>
      </c>
      <c r="C7" s="86" t="s">
        <v>74</v>
      </c>
      <c r="D7" s="78" t="s">
        <v>78</v>
      </c>
      <c r="E7" s="33"/>
    </row>
    <row r="8">
      <c r="B8" s="85" t="s">
        <v>15</v>
      </c>
      <c r="C8" s="86" t="s">
        <v>74</v>
      </c>
      <c r="D8" s="78" t="s">
        <v>79</v>
      </c>
      <c r="E8" s="33"/>
    </row>
    <row r="9">
      <c r="B9" s="85" t="s">
        <v>15</v>
      </c>
      <c r="C9" s="86" t="s">
        <v>74</v>
      </c>
      <c r="D9" s="78" t="s">
        <v>80</v>
      </c>
      <c r="E9" s="33"/>
    </row>
    <row r="10">
      <c r="B10" s="85" t="s">
        <v>15</v>
      </c>
      <c r="C10" s="86" t="s">
        <v>74</v>
      </c>
      <c r="D10" s="78" t="s">
        <v>81</v>
      </c>
      <c r="E10" s="33"/>
    </row>
    <row r="11">
      <c r="B11" s="85" t="s">
        <v>16</v>
      </c>
      <c r="C11" s="86" t="s">
        <v>82</v>
      </c>
      <c r="D11" s="78" t="s">
        <v>83</v>
      </c>
      <c r="E11" s="33"/>
    </row>
    <row r="12">
      <c r="B12" s="85" t="s">
        <v>16</v>
      </c>
      <c r="C12" s="86" t="s">
        <v>84</v>
      </c>
      <c r="D12" s="78" t="s">
        <v>85</v>
      </c>
      <c r="E12" s="33"/>
    </row>
    <row r="13">
      <c r="B13" s="85" t="s">
        <v>17</v>
      </c>
      <c r="C13" s="86" t="s">
        <v>86</v>
      </c>
      <c r="D13" s="78" t="s">
        <v>87</v>
      </c>
      <c r="E13" s="33"/>
    </row>
    <row r="14">
      <c r="B14" s="85" t="s">
        <v>15</v>
      </c>
      <c r="C14" s="86" t="s">
        <v>88</v>
      </c>
      <c r="D14" s="87"/>
      <c r="E14" s="33"/>
    </row>
    <row r="15">
      <c r="B15" s="88"/>
      <c r="C15" s="89"/>
      <c r="D15" s="87"/>
      <c r="E15" s="33"/>
    </row>
    <row r="16">
      <c r="B16" s="88"/>
      <c r="C16" s="89"/>
      <c r="D16" s="87"/>
      <c r="E16" s="33"/>
    </row>
    <row r="17">
      <c r="B17" s="88"/>
      <c r="C17" s="89"/>
      <c r="D17" s="87"/>
      <c r="E17" s="33"/>
    </row>
    <row r="18">
      <c r="B18" s="88"/>
      <c r="C18" s="89"/>
      <c r="D18" s="87"/>
      <c r="E18" s="33"/>
    </row>
    <row r="19">
      <c r="B19" s="88"/>
      <c r="C19" s="89"/>
      <c r="D19" s="87"/>
      <c r="E19" s="33"/>
    </row>
    <row r="20">
      <c r="B20" s="88"/>
      <c r="C20" s="89"/>
      <c r="D20" s="87"/>
      <c r="E20" s="33"/>
    </row>
    <row r="21">
      <c r="B21" s="90"/>
      <c r="C21" s="91"/>
      <c r="D21" s="92"/>
      <c r="E21" s="63"/>
    </row>
    <row r="22" ht="18.0" customHeight="1">
      <c r="A22" s="1"/>
    </row>
    <row r="23" ht="47.25" customHeight="1">
      <c r="A23" s="1"/>
      <c r="B23" s="1"/>
      <c r="C23" s="1"/>
      <c r="E23" s="2"/>
    </row>
  </sheetData>
  <mergeCells count="26">
    <mergeCell ref="D20:E20"/>
    <mergeCell ref="D21:E21"/>
    <mergeCell ref="A22:F22"/>
    <mergeCell ref="C23:D23"/>
    <mergeCell ref="E23:F23"/>
    <mergeCell ref="B1:D1"/>
    <mergeCell ref="A2:F2"/>
    <mergeCell ref="D3:E3"/>
    <mergeCell ref="A4:A21"/>
    <mergeCell ref="D4:E4"/>
    <mergeCell ref="F4:F21"/>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s>
  <dataValidations>
    <dataValidation type="list" allowBlank="1" showErrorMessage="1" sqref="C8">
      <formula1>Desplegables!$CR$2:$CR$50</formula1>
    </dataValidation>
    <dataValidation type="list" allowBlank="1" showErrorMessage="1" sqref="D8">
      <formula1>Desplegables!$DX$2:$DX$18</formula1>
    </dataValidation>
    <dataValidation type="list" allowBlank="1" showErrorMessage="1" sqref="D12">
      <formula1>Desplegables!$EB$2:$EB$18</formula1>
    </dataValidation>
    <dataValidation type="list" allowBlank="1" showErrorMessage="1" sqref="D7">
      <formula1>Desplegables!$DW$2:$DW$18</formula1>
    </dataValidation>
    <dataValidation type="list" allowBlank="1" showErrorMessage="1" sqref="D17">
      <formula1>Desplegables!$EG$2:$EG$18</formula1>
    </dataValidation>
    <dataValidation type="list" allowBlank="1" showErrorMessage="1" sqref="D13">
      <formula1>Desplegables!$EC$2:$EC$18</formula1>
    </dataValidation>
    <dataValidation type="list" allowBlank="1" showErrorMessage="1" sqref="D18">
      <formula1>Desplegables!$EH$2:$EH$18</formula1>
    </dataValidation>
    <dataValidation type="list" allowBlank="1" showErrorMessage="1" sqref="D19">
      <formula1>Desplegables!$EI$2:$EI$18</formula1>
    </dataValidation>
    <dataValidation type="list" allowBlank="1" showErrorMessage="1" sqref="D4">
      <formula1>Desplegables!$DT$2:$DT$18</formula1>
    </dataValidation>
    <dataValidation type="list" allowBlank="1" showErrorMessage="1" sqref="C6">
      <formula1>Desplegables!$CP$2:$CP$50</formula1>
    </dataValidation>
    <dataValidation type="list" allowBlank="1" showErrorMessage="1" sqref="D10">
      <formula1>Desplegables!$DZ$2:$DZ$18</formula1>
    </dataValidation>
    <dataValidation type="list" allowBlank="1" showErrorMessage="1" sqref="D11">
      <formula1>Desplegables!$EA$2:$EA$18</formula1>
    </dataValidation>
    <dataValidation type="list" allowBlank="1" showErrorMessage="1" sqref="D6">
      <formula1>Desplegables!$DV$2:$DV$18</formula1>
    </dataValidation>
    <dataValidation type="list" allowBlank="1" showErrorMessage="1" sqref="B4:B21">
      <formula1>Desplegables!$C$2:$C$9</formula1>
    </dataValidation>
    <dataValidation type="list" allowBlank="1" showErrorMessage="1" sqref="D5">
      <formula1>Desplegables!$DU$2:$DU$18</formula1>
    </dataValidation>
    <dataValidation type="list" allowBlank="1" showErrorMessage="1" sqref="C5">
      <formula1>Desplegables!$CO$2:$CO$50</formula1>
    </dataValidation>
    <dataValidation type="list" allowBlank="1" showErrorMessage="1" sqref="D20">
      <formula1>Desplegables!$EJ$2:$EJ$18</formula1>
    </dataValidation>
    <dataValidation type="list" allowBlank="1" showErrorMessage="1" sqref="C4">
      <formula1>Desplegables!$CN$2:$CN$40</formula1>
    </dataValidation>
    <dataValidation type="list" allowBlank="1" showErrorMessage="1" sqref="C18">
      <formula1>Desplegables!$DB$2:$DB$50</formula1>
    </dataValidation>
    <dataValidation type="list" allowBlank="1" showErrorMessage="1" sqref="C20">
      <formula1>Desplegables!$DD$2:$DD$50</formula1>
    </dataValidation>
    <dataValidation type="list" allowBlank="1" showErrorMessage="1" sqref="D9">
      <formula1>Desplegables!$DY$2:$DY$18</formula1>
    </dataValidation>
    <dataValidation type="list" allowBlank="1" showErrorMessage="1" sqref="C10">
      <formula1>Desplegables!$CT$2:$CT$50</formula1>
    </dataValidation>
    <dataValidation type="list" allowBlank="1" showErrorMessage="1" sqref="D21">
      <formula1>Desplegables!$EY$2:$EY$18</formula1>
    </dataValidation>
    <dataValidation type="list" allowBlank="1" showErrorMessage="1" sqref="C19">
      <formula1>Desplegables!$DC$2:$DC$50</formula1>
    </dataValidation>
    <dataValidation type="list" allowBlank="1" showErrorMessage="1" sqref="C9">
      <formula1>Desplegables!$CS$2:$CS$50</formula1>
    </dataValidation>
    <dataValidation type="list" allowBlank="1" showErrorMessage="1" sqref="C17">
      <formula1>Desplegables!$DA$2:$DA$50</formula1>
    </dataValidation>
    <dataValidation type="list" allowBlank="1" showErrorMessage="1" sqref="C7">
      <formula1>Desplegables!$CQ$2:$CQ$50</formula1>
    </dataValidation>
    <dataValidation type="list" allowBlank="1" showErrorMessage="1" sqref="C13">
      <formula1>Desplegables!$CW$2:$CW$50</formula1>
    </dataValidation>
    <dataValidation type="list" allowBlank="1" showErrorMessage="1" sqref="C14">
      <formula1>Desplegables!$CX$2:$CX$50</formula1>
    </dataValidation>
    <dataValidation type="list" allowBlank="1" showErrorMessage="1" sqref="C15">
      <formula1>Desplegables!$CY$2:$CY$50</formula1>
    </dataValidation>
    <dataValidation type="list" allowBlank="1" showErrorMessage="1" sqref="C16">
      <formula1>Desplegables!$CZ$2:$CZ$50</formula1>
    </dataValidation>
    <dataValidation type="list" allowBlank="1" showErrorMessage="1" sqref="C21">
      <formula1>Desplegables!$DS$2:$DS$50</formula1>
    </dataValidation>
    <dataValidation type="list" allowBlank="1" showErrorMessage="1" sqref="C12">
      <formula1>Desplegables!$CV$2:$CV$50</formula1>
    </dataValidation>
    <dataValidation type="list" allowBlank="1" showErrorMessage="1" sqref="D16">
      <formula1>Desplegables!$EF$2:$EF$18</formula1>
    </dataValidation>
    <dataValidation type="list" allowBlank="1" showErrorMessage="1" sqref="C11">
      <formula1>Desplegables!$CU$2:$CU$50</formula1>
    </dataValidation>
    <dataValidation type="list" allowBlank="1" showErrorMessage="1" sqref="D14">
      <formula1>Desplegables!$ED$2:$ED$18</formula1>
    </dataValidation>
    <dataValidation type="list" allowBlank="1" showErrorMessage="1" sqref="D15">
      <formula1>Desplegables!$EE$2:$EE$18</formula1>
    </dataValidation>
  </dataValidations>
  <hyperlinks>
    <hyperlink display="Portada" location="'TítolCurs'!A1" ref="E1"/>
  </hyperlink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3.0"/>
    <col customWidth="1" min="2" max="2" width="126.75"/>
    <col customWidth="1" min="3" max="3" width="45.75"/>
    <col customWidth="1" min="4" max="4" width="2.38"/>
  </cols>
  <sheetData>
    <row r="1">
      <c r="A1" s="43"/>
      <c r="B1" s="70" t="s">
        <v>89</v>
      </c>
      <c r="C1" s="45" t="s">
        <v>24</v>
      </c>
      <c r="D1" s="43"/>
    </row>
    <row r="2" ht="18.0" customHeight="1">
      <c r="A2" s="1"/>
    </row>
    <row r="3" ht="63.0" customHeight="1">
      <c r="A3" s="46"/>
      <c r="B3" s="40" t="s">
        <v>90</v>
      </c>
      <c r="C3" s="21"/>
      <c r="D3" s="46"/>
    </row>
    <row r="4">
      <c r="A4" s="46"/>
      <c r="B4" s="93" t="s">
        <v>91</v>
      </c>
      <c r="C4" s="21"/>
      <c r="D4" s="46"/>
    </row>
    <row r="5" ht="18.0" customHeight="1">
      <c r="A5" s="1"/>
    </row>
    <row r="6" ht="47.25" customHeight="1">
      <c r="A6" s="1"/>
      <c r="B6" s="1"/>
      <c r="C6" s="2"/>
    </row>
  </sheetData>
  <mergeCells count="5">
    <mergeCell ref="A2:D2"/>
    <mergeCell ref="B3:C3"/>
    <mergeCell ref="B4:C4"/>
    <mergeCell ref="A5:D5"/>
    <mergeCell ref="C6:D6"/>
  </mergeCells>
  <hyperlinks>
    <hyperlink display="Portada" location="'TítolCurs'!A1" ref="C1"/>
  </hyperlink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4.0" topLeftCell="A5" activePane="bottomLeft" state="frozen"/>
      <selection activeCell="B6" sqref="B6" pane="bottomLeft"/>
    </sheetView>
  </sheetViews>
  <sheetFormatPr customHeight="1" defaultColWidth="12.63" defaultRowHeight="15.75"/>
  <cols>
    <col customWidth="1" min="1" max="1" width="3.0"/>
    <col customWidth="1" min="2" max="2" width="71.88"/>
    <col customWidth="1" min="3" max="6" width="17.75"/>
    <col customWidth="1" min="7" max="7" width="29.0"/>
    <col customWidth="1" min="8" max="8" width="2.38"/>
  </cols>
  <sheetData>
    <row r="1">
      <c r="A1" s="43"/>
      <c r="B1" s="70" t="s">
        <v>92</v>
      </c>
      <c r="G1" s="45" t="s">
        <v>24</v>
      </c>
      <c r="H1" s="43"/>
    </row>
    <row r="2" ht="18.0" customHeight="1">
      <c r="A2" s="94"/>
    </row>
    <row r="3" ht="42.0" customHeight="1">
      <c r="A3" s="46"/>
      <c r="B3" s="95" t="s">
        <v>93</v>
      </c>
      <c r="C3" s="96" t="s">
        <v>94</v>
      </c>
      <c r="D3" s="20"/>
      <c r="E3" s="20"/>
      <c r="F3" s="20"/>
      <c r="G3" s="97" t="s">
        <v>95</v>
      </c>
      <c r="H3" s="46"/>
    </row>
    <row r="4" ht="42.0" customHeight="1">
      <c r="A4" s="46"/>
      <c r="B4" s="76"/>
      <c r="C4" s="98" t="s">
        <v>96</v>
      </c>
      <c r="D4" s="98" t="s">
        <v>97</v>
      </c>
      <c r="E4" s="98" t="s">
        <v>98</v>
      </c>
      <c r="F4" s="98" t="s">
        <v>99</v>
      </c>
      <c r="G4" s="99"/>
      <c r="H4" s="46"/>
    </row>
    <row r="5">
      <c r="A5" s="46"/>
      <c r="B5" s="100" t="s">
        <v>100</v>
      </c>
      <c r="C5" s="101" t="b">
        <v>0</v>
      </c>
      <c r="D5" s="101" t="b">
        <v>1</v>
      </c>
      <c r="E5" s="101" t="b">
        <v>1</v>
      </c>
      <c r="F5" s="101" t="b">
        <v>0</v>
      </c>
      <c r="G5" s="102" t="s">
        <v>101</v>
      </c>
      <c r="H5" s="46"/>
    </row>
    <row r="6">
      <c r="B6" s="103" t="s">
        <v>102</v>
      </c>
      <c r="C6" s="104" t="b">
        <v>0</v>
      </c>
      <c r="D6" s="104" t="b">
        <v>1</v>
      </c>
      <c r="E6" s="104" t="b">
        <v>1</v>
      </c>
      <c r="F6" s="104" t="b">
        <v>0</v>
      </c>
      <c r="G6" s="105" t="s">
        <v>103</v>
      </c>
    </row>
    <row r="7">
      <c r="B7" s="103" t="s">
        <v>104</v>
      </c>
      <c r="C7" s="106" t="b">
        <v>0</v>
      </c>
      <c r="D7" s="104" t="b">
        <v>1</v>
      </c>
      <c r="E7" s="104" t="b">
        <v>1</v>
      </c>
      <c r="F7" s="106" t="b">
        <v>0</v>
      </c>
      <c r="G7" s="105" t="s">
        <v>105</v>
      </c>
    </row>
    <row r="8">
      <c r="B8" s="103" t="s">
        <v>106</v>
      </c>
      <c r="C8" s="104" t="b">
        <v>1</v>
      </c>
      <c r="D8" s="106" t="b">
        <v>0</v>
      </c>
      <c r="E8" s="106" t="b">
        <v>0</v>
      </c>
      <c r="F8" s="106" t="b">
        <v>0</v>
      </c>
      <c r="G8" s="105" t="s">
        <v>105</v>
      </c>
    </row>
    <row r="9">
      <c r="B9" s="103" t="s">
        <v>107</v>
      </c>
      <c r="C9" s="106" t="b">
        <v>0</v>
      </c>
      <c r="D9" s="104" t="b">
        <v>1</v>
      </c>
      <c r="E9" s="104" t="b">
        <v>1</v>
      </c>
      <c r="F9" s="106" t="b">
        <v>0</v>
      </c>
      <c r="G9" s="105" t="s">
        <v>108</v>
      </c>
    </row>
    <row r="10">
      <c r="B10" s="103" t="s">
        <v>109</v>
      </c>
      <c r="C10" s="104" t="b">
        <v>1</v>
      </c>
      <c r="D10" s="106" t="b">
        <v>0</v>
      </c>
      <c r="E10" s="106" t="b">
        <v>0</v>
      </c>
      <c r="F10" s="106" t="b">
        <v>0</v>
      </c>
      <c r="G10" s="105" t="s">
        <v>110</v>
      </c>
    </row>
    <row r="11">
      <c r="B11" s="103" t="s">
        <v>111</v>
      </c>
      <c r="C11" s="106" t="b">
        <v>0</v>
      </c>
      <c r="D11" s="106" t="b">
        <v>0</v>
      </c>
      <c r="E11" s="106" t="b">
        <v>0</v>
      </c>
      <c r="F11" s="104" t="b">
        <v>1</v>
      </c>
      <c r="G11" s="105" t="s">
        <v>105</v>
      </c>
    </row>
    <row r="12">
      <c r="B12" s="103" t="s">
        <v>112</v>
      </c>
      <c r="C12" s="104" t="b">
        <v>1</v>
      </c>
      <c r="D12" s="104" t="b">
        <v>0</v>
      </c>
      <c r="E12" s="104" t="b">
        <v>0</v>
      </c>
      <c r="F12" s="104" t="b">
        <v>0</v>
      </c>
      <c r="G12" s="105" t="s">
        <v>103</v>
      </c>
    </row>
    <row r="13">
      <c r="B13" s="103"/>
      <c r="C13" s="104" t="b">
        <v>0</v>
      </c>
      <c r="D13" s="104" t="b">
        <v>0</v>
      </c>
      <c r="E13" s="104" t="b">
        <v>0</v>
      </c>
      <c r="F13" s="104" t="b">
        <v>0</v>
      </c>
      <c r="G13" s="105"/>
    </row>
    <row r="14">
      <c r="B14" s="103"/>
      <c r="C14" s="106" t="b">
        <v>0</v>
      </c>
      <c r="D14" s="106" t="b">
        <v>0</v>
      </c>
      <c r="E14" s="106" t="b">
        <v>0</v>
      </c>
      <c r="F14" s="106" t="b">
        <v>0</v>
      </c>
      <c r="G14" s="107"/>
    </row>
    <row r="15">
      <c r="B15" s="103"/>
      <c r="C15" s="106" t="b">
        <v>0</v>
      </c>
      <c r="D15" s="106" t="b">
        <v>0</v>
      </c>
      <c r="E15" s="106" t="b">
        <v>0</v>
      </c>
      <c r="F15" s="106" t="b">
        <v>0</v>
      </c>
      <c r="G15" s="107"/>
    </row>
    <row r="16">
      <c r="B16" s="103"/>
      <c r="C16" s="106" t="b">
        <v>0</v>
      </c>
      <c r="D16" s="106" t="b">
        <v>0</v>
      </c>
      <c r="E16" s="106" t="b">
        <v>0</v>
      </c>
      <c r="F16" s="106" t="b">
        <v>0</v>
      </c>
      <c r="G16" s="107"/>
    </row>
    <row r="17">
      <c r="B17" s="103"/>
      <c r="C17" s="106" t="b">
        <v>0</v>
      </c>
      <c r="D17" s="106" t="b">
        <v>0</v>
      </c>
      <c r="E17" s="106" t="b">
        <v>0</v>
      </c>
      <c r="F17" s="106" t="b">
        <v>0</v>
      </c>
      <c r="G17" s="107"/>
    </row>
    <row r="18">
      <c r="B18" s="103"/>
      <c r="C18" s="106" t="b">
        <v>0</v>
      </c>
      <c r="D18" s="106" t="b">
        <v>0</v>
      </c>
      <c r="E18" s="106" t="b">
        <v>0</v>
      </c>
      <c r="F18" s="106" t="b">
        <v>0</v>
      </c>
      <c r="G18" s="107"/>
    </row>
    <row r="19">
      <c r="B19" s="108"/>
      <c r="C19" s="109" t="b">
        <v>0</v>
      </c>
      <c r="D19" s="109" t="b">
        <v>0</v>
      </c>
      <c r="E19" s="109" t="b">
        <v>0</v>
      </c>
      <c r="F19" s="109" t="b">
        <v>0</v>
      </c>
      <c r="G19" s="110"/>
    </row>
    <row r="20">
      <c r="B20" s="108"/>
      <c r="C20" s="109" t="b">
        <v>0</v>
      </c>
      <c r="D20" s="109" t="b">
        <v>0</v>
      </c>
      <c r="E20" s="109" t="b">
        <v>0</v>
      </c>
      <c r="F20" s="109" t="b">
        <v>0</v>
      </c>
      <c r="G20" s="110"/>
    </row>
    <row r="21">
      <c r="B21" s="108"/>
      <c r="C21" s="109" t="b">
        <v>0</v>
      </c>
      <c r="D21" s="109" t="b">
        <v>0</v>
      </c>
      <c r="E21" s="109" t="b">
        <v>0</v>
      </c>
      <c r="F21" s="109" t="b">
        <v>0</v>
      </c>
      <c r="G21" s="110"/>
    </row>
    <row r="22">
      <c r="B22" s="108"/>
      <c r="C22" s="109" t="b">
        <v>0</v>
      </c>
      <c r="D22" s="109" t="b">
        <v>0</v>
      </c>
      <c r="E22" s="109" t="b">
        <v>0</v>
      </c>
      <c r="F22" s="109" t="b">
        <v>0</v>
      </c>
      <c r="G22" s="110"/>
    </row>
    <row r="23">
      <c r="B23" s="111"/>
      <c r="C23" s="112" t="b">
        <v>0</v>
      </c>
      <c r="D23" s="112" t="b">
        <v>0</v>
      </c>
      <c r="E23" s="112" t="b">
        <v>0</v>
      </c>
      <c r="F23" s="112" t="b">
        <v>0</v>
      </c>
      <c r="G23" s="113"/>
    </row>
    <row r="24" ht="18.0" customHeight="1">
      <c r="A24" s="1"/>
    </row>
    <row r="25" ht="47.25" customHeight="1">
      <c r="A25" s="1"/>
      <c r="B25" s="1"/>
      <c r="C25" s="1"/>
      <c r="E25" s="2"/>
      <c r="G25" s="2"/>
    </row>
  </sheetData>
  <mergeCells count="11">
    <mergeCell ref="A24:H24"/>
    <mergeCell ref="C25:D25"/>
    <mergeCell ref="E25:F25"/>
    <mergeCell ref="G25:H25"/>
    <mergeCell ref="B1:F1"/>
    <mergeCell ref="A2:H2"/>
    <mergeCell ref="B3:B4"/>
    <mergeCell ref="C3:F3"/>
    <mergeCell ref="G3:G4"/>
    <mergeCell ref="A5:A23"/>
    <mergeCell ref="H5:H23"/>
  </mergeCells>
  <hyperlinks>
    <hyperlink display="Portada" location="'TítolCurs'!A1" ref="G1"/>
  </hyperlink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3.0"/>
    <col customWidth="1" min="2" max="2" width="39.25"/>
    <col customWidth="1" min="3" max="3" width="68.88"/>
    <col customWidth="1" min="4" max="4" width="45.75"/>
    <col customWidth="1" min="5" max="5" width="2.25"/>
  </cols>
  <sheetData>
    <row r="1">
      <c r="A1" s="43"/>
      <c r="B1" s="70" t="s">
        <v>7</v>
      </c>
      <c r="D1" s="45" t="s">
        <v>24</v>
      </c>
      <c r="E1" s="43"/>
    </row>
    <row r="2" ht="18.0" customHeight="1">
      <c r="A2" s="1"/>
    </row>
    <row r="3" ht="48.75" customHeight="1">
      <c r="A3" s="46"/>
      <c r="B3" s="114" t="s">
        <v>113</v>
      </c>
      <c r="C3" s="20"/>
      <c r="D3" s="21"/>
      <c r="E3" s="46"/>
    </row>
    <row r="4">
      <c r="B4" s="115" t="s">
        <v>114</v>
      </c>
      <c r="C4" s="20"/>
      <c r="D4" s="21"/>
    </row>
    <row r="5">
      <c r="A5" s="46"/>
    </row>
    <row r="6" ht="48.75" customHeight="1">
      <c r="A6" s="46"/>
      <c r="B6" s="116" t="s">
        <v>115</v>
      </c>
      <c r="C6" s="6"/>
      <c r="D6" s="8"/>
      <c r="E6" s="46"/>
    </row>
    <row r="7">
      <c r="B7" s="93" t="s">
        <v>116</v>
      </c>
      <c r="C7" s="20"/>
      <c r="D7" s="21"/>
    </row>
    <row r="8">
      <c r="A8" s="46"/>
    </row>
    <row r="9" ht="48.75" customHeight="1">
      <c r="A9" s="46"/>
      <c r="B9" s="117" t="s">
        <v>117</v>
      </c>
      <c r="C9" s="118" t="s">
        <v>118</v>
      </c>
      <c r="D9" s="21"/>
      <c r="E9" s="46"/>
    </row>
    <row r="10">
      <c r="B10" s="93" t="s">
        <v>119</v>
      </c>
      <c r="C10" s="20"/>
      <c r="D10" s="21"/>
    </row>
    <row r="11">
      <c r="A11" s="46"/>
    </row>
    <row r="12">
      <c r="A12" s="42" t="s">
        <v>120</v>
      </c>
    </row>
    <row r="13">
      <c r="A13" s="42" t="s">
        <v>121</v>
      </c>
    </row>
    <row r="14">
      <c r="A14" s="42" t="s">
        <v>122</v>
      </c>
    </row>
    <row r="15">
      <c r="A15" s="42" t="s">
        <v>123</v>
      </c>
    </row>
    <row r="16">
      <c r="A16" s="46"/>
    </row>
    <row r="17" ht="47.25" customHeight="1">
      <c r="A17" s="1"/>
      <c r="B17" s="1"/>
      <c r="C17" s="2"/>
    </row>
  </sheetData>
  <mergeCells count="23">
    <mergeCell ref="A5:E5"/>
    <mergeCell ref="B6:D6"/>
    <mergeCell ref="E6:E7"/>
    <mergeCell ref="B7:D7"/>
    <mergeCell ref="A6:A7"/>
    <mergeCell ref="A9:A10"/>
    <mergeCell ref="B1:C1"/>
    <mergeCell ref="A2:E2"/>
    <mergeCell ref="A3:A4"/>
    <mergeCell ref="B3:D3"/>
    <mergeCell ref="E3:E4"/>
    <mergeCell ref="B4:D4"/>
    <mergeCell ref="A8:E8"/>
    <mergeCell ref="A15:E15"/>
    <mergeCell ref="A16:E16"/>
    <mergeCell ref="C17:E17"/>
    <mergeCell ref="C9:D9"/>
    <mergeCell ref="E9:E10"/>
    <mergeCell ref="B10:D10"/>
    <mergeCell ref="A11:E11"/>
    <mergeCell ref="A12:E12"/>
    <mergeCell ref="A13:E13"/>
    <mergeCell ref="A14:E14"/>
  </mergeCells>
  <hyperlinks>
    <hyperlink display="Portada" location="'TítolCurs'!A1" ref="D1"/>
    <hyperlink r:id="rId1" ref="B3"/>
    <hyperlink r:id="rId2" ref="B6"/>
    <hyperlink r:id="rId3" ref="B9"/>
    <hyperlink r:id="rId4" ref="C9"/>
  </hyperlinks>
  <printOptions gridLines="1" horizontalCentered="1"/>
  <pageMargins bottom="0.75" footer="0.0" header="0.0" left="0.7" right="0.7" top="0.75"/>
  <pageSetup fitToHeight="0" paperSize="9" cellComments="atEnd" orientation="landscape" pageOrder="overThenDown"/>
  <drawing r:id="rId5"/>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 width="16.88"/>
    <col customWidth="1" min="3" max="3" width="12.63"/>
  </cols>
  <sheetData>
    <row r="1">
      <c r="A1" s="119" t="s">
        <v>124</v>
      </c>
      <c r="B1" s="120" t="s">
        <v>125</v>
      </c>
      <c r="C1" s="121" t="s">
        <v>4</v>
      </c>
    </row>
    <row r="2">
      <c r="A2" s="122">
        <f>IFERROR(__xludf.DUMMYFUNCTION("iferror(if('TítolCurs'!$C$10=""Educació primària"",filter('PRI - CE i CA'!J:J,'PRI - CE i CA'!C:C='CE_ÀreesMatèries'!B4,'PRI - CE i CA'!I:I='CE_ÀreesMatèries'!D4),filter('ESO - CE i CA'!J:J,'ESO - CE i CA'!C:C='CE_ÀreesMatèries'!B4,'ESO - CE i CA'!I:I='CE"&amp;"_ÀreesMatèries'!D4)),"""")"),309.0)</f>
        <v>309</v>
      </c>
      <c r="B2" s="123">
        <f>IFERROR(__xludf.DUMMYFUNCTION("iferror(if('TítolCurs'!$C$10=""Educació primària"",filter('PRI - CE i CA'!J:J,'PRI - CE i CA'!C:C=CE_Transversals!B4,'PRI - CE i CA'!I:I=CE_Transversals!D4),filter('ESO - CE i CA'!J:J,'ESO - CE i CA'!C:C=CE_Transversals!B4,'ESO - CE i CA'!I:I=CE_Transvers"&amp;"als!D4)),"""")"),634.0)</f>
        <v>634</v>
      </c>
      <c r="C2" s="122">
        <f>IFERROR(__xludf.DUMMYFUNCTION("iferror(if('TítolCurs'!$C$10=""Educació primària"",filter('PRI - Sabers'!H:H,'PRI - Sabers'!C:C=Sabers!B4,'PRI - Sabers'!G:G=Sabers!D4,FIND('TítolCurs'!$F$10,'PRI - Sabers'!$D:$D)&gt;0),filter('ESO - Sabers'!H:H,'ESO - Sabers'!C:C=Sabers!B4,'ESO - Sabers'!G:"&amp;"G=Sabers!D4,FIND('TítolCurs'!$F$10,'ESO - Sabers'!$D:$D)&gt;0)),"""")"),610.0)</f>
        <v>610</v>
      </c>
    </row>
    <row r="3">
      <c r="A3" s="122">
        <f>IFERROR(__xludf.DUMMYFUNCTION("iferror(if('TítolCurs'!$C$10=""Educació primària"",filter('PRI - CE i CA'!J:J,'PRI - CE i CA'!C:C='CE_ÀreesMatèries'!B5,'PRI - CE i CA'!I:I='CE_ÀreesMatèries'!D5),filter('ESO - CE i CA'!J:J,'ESO - CE i CA'!C:C='CE_ÀreesMatèries'!B5,'ESO - CE i CA'!I:I='CE"&amp;"_ÀreesMatèries'!D5)),"""")"),310.0)</f>
        <v>310</v>
      </c>
      <c r="B3" s="123">
        <f>IFERROR(__xludf.DUMMYFUNCTION("iferror(if('TítolCurs'!$C$10=""Educació primària"",filter('PRI - CE i CA'!J:J,'PRI - CE i CA'!C:C=CE_Transversals!B5,'PRI - CE i CA'!I:I=CE_Transversals!D5),filter('ESO - CE i CA'!J:J,'ESO - CE i CA'!C:C=CE_Transversals!B5,'ESO - CE i CA'!I:I=CE_Transvers"&amp;"als!D5)),"""")"),646.0)</f>
        <v>646</v>
      </c>
      <c r="C3" s="122">
        <f>IFERROR(__xludf.DUMMYFUNCTION("iferror(if('TítolCurs'!$C$10=""Educació primària"",filter('PRI - Sabers'!H:H,'PRI - Sabers'!C:C=Sabers!B5,'PRI - Sabers'!G:G=Sabers!D5,FIND('TítolCurs'!$F$10,'PRI - Sabers'!$D:$D)&gt;0),filter('ESO - Sabers'!H:H,'ESO - Sabers'!C:C=Sabers!B5,'ESO - Sabers'!G:"&amp;"G=Sabers!D5,FIND('TítolCurs'!$F$10,'ESO - Sabers'!$D:$D)&gt;0)),"""")"),611.0)</f>
        <v>611</v>
      </c>
    </row>
    <row r="4">
      <c r="A4" s="122">
        <f>IFERROR(__xludf.DUMMYFUNCTION("iferror(if('TítolCurs'!$C$10=""Educació primària"",filter('PRI - CE i CA'!J:J,'PRI - CE i CA'!C:C='CE_ÀreesMatèries'!B6,'PRI - CE i CA'!I:I='CE_ÀreesMatèries'!D6),filter('ESO - CE i CA'!J:J,'ESO - CE i CA'!C:C='CE_ÀreesMatèries'!B6,'ESO - CE i CA'!I:I='CE"&amp;"_ÀreesMatèries'!D6)),"""")"),317.0)</f>
        <v>317</v>
      </c>
      <c r="B4" s="123">
        <f>IFERROR(__xludf.DUMMYFUNCTION("iferror(if('TítolCurs'!$C$10=""Educació primària"",filter('PRI - CE i CA'!J:J,'PRI - CE i CA'!C:C=CE_Transversals!B6,'PRI - CE i CA'!I:I=CE_Transversals!D6),filter('ESO - CE i CA'!J:J,'ESO - CE i CA'!C:C=CE_Transversals!B6,'ESO - CE i CA'!I:I=CE_Transvers"&amp;"als!D6)),"""")"),657.0)</f>
        <v>657</v>
      </c>
      <c r="C4" s="122">
        <f>IFERROR(__xludf.DUMMYFUNCTION("iferror(if('TítolCurs'!$C$10=""Educació primària"",filter('PRI - Sabers'!H:H,'PRI - Sabers'!C:C=Sabers!B6,'PRI - Sabers'!G:G=Sabers!D6,FIND('TítolCurs'!$F$10,'PRI - Sabers'!$D:$D)&gt;0),filter('ESO - Sabers'!H:H,'ESO - Sabers'!C:C=Sabers!B6,'ESO - Sabers'!G:"&amp;"G=Sabers!D6,FIND('TítolCurs'!$F$10,'ESO - Sabers'!$D:$D)&gt;0)),"""")"),612.0)</f>
        <v>612</v>
      </c>
    </row>
    <row r="5">
      <c r="A5" s="122">
        <f>IFERROR(__xludf.DUMMYFUNCTION("iferror(if('TítolCurs'!$C$10=""Educació primària"",filter('PRI - CE i CA'!J:J,'PRI - CE i CA'!C:C='CE_ÀreesMatèries'!B7,'PRI - CE i CA'!I:I='CE_ÀreesMatèries'!D7),filter('ESO - CE i CA'!J:J,'ESO - CE i CA'!C:C='CE_ÀreesMatèries'!B7,'ESO - CE i CA'!I:I='CE"&amp;"_ÀreesMatèries'!D7)),"""")"),318.0)</f>
        <v>318</v>
      </c>
      <c r="B5" s="123">
        <f>IFERROR(__xludf.DUMMYFUNCTION("iferror(if('TítolCurs'!$C$10=""Educació primària"",filter('PRI - CE i CA'!J:J,'PRI - CE i CA'!C:C=CE_Transversals!B7,'PRI - CE i CA'!I:I=CE_Transversals!D7),filter('ESO - CE i CA'!J:J,'ESO - CE i CA'!C:C=CE_Transversals!B7,'ESO - CE i CA'!I:I=CE_Transvers"&amp;"als!D7)),"""")"),659.0)</f>
        <v>659</v>
      </c>
      <c r="C5" s="122">
        <f>IFERROR(__xludf.DUMMYFUNCTION("iferror(if('TítolCurs'!$C$10=""Educació primària"",filter('PRI - Sabers'!H:H,'PRI - Sabers'!C:C=Sabers!B7,'PRI - Sabers'!G:G=Sabers!D7,FIND('TítolCurs'!$F$10,'PRI - Sabers'!$D:$D)&gt;0),filter('ESO - Sabers'!H:H,'ESO - Sabers'!C:C=Sabers!B7,'ESO - Sabers'!G:"&amp;"G=Sabers!D7,FIND('TítolCurs'!$F$10,'ESO - Sabers'!$D:$D)&gt;0)),"""")"),613.0)</f>
        <v>613</v>
      </c>
    </row>
    <row r="6">
      <c r="A6" s="122">
        <f>IFERROR(__xludf.DUMMYFUNCTION("iferror(if('TítolCurs'!$C$10=""Educació primària"",filter('PRI - CE i CA'!J:J,'PRI - CE i CA'!C:C='CE_ÀreesMatèries'!B8,'PRI - CE i CA'!I:I='CE_ÀreesMatèries'!D8),filter('ESO - CE i CA'!J:J,'ESO - CE i CA'!C:C='CE_ÀreesMatèries'!B8,'ESO - CE i CA'!I:I='CE"&amp;"_ÀreesMatèries'!D8)),"""")"),15.0)</f>
        <v>15</v>
      </c>
      <c r="B6" s="123" t="str">
        <f>IFERROR(__xludf.DUMMYFUNCTION("iferror(if('TítolCurs'!$C$10=""Educació primària"",filter('PRI - CE i CA'!J:J,'PRI - CE i CA'!C:C=CE_Transversals!B8,'PRI - CE i CA'!I:I=CE_Transversals!D8),filter('ESO - CE i CA'!J:J,'ESO - CE i CA'!C:C=CE_Transversals!B8,'ESO - CE i CA'!I:I=CE_Transvers"&amp;"als!D8)),"""")"),"")</f>
        <v/>
      </c>
      <c r="C6" s="122">
        <f>IFERROR(__xludf.DUMMYFUNCTION("iferror(if('TítolCurs'!$C$10=""Educació primària"",filter('PRI - Sabers'!H:H,'PRI - Sabers'!C:C=Sabers!B8,'PRI - Sabers'!G:G=Sabers!D8,FIND('TítolCurs'!$F$10,'PRI - Sabers'!$D:$D)&gt;0),filter('ESO - Sabers'!H:H,'ESO - Sabers'!C:C=Sabers!B8,'ESO - Sabers'!G:"&amp;"G=Sabers!D8,FIND('TítolCurs'!$F$10,'ESO - Sabers'!$D:$D)&gt;0)),"""")"),614.0)</f>
        <v>614</v>
      </c>
    </row>
    <row r="7">
      <c r="A7" s="122">
        <f>IFERROR(__xludf.DUMMYFUNCTION("iferror(if('TítolCurs'!$C$10=""Educació primària"",filter('PRI - CE i CA'!J:J,'PRI - CE i CA'!C:C='CE_ÀreesMatèries'!B9,'PRI - CE i CA'!I:I='CE_ÀreesMatèries'!D9),filter('ESO - CE i CA'!J:J,'ESO - CE i CA'!C:C='CE_ÀreesMatèries'!B9,'ESO - CE i CA'!I:I='CE"&amp;"_ÀreesMatèries'!D9)),"""")"),20.0)</f>
        <v>20</v>
      </c>
      <c r="B7" s="123" t="str">
        <f>IFERROR(__xludf.DUMMYFUNCTION("iferror(if('TítolCurs'!$C$10=""Educació primària"",filter('PRI - CE i CA'!J:J,'PRI - CE i CA'!C:C=CE_Transversals!B9,'PRI - CE i CA'!I:I=CE_Transversals!D9),filter('ESO - CE i CA'!J:J,'ESO - CE i CA'!C:C=CE_Transversals!B9,'ESO - CE i CA'!I:I=CE_Transvers"&amp;"als!D9)),"""")"),"")</f>
        <v/>
      </c>
      <c r="C7" s="122">
        <f>IFERROR(__xludf.DUMMYFUNCTION("iferror(if('TítolCurs'!$C$10=""Educació primària"",filter('PRI - Sabers'!H:H,'PRI - Sabers'!C:C=Sabers!B9,'PRI - Sabers'!G:G=Sabers!D9,FIND('TítolCurs'!$F$10,'PRI - Sabers'!$D:$D)&gt;0),filter('ESO - Sabers'!H:H,'ESO - Sabers'!C:C=Sabers!B9,'ESO - Sabers'!G:"&amp;"G=Sabers!D9,FIND('TítolCurs'!$F$10,'ESO - Sabers'!$D:$D)&gt;0)),"""")"),615.0)</f>
        <v>615</v>
      </c>
    </row>
    <row r="8">
      <c r="A8" s="122">
        <f>IFERROR(__xludf.DUMMYFUNCTION("iferror(if('TítolCurs'!$C$10=""Educació primària"",filter('PRI - CE i CA'!J:J,'PRI - CE i CA'!C:C='CE_ÀreesMatèries'!B10,'PRI - CE i CA'!I:I='CE_ÀreesMatèries'!D10),filter('ESO - CE i CA'!J:J,'ESO - CE i CA'!C:C='CE_ÀreesMatèries'!B10,'ESO - CE i CA'!I:I="&amp;"'CE_ÀreesMatèries'!D10)),"""")"),21.0)</f>
        <v>21</v>
      </c>
      <c r="B8" s="123" t="str">
        <f>IFERROR(__xludf.DUMMYFUNCTION("iferror(if('TítolCurs'!$C$10=""Educació primària"",filter('PRI - CE i CA'!J:J,'PRI - CE i CA'!C:C=CE_Transversals!B10,'PRI - CE i CA'!I:I=CE_Transversals!D10),filter('ESO - CE i CA'!J:J,'ESO - CE i CA'!C:C=CE_Transversals!B10,'ESO - CE i CA'!I:I=CE_Transv"&amp;"ersals!D10)),"""")"),"")</f>
        <v/>
      </c>
      <c r="C8" s="122">
        <f>IFERROR(__xludf.DUMMYFUNCTION("iferror(if('TítolCurs'!$C$10=""Educació primària"",filter('PRI - Sabers'!H:H,'PRI - Sabers'!C:C=Sabers!B10,'PRI - Sabers'!G:G=Sabers!D10,FIND('TítolCurs'!$F$10,'PRI - Sabers'!$D:$D)&gt;0),filter('ESO - Sabers'!H:H,'ESO - Sabers'!C:C=Sabers!B10,'ESO - Sabers'"&amp;"!G:G=Sabers!D10,FIND('TítolCurs'!$F$10,'ESO - Sabers'!$D:$D)&gt;0)),"""")"),616.0)</f>
        <v>616</v>
      </c>
    </row>
    <row r="9">
      <c r="A9" s="122">
        <f>IFERROR(__xludf.DUMMYFUNCTION("iferror(if('TítolCurs'!$C$10=""Educació primària"",filter('PRI - CE i CA'!J:J,'PRI - CE i CA'!C:C='CE_ÀreesMatèries'!B11,'PRI - CE i CA'!I:I='CE_ÀreesMatèries'!D11),filter('ESO - CE i CA'!J:J,'ESO - CE i CA'!C:C='CE_ÀreesMatèries'!B11,'ESO - CE i CA'!I:I="&amp;"'CE_ÀreesMatèries'!D11)),"""")"),29.0)</f>
        <v>29</v>
      </c>
      <c r="B9" s="123" t="str">
        <f>IFERROR(__xludf.DUMMYFUNCTION("iferror(if('TítolCurs'!$C$10=""Educació primària"",filter('PRI - CE i CA'!J:J,'PRI - CE i CA'!C:C=CE_Transversals!B11,'PRI - CE i CA'!I:I=CE_Transversals!D11),filter('ESO - CE i CA'!J:J,'ESO - CE i CA'!C:C=CE_Transversals!B11,'ESO - CE i CA'!I:I=CE_Transv"&amp;"ersals!D11)),"""")"),"")</f>
        <v/>
      </c>
      <c r="C9" s="122">
        <f>IFERROR(__xludf.DUMMYFUNCTION("iferror(if('TítolCurs'!$C$10=""Educació primària"",filter('PRI - Sabers'!H:H,'PRI - Sabers'!C:C=Sabers!B11,'PRI - Sabers'!G:G=Sabers!D11,FIND('TítolCurs'!$F$10,'PRI - Sabers'!$D:$D)&gt;0),filter('ESO - Sabers'!H:H,'ESO - Sabers'!C:C=Sabers!B11,'ESO - Sabers'"&amp;"!G:G=Sabers!D11,FIND('TítolCurs'!$F$10,'ESO - Sabers'!$D:$D)&gt;0)),"""")"),475.0)</f>
        <v>475</v>
      </c>
    </row>
    <row r="10">
      <c r="A10" s="122">
        <f>IFERROR(__xludf.DUMMYFUNCTION("iferror(if('TítolCurs'!$C$10=""Educació primària"",filter('PRI - CE i CA'!J:J,'PRI - CE i CA'!C:C='CE_ÀreesMatèries'!B12,'PRI - CE i CA'!I:I='CE_ÀreesMatèries'!D12),filter('ESO - CE i CA'!J:J,'ESO - CE i CA'!C:C='CE_ÀreesMatèries'!B12,'ESO - CE i CA'!I:I="&amp;"'CE_ÀreesMatèries'!D12)),"""")"),35.0)</f>
        <v>35</v>
      </c>
      <c r="B10" s="123" t="str">
        <f>IFERROR(__xludf.DUMMYFUNCTION("iferror(if('TítolCurs'!$C$10=""Educació primària"",filter('PRI - CE i CA'!J:J,'PRI - CE i CA'!C:C=CE_Transversals!B12,'PRI - CE i CA'!I:I=CE_Transversals!D12),filter('ESO - CE i CA'!J:J,'ESO - CE i CA'!C:C=CE_Transversals!B12,'ESO - CE i CA'!I:I=CE_Transv"&amp;"ersals!D12)),"""")"),"")</f>
        <v/>
      </c>
      <c r="C10" s="122">
        <f>IFERROR(__xludf.DUMMYFUNCTION("iferror(if('TítolCurs'!$C$10=""Educació primària"",filter('PRI - Sabers'!H:H,'PRI - Sabers'!C:C=Sabers!B12,'PRI - Sabers'!G:G=Sabers!D12,FIND('TítolCurs'!$F$10,'PRI - Sabers'!$D:$D)&gt;0),filter('ESO - Sabers'!H:H,'ESO - Sabers'!C:C=Sabers!B12,'ESO - Sabers'"&amp;"!G:G=Sabers!D12,FIND('TítolCurs'!$F$10,'ESO - Sabers'!$D:$D)&gt;0)),"""")"),478.0)</f>
        <v>478</v>
      </c>
    </row>
    <row r="11">
      <c r="A11" s="122">
        <f>IFERROR(__xludf.DUMMYFUNCTION("iferror(if('TítolCurs'!$C$10=""Educació primària"",filter('PRI - CE i CA'!J:J,'PRI - CE i CA'!C:C='CE_ÀreesMatèries'!B13,'PRI - CE i CA'!I:I='CE_ÀreesMatèries'!D13),filter('ESO - CE i CA'!J:J,'ESO - CE i CA'!C:C='CE_ÀreesMatèries'!B13,'ESO - CE i CA'!I:I="&amp;"'CE_ÀreesMatèries'!D13)),"""")"),214.0)</f>
        <v>214</v>
      </c>
      <c r="B11" s="123" t="str">
        <f>IFERROR(__xludf.DUMMYFUNCTION("iferror(if('TítolCurs'!$C$10=""Educació primària"",filter('PRI - CE i CA'!J:J,'PRI - CE i CA'!C:C=CE_Transversals!B13,'PRI - CE i CA'!I:I=CE_Transversals!D13),filter('ESO - CE i CA'!J:J,'ESO - CE i CA'!C:C=CE_Transversals!B13,'ESO - CE i CA'!I:I=CE_Transv"&amp;"ersals!D13)),"""")"),"")</f>
        <v/>
      </c>
      <c r="C11" s="122">
        <f>IFERROR(__xludf.DUMMYFUNCTION("iferror(if('TítolCurs'!$C$10=""Educació primària"",filter('PRI - Sabers'!H:H,'PRI - Sabers'!C:C=Sabers!B13,'PRI - Sabers'!G:G=Sabers!D13,FIND('TítolCurs'!$F$10,'PRI - Sabers'!$D:$D)&gt;0),filter('ESO - Sabers'!H:H,'ESO - Sabers'!C:C=Sabers!B13,'ESO - Sabers'"&amp;"!G:G=Sabers!D13,FIND('TítolCurs'!$F$10,'ESO - Sabers'!$D:$D)&gt;0)),"""")"),123.0)</f>
        <v>123</v>
      </c>
    </row>
    <row r="12">
      <c r="A12" s="122">
        <f>IFERROR(__xludf.DUMMYFUNCTION("iferror(if('TítolCurs'!$C$10=""Educació primària"",filter('PRI - CE i CA'!J:J,'PRI - CE i CA'!C:C='CE_ÀreesMatèries'!B14,'PRI - CE i CA'!I:I='CE_ÀreesMatèries'!D14),filter('ESO - CE i CA'!J:J,'ESO - CE i CA'!C:C='CE_ÀreesMatèries'!B14,'ESO - CE i CA'!I:I="&amp;"'CE_ÀreesMatèries'!D14)),"""")"),215.0)</f>
        <v>215</v>
      </c>
      <c r="B12" s="123" t="str">
        <f>IFERROR(__xludf.DUMMYFUNCTION("iferror(if('TítolCurs'!$C$10=""Educació primària"",filter('PRI - CE i CA'!J:J,'PRI - CE i CA'!C:C=CE_Transversals!B14,'PRI - CE i CA'!I:I=CE_Transversals!D14),filter('ESO - CE i CA'!J:J,'ESO - CE i CA'!C:C=CE_Transversals!B14,'ESO - CE i CA'!I:I=CE_Transv"&amp;"ersals!D14)),"""")"),"")</f>
        <v/>
      </c>
      <c r="C12" s="122" t="str">
        <f>IFERROR(__xludf.DUMMYFUNCTION("iferror(if('TítolCurs'!$C$10=""Educació primària"",filter('PRI - Sabers'!H:H,'PRI - Sabers'!C:C=Sabers!B14,'PRI - Sabers'!G:G=Sabers!D14,FIND('TítolCurs'!$F$10,'PRI - Sabers'!$D:$D)&gt;0),filter('ESO - Sabers'!H:H,'ESO - Sabers'!C:C=Sabers!B14,'ESO - Sabers'"&amp;"!G:G=Sabers!D14,FIND('TítolCurs'!$F$10,'ESO - Sabers'!$D:$D)&gt;0)),"""")"),"")</f>
        <v/>
      </c>
    </row>
    <row r="13">
      <c r="A13" s="122" t="str">
        <f>IFERROR(__xludf.DUMMYFUNCTION("iferror(if('TítolCurs'!$C$10=""Educació primària"",filter('PRI - CE i CA'!J:J,'PRI - CE i CA'!C:C='CE_ÀreesMatèries'!B15,'PRI - CE i CA'!I:I='CE_ÀreesMatèries'!D15),filter('ESO - CE i CA'!J:J,'ESO - CE i CA'!C:C='CE_ÀreesMatèries'!B15,'ESO - CE i CA'!I:I="&amp;"'CE_ÀreesMatèries'!D15)),"""")"),"")</f>
        <v/>
      </c>
      <c r="B13" s="123" t="str">
        <f>IFERROR(__xludf.DUMMYFUNCTION("iferror(if('TítolCurs'!$C$10=""Educació primària"",filter('PRI - CE i CA'!J:J,'PRI - CE i CA'!C:C=CE_Transversals!B15,'PRI - CE i CA'!I:I=CE_Transversals!D15),filter('ESO - CE i CA'!J:J,'ESO - CE i CA'!C:C=CE_Transversals!B15,'ESO - CE i CA'!I:I=CE_Transv"&amp;"ersals!D15)),"""")"),"")</f>
        <v/>
      </c>
      <c r="C13" s="122" t="str">
        <f>IFERROR(__xludf.DUMMYFUNCTION("iferror(if('TítolCurs'!$C$10=""Educació primària"",filter('PRI - Sabers'!H:H,'PRI - Sabers'!C:C=Sabers!B15,'PRI - Sabers'!G:G=Sabers!D15,FIND('TítolCurs'!$F$10,'PRI - Sabers'!$D:$D)&gt;0),filter('ESO - Sabers'!H:H,'ESO - Sabers'!C:C=Sabers!B15,'ESO - Sabers'"&amp;"!G:G=Sabers!D15,FIND('TítolCurs'!$F$10,'ESO - Sabers'!$D:$D)&gt;0)),"""")"),"")</f>
        <v/>
      </c>
    </row>
    <row r="14">
      <c r="A14" s="122" t="str">
        <f>IFERROR(__xludf.DUMMYFUNCTION("iferror(if('TítolCurs'!$C$10=""Educació primària"",filter('PRI - CE i CA'!J:J,'PRI - CE i CA'!C:C='CE_ÀreesMatèries'!B16,'PRI - CE i CA'!I:I='CE_ÀreesMatèries'!D16),filter('ESO - CE i CA'!J:J,'ESO - CE i CA'!C:C='CE_ÀreesMatèries'!B16,'ESO - CE i CA'!I:I="&amp;"'CE_ÀreesMatèries'!D16)),"""")"),"")</f>
        <v/>
      </c>
      <c r="B14" s="123" t="str">
        <f>IFERROR(__xludf.DUMMYFUNCTION("iferror(if('TítolCurs'!$C$10=""Educació primària"",filter('PRI - CE i CA'!J:J,'PRI - CE i CA'!C:C=CE_Transversals!B16,'PRI - CE i CA'!I:I=CE_Transversals!D16),filter('ESO - CE i CA'!J:J,'ESO - CE i CA'!C:C=CE_Transversals!B16,'ESO - CE i CA'!I:I=CE_Transv"&amp;"ersals!D16)),"""")"),"")</f>
        <v/>
      </c>
      <c r="C14" s="122" t="str">
        <f>IFERROR(__xludf.DUMMYFUNCTION("iferror(if('TítolCurs'!$C$10=""Educació primària"",filter('PRI - Sabers'!H:H,'PRI - Sabers'!C:C=Sabers!B16,'PRI - Sabers'!G:G=Sabers!D16,FIND('TítolCurs'!$F$10,'PRI - Sabers'!$D:$D)&gt;0),filter('ESO - Sabers'!H:H,'ESO - Sabers'!C:C=Sabers!B16,'ESO - Sabers'"&amp;"!G:G=Sabers!D16,FIND('TítolCurs'!$F$10,'ESO - Sabers'!$D:$D)&gt;0)),"""")"),"")</f>
        <v/>
      </c>
    </row>
    <row r="15">
      <c r="A15" s="122" t="str">
        <f>IFERROR(__xludf.DUMMYFUNCTION("iferror(if('TítolCurs'!$C$10=""Educació primària"",filter('PRI - CE i CA'!J:J,'PRI - CE i CA'!C:C='CE_ÀreesMatèries'!B17,'PRI - CE i CA'!I:I='CE_ÀreesMatèries'!D17),filter('ESO - CE i CA'!J:J,'ESO - CE i CA'!C:C='CE_ÀreesMatèries'!B17,'ESO - CE i CA'!I:I="&amp;"'CE_ÀreesMatèries'!D17)),"""")"),"")</f>
        <v/>
      </c>
      <c r="B15" s="123" t="str">
        <f>IFERROR(__xludf.DUMMYFUNCTION("iferror(if('TítolCurs'!$C$10=""Educació primària"",filter('PRI - CE i CA'!J:J,'PRI - CE i CA'!C:C=CE_Transversals!B17,'PRI - CE i CA'!I:I=CE_Transversals!D17),filter('ESO - CE i CA'!J:J,'ESO - CE i CA'!C:C=CE_Transversals!B17,'ESO - CE i CA'!I:I=CE_Transv"&amp;"ersals!D17)),"""")"),"")</f>
        <v/>
      </c>
      <c r="C15" s="122" t="str">
        <f>IFERROR(__xludf.DUMMYFUNCTION("iferror(if('TítolCurs'!$C$10=""Educació primària"",filter('PRI - Sabers'!H:H,'PRI - Sabers'!C:C=Sabers!B17,'PRI - Sabers'!G:G=Sabers!D17,FIND('TítolCurs'!$F$10,'PRI - Sabers'!$D:$D)&gt;0),filter('ESO - Sabers'!H:H,'ESO - Sabers'!C:C=Sabers!B17,'ESO - Sabers'"&amp;"!G:G=Sabers!D17,FIND('TítolCurs'!$F$10,'ESO - Sabers'!$D:$D)&gt;0)),"""")"),"")</f>
        <v/>
      </c>
    </row>
    <row r="16">
      <c r="A16" s="122" t="str">
        <f>IFERROR(__xludf.DUMMYFUNCTION("iferror(if('TítolCurs'!$C$10=""Educació primària"",filter('PRI - CE i CA'!J:J,'PRI - CE i CA'!C:C='CE_ÀreesMatèries'!B18,'PRI - CE i CA'!I:I='CE_ÀreesMatèries'!D18),filter('ESO - CE i CA'!J:J,'ESO - CE i CA'!C:C='CE_ÀreesMatèries'!B18,'ESO - CE i CA'!I:I="&amp;"'CE_ÀreesMatèries'!D18)),"""")"),"")</f>
        <v/>
      </c>
      <c r="B16" s="123" t="str">
        <f>IFERROR(__xludf.DUMMYFUNCTION("iferror(if('TítolCurs'!$C$10=""Educació primària"",filter('PRI - CE i CA'!J:J,'PRI - CE i CA'!C:C=CE_Transversals!B18,'PRI - CE i CA'!I:I=CE_Transversals!D18),filter('ESO - CE i CA'!J:J,'ESO - CE i CA'!C:C=CE_Transversals!B18,'ESO - CE i CA'!I:I=CE_Transv"&amp;"ersals!D18)),"""")"),"")</f>
        <v/>
      </c>
      <c r="C16" s="122" t="str">
        <f>IFERROR(__xludf.DUMMYFUNCTION("iferror(if('TítolCurs'!$C$10=""Educació primària"",filter('PRI - Sabers'!H:H,'PRI - Sabers'!C:C=Sabers!B18,'PRI - Sabers'!G:G=Sabers!D18,FIND('TítolCurs'!$F$10,'PRI - Sabers'!$D:$D)&gt;0),filter('ESO - Sabers'!H:H,'ESO - Sabers'!C:C=Sabers!B18,'ESO - Sabers'"&amp;"!G:G=Sabers!D18,FIND('TítolCurs'!$F$10,'ESO - Sabers'!$D:$D)&gt;0)),"""")"),"")</f>
        <v/>
      </c>
    </row>
    <row r="17">
      <c r="A17" s="122" t="str">
        <f>IFERROR(__xludf.DUMMYFUNCTION("iferror(if('TítolCurs'!$C$10=""Educació primària"",filter('PRI - CE i CA'!J:J,'PRI - CE i CA'!C:C='CE_ÀreesMatèries'!B19,'PRI - CE i CA'!I:I='CE_ÀreesMatèries'!D19),filter('ESO - CE i CA'!J:J,'ESO - CE i CA'!C:C='CE_ÀreesMatèries'!B19,'ESO - CE i CA'!I:I="&amp;"'CE_ÀreesMatèries'!D19)),"""")"),"")</f>
        <v/>
      </c>
      <c r="B17" s="123" t="str">
        <f>IFERROR(__xludf.DUMMYFUNCTION("iferror(if('TítolCurs'!$C$10=""Educació primària"",filter('PRI - CE i CA'!J:J,'PRI - CE i CA'!C:C=CE_Transversals!B19,'PRI - CE i CA'!I:I=CE_Transversals!D19),filter('ESO - CE i CA'!J:J,'ESO - CE i CA'!C:C=CE_Transversals!B19,'ESO - CE i CA'!I:I=CE_Transv"&amp;"ersals!D19)),"""")"),"")</f>
        <v/>
      </c>
      <c r="C17" s="122" t="str">
        <f>IFERROR(__xludf.DUMMYFUNCTION("iferror(if('TítolCurs'!$C$10=""Educació primària"",filter('PRI - Sabers'!H:H,'PRI - Sabers'!C:C=Sabers!B19,'PRI - Sabers'!G:G=Sabers!D19,FIND('TítolCurs'!$F$10,'PRI - Sabers'!$D:$D)&gt;0),filter('ESO - Sabers'!H:H,'ESO - Sabers'!C:C=Sabers!B19,'ESO - Sabers'"&amp;"!G:G=Sabers!D19,FIND('TítolCurs'!$F$10,'ESO - Sabers'!$D:$D)&gt;0)),"""")"),"")</f>
        <v/>
      </c>
    </row>
    <row r="18">
      <c r="A18" s="122" t="str">
        <f>IFERROR(__xludf.DUMMYFUNCTION("iferror(if('TítolCurs'!$C$10=""Educació primària"",filter('PRI - CE i CA'!J:J,'PRI - CE i CA'!C:C='CE_ÀreesMatèries'!B20,'PRI - CE i CA'!I:I='CE_ÀreesMatèries'!D20),filter('ESO - CE i CA'!J:J,'ESO - CE i CA'!C:C='CE_ÀreesMatèries'!B20,'ESO - CE i CA'!I:I="&amp;"'CE_ÀreesMatèries'!D20)),"""")"),"")</f>
        <v/>
      </c>
      <c r="B18" s="123" t="str">
        <f>IFERROR(__xludf.DUMMYFUNCTION("iferror(if('TítolCurs'!$C$10=""Educació primària"",filter('PRI - CE i CA'!J:J,'PRI - CE i CA'!C:C=CE_Transversals!B20,'PRI - CE i CA'!I:I=CE_Transversals!D20),filter('ESO - CE i CA'!J:J,'ESO - CE i CA'!C:C=CE_Transversals!B20,'ESO - CE i CA'!I:I=CE_Transv"&amp;"ersals!D20)),"""")"),"")</f>
        <v/>
      </c>
      <c r="C18" s="122" t="str">
        <f>IFERROR(__xludf.DUMMYFUNCTION("iferror(if('TítolCurs'!$C$10=""Educació primària"",filter('PRI - Sabers'!H:H,'PRI - Sabers'!C:C=Sabers!B20,'PRI - Sabers'!G:G=Sabers!D20,FIND('TítolCurs'!$F$10,'PRI - Sabers'!$D:$D)&gt;0),filter('ESO - Sabers'!H:H,'ESO - Sabers'!C:C=Sabers!B20,'ESO - Sabers'"&amp;"!G:G=Sabers!D20,FIND('TítolCurs'!$F$10,'ESO - Sabers'!$D:$D)&gt;0)),"""")"),"")</f>
        <v/>
      </c>
    </row>
    <row r="19">
      <c r="A19" s="122" t="str">
        <f>IFERROR(__xludf.DUMMYFUNCTION("iferror(if('TítolCurs'!$C$10=""Educació primària"",filter('PRI - CE i CA'!J:J,'PRI - CE i CA'!C:C='CE_ÀreesMatèries'!B21,'PRI - CE i CA'!I:I='CE_ÀreesMatèries'!D21),filter('ESO - CE i CA'!J:J,'ESO - CE i CA'!C:C='CE_ÀreesMatèries'!B21,'ESO - CE i CA'!I:I="&amp;"'CE_ÀreesMatèries'!D21)),"""")"),"")</f>
        <v/>
      </c>
      <c r="B19" s="123" t="str">
        <f>IFERROR(__xludf.DUMMYFUNCTION("iferror(if('TítolCurs'!$C$10=""Educació primària"",filter('PRI - CE i CA'!J:J,'PRI - CE i CA'!C:C=CE_Transversals!B21,'PRI - CE i CA'!I:I=CE_Transversals!D21),filter('ESO - CE i CA'!J:J,'ESO - CE i CA'!C:C=CE_Transversals!B21,'ESO - CE i CA'!I:I=CE_Transv"&amp;"ersals!D21)),"""")"),"")</f>
        <v/>
      </c>
      <c r="C19" s="122" t="str">
        <f>IFERROR(__xludf.DUMMYFUNCTION("iferror(if('TítolCurs'!$C$10=""Educació primària"",filter('PRI - Sabers'!H:H,'PRI - Sabers'!C:C=#REF!,'PRI - Sabers'!G:G=#REF!,FIND('TítolCurs'!$F$10,'PRI - Sabers'!$D:$D)&gt;0),filter('ESO - Sabers'!H:H,'ESO - Sabers'!C:C=#REF!,'ESO - Sabers'!G:G=#REF!,FIND"&amp;"('TítolCurs'!$F$10,'ESO - Sabers'!$D:$D)&gt;0)),"""")"),"")</f>
        <v/>
      </c>
    </row>
    <row r="20">
      <c r="A20" s="122" t="str">
        <f>IFERROR(__xludf.DUMMYFUNCTION("iferror(if('TítolCurs'!$C$10=""Educació primària"",filter('PRI - CE i CA'!J:J,'PRI - CE i CA'!C:C='CE_ÀreesMatèries'!B22,'PRI - CE i CA'!I:I='CE_ÀreesMatèries'!D22),filter('ESO - CE i CA'!J:J,'ESO - CE i CA'!C:C='CE_ÀreesMatèries'!B22,'ESO - CE i CA'!I:I="&amp;"'CE_ÀreesMatèries'!D22)),"""")"),"")</f>
        <v/>
      </c>
      <c r="B20" s="123" t="str">
        <f>IFERROR(__xludf.DUMMYFUNCTION("iferror(if('TítolCurs'!$C$10=""Educació primària"",filter('PRI - CE i CA'!J:J,'PRI - CE i CA'!C:C=CE_Transversals!B22,'PRI - CE i CA'!I:I=CE_Transversals!D22),filter('ESO - CE i CA'!J:J,'ESO - CE i CA'!C:C=CE_Transversals!B22,'ESO - CE i CA'!I:I=CE_Transv"&amp;"ersals!D22)),"""")"),"")</f>
        <v/>
      </c>
      <c r="C20" s="122" t="str">
        <f>IFERROR(__xludf.DUMMYFUNCTION("iferror(if('TítolCurs'!$C$10=""Educació primària"",filter('PRI - Sabers'!H:H,'PRI - Sabers'!C:C=#REF!,'PRI - Sabers'!G:G=#REF!,FIND('TítolCurs'!$F$10,'PRI - Sabers'!$D:$D)&gt;0),filter('ESO - Sabers'!H:H,'ESO - Sabers'!C:C=#REF!,'ESO - Sabers'!G:G=#REF!,FIND"&amp;"('TítolCurs'!$F$10,'ESO - Sabers'!$D:$D)&gt;0)),"""")"),"")</f>
        <v/>
      </c>
    </row>
    <row r="21">
      <c r="A21" s="122" t="str">
        <f>IFERROR(__xludf.DUMMYFUNCTION("iferror(if('TítolCurs'!$C$10=""Educació primària"",filter('PRI - CE i CA'!J:J,'PRI - CE i CA'!C:C='CE_ÀreesMatèries'!B23,'PRI - CE i CA'!I:I='CE_ÀreesMatèries'!D23),filter('ESO - CE i CA'!J:J,'ESO - CE i CA'!C:C='CE_ÀreesMatèries'!B23,'ESO - CE i CA'!I:I="&amp;"'CE_ÀreesMatèries'!D23)),"""")"),"")</f>
        <v/>
      </c>
      <c r="B21" s="123" t="str">
        <f>IFERROR(__xludf.DUMMYFUNCTION("iferror(if('TítolCurs'!$C$10=""Educació primària"",filter('PRI - CE i CA'!J:J,'PRI - CE i CA'!C:C=CE_Transversals!B23,'PRI - CE i CA'!I:I=CE_Transversals!D23),filter('ESO - CE i CA'!J:J,'ESO - CE i CA'!C:C=CE_Transversals!B23,'ESO - CE i CA'!I:I=CE_Transv"&amp;"ersals!D23)),"""")"),"")</f>
        <v/>
      </c>
      <c r="C21" s="122" t="str">
        <f>IFERROR(__xludf.DUMMYFUNCTION("iferror(if('TítolCurs'!$C$10=""Educació primària"",filter('PRI - Sabers'!H:H,'PRI - Sabers'!C:C=#REF!,'PRI - Sabers'!G:G=#REF!,FIND('TítolCurs'!$F$10,'PRI - Sabers'!$D:$D)&gt;0),filter('ESO - Sabers'!H:H,'ESO - Sabers'!C:C=#REF!,'ESO - Sabers'!G:G=#REF!,FIND"&amp;"('TítolCurs'!$F$10,'ESO - Sabers'!$D:$D)&gt;0)),"""")"),"")</f>
        <v/>
      </c>
    </row>
    <row r="22">
      <c r="A22" s="122" t="str">
        <f>IFERROR(__xludf.DUMMYFUNCTION("iferror(if('TítolCurs'!$C$10=""Educació primària"",filter('PRI - CE i CA'!J:J,'PRI - CE i CA'!C:C='CE_ÀreesMatèries'!B24,'PRI - CE i CA'!I:I='CE_ÀreesMatèries'!D24),filter('ESO - CE i CA'!J:J,'ESO - CE i CA'!C:C='CE_ÀreesMatèries'!B24,'ESO - CE i CA'!I:I="&amp;"'CE_ÀreesMatèries'!D24)),"""")"),"")</f>
        <v/>
      </c>
      <c r="B22" s="123" t="str">
        <f>IFERROR(__xludf.DUMMYFUNCTION("iferror(if('TítolCurs'!$C$10=""Educació primària"",filter('PRI - CE i CA'!J:J,'PRI - CE i CA'!C:C=CE_Transversals!B24,'PRI - CE i CA'!I:I=CE_Transversals!D24),filter('ESO - CE i CA'!J:J,'ESO - CE i CA'!C:C=CE_Transversals!B24,'ESO - CE i CA'!I:I=CE_Transv"&amp;"ersals!D24)),"""")"),"")</f>
        <v/>
      </c>
      <c r="C22" s="122" t="str">
        <f>IFERROR(__xludf.DUMMYFUNCTION("iferror(if('TítolCurs'!$C$10=""Educació primària"",filter('PRI - Sabers'!H:H,'PRI - Sabers'!C:C=#REF!,'PRI - Sabers'!G:G=#REF!,FIND('TítolCurs'!$F$10,'PRI - Sabers'!$D:$D)&gt;0),filter('ESO - Sabers'!H:H,'ESO - Sabers'!C:C=#REF!,'ESO - Sabers'!G:G=#REF!,FIND"&amp;"('TítolCurs'!$F$10,'ESO - Sabers'!$D:$D)&gt;0)),"""")"),"")</f>
        <v/>
      </c>
    </row>
    <row r="23">
      <c r="A23" s="122" t="str">
        <f>IFERROR(__xludf.DUMMYFUNCTION("iferror(if('TítolCurs'!$C$10=""Educació primària"",filter('PRI - CE i CA'!J:J,'PRI - CE i CA'!C:C='CE_ÀreesMatèries'!B25,'PRI - CE i CA'!I:I='CE_ÀreesMatèries'!D25),filter('ESO - CE i CA'!J:J,'ESO - CE i CA'!C:C='CE_ÀreesMatèries'!B25,'ESO - CE i CA'!I:I="&amp;"'CE_ÀreesMatèries'!D25)),"""")"),"")</f>
        <v/>
      </c>
      <c r="B23" s="123" t="str">
        <f>IFERROR(__xludf.DUMMYFUNCTION("iferror(if('TítolCurs'!$C$10=""Educació primària"",filter('PRI - CE i CA'!J:J,'PRI - CE i CA'!C:C=CE_Transversals!B25,'PRI - CE i CA'!I:I=CE_Transversals!D25),filter('ESO - CE i CA'!J:J,'ESO - CE i CA'!C:C=CE_Transversals!B25,'ESO - CE i CA'!I:I=CE_Transv"&amp;"ersals!D25)),"""")"),"")</f>
        <v/>
      </c>
      <c r="C23" s="122" t="str">
        <f>IFERROR(__xludf.DUMMYFUNCTION("iferror(if('TítolCurs'!$C$10=""Educació primària"",filter('PRI - Sabers'!H:H,'PRI - Sabers'!C:C=#REF!,'PRI - Sabers'!G:G=#REF!,FIND('TítolCurs'!$F$10,'PRI - Sabers'!$D:$D)&gt;0),filter('ESO - Sabers'!H:H,'ESO - Sabers'!C:C=#REF!,'ESO - Sabers'!G:G=#REF!,FIND"&amp;"('TítolCurs'!$F$10,'ESO - Sabers'!$D:$D)&gt;0)),"""")"),"")</f>
        <v/>
      </c>
    </row>
    <row r="24">
      <c r="A24" s="122" t="str">
        <f>IFERROR(__xludf.DUMMYFUNCTION("iferror(if('TítolCurs'!$C$10=""Educació primària"",filter('PRI - CE i CA'!J:J,'PRI - CE i CA'!C:C='CE_ÀreesMatèries'!B26,'PRI - CE i CA'!I:I='CE_ÀreesMatèries'!D26),filter('ESO - CE i CA'!J:J,'ESO - CE i CA'!C:C='CE_ÀreesMatèries'!B26,'ESO - CE i CA'!I:I="&amp;"'CE_ÀreesMatèries'!D26)),"""")"),"")</f>
        <v/>
      </c>
      <c r="B24" s="123" t="str">
        <f>IFERROR(__xludf.DUMMYFUNCTION("iferror(if('TítolCurs'!$C$10=""Educació primària"",filter('PRI - CE i CA'!J:J,'PRI - CE i CA'!C:C=CE_Transversals!B26,'PRI - CE i CA'!I:I=CE_Transversals!D26),filter('ESO - CE i CA'!J:J,'ESO - CE i CA'!C:C=CE_Transversals!B26,'ESO - CE i CA'!I:I=CE_Transv"&amp;"ersals!D26)),"""")"),"")</f>
        <v/>
      </c>
      <c r="C24" s="122" t="str">
        <f>IFERROR(__xludf.DUMMYFUNCTION("iferror(if('TítolCurs'!$C$10=""Educació primària"",filter('PRI - Sabers'!H:H,'PRI - Sabers'!C:C=#REF!,'PRI - Sabers'!G:G=#REF!,FIND('TítolCurs'!$F$10,'PRI - Sabers'!$D:$D)&gt;0),filter('ESO - Sabers'!H:H,'ESO - Sabers'!C:C=#REF!,'ESO - Sabers'!G:G=#REF!,FIND"&amp;"('TítolCurs'!$F$10,'ESO - Sabers'!$D:$D)&gt;0)),"""")"),"")</f>
        <v/>
      </c>
    </row>
    <row r="25">
      <c r="A25" s="122" t="str">
        <f>IFERROR(__xludf.DUMMYFUNCTION("iferror(if('TítolCurs'!$C$10=""Educació primària"",filter('PRI - CE i CA'!J:J,'PRI - CE i CA'!C:C='CE_ÀreesMatèries'!B27,'PRI - CE i CA'!I:I='CE_ÀreesMatèries'!D27),filter('ESO - CE i CA'!J:J,'ESO - CE i CA'!C:C='CE_ÀreesMatèries'!B27,'ESO - CE i CA'!I:I="&amp;"'CE_ÀreesMatèries'!D27)),"""")"),"")</f>
        <v/>
      </c>
      <c r="B25" s="123" t="str">
        <f>IFERROR(__xludf.DUMMYFUNCTION("iferror(if('TítolCurs'!$C$10=""Educació primària"",filter('PRI - CE i CA'!J:J,'PRI - CE i CA'!C:C=CE_Transversals!B27,'PRI - CE i CA'!I:I=CE_Transversals!D27),filter('ESO - CE i CA'!J:J,'ESO - CE i CA'!C:C=CE_Transversals!B27,'ESO - CE i CA'!I:I=CE_Transv"&amp;"ersals!D27)),"""")"),"")</f>
        <v/>
      </c>
      <c r="C25" s="122" t="str">
        <f>IFERROR(__xludf.DUMMYFUNCTION("iferror(if('TítolCurs'!$C$10=""Educació primària"",filter('PRI - Sabers'!H:H,'PRI - Sabers'!C:C=#REF!,'PRI - Sabers'!G:G=#REF!,FIND('TítolCurs'!$F$10,'PRI - Sabers'!$D:$D)&gt;0),filter('ESO - Sabers'!H:H,'ESO - Sabers'!C:C=#REF!,'ESO - Sabers'!G:G=#REF!,FIND"&amp;"('TítolCurs'!$F$10,'ESO - Sabers'!$D:$D)&gt;0)),"""")"),"")</f>
        <v/>
      </c>
    </row>
    <row r="26">
      <c r="A26" s="122" t="str">
        <f>IFERROR(__xludf.DUMMYFUNCTION("iferror(if('TítolCurs'!$C$10=""Educació primària"",filter('PRI - CE i CA'!J:J,'PRI - CE i CA'!C:C='CE_ÀreesMatèries'!B28,'PRI - CE i CA'!I:I='CE_ÀreesMatèries'!D28),filter('ESO - CE i CA'!J:J,'ESO - CE i CA'!C:C='CE_ÀreesMatèries'!B28,'ESO - CE i CA'!I:I="&amp;"'CE_ÀreesMatèries'!D28)),"""")"),"")</f>
        <v/>
      </c>
      <c r="B26" s="123" t="str">
        <f>IFERROR(__xludf.DUMMYFUNCTION("iferror(if('TítolCurs'!$C$10=""Educació primària"",filter('PRI - CE i CA'!J:J,'PRI - CE i CA'!C:C=CE_Transversals!B28,'PRI - CE i CA'!I:I=CE_Transversals!D28),filter('ESO - CE i CA'!J:J,'ESO - CE i CA'!C:C=CE_Transversals!B28,'ESO - CE i CA'!I:I=CE_Transv"&amp;"ersals!D28)),"""")"),"")</f>
        <v/>
      </c>
      <c r="C26" s="122" t="str">
        <f>IFERROR(__xludf.DUMMYFUNCTION("iferror(if('TítolCurs'!$C$10=""Educació primària"",filter('PRI - Sabers'!H:H,'PRI - Sabers'!C:C=#REF!,'PRI - Sabers'!G:G=#REF!,FIND('TítolCurs'!$F$10,'PRI - Sabers'!$D:$D)&gt;0),filter('ESO - Sabers'!H:H,'ESO - Sabers'!C:C=#REF!,'ESO - Sabers'!G:G=#REF!,FIND"&amp;"('TítolCurs'!$F$10,'ESO - Sabers'!$D:$D)&gt;0)),"""")"),"")</f>
        <v/>
      </c>
    </row>
    <row r="27">
      <c r="A27" s="122" t="str">
        <f>IFERROR(__xludf.DUMMYFUNCTION("iferror(if('TítolCurs'!$C$10=""Educació primària"",filter('PRI - CE i CA'!J:J,'PRI - CE i CA'!C:C='CE_ÀreesMatèries'!B29,'PRI - CE i CA'!I:I='CE_ÀreesMatèries'!D29),filter('ESO - CE i CA'!J:J,'ESO - CE i CA'!C:C='CE_ÀreesMatèries'!B29,'ESO - CE i CA'!I:I="&amp;"'CE_ÀreesMatèries'!D29)),"""")"),"")</f>
        <v/>
      </c>
      <c r="B27" s="123" t="str">
        <f>IFERROR(__xludf.DUMMYFUNCTION("iferror(if('TítolCurs'!$C$10=""Educació primària"",filter('PRI - CE i CA'!J:J,'PRI - CE i CA'!C:C=CE_Transversals!B29,'PRI - CE i CA'!I:I=CE_Transversals!D29),filter('ESO - CE i CA'!J:J,'ESO - CE i CA'!C:C=CE_Transversals!B29,'ESO - CE i CA'!I:I=CE_Transv"&amp;"ersals!D29)),"""")"),"")</f>
        <v/>
      </c>
      <c r="C27" s="122" t="str">
        <f>IFERROR(__xludf.DUMMYFUNCTION("iferror(if('TítolCurs'!$C$10=""Educació primària"",filter('PRI - Sabers'!H:H,'PRI - Sabers'!C:C=#REF!,'PRI - Sabers'!G:G=#REF!,FIND('TítolCurs'!$F$10,'PRI - Sabers'!$D:$D)&gt;0),filter('ESO - Sabers'!H:H,'ESO - Sabers'!C:C=#REF!,'ESO - Sabers'!G:G=#REF!,FIND"&amp;"('TítolCurs'!$F$10,'ESO - Sabers'!$D:$D)&gt;0)),"""")"),"")</f>
        <v/>
      </c>
    </row>
    <row r="28">
      <c r="A28" s="122" t="str">
        <f>IFERROR(__xludf.DUMMYFUNCTION("iferror(if('TítolCurs'!$C$10=""Educació primària"",filter('PRI - CE i CA'!J:J,'PRI - CE i CA'!C:C='CE_ÀreesMatèries'!B30,'PRI - CE i CA'!I:I='CE_ÀreesMatèries'!D30),filter('ESO - CE i CA'!J:J,'ESO - CE i CA'!C:C='CE_ÀreesMatèries'!B30,'ESO - CE i CA'!I:I="&amp;"'CE_ÀreesMatèries'!D30)),"""")"),"")</f>
        <v/>
      </c>
      <c r="B28" s="123" t="str">
        <f>IFERROR(__xludf.DUMMYFUNCTION("iferror(if('TítolCurs'!$C$10=""Educació primària"",filter('PRI - CE i CA'!J:J,'PRI - CE i CA'!C:C=CE_Transversals!B30,'PRI - CE i CA'!I:I=CE_Transversals!D30),filter('ESO - CE i CA'!J:J,'ESO - CE i CA'!C:C=CE_Transversals!B30,'ESO - CE i CA'!I:I=CE_Transv"&amp;"ersals!D30)),"""")"),"")</f>
        <v/>
      </c>
      <c r="C28" s="122" t="str">
        <f>IFERROR(__xludf.DUMMYFUNCTION("iferror(if('TítolCurs'!$C$10=""Educació primària"",filter('PRI - Sabers'!H:H,'PRI - Sabers'!C:C=#REF!,'PRI - Sabers'!G:G=#REF!,FIND('TítolCurs'!$F$10,'PRI - Sabers'!$D:$D)&gt;0),filter('ESO - Sabers'!H:H,'ESO - Sabers'!C:C=#REF!,'ESO - Sabers'!G:G=#REF!,FIND"&amp;"('TítolCurs'!$F$10,'ESO - Sabers'!$D:$D)&gt;0)),"""")"),"")</f>
        <v/>
      </c>
    </row>
    <row r="29">
      <c r="A29" s="122" t="str">
        <f>IFERROR(__xludf.DUMMYFUNCTION("iferror(if('TítolCurs'!$C$10=""Educació primària"",filter('PRI - CE i CA'!J:J,'PRI - CE i CA'!C:C='CE_ÀreesMatèries'!B31,'PRI - CE i CA'!I:I='CE_ÀreesMatèries'!D31),filter('ESO - CE i CA'!J:J,'ESO - CE i CA'!C:C='CE_ÀreesMatèries'!B31,'ESO - CE i CA'!I:I="&amp;"'CE_ÀreesMatèries'!D31)),"""")"),"")</f>
        <v/>
      </c>
      <c r="B29" s="123" t="str">
        <f>IFERROR(__xludf.DUMMYFUNCTION("iferror(if('TítolCurs'!$C$10=""Educació primària"",filter('PRI - CE i CA'!J:J,'PRI - CE i CA'!C:C=CE_Transversals!B31,'PRI - CE i CA'!I:I=CE_Transversals!D31),filter('ESO - CE i CA'!J:J,'ESO - CE i CA'!C:C=CE_Transversals!B31,'ESO - CE i CA'!I:I=CE_Transv"&amp;"ersals!D31)),"""")"),"")</f>
        <v/>
      </c>
      <c r="C29" s="122" t="str">
        <f>IFERROR(__xludf.DUMMYFUNCTION("iferror(if('TítolCurs'!$C$10=""Educació primària"",filter('PRI - Sabers'!H:H,'PRI - Sabers'!C:C=#REF!,'PRI - Sabers'!G:G=#REF!,FIND('TítolCurs'!$F$10,'PRI - Sabers'!$D:$D)&gt;0),filter('ESO - Sabers'!H:H,'ESO - Sabers'!C:C=#REF!,'ESO - Sabers'!G:G=#REF!,FIND"&amp;"('TítolCurs'!$F$10,'ESO - Sabers'!$D:$D)&gt;0)),"""")"),"")</f>
        <v/>
      </c>
    </row>
    <row r="30">
      <c r="A30" s="122" t="str">
        <f>IFERROR(__xludf.DUMMYFUNCTION("iferror(if('TítolCurs'!$C$10=""Educació primària"",filter('PRI - CE i CA'!J:J,'PRI - CE i CA'!C:C='CE_ÀreesMatèries'!B32,'PRI - CE i CA'!I:I='CE_ÀreesMatèries'!D32),filter('ESO - CE i CA'!J:J,'ESO - CE i CA'!C:C='CE_ÀreesMatèries'!B32,'ESO - CE i CA'!I:I="&amp;"'CE_ÀreesMatèries'!D32)),"""")"),"")</f>
        <v/>
      </c>
      <c r="B30" s="123" t="str">
        <f>IFERROR(__xludf.DUMMYFUNCTION("iferror(if('TítolCurs'!$C$10=""Educació primària"",filter('PRI - CE i CA'!J:J,'PRI - CE i CA'!C:C=CE_Transversals!B32,'PRI - CE i CA'!I:I=CE_Transversals!D32),filter('ESO - CE i CA'!J:J,'ESO - CE i CA'!C:C=CE_Transversals!B32,'ESO - CE i CA'!I:I=CE_Transv"&amp;"ersals!D32)),"""")"),"")</f>
        <v/>
      </c>
      <c r="C30" s="122" t="str">
        <f>IFERROR(__xludf.DUMMYFUNCTION("iferror(if('TítolCurs'!$C$10=""Educació primària"",filter('PRI - Sabers'!H:H,'PRI - Sabers'!C:C=#REF!,'PRI - Sabers'!G:G=#REF!,FIND('TítolCurs'!$F$10,'PRI - Sabers'!$D:$D)&gt;0),filter('ESO - Sabers'!H:H,'ESO - Sabers'!C:C=#REF!,'ESO - Sabers'!G:G=#REF!,FIND"&amp;"('TítolCurs'!$F$10,'ESO - Sabers'!$D:$D)&gt;0)),"""")"),"")</f>
        <v/>
      </c>
    </row>
    <row r="31">
      <c r="A31" s="122" t="str">
        <f>IFERROR(__xludf.DUMMYFUNCTION("iferror(if('TítolCurs'!$C$10=""Educació primària"",filter('PRI - CE i CA'!J:J,'PRI - CE i CA'!C:C='CE_ÀreesMatèries'!B33,'PRI - CE i CA'!I:I='CE_ÀreesMatèries'!D33),filter('ESO - CE i CA'!J:J,'ESO - CE i CA'!C:C='CE_ÀreesMatèries'!B33,'ESO - CE i CA'!I:I="&amp;"'CE_ÀreesMatèries'!D33)),"""")"),"")</f>
        <v/>
      </c>
      <c r="B31" s="123" t="str">
        <f>IFERROR(__xludf.DUMMYFUNCTION("iferror(if('TítolCurs'!$C$10=""Educació primària"",filter('PRI - CE i CA'!J:J,'PRI - CE i CA'!C:C=CE_Transversals!B33,'PRI - CE i CA'!I:I=CE_Transversals!D33),filter('ESO - CE i CA'!J:J,'ESO - CE i CA'!C:C=CE_Transversals!B33,'ESO - CE i CA'!I:I=CE_Transv"&amp;"ersals!D33)),"""")"),"")</f>
        <v/>
      </c>
      <c r="C31" s="122" t="str">
        <f>IFERROR(__xludf.DUMMYFUNCTION("iferror(if('TítolCurs'!$C$10=""Educació primària"",filter('PRI - Sabers'!H:H,'PRI - Sabers'!C:C=#REF!,'PRI - Sabers'!G:G=#REF!,FIND('TítolCurs'!$F$10,'PRI - Sabers'!$D:$D)&gt;0),filter('ESO - Sabers'!H:H,'ESO - Sabers'!C:C=#REF!,'ESO - Sabers'!G:G=#REF!,FIND"&amp;"('TítolCurs'!$F$10,'ESO - Sabers'!$D:$D)&gt;0)),"""")"),"")</f>
        <v/>
      </c>
    </row>
    <row r="32">
      <c r="A32" s="122" t="str">
        <f>IFERROR(__xludf.DUMMYFUNCTION("iferror(if('TítolCurs'!$C$10=""Educació primària"",filter('PRI - CE i CA'!J:J,'PRI - CE i CA'!C:C='CE_ÀreesMatèries'!B34,'PRI - CE i CA'!I:I='CE_ÀreesMatèries'!D34),filter('ESO - CE i CA'!J:J,'ESO - CE i CA'!C:C='CE_ÀreesMatèries'!B34,'ESO - CE i CA'!I:I="&amp;"'CE_ÀreesMatèries'!D34)),"""")"),"")</f>
        <v/>
      </c>
      <c r="B32" s="123" t="str">
        <f>IFERROR(__xludf.DUMMYFUNCTION("iferror(if('TítolCurs'!$C$10=""Educació primària"",filter('PRI - CE i CA'!J:J,'PRI - CE i CA'!C:C=CE_Transversals!B34,'PRI - CE i CA'!I:I=CE_Transversals!D34),filter('ESO - CE i CA'!J:J,'ESO - CE i CA'!C:C=CE_Transversals!B34,'ESO - CE i CA'!I:I=CE_Transv"&amp;"ersals!D34)),"""")"),"")</f>
        <v/>
      </c>
      <c r="C32" s="122" t="str">
        <f>IFERROR(__xludf.DUMMYFUNCTION("iferror(if('TítolCurs'!$C$10=""Educació primària"",filter('PRI - Sabers'!H:H,'PRI - Sabers'!C:C=#REF!,'PRI - Sabers'!G:G=#REF!,FIND('TítolCurs'!$F$10,'PRI - Sabers'!$D:$D)&gt;0),filter('ESO - Sabers'!H:H,'ESO - Sabers'!C:C=#REF!,'ESO - Sabers'!G:G=#REF!,FIND"&amp;"('TítolCurs'!$F$10,'ESO - Sabers'!$D:$D)&gt;0)),"""")"),"")</f>
        <v/>
      </c>
    </row>
    <row r="33">
      <c r="A33" s="122" t="str">
        <f>IFERROR(__xludf.DUMMYFUNCTION("iferror(if('TítolCurs'!$C$10=""Educació primària"",filter('PRI - CE i CA'!J:J,'PRI - CE i CA'!C:C='CE_ÀreesMatèries'!B35,'PRI - CE i CA'!I:I='CE_ÀreesMatèries'!D35),filter('ESO - CE i CA'!J:J,'ESO - CE i CA'!C:C='CE_ÀreesMatèries'!B35,'ESO - CE i CA'!I:I="&amp;"'CE_ÀreesMatèries'!D35)),"""")"),"")</f>
        <v/>
      </c>
      <c r="B33" s="123" t="str">
        <f>IFERROR(__xludf.DUMMYFUNCTION("iferror(if('TítolCurs'!$C$10=""Educació primària"",filter('PRI - CE i CA'!J:J,'PRI - CE i CA'!C:C=CE_Transversals!B35,'PRI - CE i CA'!I:I=CE_Transversals!D35),filter('ESO - CE i CA'!J:J,'ESO - CE i CA'!C:C=CE_Transversals!B35,'ESO - CE i CA'!I:I=CE_Transv"&amp;"ersals!D35)),"""")"),"")</f>
        <v/>
      </c>
      <c r="C33" s="122" t="str">
        <f>IFERROR(__xludf.DUMMYFUNCTION("iferror(if('TítolCurs'!$C$10=""Educació primària"",filter('PRI - Sabers'!H:H,'PRI - Sabers'!C:C=Sabers!B21,'PRI - Sabers'!G:G=Sabers!D21,FIND('TítolCurs'!$F$10,'PRI - Sabers'!$D:$D)&gt;0),filter('ESO - Sabers'!H:H,'ESO - Sabers'!C:C=Sabers!B21,'ESO - Sabers'"&amp;"!G:G=Sabers!D21,FIND('TítolCurs'!$F$10,'ESO - Sabers'!$D:$D)&gt;0)),"""")"),"")</f>
        <v/>
      </c>
    </row>
  </sheetData>
  <drawing r:id="rId1"/>
</worksheet>
</file>